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goutz/Dropbox (MIT)/Fate of Aging_II/JGSL_Paper/Proofs/"/>
    </mc:Choice>
  </mc:AlternateContent>
  <bookViews>
    <workbookView xWindow="0" yWindow="460" windowWidth="28800" windowHeight="17540" tabRatio="747" activeTab="1"/>
  </bookViews>
  <sheets>
    <sheet name="KLA geochron and Wr composition" sheetId="7" r:id="rId1"/>
    <sheet name="Sample list" sheetId="15" r:id="rId2"/>
    <sheet name="New WR composition dated rocks" sheetId="14" r:id="rId3"/>
    <sheet name="New KLA Bath WR Data" sheetId="1" r:id="rId4"/>
    <sheet name="New Pb-isotope WR Data" sheetId="10" r:id="rId5"/>
    <sheet name="New Nd, Sr Wr data" sheetId="11" r:id="rId6"/>
    <sheet name="New Hf Zircon data" sheetId="12" r:id="rId7"/>
    <sheet name="All Zircon Hf data KLA" sheetId="13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4" l="1"/>
  <c r="J19" i="14"/>
  <c r="I19" i="14"/>
  <c r="H19" i="14"/>
  <c r="G19" i="14"/>
  <c r="R27" i="11"/>
  <c r="O27" i="11"/>
  <c r="Q27" i="11"/>
  <c r="P27" i="11"/>
  <c r="F27" i="11"/>
  <c r="I27" i="11"/>
  <c r="L26" i="11"/>
  <c r="R26" i="11"/>
  <c r="O26" i="11"/>
  <c r="Q26" i="11"/>
  <c r="P26" i="11"/>
  <c r="F26" i="11"/>
  <c r="I26" i="11"/>
  <c r="L25" i="11"/>
  <c r="R25" i="11"/>
  <c r="O25" i="11"/>
  <c r="Q25" i="11"/>
  <c r="P25" i="11"/>
  <c r="F25" i="11"/>
  <c r="I25" i="11"/>
  <c r="L24" i="11"/>
  <c r="R24" i="11"/>
  <c r="O24" i="11"/>
  <c r="Q24" i="11"/>
  <c r="P24" i="11"/>
  <c r="F24" i="11"/>
  <c r="I24" i="11"/>
  <c r="L21" i="11"/>
  <c r="R21" i="11"/>
  <c r="O21" i="11"/>
  <c r="Q21" i="11"/>
  <c r="P21" i="11"/>
  <c r="F21" i="11"/>
  <c r="I21" i="11"/>
  <c r="L20" i="11"/>
  <c r="R20" i="11"/>
  <c r="O20" i="11"/>
  <c r="Q20" i="11"/>
  <c r="P20" i="11"/>
  <c r="F20" i="11"/>
  <c r="I20" i="11"/>
  <c r="L19" i="11"/>
  <c r="R19" i="11"/>
  <c r="O19" i="11"/>
  <c r="Q19" i="11"/>
  <c r="P19" i="11"/>
  <c r="F19" i="11"/>
  <c r="I19" i="11"/>
  <c r="R16" i="11"/>
  <c r="O16" i="11"/>
  <c r="Q16" i="11"/>
  <c r="P16" i="11"/>
  <c r="F16" i="11"/>
  <c r="I16" i="11"/>
  <c r="L15" i="11"/>
  <c r="R15" i="11"/>
  <c r="O15" i="11"/>
  <c r="Q15" i="11"/>
  <c r="P15" i="11"/>
  <c r="F15" i="11"/>
  <c r="I15" i="11"/>
  <c r="L14" i="11"/>
  <c r="R14" i="11"/>
  <c r="O14" i="11"/>
  <c r="Q14" i="11"/>
  <c r="P14" i="11"/>
  <c r="F14" i="11"/>
  <c r="I14" i="11"/>
  <c r="L13" i="11"/>
  <c r="R13" i="11"/>
  <c r="O13" i="11"/>
  <c r="Q13" i="11"/>
  <c r="P13" i="11"/>
  <c r="F13" i="11"/>
  <c r="I13" i="11"/>
  <c r="L12" i="11"/>
  <c r="R12" i="11"/>
  <c r="O12" i="11"/>
  <c r="Q12" i="11"/>
  <c r="P12" i="11"/>
  <c r="F12" i="11"/>
  <c r="I12" i="11"/>
  <c r="L11" i="11"/>
  <c r="R11" i="11"/>
  <c r="O11" i="11"/>
  <c r="Q11" i="11"/>
  <c r="P11" i="11"/>
  <c r="F11" i="11"/>
  <c r="I11" i="11"/>
  <c r="L10" i="11"/>
  <c r="R10" i="11"/>
  <c r="O10" i="11"/>
  <c r="Q10" i="11"/>
  <c r="P10" i="11"/>
  <c r="F10" i="11"/>
  <c r="I10" i="11"/>
  <c r="L9" i="11"/>
  <c r="R9" i="11"/>
  <c r="O9" i="11"/>
  <c r="Q9" i="11"/>
  <c r="P9" i="11"/>
  <c r="F9" i="11"/>
  <c r="I9" i="11"/>
  <c r="L8" i="11"/>
  <c r="R8" i="11"/>
  <c r="O8" i="11"/>
  <c r="Q8" i="11"/>
  <c r="P8" i="11"/>
  <c r="F8" i="11"/>
  <c r="I8" i="11"/>
  <c r="BH62" i="7"/>
  <c r="BH64" i="7"/>
  <c r="BH61" i="7"/>
  <c r="BH66" i="7"/>
  <c r="BH67" i="7"/>
  <c r="BH63" i="7"/>
  <c r="BH51" i="7"/>
  <c r="BH50" i="7"/>
  <c r="BH52" i="7"/>
  <c r="BH58" i="7"/>
  <c r="BH57" i="7"/>
  <c r="BH59" i="7"/>
  <c r="BH55" i="7"/>
  <c r="BH53" i="7"/>
  <c r="BH56" i="7"/>
  <c r="BH60" i="7"/>
  <c r="BH54" i="7"/>
  <c r="BH107" i="7"/>
  <c r="BH108" i="7"/>
  <c r="BH112" i="7"/>
  <c r="BH109" i="7"/>
  <c r="BH110" i="7"/>
  <c r="BH111" i="7"/>
  <c r="BH106" i="7"/>
  <c r="BH113" i="7"/>
  <c r="BH114" i="7"/>
  <c r="BH115" i="7"/>
  <c r="BH77" i="7"/>
  <c r="BH76" i="7"/>
  <c r="BH74" i="7"/>
  <c r="BH73" i="7"/>
  <c r="BH75" i="7"/>
  <c r="BH68" i="7"/>
  <c r="BH70" i="7"/>
  <c r="BH78" i="7"/>
  <c r="BH72" i="7"/>
  <c r="BH71" i="7"/>
  <c r="BH69" i="7"/>
  <c r="BH79" i="7"/>
  <c r="BH80" i="7"/>
  <c r="BH28" i="7"/>
  <c r="BH12" i="7"/>
  <c r="BH3" i="7"/>
  <c r="BH19" i="7"/>
  <c r="BH13" i="7"/>
  <c r="BH14" i="7"/>
  <c r="BH15" i="7"/>
  <c r="BH10" i="7"/>
  <c r="BH11" i="7"/>
  <c r="BH16" i="7"/>
  <c r="BH17" i="7"/>
  <c r="BH8" i="7"/>
  <c r="BH7" i="7"/>
  <c r="BH9" i="7"/>
  <c r="BH5" i="7"/>
  <c r="BH4" i="7"/>
  <c r="BH20" i="7"/>
  <c r="BH22" i="7"/>
  <c r="BH21" i="7"/>
  <c r="BH6" i="7"/>
  <c r="BH18" i="7"/>
  <c r="BH25" i="7"/>
  <c r="BH26" i="7"/>
  <c r="BH27" i="7"/>
  <c r="BH23" i="7"/>
  <c r="BH24" i="7"/>
  <c r="BH29" i="7"/>
  <c r="BH34" i="7"/>
  <c r="BH44" i="7"/>
  <c r="BH40" i="7"/>
  <c r="BH41" i="7"/>
  <c r="BH35" i="7"/>
  <c r="BH45" i="7"/>
  <c r="BH46" i="7"/>
  <c r="BH42" i="7"/>
  <c r="BH39" i="7"/>
  <c r="BH30" i="7"/>
  <c r="BH31" i="7"/>
  <c r="BH32" i="7"/>
  <c r="BH38" i="7"/>
  <c r="BH37" i="7"/>
  <c r="BH43" i="7"/>
  <c r="BH36" i="7"/>
  <c r="BH33" i="7"/>
  <c r="BH47" i="7"/>
  <c r="BH48" i="7"/>
  <c r="BH49" i="7"/>
  <c r="BH116" i="7"/>
  <c r="BH96" i="7"/>
  <c r="BH85" i="7"/>
  <c r="BH83" i="7"/>
  <c r="BH98" i="7"/>
  <c r="BH97" i="7"/>
  <c r="BH99" i="7"/>
  <c r="BH95" i="7"/>
  <c r="BH94" i="7"/>
  <c r="BH93" i="7"/>
  <c r="BH92" i="7"/>
  <c r="BH86" i="7"/>
  <c r="BH102" i="7"/>
  <c r="BH105" i="7"/>
  <c r="BH103" i="7"/>
  <c r="BH104" i="7"/>
  <c r="BH81" i="7"/>
  <c r="BH100" i="7"/>
  <c r="BH84" i="7"/>
  <c r="BH101" i="7"/>
  <c r="BH82" i="7"/>
  <c r="BH88" i="7"/>
  <c r="BH91" i="7"/>
  <c r="BH89" i="7"/>
  <c r="BH87" i="7"/>
  <c r="BH90" i="7"/>
  <c r="BH117" i="7"/>
  <c r="BH120" i="7"/>
  <c r="BH121" i="7"/>
  <c r="BH122" i="7"/>
  <c r="BH123" i="7"/>
  <c r="BH125" i="7"/>
  <c r="BH126" i="7"/>
  <c r="BH127" i="7"/>
  <c r="BH128" i="7"/>
  <c r="BH129" i="7"/>
  <c r="BH130" i="7"/>
  <c r="BH65" i="7"/>
  <c r="CW51" i="7"/>
  <c r="DI51" i="7"/>
  <c r="CW52" i="7"/>
  <c r="DI52" i="7"/>
  <c r="CW53" i="7"/>
  <c r="DI53" i="7"/>
  <c r="DI54" i="7"/>
  <c r="DI55" i="7"/>
  <c r="DI56" i="7"/>
  <c r="CW57" i="7"/>
  <c r="DI57" i="7"/>
  <c r="CW58" i="7"/>
  <c r="DI58" i="7"/>
  <c r="CW59" i="7"/>
  <c r="DI59" i="7"/>
  <c r="CW60" i="7"/>
  <c r="DI60" i="7"/>
  <c r="CW61" i="7"/>
  <c r="DI61" i="7"/>
  <c r="CW62" i="7"/>
  <c r="DI62" i="7"/>
  <c r="CW63" i="7"/>
  <c r="DI63" i="7"/>
  <c r="CW64" i="7"/>
  <c r="DI64" i="7"/>
  <c r="CW65" i="7"/>
  <c r="DI65" i="7"/>
  <c r="CW66" i="7"/>
  <c r="DI66" i="7"/>
  <c r="CW67" i="7"/>
  <c r="DI67" i="7"/>
  <c r="CW68" i="7"/>
  <c r="DI68" i="7"/>
  <c r="CW69" i="7"/>
  <c r="DI69" i="7"/>
  <c r="CW70" i="7"/>
  <c r="DI70" i="7"/>
  <c r="DI71" i="7"/>
  <c r="CW72" i="7"/>
  <c r="DI72" i="7"/>
  <c r="DI73" i="7"/>
  <c r="DI74" i="7"/>
  <c r="DI75" i="7"/>
  <c r="DI76" i="7"/>
  <c r="CW77" i="7"/>
  <c r="DI77" i="7"/>
  <c r="DI78" i="7"/>
  <c r="DI79" i="7"/>
  <c r="CW80" i="7"/>
  <c r="DI80" i="7"/>
  <c r="CW81" i="7"/>
  <c r="DI81" i="7"/>
  <c r="CW82" i="7"/>
  <c r="DI82" i="7"/>
  <c r="CW83" i="7"/>
  <c r="DI83" i="7"/>
  <c r="CW84" i="7"/>
  <c r="DI84" i="7"/>
  <c r="CW85" i="7"/>
  <c r="DI85" i="7"/>
  <c r="CW86" i="7"/>
  <c r="DI86" i="7"/>
  <c r="CW87" i="7"/>
  <c r="DI87" i="7"/>
  <c r="CW88" i="7"/>
  <c r="DI88" i="7"/>
  <c r="CW89" i="7"/>
  <c r="DI89" i="7"/>
  <c r="CW90" i="7"/>
  <c r="DI90" i="7"/>
  <c r="CW91" i="7"/>
  <c r="DI91" i="7"/>
  <c r="CW92" i="7"/>
  <c r="DI92" i="7"/>
  <c r="CW93" i="7"/>
  <c r="DI93" i="7"/>
  <c r="CW94" i="7"/>
  <c r="DI94" i="7"/>
  <c r="CW95" i="7"/>
  <c r="DI95" i="7"/>
  <c r="CW96" i="7"/>
  <c r="DI96" i="7"/>
  <c r="CW97" i="7"/>
  <c r="DI97" i="7"/>
  <c r="CW98" i="7"/>
  <c r="DI98" i="7"/>
  <c r="CW99" i="7"/>
  <c r="DI99" i="7"/>
  <c r="CW100" i="7"/>
  <c r="DI100" i="7"/>
  <c r="CW101" i="7"/>
  <c r="DI101" i="7"/>
  <c r="CW102" i="7"/>
  <c r="DI102" i="7"/>
  <c r="CW103" i="7"/>
  <c r="DI103" i="7"/>
  <c r="CW104" i="7"/>
  <c r="DI104" i="7"/>
  <c r="CW105" i="7"/>
  <c r="DI105" i="7"/>
  <c r="CW106" i="7"/>
  <c r="DI106" i="7"/>
  <c r="DI107" i="7"/>
  <c r="CW108" i="7"/>
  <c r="DI108" i="7"/>
  <c r="CW109" i="7"/>
  <c r="DI109" i="7"/>
  <c r="CW110" i="7"/>
  <c r="DI110" i="7"/>
  <c r="CW111" i="7"/>
  <c r="DI111" i="7"/>
  <c r="CW112" i="7"/>
  <c r="DI112" i="7"/>
  <c r="CW113" i="7"/>
  <c r="DI113" i="7"/>
  <c r="CW114" i="7"/>
  <c r="DI114" i="7"/>
  <c r="CW115" i="7"/>
  <c r="DI115" i="7"/>
  <c r="CW30" i="7"/>
  <c r="DI30" i="7"/>
  <c r="CW3" i="7"/>
  <c r="DI3" i="7"/>
  <c r="CW31" i="7"/>
  <c r="DI31" i="7"/>
  <c r="CW32" i="7"/>
  <c r="DI32" i="7"/>
  <c r="CW33" i="7"/>
  <c r="DI33" i="7"/>
  <c r="CW34" i="7"/>
  <c r="DI34" i="7"/>
  <c r="CW35" i="7"/>
  <c r="DI35" i="7"/>
  <c r="CW36" i="7"/>
  <c r="DI36" i="7"/>
  <c r="CW37" i="7"/>
  <c r="DI37" i="7"/>
  <c r="CW38" i="7"/>
  <c r="DI38" i="7"/>
  <c r="CW39" i="7"/>
  <c r="DI39" i="7"/>
  <c r="CW40" i="7"/>
  <c r="DI40" i="7"/>
  <c r="CW4" i="7"/>
  <c r="DI4" i="7"/>
  <c r="CW5" i="7"/>
  <c r="DI5" i="7"/>
  <c r="CW6" i="7"/>
  <c r="DI6" i="7"/>
  <c r="CW7" i="7"/>
  <c r="DI7" i="7"/>
  <c r="CW8" i="7"/>
  <c r="DI8" i="7"/>
  <c r="CW9" i="7"/>
  <c r="DI9" i="7"/>
  <c r="CW10" i="7"/>
  <c r="DI10" i="7"/>
  <c r="CW11" i="7"/>
  <c r="DI11" i="7"/>
  <c r="CW41" i="7"/>
  <c r="DI41" i="7"/>
  <c r="CW42" i="7"/>
  <c r="DI42" i="7"/>
  <c r="CW43" i="7"/>
  <c r="DI43" i="7"/>
  <c r="CW44" i="7"/>
  <c r="DI44" i="7"/>
  <c r="CW12" i="7"/>
  <c r="DI12" i="7"/>
  <c r="CW45" i="7"/>
  <c r="DI45" i="7"/>
  <c r="CW46" i="7"/>
  <c r="DI46" i="7"/>
  <c r="CW13" i="7"/>
  <c r="DI13" i="7"/>
  <c r="CW14" i="7"/>
  <c r="DI14" i="7"/>
  <c r="CW15" i="7"/>
  <c r="DI15" i="7"/>
  <c r="CW16" i="7"/>
  <c r="DI16" i="7"/>
  <c r="CW17" i="7"/>
  <c r="DI17" i="7"/>
  <c r="CW18" i="7"/>
  <c r="DI18" i="7"/>
  <c r="CW19" i="7"/>
  <c r="DI19" i="7"/>
  <c r="CW20" i="7"/>
  <c r="DI20" i="7"/>
  <c r="DI47" i="7"/>
  <c r="DI48" i="7"/>
  <c r="DI49" i="7"/>
  <c r="DI21" i="7"/>
  <c r="DI22" i="7"/>
  <c r="CW23" i="7"/>
  <c r="DI23" i="7"/>
  <c r="CW24" i="7"/>
  <c r="DI24" i="7"/>
  <c r="CW25" i="7"/>
  <c r="DI25" i="7"/>
  <c r="CW26" i="7"/>
  <c r="DI26" i="7"/>
  <c r="CW27" i="7"/>
  <c r="DI27" i="7"/>
  <c r="CW28" i="7"/>
  <c r="DI28" i="7"/>
  <c r="CW50" i="7"/>
  <c r="DI50" i="7"/>
  <c r="DJ99" i="7"/>
  <c r="CW29" i="7"/>
  <c r="DI29" i="7"/>
  <c r="CO24" i="7"/>
  <c r="DH45" i="7"/>
  <c r="DH29" i="7"/>
  <c r="N53" i="7"/>
  <c r="N52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2" i="7"/>
  <c r="N57" i="7"/>
  <c r="DH30" i="7"/>
  <c r="DH3" i="7"/>
  <c r="DH31" i="7"/>
  <c r="DH32" i="7"/>
  <c r="DH33" i="7"/>
  <c r="DH34" i="7"/>
  <c r="DH35" i="7"/>
  <c r="DH36" i="7"/>
  <c r="DH37" i="7"/>
  <c r="DH38" i="7"/>
  <c r="DH39" i="7"/>
  <c r="DH40" i="7"/>
  <c r="DH4" i="7"/>
  <c r="DH5" i="7"/>
  <c r="DH6" i="7"/>
  <c r="DH7" i="7"/>
  <c r="DH8" i="7"/>
  <c r="DH9" i="7"/>
  <c r="DH10" i="7"/>
  <c r="DH11" i="7"/>
  <c r="DH41" i="7"/>
  <c r="DH42" i="7"/>
  <c r="DH43" i="7"/>
  <c r="DH44" i="7"/>
  <c r="DH12" i="7"/>
  <c r="DH46" i="7"/>
  <c r="DH13" i="7"/>
  <c r="DH14" i="7"/>
  <c r="DH15" i="7"/>
  <c r="DH16" i="7"/>
  <c r="DH17" i="7"/>
  <c r="DH18" i="7"/>
  <c r="DH19" i="7"/>
  <c r="DH20" i="7"/>
  <c r="DH47" i="7"/>
  <c r="DH48" i="7"/>
  <c r="DH49" i="7"/>
  <c r="DH21" i="7"/>
  <c r="DH22" i="7"/>
  <c r="DH23" i="7"/>
  <c r="DH24" i="7"/>
  <c r="DH25" i="7"/>
  <c r="DH26" i="7"/>
  <c r="DH27" i="7"/>
  <c r="DH28" i="7"/>
  <c r="DH50" i="7"/>
  <c r="DH51" i="7"/>
  <c r="DH52" i="7"/>
  <c r="DH53" i="7"/>
  <c r="DH54" i="7"/>
  <c r="DH55" i="7"/>
  <c r="DH56" i="7"/>
  <c r="DH57" i="7"/>
  <c r="DH58" i="7"/>
  <c r="DH59" i="7"/>
  <c r="DH60" i="7"/>
  <c r="DH61" i="7"/>
  <c r="DH62" i="7"/>
  <c r="DH63" i="7"/>
  <c r="DH64" i="7"/>
  <c r="DH65" i="7"/>
  <c r="DH66" i="7"/>
  <c r="DH67" i="7"/>
  <c r="DH68" i="7"/>
  <c r="DH69" i="7"/>
  <c r="DH70" i="7"/>
  <c r="DH71" i="7"/>
  <c r="DH72" i="7"/>
  <c r="DH73" i="7"/>
  <c r="DH74" i="7"/>
  <c r="DH75" i="7"/>
  <c r="DH76" i="7"/>
  <c r="DH77" i="7"/>
  <c r="DH78" i="7"/>
  <c r="DH79" i="7"/>
  <c r="DH80" i="7"/>
  <c r="DH81" i="7"/>
  <c r="DH82" i="7"/>
  <c r="DH83" i="7"/>
  <c r="DH84" i="7"/>
  <c r="DH85" i="7"/>
  <c r="DH86" i="7"/>
  <c r="DH87" i="7"/>
  <c r="DH88" i="7"/>
  <c r="DH89" i="7"/>
  <c r="DH90" i="7"/>
  <c r="DH91" i="7"/>
  <c r="DH92" i="7"/>
  <c r="DH93" i="7"/>
  <c r="DH94" i="7"/>
  <c r="DH95" i="7"/>
  <c r="DH96" i="7"/>
  <c r="DH97" i="7"/>
  <c r="DH98" i="7"/>
  <c r="DH99" i="7"/>
  <c r="DH100" i="7"/>
  <c r="DH101" i="7"/>
  <c r="DH102" i="7"/>
  <c r="DH103" i="7"/>
  <c r="DH104" i="7"/>
  <c r="DH105" i="7"/>
  <c r="DH106" i="7"/>
  <c r="DH107" i="7"/>
  <c r="DH108" i="7"/>
  <c r="DH109" i="7"/>
  <c r="DH110" i="7"/>
  <c r="DH111" i="7"/>
  <c r="DH112" i="7"/>
  <c r="DH113" i="7"/>
  <c r="DH114" i="7"/>
  <c r="DH115" i="7"/>
  <c r="DG30" i="7"/>
  <c r="DG3" i="7"/>
  <c r="DG31" i="7"/>
  <c r="DG32" i="7"/>
  <c r="DG33" i="7"/>
  <c r="DG34" i="7"/>
  <c r="DG35" i="7"/>
  <c r="DG36" i="7"/>
  <c r="DG37" i="7"/>
  <c r="DG38" i="7"/>
  <c r="DG39" i="7"/>
  <c r="DG40" i="7"/>
  <c r="DG4" i="7"/>
  <c r="DG5" i="7"/>
  <c r="DG6" i="7"/>
  <c r="DG7" i="7"/>
  <c r="DG8" i="7"/>
  <c r="DG9" i="7"/>
  <c r="DG10" i="7"/>
  <c r="DG11" i="7"/>
  <c r="DG41" i="7"/>
  <c r="DG42" i="7"/>
  <c r="DG43" i="7"/>
  <c r="DG44" i="7"/>
  <c r="DG12" i="7"/>
  <c r="DG45" i="7"/>
  <c r="DG46" i="7"/>
  <c r="DG13" i="7"/>
  <c r="DG14" i="7"/>
  <c r="DG15" i="7"/>
  <c r="DG16" i="7"/>
  <c r="DG17" i="7"/>
  <c r="DG18" i="7"/>
  <c r="DG19" i="7"/>
  <c r="DG20" i="7"/>
  <c r="DG47" i="7"/>
  <c r="DG48" i="7"/>
  <c r="DG49" i="7"/>
  <c r="DG21" i="7"/>
  <c r="DG22" i="7"/>
  <c r="DG23" i="7"/>
  <c r="DG24" i="7"/>
  <c r="DG25" i="7"/>
  <c r="DG26" i="7"/>
  <c r="DG27" i="7"/>
  <c r="DG28" i="7"/>
  <c r="DG50" i="7"/>
  <c r="DG51" i="7"/>
  <c r="DG52" i="7"/>
  <c r="DG53" i="7"/>
  <c r="DG54" i="7"/>
  <c r="DG55" i="7"/>
  <c r="DG56" i="7"/>
  <c r="DG57" i="7"/>
  <c r="DG58" i="7"/>
  <c r="DG59" i="7"/>
  <c r="DG60" i="7"/>
  <c r="DG61" i="7"/>
  <c r="DG62" i="7"/>
  <c r="DG63" i="7"/>
  <c r="DG64" i="7"/>
  <c r="DG65" i="7"/>
  <c r="DG66" i="7"/>
  <c r="DG67" i="7"/>
  <c r="DG68" i="7"/>
  <c r="DG69" i="7"/>
  <c r="DG70" i="7"/>
  <c r="DG71" i="7"/>
  <c r="DG72" i="7"/>
  <c r="DG73" i="7"/>
  <c r="DG74" i="7"/>
  <c r="DG75" i="7"/>
  <c r="DG76" i="7"/>
  <c r="DG77" i="7"/>
  <c r="DG78" i="7"/>
  <c r="DG79" i="7"/>
  <c r="DG80" i="7"/>
  <c r="DG81" i="7"/>
  <c r="DG82" i="7"/>
  <c r="DG83" i="7"/>
  <c r="DG84" i="7"/>
  <c r="DG85" i="7"/>
  <c r="DG86" i="7"/>
  <c r="DG87" i="7"/>
  <c r="DG88" i="7"/>
  <c r="DG89" i="7"/>
  <c r="DG90" i="7"/>
  <c r="DG91" i="7"/>
  <c r="DG92" i="7"/>
  <c r="DG93" i="7"/>
  <c r="DG94" i="7"/>
  <c r="DG95" i="7"/>
  <c r="DG96" i="7"/>
  <c r="DG97" i="7"/>
  <c r="DG98" i="7"/>
  <c r="DG99" i="7"/>
  <c r="DG100" i="7"/>
  <c r="DG101" i="7"/>
  <c r="DG102" i="7"/>
  <c r="DG103" i="7"/>
  <c r="DG104" i="7"/>
  <c r="DG105" i="7"/>
  <c r="DG106" i="7"/>
  <c r="DG107" i="7"/>
  <c r="DG108" i="7"/>
  <c r="DG109" i="7"/>
  <c r="DG110" i="7"/>
  <c r="DG111" i="7"/>
  <c r="DG112" i="7"/>
  <c r="DG113" i="7"/>
  <c r="DG114" i="7"/>
  <c r="DG115" i="7"/>
  <c r="DG29" i="7"/>
  <c r="DD100" i="7"/>
  <c r="DD101" i="7"/>
  <c r="DD102" i="7"/>
  <c r="DD103" i="7"/>
  <c r="DD104" i="7"/>
  <c r="DD105" i="7"/>
  <c r="DD106" i="7"/>
  <c r="DD107" i="7"/>
  <c r="DD108" i="7"/>
  <c r="DD109" i="7"/>
  <c r="DD110" i="7"/>
  <c r="DD111" i="7"/>
  <c r="DD112" i="7"/>
  <c r="DD113" i="7"/>
  <c r="DD114" i="7"/>
  <c r="DD115" i="7"/>
  <c r="DD30" i="7"/>
  <c r="DD3" i="7"/>
  <c r="DD31" i="7"/>
  <c r="DD32" i="7"/>
  <c r="DD33" i="7"/>
  <c r="DD34" i="7"/>
  <c r="DD35" i="7"/>
  <c r="DD36" i="7"/>
  <c r="DD37" i="7"/>
  <c r="DD38" i="7"/>
  <c r="DD39" i="7"/>
  <c r="DD40" i="7"/>
  <c r="DD4" i="7"/>
  <c r="DD5" i="7"/>
  <c r="DD6" i="7"/>
  <c r="DD7" i="7"/>
  <c r="DD8" i="7"/>
  <c r="DD9" i="7"/>
  <c r="DD10" i="7"/>
  <c r="DD11" i="7"/>
  <c r="DD41" i="7"/>
  <c r="DD42" i="7"/>
  <c r="DD43" i="7"/>
  <c r="DD44" i="7"/>
  <c r="DD12" i="7"/>
  <c r="DD45" i="7"/>
  <c r="DD46" i="7"/>
  <c r="DD13" i="7"/>
  <c r="DD14" i="7"/>
  <c r="DD15" i="7"/>
  <c r="DD16" i="7"/>
  <c r="DD17" i="7"/>
  <c r="DD18" i="7"/>
  <c r="DD19" i="7"/>
  <c r="DD20" i="7"/>
  <c r="DD47" i="7"/>
  <c r="DD48" i="7"/>
  <c r="DD49" i="7"/>
  <c r="DD21" i="7"/>
  <c r="DD22" i="7"/>
  <c r="DD23" i="7"/>
  <c r="DD24" i="7"/>
  <c r="DD25" i="7"/>
  <c r="DD26" i="7"/>
  <c r="DD27" i="7"/>
  <c r="DD28" i="7"/>
  <c r="DD50" i="7"/>
  <c r="DD51" i="7"/>
  <c r="DD52" i="7"/>
  <c r="DD53" i="7"/>
  <c r="DD54" i="7"/>
  <c r="DD55" i="7"/>
  <c r="DD56" i="7"/>
  <c r="DD57" i="7"/>
  <c r="DD58" i="7"/>
  <c r="DD59" i="7"/>
  <c r="DD60" i="7"/>
  <c r="DD61" i="7"/>
  <c r="DD62" i="7"/>
  <c r="DD63" i="7"/>
  <c r="DD64" i="7"/>
  <c r="DD65" i="7"/>
  <c r="DD66" i="7"/>
  <c r="DD67" i="7"/>
  <c r="DD68" i="7"/>
  <c r="DD69" i="7"/>
  <c r="DD70" i="7"/>
  <c r="DD71" i="7"/>
  <c r="DD72" i="7"/>
  <c r="DD73" i="7"/>
  <c r="DD74" i="7"/>
  <c r="DD75" i="7"/>
  <c r="DD76" i="7"/>
  <c r="DD77" i="7"/>
  <c r="DD78" i="7"/>
  <c r="DD79" i="7"/>
  <c r="DD80" i="7"/>
  <c r="DD81" i="7"/>
  <c r="DD82" i="7"/>
  <c r="DD83" i="7"/>
  <c r="DD84" i="7"/>
  <c r="DD85" i="7"/>
  <c r="DD86" i="7"/>
  <c r="DD87" i="7"/>
  <c r="DD88" i="7"/>
  <c r="DD89" i="7"/>
  <c r="DD90" i="7"/>
  <c r="DD91" i="7"/>
  <c r="DD92" i="7"/>
  <c r="DD93" i="7"/>
  <c r="DD94" i="7"/>
  <c r="DD95" i="7"/>
  <c r="DD96" i="7"/>
  <c r="DD97" i="7"/>
  <c r="DD98" i="7"/>
  <c r="DD99" i="7"/>
  <c r="DD29" i="7"/>
  <c r="DC100" i="7"/>
  <c r="DC101" i="7"/>
  <c r="DC102" i="7"/>
  <c r="DC103" i="7"/>
  <c r="DC104" i="7"/>
  <c r="DC105" i="7"/>
  <c r="DC106" i="7"/>
  <c r="DC107" i="7"/>
  <c r="DC108" i="7"/>
  <c r="DC109" i="7"/>
  <c r="DC110" i="7"/>
  <c r="DC111" i="7"/>
  <c r="DC112" i="7"/>
  <c r="DC113" i="7"/>
  <c r="DC114" i="7"/>
  <c r="DC115" i="7"/>
  <c r="DC28" i="7"/>
  <c r="DC50" i="7"/>
  <c r="DC51" i="7"/>
  <c r="DC52" i="7"/>
  <c r="DC53" i="7"/>
  <c r="DC54" i="7"/>
  <c r="DC55" i="7"/>
  <c r="DC56" i="7"/>
  <c r="DC57" i="7"/>
  <c r="DC58" i="7"/>
  <c r="DC59" i="7"/>
  <c r="DC60" i="7"/>
  <c r="DC61" i="7"/>
  <c r="DC62" i="7"/>
  <c r="DC63" i="7"/>
  <c r="DC64" i="7"/>
  <c r="DC65" i="7"/>
  <c r="DC66" i="7"/>
  <c r="DC67" i="7"/>
  <c r="DC68" i="7"/>
  <c r="DC69" i="7"/>
  <c r="DC70" i="7"/>
  <c r="DC71" i="7"/>
  <c r="DC72" i="7"/>
  <c r="DC73" i="7"/>
  <c r="DC74" i="7"/>
  <c r="DC75" i="7"/>
  <c r="DC76" i="7"/>
  <c r="DC77" i="7"/>
  <c r="DC78" i="7"/>
  <c r="DC79" i="7"/>
  <c r="DC80" i="7"/>
  <c r="DC81" i="7"/>
  <c r="DC82" i="7"/>
  <c r="DC83" i="7"/>
  <c r="DC84" i="7"/>
  <c r="DC85" i="7"/>
  <c r="DC86" i="7"/>
  <c r="DC87" i="7"/>
  <c r="DC88" i="7"/>
  <c r="DC89" i="7"/>
  <c r="DC90" i="7"/>
  <c r="DC91" i="7"/>
  <c r="DC92" i="7"/>
  <c r="DC93" i="7"/>
  <c r="DC94" i="7"/>
  <c r="DC95" i="7"/>
  <c r="DC96" i="7"/>
  <c r="DC97" i="7"/>
  <c r="DC98" i="7"/>
  <c r="DC99" i="7"/>
  <c r="DC26" i="7"/>
  <c r="DC27" i="7"/>
  <c r="DC23" i="7"/>
  <c r="DC24" i="7"/>
  <c r="DC25" i="7"/>
  <c r="DC30" i="7"/>
  <c r="DC3" i="7"/>
  <c r="DC31" i="7"/>
  <c r="DC32" i="7"/>
  <c r="DC33" i="7"/>
  <c r="DC34" i="7"/>
  <c r="DC35" i="7"/>
  <c r="DC36" i="7"/>
  <c r="DC37" i="7"/>
  <c r="DC38" i="7"/>
  <c r="DC39" i="7"/>
  <c r="DC40" i="7"/>
  <c r="DC4" i="7"/>
  <c r="DC5" i="7"/>
  <c r="DC6" i="7"/>
  <c r="DC7" i="7"/>
  <c r="DC8" i="7"/>
  <c r="DC9" i="7"/>
  <c r="DC10" i="7"/>
  <c r="DC11" i="7"/>
  <c r="DC41" i="7"/>
  <c r="DC42" i="7"/>
  <c r="DC43" i="7"/>
  <c r="DC44" i="7"/>
  <c r="DC12" i="7"/>
  <c r="DC45" i="7"/>
  <c r="DC46" i="7"/>
  <c r="DC13" i="7"/>
  <c r="DC14" i="7"/>
  <c r="DC15" i="7"/>
  <c r="DC16" i="7"/>
  <c r="DC17" i="7"/>
  <c r="DC18" i="7"/>
  <c r="DC19" i="7"/>
  <c r="DC20" i="7"/>
  <c r="DC29" i="7"/>
  <c r="DF69" i="7"/>
  <c r="DF30" i="7"/>
  <c r="DF3" i="7"/>
  <c r="DF31" i="7"/>
  <c r="DF32" i="7"/>
  <c r="DF33" i="7"/>
  <c r="DF34" i="7"/>
  <c r="DF35" i="7"/>
  <c r="DF36" i="7"/>
  <c r="DF37" i="7"/>
  <c r="DF38" i="7"/>
  <c r="DF39" i="7"/>
  <c r="DF40" i="7"/>
  <c r="DF4" i="7"/>
  <c r="DF5" i="7"/>
  <c r="DF6" i="7"/>
  <c r="DF7" i="7"/>
  <c r="DF8" i="7"/>
  <c r="DF9" i="7"/>
  <c r="DF10" i="7"/>
  <c r="DF11" i="7"/>
  <c r="DF41" i="7"/>
  <c r="DF42" i="7"/>
  <c r="DF43" i="7"/>
  <c r="DF44" i="7"/>
  <c r="DF12" i="7"/>
  <c r="DF45" i="7"/>
  <c r="DF46" i="7"/>
  <c r="DF13" i="7"/>
  <c r="DF14" i="7"/>
  <c r="DF15" i="7"/>
  <c r="DF16" i="7"/>
  <c r="DF17" i="7"/>
  <c r="DF18" i="7"/>
  <c r="DF19" i="7"/>
  <c r="DF20" i="7"/>
  <c r="DF47" i="7"/>
  <c r="DF48" i="7"/>
  <c r="DF49" i="7"/>
  <c r="DF21" i="7"/>
  <c r="DF22" i="7"/>
  <c r="DF23" i="7"/>
  <c r="DF24" i="7"/>
  <c r="DF25" i="7"/>
  <c r="DF26" i="7"/>
  <c r="DF27" i="7"/>
  <c r="DF28" i="7"/>
  <c r="DF50" i="7"/>
  <c r="DF51" i="7"/>
  <c r="DF52" i="7"/>
  <c r="DF53" i="7"/>
  <c r="DF54" i="7"/>
  <c r="DF55" i="7"/>
  <c r="DF56" i="7"/>
  <c r="DF57" i="7"/>
  <c r="DF58" i="7"/>
  <c r="DF59" i="7"/>
  <c r="DF60" i="7"/>
  <c r="DF61" i="7"/>
  <c r="DF62" i="7"/>
  <c r="DF63" i="7"/>
  <c r="DF64" i="7"/>
  <c r="DF65" i="7"/>
  <c r="DF66" i="7"/>
  <c r="DF67" i="7"/>
  <c r="DF68" i="7"/>
  <c r="DF70" i="7"/>
  <c r="DF71" i="7"/>
  <c r="DF72" i="7"/>
  <c r="DF73" i="7"/>
  <c r="DF74" i="7"/>
  <c r="DF75" i="7"/>
  <c r="DF76" i="7"/>
  <c r="DF77" i="7"/>
  <c r="DF78" i="7"/>
  <c r="DF79" i="7"/>
  <c r="DF80" i="7"/>
  <c r="DF81" i="7"/>
  <c r="DF82" i="7"/>
  <c r="DF83" i="7"/>
  <c r="DF84" i="7"/>
  <c r="DF85" i="7"/>
  <c r="DF86" i="7"/>
  <c r="DF87" i="7"/>
  <c r="DF88" i="7"/>
  <c r="DF89" i="7"/>
  <c r="DF90" i="7"/>
  <c r="DF91" i="7"/>
  <c r="DF92" i="7"/>
  <c r="DF93" i="7"/>
  <c r="DF94" i="7"/>
  <c r="DF95" i="7"/>
  <c r="DF96" i="7"/>
  <c r="DF97" i="7"/>
  <c r="DF98" i="7"/>
  <c r="DF99" i="7"/>
  <c r="DF100" i="7"/>
  <c r="DF101" i="7"/>
  <c r="DF102" i="7"/>
  <c r="DF103" i="7"/>
  <c r="DF104" i="7"/>
  <c r="DF105" i="7"/>
  <c r="DF106" i="7"/>
  <c r="DF107" i="7"/>
  <c r="DF108" i="7"/>
  <c r="DF109" i="7"/>
  <c r="DF110" i="7"/>
  <c r="DF111" i="7"/>
  <c r="DF112" i="7"/>
  <c r="DF113" i="7"/>
  <c r="DF114" i="7"/>
  <c r="DF115" i="7"/>
  <c r="DF29" i="7"/>
  <c r="DE30" i="7"/>
  <c r="DE3" i="7"/>
  <c r="DE31" i="7"/>
  <c r="DE32" i="7"/>
  <c r="DE33" i="7"/>
  <c r="DE34" i="7"/>
  <c r="DE35" i="7"/>
  <c r="DE36" i="7"/>
  <c r="DE37" i="7"/>
  <c r="DE38" i="7"/>
  <c r="DE39" i="7"/>
  <c r="DE40" i="7"/>
  <c r="DE4" i="7"/>
  <c r="DE5" i="7"/>
  <c r="DE6" i="7"/>
  <c r="DE7" i="7"/>
  <c r="DE8" i="7"/>
  <c r="DE9" i="7"/>
  <c r="DE10" i="7"/>
  <c r="DE11" i="7"/>
  <c r="DE41" i="7"/>
  <c r="DE42" i="7"/>
  <c r="DE43" i="7"/>
  <c r="DE44" i="7"/>
  <c r="DE12" i="7"/>
  <c r="DE45" i="7"/>
  <c r="DE46" i="7"/>
  <c r="DE13" i="7"/>
  <c r="DE14" i="7"/>
  <c r="DE15" i="7"/>
  <c r="DE16" i="7"/>
  <c r="DE17" i="7"/>
  <c r="DE18" i="7"/>
  <c r="DE19" i="7"/>
  <c r="DE20" i="7"/>
  <c r="DE47" i="7"/>
  <c r="DE48" i="7"/>
  <c r="DE49" i="7"/>
  <c r="DE21" i="7"/>
  <c r="DE22" i="7"/>
  <c r="DE23" i="7"/>
  <c r="DE24" i="7"/>
  <c r="DE25" i="7"/>
  <c r="DE26" i="7"/>
  <c r="DE27" i="7"/>
  <c r="DE28" i="7"/>
  <c r="DE50" i="7"/>
  <c r="DE51" i="7"/>
  <c r="DE52" i="7"/>
  <c r="DE53" i="7"/>
  <c r="DE54" i="7"/>
  <c r="DE55" i="7"/>
  <c r="DE56" i="7"/>
  <c r="DE57" i="7"/>
  <c r="DE58" i="7"/>
  <c r="DE59" i="7"/>
  <c r="DE60" i="7"/>
  <c r="DE61" i="7"/>
  <c r="DE62" i="7"/>
  <c r="DE63" i="7"/>
  <c r="DE64" i="7"/>
  <c r="DE65" i="7"/>
  <c r="DE66" i="7"/>
  <c r="DE67" i="7"/>
  <c r="DE68" i="7"/>
  <c r="DE69" i="7"/>
  <c r="DE70" i="7"/>
  <c r="DE71" i="7"/>
  <c r="DE72" i="7"/>
  <c r="DE73" i="7"/>
  <c r="DE74" i="7"/>
  <c r="DE75" i="7"/>
  <c r="DE76" i="7"/>
  <c r="DE77" i="7"/>
  <c r="DE78" i="7"/>
  <c r="DE79" i="7"/>
  <c r="DE80" i="7"/>
  <c r="DE81" i="7"/>
  <c r="DE82" i="7"/>
  <c r="DE83" i="7"/>
  <c r="DE84" i="7"/>
  <c r="DE85" i="7"/>
  <c r="DE86" i="7"/>
  <c r="DE87" i="7"/>
  <c r="DE88" i="7"/>
  <c r="DE89" i="7"/>
  <c r="DE90" i="7"/>
  <c r="DE91" i="7"/>
  <c r="DE92" i="7"/>
  <c r="DE93" i="7"/>
  <c r="DE94" i="7"/>
  <c r="DE95" i="7"/>
  <c r="DE96" i="7"/>
  <c r="DE97" i="7"/>
  <c r="DE98" i="7"/>
  <c r="DE99" i="7"/>
  <c r="DE100" i="7"/>
  <c r="DE101" i="7"/>
  <c r="DE102" i="7"/>
  <c r="DE103" i="7"/>
  <c r="DE104" i="7"/>
  <c r="DE105" i="7"/>
  <c r="DE106" i="7"/>
  <c r="DE107" i="7"/>
  <c r="DE108" i="7"/>
  <c r="DE109" i="7"/>
  <c r="DE110" i="7"/>
  <c r="DE111" i="7"/>
  <c r="DE112" i="7"/>
  <c r="DE113" i="7"/>
  <c r="DE114" i="7"/>
  <c r="DE115" i="7"/>
  <c r="DE29" i="7"/>
  <c r="DB23" i="7"/>
  <c r="DB24" i="7"/>
  <c r="DB25" i="7"/>
  <c r="DB26" i="7"/>
  <c r="DB27" i="7"/>
  <c r="DB50" i="7"/>
  <c r="DB51" i="7"/>
  <c r="DB52" i="7"/>
  <c r="DB53" i="7"/>
  <c r="DB59" i="7"/>
  <c r="DB60" i="7"/>
  <c r="DB61" i="7"/>
  <c r="DB62" i="7"/>
  <c r="DB63" i="7"/>
  <c r="DB64" i="7"/>
  <c r="DB65" i="7"/>
  <c r="DB66" i="7"/>
  <c r="DB67" i="7"/>
  <c r="DB68" i="7"/>
  <c r="DB70" i="7"/>
  <c r="DB72" i="7"/>
  <c r="DB77" i="7"/>
  <c r="DB80" i="7"/>
  <c r="DB81" i="7"/>
  <c r="DB82" i="7"/>
  <c r="DB83" i="7"/>
  <c r="DB84" i="7"/>
  <c r="DB85" i="7"/>
  <c r="DB86" i="7"/>
  <c r="DB87" i="7"/>
  <c r="DB88" i="7"/>
  <c r="DB89" i="7"/>
  <c r="DB90" i="7"/>
  <c r="DB91" i="7"/>
  <c r="DB92" i="7"/>
  <c r="DB93" i="7"/>
  <c r="DB94" i="7"/>
  <c r="DB95" i="7"/>
  <c r="DB96" i="7"/>
  <c r="DB97" i="7"/>
  <c r="DB98" i="7"/>
  <c r="DB99" i="7"/>
  <c r="DB100" i="7"/>
  <c r="DB101" i="7"/>
  <c r="DB102" i="7"/>
  <c r="DB103" i="7"/>
  <c r="DB104" i="7"/>
  <c r="DB105" i="7"/>
  <c r="DB106" i="7"/>
  <c r="DB108" i="7"/>
  <c r="DB109" i="7"/>
  <c r="DB110" i="7"/>
  <c r="DB111" i="7"/>
  <c r="DB112" i="7"/>
  <c r="DB113" i="7"/>
  <c r="DB114" i="7"/>
  <c r="DB115" i="7"/>
  <c r="DB30" i="7"/>
  <c r="DB3" i="7"/>
  <c r="DB31" i="7"/>
  <c r="DB32" i="7"/>
  <c r="DB33" i="7"/>
  <c r="DB34" i="7"/>
  <c r="DB35" i="7"/>
  <c r="DB36" i="7"/>
  <c r="DB37" i="7"/>
  <c r="DB38" i="7"/>
  <c r="DB39" i="7"/>
  <c r="DB40" i="7"/>
  <c r="DB4" i="7"/>
  <c r="DB5" i="7"/>
  <c r="DB6" i="7"/>
  <c r="DB7" i="7"/>
  <c r="DB8" i="7"/>
  <c r="DB9" i="7"/>
  <c r="DB10" i="7"/>
  <c r="DB11" i="7"/>
  <c r="DB41" i="7"/>
  <c r="DB42" i="7"/>
  <c r="DB43" i="7"/>
  <c r="DB44" i="7"/>
  <c r="DB12" i="7"/>
  <c r="DB45" i="7"/>
  <c r="DB46" i="7"/>
  <c r="DB13" i="7"/>
  <c r="DB14" i="7"/>
  <c r="DB15" i="7"/>
  <c r="DB16" i="7"/>
  <c r="DB17" i="7"/>
  <c r="DB18" i="7"/>
  <c r="DB19" i="7"/>
  <c r="DB20" i="7"/>
  <c r="DB29" i="7"/>
  <c r="DA30" i="7"/>
  <c r="DA3" i="7"/>
  <c r="DA31" i="7"/>
  <c r="DA32" i="7"/>
  <c r="DA33" i="7"/>
  <c r="DA34" i="7"/>
  <c r="DA35" i="7"/>
  <c r="DA36" i="7"/>
  <c r="DA37" i="7"/>
  <c r="DA38" i="7"/>
  <c r="DA39" i="7"/>
  <c r="DA40" i="7"/>
  <c r="DA4" i="7"/>
  <c r="DA5" i="7"/>
  <c r="DA6" i="7"/>
  <c r="DA7" i="7"/>
  <c r="DA8" i="7"/>
  <c r="DA9" i="7"/>
  <c r="DA10" i="7"/>
  <c r="DA11" i="7"/>
  <c r="DA41" i="7"/>
  <c r="DA42" i="7"/>
  <c r="DA43" i="7"/>
  <c r="DA44" i="7"/>
  <c r="DA12" i="7"/>
  <c r="DA45" i="7"/>
  <c r="DA46" i="7"/>
  <c r="DA13" i="7"/>
  <c r="DA14" i="7"/>
  <c r="DA15" i="7"/>
  <c r="DA16" i="7"/>
  <c r="DA17" i="7"/>
  <c r="DA18" i="7"/>
  <c r="DA19" i="7"/>
  <c r="DA20" i="7"/>
  <c r="DA23" i="7"/>
  <c r="DA24" i="7"/>
  <c r="DA25" i="7"/>
  <c r="DA26" i="7"/>
  <c r="DA27" i="7"/>
  <c r="DA28" i="7"/>
  <c r="DA50" i="7"/>
  <c r="DA51" i="7"/>
  <c r="DA52" i="7"/>
  <c r="DA53" i="7"/>
  <c r="DA57" i="7"/>
  <c r="DA58" i="7"/>
  <c r="DA59" i="7"/>
  <c r="DA60" i="7"/>
  <c r="DA61" i="7"/>
  <c r="DA62" i="7"/>
  <c r="DA63" i="7"/>
  <c r="DA64" i="7"/>
  <c r="DA65" i="7"/>
  <c r="DA66" i="7"/>
  <c r="DA67" i="7"/>
  <c r="DA68" i="7"/>
  <c r="DA69" i="7"/>
  <c r="DA70" i="7"/>
  <c r="DA72" i="7"/>
  <c r="DA77" i="7"/>
  <c r="DA80" i="7"/>
  <c r="DA81" i="7"/>
  <c r="DA82" i="7"/>
  <c r="DA83" i="7"/>
  <c r="DA84" i="7"/>
  <c r="DA85" i="7"/>
  <c r="DA86" i="7"/>
  <c r="DA87" i="7"/>
  <c r="DA88" i="7"/>
  <c r="DA89" i="7"/>
  <c r="DA90" i="7"/>
  <c r="DA91" i="7"/>
  <c r="DA92" i="7"/>
  <c r="DA93" i="7"/>
  <c r="DA94" i="7"/>
  <c r="DA95" i="7"/>
  <c r="DA96" i="7"/>
  <c r="DA97" i="7"/>
  <c r="DA98" i="7"/>
  <c r="DA99" i="7"/>
  <c r="DA100" i="7"/>
  <c r="DA101" i="7"/>
  <c r="DA102" i="7"/>
  <c r="DA103" i="7"/>
  <c r="DA104" i="7"/>
  <c r="DA105" i="7"/>
  <c r="DA106" i="7"/>
  <c r="DA108" i="7"/>
  <c r="DA109" i="7"/>
  <c r="DA110" i="7"/>
  <c r="DA111" i="7"/>
  <c r="DA112" i="7"/>
  <c r="DA113" i="7"/>
  <c r="DA114" i="7"/>
  <c r="DA115" i="7"/>
  <c r="DA29" i="7"/>
  <c r="CV100" i="7"/>
  <c r="CX100" i="7"/>
  <c r="CZ100" i="7"/>
  <c r="CV101" i="7"/>
  <c r="CX101" i="7"/>
  <c r="CZ101" i="7"/>
  <c r="CV102" i="7"/>
  <c r="CX102" i="7"/>
  <c r="CY102" i="7"/>
  <c r="CZ102" i="7"/>
  <c r="CV103" i="7"/>
  <c r="CX103" i="7"/>
  <c r="CY103" i="7"/>
  <c r="CZ103" i="7"/>
  <c r="CV104" i="7"/>
  <c r="CX104" i="7"/>
  <c r="CY104" i="7"/>
  <c r="CZ104" i="7"/>
  <c r="CV105" i="7"/>
  <c r="CX105" i="7"/>
  <c r="CY105" i="7"/>
  <c r="CZ105" i="7"/>
  <c r="CV106" i="7"/>
  <c r="CX106" i="7"/>
  <c r="CY106" i="7"/>
  <c r="CZ106" i="7"/>
  <c r="CV108" i="7"/>
  <c r="CX108" i="7"/>
  <c r="CY108" i="7"/>
  <c r="CZ108" i="7"/>
  <c r="CV109" i="7"/>
  <c r="CX109" i="7"/>
  <c r="CY109" i="7"/>
  <c r="CZ109" i="7"/>
  <c r="CV110" i="7"/>
  <c r="CX110" i="7"/>
  <c r="CY110" i="7"/>
  <c r="CZ110" i="7"/>
  <c r="CV111" i="7"/>
  <c r="CX111" i="7"/>
  <c r="CY111" i="7"/>
  <c r="CZ111" i="7"/>
  <c r="CV112" i="7"/>
  <c r="CX112" i="7"/>
  <c r="CY112" i="7"/>
  <c r="CZ112" i="7"/>
  <c r="CV113" i="7"/>
  <c r="CX113" i="7"/>
  <c r="CY113" i="7"/>
  <c r="CZ113" i="7"/>
  <c r="CV114" i="7"/>
  <c r="CX114" i="7"/>
  <c r="CY114" i="7"/>
  <c r="CZ114" i="7"/>
  <c r="CV115" i="7"/>
  <c r="CX115" i="7"/>
  <c r="CY115" i="7"/>
  <c r="CZ115" i="7"/>
  <c r="CZ30" i="7"/>
  <c r="CZ3" i="7"/>
  <c r="CZ31" i="7"/>
  <c r="CZ32" i="7"/>
  <c r="CZ33" i="7"/>
  <c r="CZ34" i="7"/>
  <c r="CZ35" i="7"/>
  <c r="CZ36" i="7"/>
  <c r="CZ37" i="7"/>
  <c r="CZ38" i="7"/>
  <c r="CZ39" i="7"/>
  <c r="CZ40" i="7"/>
  <c r="CZ4" i="7"/>
  <c r="CZ5" i="7"/>
  <c r="CZ6" i="7"/>
  <c r="CZ7" i="7"/>
  <c r="CZ8" i="7"/>
  <c r="CZ9" i="7"/>
  <c r="CZ10" i="7"/>
  <c r="CZ11" i="7"/>
  <c r="CZ41" i="7"/>
  <c r="CZ42" i="7"/>
  <c r="CZ43" i="7"/>
  <c r="CZ44" i="7"/>
  <c r="CZ12" i="7"/>
  <c r="CZ45" i="7"/>
  <c r="CZ46" i="7"/>
  <c r="CZ13" i="7"/>
  <c r="CZ14" i="7"/>
  <c r="CZ15" i="7"/>
  <c r="CZ16" i="7"/>
  <c r="CZ17" i="7"/>
  <c r="CZ18" i="7"/>
  <c r="CZ19" i="7"/>
  <c r="CZ20" i="7"/>
  <c r="CZ23" i="7"/>
  <c r="CZ24" i="7"/>
  <c r="CZ25" i="7"/>
  <c r="CZ26" i="7"/>
  <c r="CZ27" i="7"/>
  <c r="CZ28" i="7"/>
  <c r="CZ50" i="7"/>
  <c r="CZ51" i="7"/>
  <c r="CZ61" i="7"/>
  <c r="CZ63" i="7"/>
  <c r="CZ64" i="7"/>
  <c r="CZ66" i="7"/>
  <c r="CZ67" i="7"/>
  <c r="CZ77" i="7"/>
  <c r="CZ81" i="7"/>
  <c r="CZ82" i="7"/>
  <c r="CZ83" i="7"/>
  <c r="CZ84" i="7"/>
  <c r="CZ85" i="7"/>
  <c r="CZ86" i="7"/>
  <c r="CZ87" i="7"/>
  <c r="CZ88" i="7"/>
  <c r="CZ89" i="7"/>
  <c r="CZ90" i="7"/>
  <c r="CZ91" i="7"/>
  <c r="CZ92" i="7"/>
  <c r="CZ93" i="7"/>
  <c r="CZ94" i="7"/>
  <c r="CZ95" i="7"/>
  <c r="CZ96" i="7"/>
  <c r="CZ97" i="7"/>
  <c r="CZ98" i="7"/>
  <c r="CZ99" i="7"/>
  <c r="CZ29" i="7"/>
  <c r="CV30" i="7"/>
  <c r="CX30" i="7"/>
  <c r="CY30" i="7"/>
  <c r="CV3" i="7"/>
  <c r="CX3" i="7"/>
  <c r="CY3" i="7"/>
  <c r="CV31" i="7"/>
  <c r="CX31" i="7"/>
  <c r="CY31" i="7"/>
  <c r="CV32" i="7"/>
  <c r="CX32" i="7"/>
  <c r="CY32" i="7"/>
  <c r="CV33" i="7"/>
  <c r="CX33" i="7"/>
  <c r="CY33" i="7"/>
  <c r="CV34" i="7"/>
  <c r="CX34" i="7"/>
  <c r="CY34" i="7"/>
  <c r="CV35" i="7"/>
  <c r="CX35" i="7"/>
  <c r="CY35" i="7"/>
  <c r="CV36" i="7"/>
  <c r="CX36" i="7"/>
  <c r="CY36" i="7"/>
  <c r="CV37" i="7"/>
  <c r="CX37" i="7"/>
  <c r="CY37" i="7"/>
  <c r="CV38" i="7"/>
  <c r="CX38" i="7"/>
  <c r="CY38" i="7"/>
  <c r="CV39" i="7"/>
  <c r="CX39" i="7"/>
  <c r="CY39" i="7"/>
  <c r="CV40" i="7"/>
  <c r="CX40" i="7"/>
  <c r="CY40" i="7"/>
  <c r="CV4" i="7"/>
  <c r="CX4" i="7"/>
  <c r="CY4" i="7"/>
  <c r="CV5" i="7"/>
  <c r="CX5" i="7"/>
  <c r="CY5" i="7"/>
  <c r="CV6" i="7"/>
  <c r="CX6" i="7"/>
  <c r="CY6" i="7"/>
  <c r="CV7" i="7"/>
  <c r="CX7" i="7"/>
  <c r="CY7" i="7"/>
  <c r="CV8" i="7"/>
  <c r="CX8" i="7"/>
  <c r="CY8" i="7"/>
  <c r="CV9" i="7"/>
  <c r="CX9" i="7"/>
  <c r="CY9" i="7"/>
  <c r="CV10" i="7"/>
  <c r="CX10" i="7"/>
  <c r="CY10" i="7"/>
  <c r="CV11" i="7"/>
  <c r="CX11" i="7"/>
  <c r="CY11" i="7"/>
  <c r="CV41" i="7"/>
  <c r="CX41" i="7"/>
  <c r="CY41" i="7"/>
  <c r="CV42" i="7"/>
  <c r="CX42" i="7"/>
  <c r="CY42" i="7"/>
  <c r="CV43" i="7"/>
  <c r="CX43" i="7"/>
  <c r="CY43" i="7"/>
  <c r="CV44" i="7"/>
  <c r="CX44" i="7"/>
  <c r="CY44" i="7"/>
  <c r="CV12" i="7"/>
  <c r="CX12" i="7"/>
  <c r="CY12" i="7"/>
  <c r="CV45" i="7"/>
  <c r="CX45" i="7"/>
  <c r="CY45" i="7"/>
  <c r="CV46" i="7"/>
  <c r="CX46" i="7"/>
  <c r="CY46" i="7"/>
  <c r="CV13" i="7"/>
  <c r="CX13" i="7"/>
  <c r="CY13" i="7"/>
  <c r="CV14" i="7"/>
  <c r="CX14" i="7"/>
  <c r="CY14" i="7"/>
  <c r="CV15" i="7"/>
  <c r="CX15" i="7"/>
  <c r="CY15" i="7"/>
  <c r="CV16" i="7"/>
  <c r="CX16" i="7"/>
  <c r="CY16" i="7"/>
  <c r="CV17" i="7"/>
  <c r="CX17" i="7"/>
  <c r="CY17" i="7"/>
  <c r="CV18" i="7"/>
  <c r="CX18" i="7"/>
  <c r="CY18" i="7"/>
  <c r="CV19" i="7"/>
  <c r="CX19" i="7"/>
  <c r="CY19" i="7"/>
  <c r="CV20" i="7"/>
  <c r="CX20" i="7"/>
  <c r="CY20" i="7"/>
  <c r="CV23" i="7"/>
  <c r="CX23" i="7"/>
  <c r="CY23" i="7"/>
  <c r="CV24" i="7"/>
  <c r="CX24" i="7"/>
  <c r="CY24" i="7"/>
  <c r="CV25" i="7"/>
  <c r="CX25" i="7"/>
  <c r="CY25" i="7"/>
  <c r="CV26" i="7"/>
  <c r="CX26" i="7"/>
  <c r="CY26" i="7"/>
  <c r="CV27" i="7"/>
  <c r="CX27" i="7"/>
  <c r="CY27" i="7"/>
  <c r="CV28" i="7"/>
  <c r="CX28" i="7"/>
  <c r="CY28" i="7"/>
  <c r="CV50" i="7"/>
  <c r="CX50" i="7"/>
  <c r="CY50" i="7"/>
  <c r="CV51" i="7"/>
  <c r="CX51" i="7"/>
  <c r="CY51" i="7"/>
  <c r="CV52" i="7"/>
  <c r="CX52" i="7"/>
  <c r="CV53" i="7"/>
  <c r="CX53" i="7"/>
  <c r="CX57" i="7"/>
  <c r="CV58" i="7"/>
  <c r="CX58" i="7"/>
  <c r="CV59" i="7"/>
  <c r="CX59" i="7"/>
  <c r="CV60" i="7"/>
  <c r="CX60" i="7"/>
  <c r="CY60" i="7"/>
  <c r="CV61" i="7"/>
  <c r="CX61" i="7"/>
  <c r="CY61" i="7"/>
  <c r="CV62" i="7"/>
  <c r="CX62" i="7"/>
  <c r="CY62" i="7"/>
  <c r="CV63" i="7"/>
  <c r="CX63" i="7"/>
  <c r="CY63" i="7"/>
  <c r="CV64" i="7"/>
  <c r="CX64" i="7"/>
  <c r="CY64" i="7"/>
  <c r="CV65" i="7"/>
  <c r="CX65" i="7"/>
  <c r="CY65" i="7"/>
  <c r="CV66" i="7"/>
  <c r="CX66" i="7"/>
  <c r="CY66" i="7"/>
  <c r="CV67" i="7"/>
  <c r="CX67" i="7"/>
  <c r="CY67" i="7"/>
  <c r="CY69" i="7"/>
  <c r="CY70" i="7"/>
  <c r="CV72" i="7"/>
  <c r="CX72" i="7"/>
  <c r="CY72" i="7"/>
  <c r="CV77" i="7"/>
  <c r="CX77" i="7"/>
  <c r="CY77" i="7"/>
  <c r="CV80" i="7"/>
  <c r="CX80" i="7"/>
  <c r="CV81" i="7"/>
  <c r="CX81" i="7"/>
  <c r="CY81" i="7"/>
  <c r="CV82" i="7"/>
  <c r="CX82" i="7"/>
  <c r="CY82" i="7"/>
  <c r="CV83" i="7"/>
  <c r="CX83" i="7"/>
  <c r="CY83" i="7"/>
  <c r="CV84" i="7"/>
  <c r="CX84" i="7"/>
  <c r="CY84" i="7"/>
  <c r="CV85" i="7"/>
  <c r="CX85" i="7"/>
  <c r="CY85" i="7"/>
  <c r="CV86" i="7"/>
  <c r="CX86" i="7"/>
  <c r="CY86" i="7"/>
  <c r="CV87" i="7"/>
  <c r="CX87" i="7"/>
  <c r="CV88" i="7"/>
  <c r="CX88" i="7"/>
  <c r="CY88" i="7"/>
  <c r="CV89" i="7"/>
  <c r="CX89" i="7"/>
  <c r="CY89" i="7"/>
  <c r="CV90" i="7"/>
  <c r="CX90" i="7"/>
  <c r="CV91" i="7"/>
  <c r="CX91" i="7"/>
  <c r="CV92" i="7"/>
  <c r="CX92" i="7"/>
  <c r="CY92" i="7"/>
  <c r="CV93" i="7"/>
  <c r="CX93" i="7"/>
  <c r="CY93" i="7"/>
  <c r="CV94" i="7"/>
  <c r="CX94" i="7"/>
  <c r="CY94" i="7"/>
  <c r="CV95" i="7"/>
  <c r="CX95" i="7"/>
  <c r="CY95" i="7"/>
  <c r="CV96" i="7"/>
  <c r="CX96" i="7"/>
  <c r="CY96" i="7"/>
  <c r="CV97" i="7"/>
  <c r="CX97" i="7"/>
  <c r="CY97" i="7"/>
  <c r="CV98" i="7"/>
  <c r="CX98" i="7"/>
  <c r="CY98" i="7"/>
  <c r="CV99" i="7"/>
  <c r="CX99" i="7"/>
  <c r="CY29" i="7"/>
  <c r="CX29" i="7"/>
  <c r="CV29" i="7"/>
  <c r="BS30" i="7"/>
  <c r="BS3" i="7"/>
  <c r="BS31" i="7"/>
  <c r="BS32" i="7"/>
  <c r="BS33" i="7"/>
  <c r="BS34" i="7"/>
  <c r="BS35" i="7"/>
  <c r="BS36" i="7"/>
  <c r="BS37" i="7"/>
  <c r="BS38" i="7"/>
  <c r="BS39" i="7"/>
  <c r="BS40" i="7"/>
  <c r="BS4" i="7"/>
  <c r="BS5" i="7"/>
  <c r="BS6" i="7"/>
  <c r="BS7" i="7"/>
  <c r="BS8" i="7"/>
  <c r="BS9" i="7"/>
  <c r="BS10" i="7"/>
  <c r="BS11" i="7"/>
  <c r="BS41" i="7"/>
  <c r="BS42" i="7"/>
  <c r="BS43" i="7"/>
  <c r="BS44" i="7"/>
  <c r="BS12" i="7"/>
  <c r="BS45" i="7"/>
  <c r="BS46" i="7"/>
  <c r="BS13" i="7"/>
  <c r="BS14" i="7"/>
  <c r="BS15" i="7"/>
  <c r="BS16" i="7"/>
  <c r="BS17" i="7"/>
  <c r="BS18" i="7"/>
  <c r="BS19" i="7"/>
  <c r="BS20" i="7"/>
  <c r="BS47" i="7"/>
  <c r="BS48" i="7"/>
  <c r="BS49" i="7"/>
  <c r="BS21" i="7"/>
  <c r="BS22" i="7"/>
  <c r="BS23" i="7"/>
  <c r="BS24" i="7"/>
  <c r="BS25" i="7"/>
  <c r="BS26" i="7"/>
  <c r="BS27" i="7"/>
  <c r="BS28" i="7"/>
  <c r="BS50" i="7"/>
  <c r="BS51" i="7"/>
  <c r="BS52" i="7"/>
  <c r="BS53" i="7"/>
  <c r="BS54" i="7"/>
  <c r="BS55" i="7"/>
  <c r="BS56" i="7"/>
  <c r="BS57" i="7"/>
  <c r="BS58" i="7"/>
  <c r="BS59" i="7"/>
  <c r="BS60" i="7"/>
  <c r="BS61" i="7"/>
  <c r="BS62" i="7"/>
  <c r="BS63" i="7"/>
  <c r="BS64" i="7"/>
  <c r="BS65" i="7"/>
  <c r="BS66" i="7"/>
  <c r="BS67" i="7"/>
  <c r="BS68" i="7"/>
  <c r="BS69" i="7"/>
  <c r="BS70" i="7"/>
  <c r="BS71" i="7"/>
  <c r="BS72" i="7"/>
  <c r="BS73" i="7"/>
  <c r="BS74" i="7"/>
  <c r="BS75" i="7"/>
  <c r="BS76" i="7"/>
  <c r="BS77" i="7"/>
  <c r="BS78" i="7"/>
  <c r="BS79" i="7"/>
  <c r="BS80" i="7"/>
  <c r="BS81" i="7"/>
  <c r="BS82" i="7"/>
  <c r="BS83" i="7"/>
  <c r="BS84" i="7"/>
  <c r="BS85" i="7"/>
  <c r="BS86" i="7"/>
  <c r="BS87" i="7"/>
  <c r="BS88" i="7"/>
  <c r="BS89" i="7"/>
  <c r="BS90" i="7"/>
  <c r="BS91" i="7"/>
  <c r="BS92" i="7"/>
  <c r="BS93" i="7"/>
  <c r="BS94" i="7"/>
  <c r="BS95" i="7"/>
  <c r="BS96" i="7"/>
  <c r="BS97" i="7"/>
  <c r="BS98" i="7"/>
  <c r="BS99" i="7"/>
  <c r="BS100" i="7"/>
  <c r="BS101" i="7"/>
  <c r="BS102" i="7"/>
  <c r="BS103" i="7"/>
  <c r="BS104" i="7"/>
  <c r="BS105" i="7"/>
  <c r="BS106" i="7"/>
  <c r="BS107" i="7"/>
  <c r="BS108" i="7"/>
  <c r="BS109" i="7"/>
  <c r="BS110" i="7"/>
  <c r="BS111" i="7"/>
  <c r="BS112" i="7"/>
  <c r="BS113" i="7"/>
  <c r="BS114" i="7"/>
  <c r="BS115" i="7"/>
  <c r="BS29" i="7"/>
  <c r="CU21" i="7"/>
  <c r="CU22" i="7"/>
  <c r="CU23" i="7"/>
  <c r="CU24" i="7"/>
  <c r="CU25" i="7"/>
  <c r="CU26" i="7"/>
  <c r="CU27" i="7"/>
  <c r="CU28" i="7"/>
  <c r="CU50" i="7"/>
  <c r="CU51" i="7"/>
  <c r="CU52" i="7"/>
  <c r="CU53" i="7"/>
  <c r="CU54" i="7"/>
  <c r="CU55" i="7"/>
  <c r="CU56" i="7"/>
  <c r="CU57" i="7"/>
  <c r="CU58" i="7"/>
  <c r="CU59" i="7"/>
  <c r="CU60" i="7"/>
  <c r="CU61" i="7"/>
  <c r="CU62" i="7"/>
  <c r="CU63" i="7"/>
  <c r="CU64" i="7"/>
  <c r="CU65" i="7"/>
  <c r="CU66" i="7"/>
  <c r="CU67" i="7"/>
  <c r="CU68" i="7"/>
  <c r="CU69" i="7"/>
  <c r="CU70" i="7"/>
  <c r="CU71" i="7"/>
  <c r="CU72" i="7"/>
  <c r="CU73" i="7"/>
  <c r="CU74" i="7"/>
  <c r="CU75" i="7"/>
  <c r="CU76" i="7"/>
  <c r="CU77" i="7"/>
  <c r="CU78" i="7"/>
  <c r="CU79" i="7"/>
  <c r="CU80" i="7"/>
  <c r="CU81" i="7"/>
  <c r="CU82" i="7"/>
  <c r="CU83" i="7"/>
  <c r="CU84" i="7"/>
  <c r="CU85" i="7"/>
  <c r="CU86" i="7"/>
  <c r="CU87" i="7"/>
  <c r="CU88" i="7"/>
  <c r="CU89" i="7"/>
  <c r="CU90" i="7"/>
  <c r="CU91" i="7"/>
  <c r="CU92" i="7"/>
  <c r="CU93" i="7"/>
  <c r="CU94" i="7"/>
  <c r="CU95" i="7"/>
  <c r="CU96" i="7"/>
  <c r="CU97" i="7"/>
  <c r="CU98" i="7"/>
  <c r="CU99" i="7"/>
  <c r="CU100" i="7"/>
  <c r="CU101" i="7"/>
  <c r="CU102" i="7"/>
  <c r="CU103" i="7"/>
  <c r="CU104" i="7"/>
  <c r="CU105" i="7"/>
  <c r="CU106" i="7"/>
  <c r="CU107" i="7"/>
  <c r="CU108" i="7"/>
  <c r="CU109" i="7"/>
  <c r="CU110" i="7"/>
  <c r="CU111" i="7"/>
  <c r="CU112" i="7"/>
  <c r="CU113" i="7"/>
  <c r="CU114" i="7"/>
  <c r="CU115" i="7"/>
  <c r="CU30" i="7"/>
  <c r="CU3" i="7"/>
  <c r="CU31" i="7"/>
  <c r="CU32" i="7"/>
  <c r="CU33" i="7"/>
  <c r="CU34" i="7"/>
  <c r="CU35" i="7"/>
  <c r="CU36" i="7"/>
  <c r="CU37" i="7"/>
  <c r="CU38" i="7"/>
  <c r="CU39" i="7"/>
  <c r="CU40" i="7"/>
  <c r="CU4" i="7"/>
  <c r="CU5" i="7"/>
  <c r="CU6" i="7"/>
  <c r="CU7" i="7"/>
  <c r="CU8" i="7"/>
  <c r="CU9" i="7"/>
  <c r="CU10" i="7"/>
  <c r="CU11" i="7"/>
  <c r="CU41" i="7"/>
  <c r="CU42" i="7"/>
  <c r="CU43" i="7"/>
  <c r="CU44" i="7"/>
  <c r="CU12" i="7"/>
  <c r="CU45" i="7"/>
  <c r="CU46" i="7"/>
  <c r="CU13" i="7"/>
  <c r="CU14" i="7"/>
  <c r="CU15" i="7"/>
  <c r="CU16" i="7"/>
  <c r="CU17" i="7"/>
  <c r="CU18" i="7"/>
  <c r="CU19" i="7"/>
  <c r="CU20" i="7"/>
  <c r="CU47" i="7"/>
  <c r="CU48" i="7"/>
  <c r="CU49" i="7"/>
  <c r="CU29" i="7"/>
  <c r="BE138" i="1"/>
  <c r="BE143" i="1"/>
  <c r="BE166" i="1"/>
  <c r="D153" i="1"/>
  <c r="D160" i="1"/>
  <c r="D163" i="1"/>
  <c r="E153" i="1"/>
  <c r="E160" i="1"/>
  <c r="E163" i="1"/>
  <c r="F153" i="1"/>
  <c r="F160" i="1"/>
  <c r="F163" i="1"/>
  <c r="G153" i="1"/>
  <c r="G160" i="1"/>
  <c r="G163" i="1"/>
  <c r="H153" i="1"/>
  <c r="H160" i="1"/>
  <c r="H163" i="1"/>
  <c r="I153" i="1"/>
  <c r="I160" i="1"/>
  <c r="I163" i="1"/>
  <c r="J153" i="1"/>
  <c r="J160" i="1"/>
  <c r="J163" i="1"/>
  <c r="K153" i="1"/>
  <c r="K160" i="1"/>
  <c r="K163" i="1"/>
  <c r="L153" i="1"/>
  <c r="L160" i="1"/>
  <c r="L163" i="1"/>
  <c r="M153" i="1"/>
  <c r="M160" i="1"/>
  <c r="M163" i="1"/>
  <c r="N153" i="1"/>
  <c r="N160" i="1"/>
  <c r="N163" i="1"/>
  <c r="O153" i="1"/>
  <c r="O160" i="1"/>
  <c r="O163" i="1"/>
  <c r="P153" i="1"/>
  <c r="P160" i="1"/>
  <c r="P163" i="1"/>
  <c r="Q153" i="1"/>
  <c r="Q160" i="1"/>
  <c r="Q163" i="1"/>
  <c r="R153" i="1"/>
  <c r="R160" i="1"/>
  <c r="R163" i="1"/>
  <c r="S153" i="1"/>
  <c r="S160" i="1"/>
  <c r="S163" i="1"/>
  <c r="T153" i="1"/>
  <c r="T160" i="1"/>
  <c r="T163" i="1"/>
  <c r="U153" i="1"/>
  <c r="U160" i="1"/>
  <c r="U163" i="1"/>
  <c r="V153" i="1"/>
  <c r="V160" i="1"/>
  <c r="V163" i="1"/>
  <c r="W153" i="1"/>
  <c r="W160" i="1"/>
  <c r="W163" i="1"/>
  <c r="X153" i="1"/>
  <c r="X160" i="1"/>
  <c r="X163" i="1"/>
  <c r="Y153" i="1"/>
  <c r="Y160" i="1"/>
  <c r="Y163" i="1"/>
  <c r="Z153" i="1"/>
  <c r="Z160" i="1"/>
  <c r="Z163" i="1"/>
  <c r="AA153" i="1"/>
  <c r="AA160" i="1"/>
  <c r="AA163" i="1"/>
  <c r="AB153" i="1"/>
  <c r="AB160" i="1"/>
  <c r="AB163" i="1"/>
  <c r="AC153" i="1"/>
  <c r="AC160" i="1"/>
  <c r="AC163" i="1"/>
  <c r="AD153" i="1"/>
  <c r="AD160" i="1"/>
  <c r="AD163" i="1"/>
  <c r="AE153" i="1"/>
  <c r="AE160" i="1"/>
  <c r="AE163" i="1"/>
  <c r="AF153" i="1"/>
  <c r="AF160" i="1"/>
  <c r="AF163" i="1"/>
  <c r="AG153" i="1"/>
  <c r="AG160" i="1"/>
  <c r="AG163" i="1"/>
  <c r="AH153" i="1"/>
  <c r="AH160" i="1"/>
  <c r="AH163" i="1"/>
  <c r="AI153" i="1"/>
  <c r="AI160" i="1"/>
  <c r="AI163" i="1"/>
  <c r="AJ153" i="1"/>
  <c r="AJ160" i="1"/>
  <c r="AJ163" i="1"/>
  <c r="AK153" i="1"/>
  <c r="AK160" i="1"/>
  <c r="AK163" i="1"/>
  <c r="AL153" i="1"/>
  <c r="AL160" i="1"/>
  <c r="AL163" i="1"/>
  <c r="AM153" i="1"/>
  <c r="AM160" i="1"/>
  <c r="AM163" i="1"/>
  <c r="AN153" i="1"/>
  <c r="AN160" i="1"/>
  <c r="AN163" i="1"/>
  <c r="AO153" i="1"/>
  <c r="AO160" i="1"/>
  <c r="AO163" i="1"/>
  <c r="AP153" i="1"/>
  <c r="AP160" i="1"/>
  <c r="AP163" i="1"/>
  <c r="AQ153" i="1"/>
  <c r="AQ160" i="1"/>
  <c r="AQ163" i="1"/>
  <c r="AR153" i="1"/>
  <c r="AR160" i="1"/>
  <c r="AR163" i="1"/>
  <c r="AS153" i="1"/>
  <c r="AS160" i="1"/>
  <c r="AS163" i="1"/>
  <c r="AT153" i="1"/>
  <c r="AT160" i="1"/>
  <c r="AT163" i="1"/>
  <c r="AU153" i="1"/>
  <c r="AU160" i="1"/>
  <c r="AU163" i="1"/>
  <c r="AV153" i="1"/>
  <c r="AV160" i="1"/>
  <c r="AV163" i="1"/>
  <c r="AW163" i="1"/>
  <c r="AX153" i="1"/>
  <c r="AX160" i="1"/>
  <c r="AX163" i="1"/>
  <c r="AY153" i="1"/>
  <c r="AY160" i="1"/>
  <c r="AY163" i="1"/>
  <c r="AZ153" i="1"/>
  <c r="AZ160" i="1"/>
  <c r="AZ163" i="1"/>
  <c r="BA153" i="1"/>
  <c r="BA160" i="1"/>
  <c r="BA163" i="1"/>
  <c r="BB153" i="1"/>
  <c r="BB160" i="1"/>
  <c r="BB163" i="1"/>
  <c r="BC153" i="1"/>
  <c r="BC160" i="1"/>
  <c r="BC163" i="1"/>
  <c r="BD153" i="1"/>
  <c r="BD160" i="1"/>
  <c r="BD163" i="1"/>
  <c r="BE153" i="1"/>
  <c r="BE160" i="1"/>
  <c r="BE163" i="1"/>
  <c r="BF153" i="1"/>
  <c r="BF160" i="1"/>
  <c r="BF163" i="1"/>
  <c r="BG153" i="1"/>
  <c r="BG160" i="1"/>
  <c r="BG163" i="1"/>
  <c r="BH153" i="1"/>
  <c r="BH160" i="1"/>
  <c r="BH163" i="1"/>
  <c r="BI153" i="1"/>
  <c r="BI160" i="1"/>
  <c r="BI163" i="1"/>
  <c r="BJ153" i="1"/>
  <c r="BJ160" i="1"/>
  <c r="BJ163" i="1"/>
  <c r="BK153" i="1"/>
  <c r="BK160" i="1"/>
  <c r="BK163" i="1"/>
  <c r="BL153" i="1"/>
  <c r="BL160" i="1"/>
  <c r="BL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D139" i="1"/>
  <c r="D165" i="1"/>
  <c r="E139" i="1"/>
  <c r="E165" i="1"/>
  <c r="F139" i="1"/>
  <c r="F165" i="1"/>
  <c r="G139" i="1"/>
  <c r="G165" i="1"/>
  <c r="H139" i="1"/>
  <c r="H165" i="1"/>
  <c r="I139" i="1"/>
  <c r="I165" i="1"/>
  <c r="J139" i="1"/>
  <c r="J165" i="1"/>
  <c r="K139" i="1"/>
  <c r="K165" i="1"/>
  <c r="L139" i="1"/>
  <c r="L165" i="1"/>
  <c r="M139" i="1"/>
  <c r="M165" i="1"/>
  <c r="N139" i="1"/>
  <c r="N165" i="1"/>
  <c r="O139" i="1"/>
  <c r="O165" i="1"/>
  <c r="P139" i="1"/>
  <c r="P165" i="1"/>
  <c r="Q139" i="1"/>
  <c r="Q165" i="1"/>
  <c r="R139" i="1"/>
  <c r="R165" i="1"/>
  <c r="S139" i="1"/>
  <c r="S165" i="1"/>
  <c r="T139" i="1"/>
  <c r="T165" i="1"/>
  <c r="U139" i="1"/>
  <c r="U165" i="1"/>
  <c r="V139" i="1"/>
  <c r="V165" i="1"/>
  <c r="W139" i="1"/>
  <c r="W165" i="1"/>
  <c r="X139" i="1"/>
  <c r="X165" i="1"/>
  <c r="Y139" i="1"/>
  <c r="Y165" i="1"/>
  <c r="Z139" i="1"/>
  <c r="Z165" i="1"/>
  <c r="AA139" i="1"/>
  <c r="AA165" i="1"/>
  <c r="AB139" i="1"/>
  <c r="AB165" i="1"/>
  <c r="AC139" i="1"/>
  <c r="AC165" i="1"/>
  <c r="AD139" i="1"/>
  <c r="AD165" i="1"/>
  <c r="AE139" i="1"/>
  <c r="AE165" i="1"/>
  <c r="AF139" i="1"/>
  <c r="AF165" i="1"/>
  <c r="AG139" i="1"/>
  <c r="AG165" i="1"/>
  <c r="AH139" i="1"/>
  <c r="AH165" i="1"/>
  <c r="AI139" i="1"/>
  <c r="AI165" i="1"/>
  <c r="AJ139" i="1"/>
  <c r="AJ165" i="1"/>
  <c r="AK139" i="1"/>
  <c r="AK165" i="1"/>
  <c r="AL139" i="1"/>
  <c r="AL165" i="1"/>
  <c r="AM139" i="1"/>
  <c r="AM165" i="1"/>
  <c r="AN139" i="1"/>
  <c r="AN165" i="1"/>
  <c r="AO139" i="1"/>
  <c r="AO165" i="1"/>
  <c r="AP139" i="1"/>
  <c r="AP165" i="1"/>
  <c r="AQ139" i="1"/>
  <c r="AQ165" i="1"/>
  <c r="AR139" i="1"/>
  <c r="AR165" i="1"/>
  <c r="AS139" i="1"/>
  <c r="AS165" i="1"/>
  <c r="AT139" i="1"/>
  <c r="AT165" i="1"/>
  <c r="AU139" i="1"/>
  <c r="AU165" i="1"/>
  <c r="AV139" i="1"/>
  <c r="AV165" i="1"/>
  <c r="AW165" i="1"/>
  <c r="AX139" i="1"/>
  <c r="AX165" i="1"/>
  <c r="AY139" i="1"/>
  <c r="AY165" i="1"/>
  <c r="AZ139" i="1"/>
  <c r="AZ165" i="1"/>
  <c r="BA139" i="1"/>
  <c r="BA165" i="1"/>
  <c r="BB139" i="1"/>
  <c r="BB165" i="1"/>
  <c r="BC139" i="1"/>
  <c r="BC165" i="1"/>
  <c r="BD139" i="1"/>
  <c r="BD165" i="1"/>
  <c r="BE139" i="1"/>
  <c r="BE165" i="1"/>
  <c r="BF139" i="1"/>
  <c r="BF165" i="1"/>
  <c r="BG139" i="1"/>
  <c r="BG165" i="1"/>
  <c r="BH139" i="1"/>
  <c r="BH165" i="1"/>
  <c r="BI139" i="1"/>
  <c r="BI165" i="1"/>
  <c r="BJ139" i="1"/>
  <c r="BJ165" i="1"/>
  <c r="BK139" i="1"/>
  <c r="BK165" i="1"/>
  <c r="BL139" i="1"/>
  <c r="BL165" i="1"/>
  <c r="D138" i="1"/>
  <c r="D143" i="1"/>
  <c r="D166" i="1"/>
  <c r="E138" i="1"/>
  <c r="E143" i="1"/>
  <c r="E166" i="1"/>
  <c r="F138" i="1"/>
  <c r="F143" i="1"/>
  <c r="F166" i="1"/>
  <c r="G138" i="1"/>
  <c r="G143" i="1"/>
  <c r="G166" i="1"/>
  <c r="H138" i="1"/>
  <c r="H143" i="1"/>
  <c r="H166" i="1"/>
  <c r="I138" i="1"/>
  <c r="I143" i="1"/>
  <c r="I166" i="1"/>
  <c r="J138" i="1"/>
  <c r="J143" i="1"/>
  <c r="J166" i="1"/>
  <c r="K138" i="1"/>
  <c r="K143" i="1"/>
  <c r="K166" i="1"/>
  <c r="L138" i="1"/>
  <c r="L143" i="1"/>
  <c r="L166" i="1"/>
  <c r="M138" i="1"/>
  <c r="M143" i="1"/>
  <c r="M166" i="1"/>
  <c r="N138" i="1"/>
  <c r="N143" i="1"/>
  <c r="N166" i="1"/>
  <c r="O138" i="1"/>
  <c r="O143" i="1"/>
  <c r="O166" i="1"/>
  <c r="P138" i="1"/>
  <c r="P143" i="1"/>
  <c r="P166" i="1"/>
  <c r="Q138" i="1"/>
  <c r="Q143" i="1"/>
  <c r="Q166" i="1"/>
  <c r="R138" i="1"/>
  <c r="R143" i="1"/>
  <c r="R166" i="1"/>
  <c r="S138" i="1"/>
  <c r="S143" i="1"/>
  <c r="S166" i="1"/>
  <c r="T138" i="1"/>
  <c r="T143" i="1"/>
  <c r="T166" i="1"/>
  <c r="U138" i="1"/>
  <c r="U143" i="1"/>
  <c r="U166" i="1"/>
  <c r="V138" i="1"/>
  <c r="V143" i="1"/>
  <c r="V166" i="1"/>
  <c r="W138" i="1"/>
  <c r="W143" i="1"/>
  <c r="W166" i="1"/>
  <c r="X138" i="1"/>
  <c r="X143" i="1"/>
  <c r="X166" i="1"/>
  <c r="Y138" i="1"/>
  <c r="Y143" i="1"/>
  <c r="Y166" i="1"/>
  <c r="Z138" i="1"/>
  <c r="Z143" i="1"/>
  <c r="Z166" i="1"/>
  <c r="AA138" i="1"/>
  <c r="AA143" i="1"/>
  <c r="AA166" i="1"/>
  <c r="AB138" i="1"/>
  <c r="AB143" i="1"/>
  <c r="AB166" i="1"/>
  <c r="AC138" i="1"/>
  <c r="AC143" i="1"/>
  <c r="AC166" i="1"/>
  <c r="AD138" i="1"/>
  <c r="AD143" i="1"/>
  <c r="AD166" i="1"/>
  <c r="AE138" i="1"/>
  <c r="AE143" i="1"/>
  <c r="AE166" i="1"/>
  <c r="AF138" i="1"/>
  <c r="AF143" i="1"/>
  <c r="AF166" i="1"/>
  <c r="AG138" i="1"/>
  <c r="AG143" i="1"/>
  <c r="AG166" i="1"/>
  <c r="AH138" i="1"/>
  <c r="AH143" i="1"/>
  <c r="AH166" i="1"/>
  <c r="AI138" i="1"/>
  <c r="AI143" i="1"/>
  <c r="AI166" i="1"/>
  <c r="AJ138" i="1"/>
  <c r="AJ143" i="1"/>
  <c r="AJ166" i="1"/>
  <c r="AK138" i="1"/>
  <c r="AK143" i="1"/>
  <c r="AK166" i="1"/>
  <c r="AL138" i="1"/>
  <c r="AL143" i="1"/>
  <c r="AL166" i="1"/>
  <c r="AM138" i="1"/>
  <c r="AM143" i="1"/>
  <c r="AM166" i="1"/>
  <c r="AN138" i="1"/>
  <c r="AN143" i="1"/>
  <c r="AN166" i="1"/>
  <c r="AO138" i="1"/>
  <c r="AO143" i="1"/>
  <c r="AO166" i="1"/>
  <c r="AP138" i="1"/>
  <c r="AP143" i="1"/>
  <c r="AP166" i="1"/>
  <c r="AQ138" i="1"/>
  <c r="AQ143" i="1"/>
  <c r="AQ166" i="1"/>
  <c r="AR138" i="1"/>
  <c r="AR143" i="1"/>
  <c r="AR166" i="1"/>
  <c r="AS138" i="1"/>
  <c r="AS143" i="1"/>
  <c r="AS166" i="1"/>
  <c r="AT138" i="1"/>
  <c r="AT143" i="1"/>
  <c r="AT166" i="1"/>
  <c r="AU138" i="1"/>
  <c r="AU143" i="1"/>
  <c r="AU166" i="1"/>
  <c r="AV138" i="1"/>
  <c r="AV143" i="1"/>
  <c r="AV166" i="1"/>
  <c r="AW166" i="1"/>
  <c r="AX138" i="1"/>
  <c r="AX143" i="1"/>
  <c r="AX166" i="1"/>
  <c r="AY138" i="1"/>
  <c r="AY143" i="1"/>
  <c r="AY166" i="1"/>
  <c r="AZ138" i="1"/>
  <c r="AZ143" i="1"/>
  <c r="AZ166" i="1"/>
  <c r="BA138" i="1"/>
  <c r="BA143" i="1"/>
  <c r="BA166" i="1"/>
  <c r="BB138" i="1"/>
  <c r="BB143" i="1"/>
  <c r="BB166" i="1"/>
  <c r="BC138" i="1"/>
  <c r="BC143" i="1"/>
  <c r="BC166" i="1"/>
  <c r="BD138" i="1"/>
  <c r="BD143" i="1"/>
  <c r="BD166" i="1"/>
  <c r="BF138" i="1"/>
  <c r="BF143" i="1"/>
  <c r="BF166" i="1"/>
  <c r="BG138" i="1"/>
  <c r="BG143" i="1"/>
  <c r="BG166" i="1"/>
  <c r="BH138" i="1"/>
  <c r="BH143" i="1"/>
  <c r="BH166" i="1"/>
  <c r="BI138" i="1"/>
  <c r="BI143" i="1"/>
  <c r="BI166" i="1"/>
  <c r="BJ138" i="1"/>
  <c r="BJ143" i="1"/>
  <c r="BJ166" i="1"/>
  <c r="BK138" i="1"/>
  <c r="BK143" i="1"/>
  <c r="BK166" i="1"/>
  <c r="BL138" i="1"/>
  <c r="BL143" i="1"/>
  <c r="BL166" i="1"/>
  <c r="C138" i="1"/>
  <c r="C143" i="1"/>
  <c r="C166" i="1"/>
  <c r="C139" i="1"/>
  <c r="C160" i="1"/>
  <c r="C165" i="1"/>
  <c r="C164" i="1"/>
  <c r="C153" i="1"/>
  <c r="C163" i="1"/>
  <c r="C11" i="1"/>
  <c r="C19" i="1"/>
  <c r="BD126" i="1"/>
  <c r="BE111" i="1"/>
  <c r="BF111" i="1"/>
  <c r="BG111" i="1"/>
  <c r="BH111" i="1"/>
  <c r="BI111" i="1"/>
  <c r="BJ111" i="1"/>
  <c r="BK111" i="1"/>
  <c r="BL111" i="1"/>
  <c r="BE112" i="1"/>
  <c r="BF112" i="1"/>
  <c r="BG112" i="1"/>
  <c r="BH112" i="1"/>
  <c r="BI112" i="1"/>
  <c r="BJ112" i="1"/>
  <c r="BK112" i="1"/>
  <c r="BL112" i="1"/>
  <c r="BE113" i="1"/>
  <c r="BF113" i="1"/>
  <c r="BG113" i="1"/>
  <c r="BH113" i="1"/>
  <c r="BI113" i="1"/>
  <c r="BJ113" i="1"/>
  <c r="BK113" i="1"/>
  <c r="BL113" i="1"/>
  <c r="BE114" i="1"/>
  <c r="BF114" i="1"/>
  <c r="BG114" i="1"/>
  <c r="BH114" i="1"/>
  <c r="BI114" i="1"/>
  <c r="BJ114" i="1"/>
  <c r="BK114" i="1"/>
  <c r="BL114" i="1"/>
  <c r="BE115" i="1"/>
  <c r="BF115" i="1"/>
  <c r="BG115" i="1"/>
  <c r="BH115" i="1"/>
  <c r="BI115" i="1"/>
  <c r="BJ115" i="1"/>
  <c r="BK115" i="1"/>
  <c r="BL115" i="1"/>
  <c r="BE116" i="1"/>
  <c r="BF116" i="1"/>
  <c r="BG116" i="1"/>
  <c r="BH116" i="1"/>
  <c r="BI116" i="1"/>
  <c r="BJ116" i="1"/>
  <c r="BK116" i="1"/>
  <c r="BL116" i="1"/>
  <c r="BE117" i="1"/>
  <c r="BF117" i="1"/>
  <c r="BG117" i="1"/>
  <c r="BH117" i="1"/>
  <c r="BI117" i="1"/>
  <c r="BJ117" i="1"/>
  <c r="BK117" i="1"/>
  <c r="BL117" i="1"/>
  <c r="BE118" i="1"/>
  <c r="BF118" i="1"/>
  <c r="BG118" i="1"/>
  <c r="BH118" i="1"/>
  <c r="BI118" i="1"/>
  <c r="BJ118" i="1"/>
  <c r="BK118" i="1"/>
  <c r="BL118" i="1"/>
  <c r="BE119" i="1"/>
  <c r="BF119" i="1"/>
  <c r="BG119" i="1"/>
  <c r="BH119" i="1"/>
  <c r="BI119" i="1"/>
  <c r="BJ119" i="1"/>
  <c r="BK119" i="1"/>
  <c r="BL119" i="1"/>
  <c r="BE120" i="1"/>
  <c r="BF120" i="1"/>
  <c r="BG120" i="1"/>
  <c r="BH120" i="1"/>
  <c r="BI120" i="1"/>
  <c r="BJ120" i="1"/>
  <c r="BK120" i="1"/>
  <c r="BL120" i="1"/>
  <c r="BE121" i="1"/>
  <c r="BF121" i="1"/>
  <c r="BG121" i="1"/>
  <c r="BH121" i="1"/>
  <c r="BI121" i="1"/>
  <c r="BJ121" i="1"/>
  <c r="BK121" i="1"/>
  <c r="BL121" i="1"/>
  <c r="BE122" i="1"/>
  <c r="BF122" i="1"/>
  <c r="BG122" i="1"/>
  <c r="BH122" i="1"/>
  <c r="BI122" i="1"/>
  <c r="BJ122" i="1"/>
  <c r="BK122" i="1"/>
  <c r="BL122" i="1"/>
  <c r="BE123" i="1"/>
  <c r="BF123" i="1"/>
  <c r="BG123" i="1"/>
  <c r="BH123" i="1"/>
  <c r="BI123" i="1"/>
  <c r="BJ123" i="1"/>
  <c r="BK123" i="1"/>
  <c r="BL123" i="1"/>
  <c r="BE124" i="1"/>
  <c r="BF124" i="1"/>
  <c r="BG124" i="1"/>
  <c r="BH124" i="1"/>
  <c r="BI124" i="1"/>
  <c r="BJ124" i="1"/>
  <c r="BK124" i="1"/>
  <c r="BL124" i="1"/>
  <c r="BE125" i="1"/>
  <c r="BF125" i="1"/>
  <c r="BG125" i="1"/>
  <c r="BH125" i="1"/>
  <c r="BI125" i="1"/>
  <c r="BJ125" i="1"/>
  <c r="BK125" i="1"/>
  <c r="BL125" i="1"/>
  <c r="BE126" i="1"/>
  <c r="BF126" i="1"/>
  <c r="BG126" i="1"/>
  <c r="BH126" i="1"/>
  <c r="BI126" i="1"/>
  <c r="BJ126" i="1"/>
  <c r="BK126" i="1"/>
  <c r="BL126" i="1"/>
  <c r="BE127" i="1"/>
  <c r="BF127" i="1"/>
  <c r="BG127" i="1"/>
  <c r="BH127" i="1"/>
  <c r="BI127" i="1"/>
  <c r="BJ127" i="1"/>
  <c r="BK127" i="1"/>
  <c r="BL127" i="1"/>
  <c r="BE128" i="1"/>
  <c r="BF128" i="1"/>
  <c r="BG128" i="1"/>
  <c r="BH128" i="1"/>
  <c r="BI128" i="1"/>
  <c r="BJ128" i="1"/>
  <c r="BK128" i="1"/>
  <c r="BL128" i="1"/>
  <c r="BE129" i="1"/>
  <c r="BF129" i="1"/>
  <c r="BG129" i="1"/>
  <c r="BH129" i="1"/>
  <c r="BI129" i="1"/>
  <c r="BJ129" i="1"/>
  <c r="BK129" i="1"/>
  <c r="BL129" i="1"/>
  <c r="BE130" i="1"/>
  <c r="BF130" i="1"/>
  <c r="BG130" i="1"/>
  <c r="BH130" i="1"/>
  <c r="BI130" i="1"/>
  <c r="BJ130" i="1"/>
  <c r="BK130" i="1"/>
  <c r="BL130" i="1"/>
  <c r="BE131" i="1"/>
  <c r="BF131" i="1"/>
  <c r="BG131" i="1"/>
  <c r="BH131" i="1"/>
  <c r="BI131" i="1"/>
  <c r="BJ131" i="1"/>
  <c r="BK131" i="1"/>
  <c r="BL131" i="1"/>
  <c r="BE132" i="1"/>
  <c r="BF132" i="1"/>
  <c r="BG132" i="1"/>
  <c r="BH132" i="1"/>
  <c r="BI132" i="1"/>
  <c r="BJ132" i="1"/>
  <c r="BK132" i="1"/>
  <c r="BL132" i="1"/>
  <c r="BE133" i="1"/>
  <c r="BF133" i="1"/>
  <c r="BG133" i="1"/>
  <c r="BH133" i="1"/>
  <c r="BI133" i="1"/>
  <c r="BJ133" i="1"/>
  <c r="BK133" i="1"/>
  <c r="BL133" i="1"/>
  <c r="BE136" i="1"/>
  <c r="BF136" i="1"/>
  <c r="BG136" i="1"/>
  <c r="BH136" i="1"/>
  <c r="BI136" i="1"/>
  <c r="BJ136" i="1"/>
  <c r="BK136" i="1"/>
  <c r="BL136" i="1"/>
  <c r="BE137" i="1"/>
  <c r="BF137" i="1"/>
  <c r="BG137" i="1"/>
  <c r="BH137" i="1"/>
  <c r="BI137" i="1"/>
  <c r="BJ137" i="1"/>
  <c r="BK137" i="1"/>
  <c r="BL137" i="1"/>
  <c r="BE140" i="1"/>
  <c r="BF140" i="1"/>
  <c r="BG140" i="1"/>
  <c r="BH140" i="1"/>
  <c r="BI140" i="1"/>
  <c r="BJ140" i="1"/>
  <c r="BK140" i="1"/>
  <c r="BL140" i="1"/>
  <c r="BE141" i="1"/>
  <c r="BF141" i="1"/>
  <c r="BG141" i="1"/>
  <c r="BH141" i="1"/>
  <c r="BI141" i="1"/>
  <c r="BJ141" i="1"/>
  <c r="BK141" i="1"/>
  <c r="BL141" i="1"/>
  <c r="BE142" i="1"/>
  <c r="BF142" i="1"/>
  <c r="BG142" i="1"/>
  <c r="BH142" i="1"/>
  <c r="BI142" i="1"/>
  <c r="BJ142" i="1"/>
  <c r="BK142" i="1"/>
  <c r="BL142" i="1"/>
  <c r="BE144" i="1"/>
  <c r="BF144" i="1"/>
  <c r="BG144" i="1"/>
  <c r="BH144" i="1"/>
  <c r="BI144" i="1"/>
  <c r="BJ144" i="1"/>
  <c r="BK144" i="1"/>
  <c r="BL144" i="1"/>
  <c r="BE145" i="1"/>
  <c r="BF145" i="1"/>
  <c r="BG145" i="1"/>
  <c r="BH145" i="1"/>
  <c r="BI145" i="1"/>
  <c r="BJ145" i="1"/>
  <c r="BK145" i="1"/>
  <c r="BL145" i="1"/>
  <c r="BE146" i="1"/>
  <c r="BF146" i="1"/>
  <c r="BG146" i="1"/>
  <c r="BH146" i="1"/>
  <c r="BI146" i="1"/>
  <c r="BJ146" i="1"/>
  <c r="BK146" i="1"/>
  <c r="BL146" i="1"/>
  <c r="BE147" i="1"/>
  <c r="BF147" i="1"/>
  <c r="BG147" i="1"/>
  <c r="BH147" i="1"/>
  <c r="BI147" i="1"/>
  <c r="BJ147" i="1"/>
  <c r="BK147" i="1"/>
  <c r="BL147" i="1"/>
  <c r="BE148" i="1"/>
  <c r="BF148" i="1"/>
  <c r="BG148" i="1"/>
  <c r="BH148" i="1"/>
  <c r="BI148" i="1"/>
  <c r="BJ148" i="1"/>
  <c r="BK148" i="1"/>
  <c r="BL148" i="1"/>
  <c r="BE149" i="1"/>
  <c r="BF149" i="1"/>
  <c r="BG149" i="1"/>
  <c r="BH149" i="1"/>
  <c r="BI149" i="1"/>
  <c r="BJ149" i="1"/>
  <c r="BK149" i="1"/>
  <c r="BL149" i="1"/>
  <c r="BE150" i="1"/>
  <c r="BF150" i="1"/>
  <c r="BG150" i="1"/>
  <c r="BH150" i="1"/>
  <c r="BI150" i="1"/>
  <c r="BJ150" i="1"/>
  <c r="BK150" i="1"/>
  <c r="BL150" i="1"/>
  <c r="BE151" i="1"/>
  <c r="BF151" i="1"/>
  <c r="BG151" i="1"/>
  <c r="BH151" i="1"/>
  <c r="BI151" i="1"/>
  <c r="BJ151" i="1"/>
  <c r="BK151" i="1"/>
  <c r="BL151" i="1"/>
  <c r="BE152" i="1"/>
  <c r="BF152" i="1"/>
  <c r="BG152" i="1"/>
  <c r="BH152" i="1"/>
  <c r="BI152" i="1"/>
  <c r="BJ152" i="1"/>
  <c r="BK152" i="1"/>
  <c r="BL152" i="1"/>
  <c r="BE154" i="1"/>
  <c r="BF154" i="1"/>
  <c r="BG154" i="1"/>
  <c r="BH154" i="1"/>
  <c r="BI154" i="1"/>
  <c r="BJ154" i="1"/>
  <c r="BK154" i="1"/>
  <c r="BL154" i="1"/>
  <c r="BE155" i="1"/>
  <c r="BF155" i="1"/>
  <c r="BG155" i="1"/>
  <c r="BH155" i="1"/>
  <c r="BI155" i="1"/>
  <c r="BJ155" i="1"/>
  <c r="BK155" i="1"/>
  <c r="BL155" i="1"/>
  <c r="BE156" i="1"/>
  <c r="BF156" i="1"/>
  <c r="BG156" i="1"/>
  <c r="BH156" i="1"/>
  <c r="BI156" i="1"/>
  <c r="BJ156" i="1"/>
  <c r="BK156" i="1"/>
  <c r="BL156" i="1"/>
  <c r="BE157" i="1"/>
  <c r="BF157" i="1"/>
  <c r="BG157" i="1"/>
  <c r="BH157" i="1"/>
  <c r="BI157" i="1"/>
  <c r="BJ157" i="1"/>
  <c r="BK157" i="1"/>
  <c r="BL157" i="1"/>
  <c r="BE158" i="1"/>
  <c r="BF158" i="1"/>
  <c r="BG158" i="1"/>
  <c r="BH158" i="1"/>
  <c r="BI158" i="1"/>
  <c r="BJ158" i="1"/>
  <c r="BK158" i="1"/>
  <c r="BL158" i="1"/>
  <c r="BE159" i="1"/>
  <c r="BF159" i="1"/>
  <c r="BG159" i="1"/>
  <c r="BH159" i="1"/>
  <c r="BI159" i="1"/>
  <c r="BJ159" i="1"/>
  <c r="BK159" i="1"/>
  <c r="BL159" i="1"/>
  <c r="BE161" i="1"/>
  <c r="BF161" i="1"/>
  <c r="BG161" i="1"/>
  <c r="BH161" i="1"/>
  <c r="BI161" i="1"/>
  <c r="BJ161" i="1"/>
  <c r="BK161" i="1"/>
  <c r="BL161" i="1"/>
  <c r="BI21" i="1"/>
  <c r="BJ21" i="1"/>
  <c r="BK21" i="1"/>
  <c r="BL21" i="1"/>
  <c r="BE21" i="1"/>
  <c r="BF21" i="1"/>
  <c r="BG21" i="1"/>
  <c r="BH21" i="1"/>
  <c r="D11" i="1"/>
  <c r="D19" i="1"/>
  <c r="E11" i="1"/>
  <c r="E19" i="1"/>
  <c r="F11" i="1"/>
  <c r="F19" i="1"/>
  <c r="G11" i="1"/>
  <c r="G19" i="1"/>
  <c r="H11" i="1"/>
  <c r="H19" i="1"/>
  <c r="I11" i="1"/>
  <c r="I19" i="1"/>
  <c r="J11" i="1"/>
  <c r="J19" i="1"/>
  <c r="K11" i="1"/>
  <c r="K19" i="1"/>
  <c r="L11" i="1"/>
  <c r="L19" i="1"/>
  <c r="M11" i="1"/>
  <c r="M19" i="1"/>
  <c r="N11" i="1"/>
  <c r="N19" i="1"/>
  <c r="O11" i="1"/>
  <c r="O19" i="1"/>
  <c r="P11" i="1"/>
  <c r="P19" i="1"/>
  <c r="Q11" i="1"/>
  <c r="Q19" i="1"/>
  <c r="R11" i="1"/>
  <c r="R19" i="1"/>
  <c r="S11" i="1"/>
  <c r="S19" i="1"/>
  <c r="T11" i="1"/>
  <c r="T19" i="1"/>
  <c r="U11" i="1"/>
  <c r="U19" i="1"/>
  <c r="V11" i="1"/>
  <c r="V19" i="1"/>
  <c r="W11" i="1"/>
  <c r="W19" i="1"/>
  <c r="X11" i="1"/>
  <c r="X19" i="1"/>
  <c r="Y11" i="1"/>
  <c r="Y19" i="1"/>
  <c r="Z11" i="1"/>
  <c r="Z19" i="1"/>
  <c r="AA11" i="1"/>
  <c r="AA19" i="1"/>
  <c r="AB11" i="1"/>
  <c r="AB19" i="1"/>
  <c r="AC11" i="1"/>
  <c r="AC19" i="1"/>
  <c r="AD11" i="1"/>
  <c r="AD19" i="1"/>
  <c r="AE11" i="1"/>
  <c r="AE19" i="1"/>
  <c r="AF11" i="1"/>
  <c r="AF19" i="1"/>
  <c r="AG11" i="1"/>
  <c r="AG19" i="1"/>
  <c r="AH11" i="1"/>
  <c r="AH19" i="1"/>
  <c r="AI11" i="1"/>
  <c r="AI19" i="1"/>
  <c r="AJ11" i="1"/>
  <c r="AJ19" i="1"/>
  <c r="AK11" i="1"/>
  <c r="AK19" i="1"/>
  <c r="AL11" i="1"/>
  <c r="AL19" i="1"/>
  <c r="AM11" i="1"/>
  <c r="AM19" i="1"/>
  <c r="AN11" i="1"/>
  <c r="AN19" i="1"/>
  <c r="AO11" i="1"/>
  <c r="AO19" i="1"/>
  <c r="AP11" i="1"/>
  <c r="AP19" i="1"/>
  <c r="AQ11" i="1"/>
  <c r="AQ19" i="1"/>
  <c r="AR11" i="1"/>
  <c r="AR19" i="1"/>
  <c r="AS11" i="1"/>
  <c r="AS19" i="1"/>
  <c r="AT11" i="1"/>
  <c r="AT19" i="1"/>
  <c r="AU11" i="1"/>
  <c r="AU19" i="1"/>
  <c r="AV11" i="1"/>
  <c r="AV19" i="1"/>
  <c r="AW19" i="1"/>
  <c r="AX11" i="1"/>
  <c r="AX19" i="1"/>
  <c r="AY11" i="1"/>
  <c r="AY19" i="1"/>
  <c r="AZ11" i="1"/>
  <c r="AZ19" i="1"/>
  <c r="BA11" i="1"/>
  <c r="BA19" i="1"/>
  <c r="BB11" i="1"/>
  <c r="BB19" i="1"/>
  <c r="EZ11" i="1"/>
  <c r="EZ19" i="1"/>
  <c r="FA11" i="1"/>
  <c r="FA19" i="1"/>
  <c r="FB11" i="1"/>
  <c r="FB19" i="1"/>
  <c r="BC11" i="1"/>
  <c r="BC19" i="1"/>
  <c r="BD11" i="1"/>
  <c r="BD19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36" i="1"/>
  <c r="AR137" i="1"/>
  <c r="AR140" i="1"/>
  <c r="AR141" i="1"/>
  <c r="AR142" i="1"/>
  <c r="AR144" i="1"/>
  <c r="AR145" i="1"/>
  <c r="AR146" i="1"/>
  <c r="AR147" i="1"/>
  <c r="AR148" i="1"/>
  <c r="AR149" i="1"/>
  <c r="AR150" i="1"/>
  <c r="AR151" i="1"/>
  <c r="AR152" i="1"/>
  <c r="AR154" i="1"/>
  <c r="AR155" i="1"/>
  <c r="AR156" i="1"/>
  <c r="AR157" i="1"/>
  <c r="AR158" i="1"/>
  <c r="AR159" i="1"/>
  <c r="AR161" i="1"/>
  <c r="AS161" i="1"/>
  <c r="AT136" i="1"/>
  <c r="AU136" i="1"/>
  <c r="AV136" i="1"/>
  <c r="AX136" i="1"/>
  <c r="AY136" i="1"/>
  <c r="AZ136" i="1"/>
  <c r="BA136" i="1"/>
  <c r="BB136" i="1"/>
  <c r="EZ136" i="1"/>
  <c r="FA136" i="1"/>
  <c r="FB136" i="1"/>
  <c r="BC136" i="1"/>
  <c r="BD136" i="1"/>
  <c r="AT137" i="1"/>
  <c r="AU137" i="1"/>
  <c r="AV137" i="1"/>
  <c r="AX137" i="1"/>
  <c r="AY137" i="1"/>
  <c r="AZ137" i="1"/>
  <c r="BA137" i="1"/>
  <c r="BB137" i="1"/>
  <c r="EZ137" i="1"/>
  <c r="FA137" i="1"/>
  <c r="FB137" i="1"/>
  <c r="BC137" i="1"/>
  <c r="BD137" i="1"/>
  <c r="EZ138" i="1"/>
  <c r="FA138" i="1"/>
  <c r="FB138" i="1"/>
  <c r="EZ139" i="1"/>
  <c r="FA139" i="1"/>
  <c r="FB139" i="1"/>
  <c r="AT140" i="1"/>
  <c r="AU140" i="1"/>
  <c r="AV140" i="1"/>
  <c r="AX140" i="1"/>
  <c r="AY140" i="1"/>
  <c r="AZ140" i="1"/>
  <c r="BA140" i="1"/>
  <c r="BB140" i="1"/>
  <c r="EZ140" i="1"/>
  <c r="FA140" i="1"/>
  <c r="FB140" i="1"/>
  <c r="BC140" i="1"/>
  <c r="BD140" i="1"/>
  <c r="AT141" i="1"/>
  <c r="AU141" i="1"/>
  <c r="AV141" i="1"/>
  <c r="AX141" i="1"/>
  <c r="AY141" i="1"/>
  <c r="AZ141" i="1"/>
  <c r="BA141" i="1"/>
  <c r="BB141" i="1"/>
  <c r="EZ141" i="1"/>
  <c r="FA141" i="1"/>
  <c r="FB141" i="1"/>
  <c r="BC141" i="1"/>
  <c r="BD141" i="1"/>
  <c r="AT142" i="1"/>
  <c r="AU142" i="1"/>
  <c r="AV142" i="1"/>
  <c r="AX142" i="1"/>
  <c r="AY142" i="1"/>
  <c r="AZ142" i="1"/>
  <c r="BA142" i="1"/>
  <c r="BB142" i="1"/>
  <c r="EZ142" i="1"/>
  <c r="FA142" i="1"/>
  <c r="FB142" i="1"/>
  <c r="BC142" i="1"/>
  <c r="BD142" i="1"/>
  <c r="EZ143" i="1"/>
  <c r="FA143" i="1"/>
  <c r="FB143" i="1"/>
  <c r="AT144" i="1"/>
  <c r="AU144" i="1"/>
  <c r="AV144" i="1"/>
  <c r="AX144" i="1"/>
  <c r="AY144" i="1"/>
  <c r="AZ144" i="1"/>
  <c r="BA144" i="1"/>
  <c r="BB144" i="1"/>
  <c r="EZ144" i="1"/>
  <c r="FA144" i="1"/>
  <c r="FB144" i="1"/>
  <c r="BC144" i="1"/>
  <c r="BD144" i="1"/>
  <c r="AT145" i="1"/>
  <c r="AU145" i="1"/>
  <c r="AV145" i="1"/>
  <c r="AX145" i="1"/>
  <c r="AY145" i="1"/>
  <c r="AZ145" i="1"/>
  <c r="BA145" i="1"/>
  <c r="BB145" i="1"/>
  <c r="EZ145" i="1"/>
  <c r="FA145" i="1"/>
  <c r="FB145" i="1"/>
  <c r="BC145" i="1"/>
  <c r="BD145" i="1"/>
  <c r="AT146" i="1"/>
  <c r="AU146" i="1"/>
  <c r="AV146" i="1"/>
  <c r="AX146" i="1"/>
  <c r="AY146" i="1"/>
  <c r="AZ146" i="1"/>
  <c r="BA146" i="1"/>
  <c r="BB146" i="1"/>
  <c r="EZ146" i="1"/>
  <c r="FA146" i="1"/>
  <c r="FB146" i="1"/>
  <c r="BC146" i="1"/>
  <c r="BD146" i="1"/>
  <c r="AT147" i="1"/>
  <c r="AU147" i="1"/>
  <c r="AV147" i="1"/>
  <c r="AX147" i="1"/>
  <c r="AY147" i="1"/>
  <c r="AZ147" i="1"/>
  <c r="BA147" i="1"/>
  <c r="BB147" i="1"/>
  <c r="EZ147" i="1"/>
  <c r="FA147" i="1"/>
  <c r="FB147" i="1"/>
  <c r="BC147" i="1"/>
  <c r="BD147" i="1"/>
  <c r="AT148" i="1"/>
  <c r="AU148" i="1"/>
  <c r="AV148" i="1"/>
  <c r="AX148" i="1"/>
  <c r="AY148" i="1"/>
  <c r="AZ148" i="1"/>
  <c r="BA148" i="1"/>
  <c r="BB148" i="1"/>
  <c r="EZ148" i="1"/>
  <c r="FA148" i="1"/>
  <c r="FB148" i="1"/>
  <c r="BC148" i="1"/>
  <c r="BD148" i="1"/>
  <c r="AT149" i="1"/>
  <c r="AU149" i="1"/>
  <c r="AV149" i="1"/>
  <c r="AX149" i="1"/>
  <c r="AY149" i="1"/>
  <c r="AZ149" i="1"/>
  <c r="BA149" i="1"/>
  <c r="BB149" i="1"/>
  <c r="EZ149" i="1"/>
  <c r="FA149" i="1"/>
  <c r="FB149" i="1"/>
  <c r="BC149" i="1"/>
  <c r="BD149" i="1"/>
  <c r="AT150" i="1"/>
  <c r="AU150" i="1"/>
  <c r="AV150" i="1"/>
  <c r="AX150" i="1"/>
  <c r="AY150" i="1"/>
  <c r="AZ150" i="1"/>
  <c r="BA150" i="1"/>
  <c r="BB150" i="1"/>
  <c r="EZ150" i="1"/>
  <c r="FA150" i="1"/>
  <c r="FB150" i="1"/>
  <c r="BC150" i="1"/>
  <c r="BD150" i="1"/>
  <c r="AT151" i="1"/>
  <c r="AU151" i="1"/>
  <c r="AV151" i="1"/>
  <c r="AX151" i="1"/>
  <c r="AY151" i="1"/>
  <c r="AZ151" i="1"/>
  <c r="BA151" i="1"/>
  <c r="BB151" i="1"/>
  <c r="EZ151" i="1"/>
  <c r="FA151" i="1"/>
  <c r="FB151" i="1"/>
  <c r="BC151" i="1"/>
  <c r="BD151" i="1"/>
  <c r="AT152" i="1"/>
  <c r="AU152" i="1"/>
  <c r="AV152" i="1"/>
  <c r="AX152" i="1"/>
  <c r="AY152" i="1"/>
  <c r="AZ152" i="1"/>
  <c r="BA152" i="1"/>
  <c r="BB152" i="1"/>
  <c r="EZ152" i="1"/>
  <c r="FA152" i="1"/>
  <c r="FB152" i="1"/>
  <c r="BC152" i="1"/>
  <c r="BD152" i="1"/>
  <c r="EZ153" i="1"/>
  <c r="FA153" i="1"/>
  <c r="FB153" i="1"/>
  <c r="AT154" i="1"/>
  <c r="AU154" i="1"/>
  <c r="AV154" i="1"/>
  <c r="AX154" i="1"/>
  <c r="AY154" i="1"/>
  <c r="AZ154" i="1"/>
  <c r="BA154" i="1"/>
  <c r="BB154" i="1"/>
  <c r="EZ154" i="1"/>
  <c r="FA154" i="1"/>
  <c r="FB154" i="1"/>
  <c r="BC154" i="1"/>
  <c r="BD154" i="1"/>
  <c r="AT155" i="1"/>
  <c r="AU155" i="1"/>
  <c r="AV155" i="1"/>
  <c r="AX155" i="1"/>
  <c r="AY155" i="1"/>
  <c r="AZ155" i="1"/>
  <c r="BA155" i="1"/>
  <c r="BB155" i="1"/>
  <c r="EZ155" i="1"/>
  <c r="FA155" i="1"/>
  <c r="FB155" i="1"/>
  <c r="BC155" i="1"/>
  <c r="BD155" i="1"/>
  <c r="AT156" i="1"/>
  <c r="AU156" i="1"/>
  <c r="AV156" i="1"/>
  <c r="AX156" i="1"/>
  <c r="AY156" i="1"/>
  <c r="AZ156" i="1"/>
  <c r="BA156" i="1"/>
  <c r="BB156" i="1"/>
  <c r="EZ156" i="1"/>
  <c r="FA156" i="1"/>
  <c r="FB156" i="1"/>
  <c r="BC156" i="1"/>
  <c r="BD156" i="1"/>
  <c r="AT157" i="1"/>
  <c r="AU157" i="1"/>
  <c r="AV157" i="1"/>
  <c r="AX157" i="1"/>
  <c r="AY157" i="1"/>
  <c r="AZ157" i="1"/>
  <c r="BA157" i="1"/>
  <c r="BB157" i="1"/>
  <c r="EZ157" i="1"/>
  <c r="FA157" i="1"/>
  <c r="FB157" i="1"/>
  <c r="BC157" i="1"/>
  <c r="BD157" i="1"/>
  <c r="AT158" i="1"/>
  <c r="AU158" i="1"/>
  <c r="AV158" i="1"/>
  <c r="AX158" i="1"/>
  <c r="AY158" i="1"/>
  <c r="AZ158" i="1"/>
  <c r="BA158" i="1"/>
  <c r="BB158" i="1"/>
  <c r="EZ158" i="1"/>
  <c r="FA158" i="1"/>
  <c r="FB158" i="1"/>
  <c r="BC158" i="1"/>
  <c r="BD158" i="1"/>
  <c r="AT159" i="1"/>
  <c r="AU159" i="1"/>
  <c r="AV159" i="1"/>
  <c r="AX159" i="1"/>
  <c r="AY159" i="1"/>
  <c r="AZ159" i="1"/>
  <c r="BA159" i="1"/>
  <c r="BB159" i="1"/>
  <c r="EZ159" i="1"/>
  <c r="FA159" i="1"/>
  <c r="FB159" i="1"/>
  <c r="BC159" i="1"/>
  <c r="BD159" i="1"/>
  <c r="EZ160" i="1"/>
  <c r="FA160" i="1"/>
  <c r="FB160" i="1"/>
  <c r="AT161" i="1"/>
  <c r="AU161" i="1"/>
  <c r="AV161" i="1"/>
  <c r="AX161" i="1"/>
  <c r="AY161" i="1"/>
  <c r="AZ161" i="1"/>
  <c r="BA161" i="1"/>
  <c r="BB161" i="1"/>
  <c r="EZ161" i="1"/>
  <c r="FA161" i="1"/>
  <c r="FB161" i="1"/>
  <c r="BC161" i="1"/>
  <c r="BD161" i="1"/>
  <c r="AS137" i="1"/>
  <c r="AS140" i="1"/>
  <c r="AS141" i="1"/>
  <c r="AS142" i="1"/>
  <c r="AS144" i="1"/>
  <c r="AS145" i="1"/>
  <c r="AS146" i="1"/>
  <c r="AS147" i="1"/>
  <c r="AS148" i="1"/>
  <c r="AS149" i="1"/>
  <c r="AS150" i="1"/>
  <c r="AS151" i="1"/>
  <c r="AS152" i="1"/>
  <c r="AS154" i="1"/>
  <c r="AS155" i="1"/>
  <c r="AS156" i="1"/>
  <c r="AS157" i="1"/>
  <c r="AS158" i="1"/>
  <c r="AS159" i="1"/>
  <c r="AX111" i="1"/>
  <c r="AY111" i="1"/>
  <c r="AZ111" i="1"/>
  <c r="BA111" i="1"/>
  <c r="BB111" i="1"/>
  <c r="EZ111" i="1"/>
  <c r="FA111" i="1"/>
  <c r="FB111" i="1"/>
  <c r="BC111" i="1"/>
  <c r="BD111" i="1"/>
  <c r="AX112" i="1"/>
  <c r="AY112" i="1"/>
  <c r="AZ112" i="1"/>
  <c r="BA112" i="1"/>
  <c r="BB112" i="1"/>
  <c r="EZ112" i="1"/>
  <c r="FA112" i="1"/>
  <c r="FB112" i="1"/>
  <c r="BC112" i="1"/>
  <c r="BD112" i="1"/>
  <c r="AX113" i="1"/>
  <c r="AY113" i="1"/>
  <c r="AZ113" i="1"/>
  <c r="BA113" i="1"/>
  <c r="BB113" i="1"/>
  <c r="EZ113" i="1"/>
  <c r="FA113" i="1"/>
  <c r="FB113" i="1"/>
  <c r="BC113" i="1"/>
  <c r="BD113" i="1"/>
  <c r="AX114" i="1"/>
  <c r="AY114" i="1"/>
  <c r="AZ114" i="1"/>
  <c r="BA114" i="1"/>
  <c r="BB114" i="1"/>
  <c r="EZ114" i="1"/>
  <c r="FA114" i="1"/>
  <c r="FB114" i="1"/>
  <c r="BC114" i="1"/>
  <c r="BD114" i="1"/>
  <c r="AX115" i="1"/>
  <c r="AY115" i="1"/>
  <c r="AZ115" i="1"/>
  <c r="BA115" i="1"/>
  <c r="BB115" i="1"/>
  <c r="EZ115" i="1"/>
  <c r="FA115" i="1"/>
  <c r="FB115" i="1"/>
  <c r="BC115" i="1"/>
  <c r="BD115" i="1"/>
  <c r="AX116" i="1"/>
  <c r="AY116" i="1"/>
  <c r="AZ116" i="1"/>
  <c r="BA116" i="1"/>
  <c r="BB116" i="1"/>
  <c r="EZ116" i="1"/>
  <c r="FA116" i="1"/>
  <c r="FB116" i="1"/>
  <c r="BC116" i="1"/>
  <c r="BD116" i="1"/>
  <c r="AX117" i="1"/>
  <c r="AY117" i="1"/>
  <c r="AZ117" i="1"/>
  <c r="BA117" i="1"/>
  <c r="BB117" i="1"/>
  <c r="EZ117" i="1"/>
  <c r="FA117" i="1"/>
  <c r="FB117" i="1"/>
  <c r="BC117" i="1"/>
  <c r="BD117" i="1"/>
  <c r="AX118" i="1"/>
  <c r="AY118" i="1"/>
  <c r="AZ118" i="1"/>
  <c r="BA118" i="1"/>
  <c r="BB118" i="1"/>
  <c r="EZ118" i="1"/>
  <c r="FA118" i="1"/>
  <c r="FB118" i="1"/>
  <c r="BC118" i="1"/>
  <c r="BD118" i="1"/>
  <c r="AX119" i="1"/>
  <c r="AY119" i="1"/>
  <c r="AZ119" i="1"/>
  <c r="BA119" i="1"/>
  <c r="BB119" i="1"/>
  <c r="EZ119" i="1"/>
  <c r="FA119" i="1"/>
  <c r="FB119" i="1"/>
  <c r="BC119" i="1"/>
  <c r="BD119" i="1"/>
  <c r="AX120" i="1"/>
  <c r="AY120" i="1"/>
  <c r="AZ120" i="1"/>
  <c r="BA120" i="1"/>
  <c r="BB120" i="1"/>
  <c r="EZ120" i="1"/>
  <c r="FA120" i="1"/>
  <c r="FB120" i="1"/>
  <c r="BC120" i="1"/>
  <c r="BD120" i="1"/>
  <c r="AX121" i="1"/>
  <c r="AY121" i="1"/>
  <c r="AZ121" i="1"/>
  <c r="BA121" i="1"/>
  <c r="BB121" i="1"/>
  <c r="EZ121" i="1"/>
  <c r="FA121" i="1"/>
  <c r="FB121" i="1"/>
  <c r="BC121" i="1"/>
  <c r="BD121" i="1"/>
  <c r="AX122" i="1"/>
  <c r="AY122" i="1"/>
  <c r="AZ122" i="1"/>
  <c r="BA122" i="1"/>
  <c r="BB122" i="1"/>
  <c r="EZ122" i="1"/>
  <c r="FA122" i="1"/>
  <c r="FB122" i="1"/>
  <c r="BC122" i="1"/>
  <c r="BD122" i="1"/>
  <c r="AX123" i="1"/>
  <c r="AY123" i="1"/>
  <c r="AZ123" i="1"/>
  <c r="BA123" i="1"/>
  <c r="BB123" i="1"/>
  <c r="EZ123" i="1"/>
  <c r="FA123" i="1"/>
  <c r="FB123" i="1"/>
  <c r="BC123" i="1"/>
  <c r="BD123" i="1"/>
  <c r="AX124" i="1"/>
  <c r="AY124" i="1"/>
  <c r="AZ124" i="1"/>
  <c r="BA124" i="1"/>
  <c r="BB124" i="1"/>
  <c r="EZ124" i="1"/>
  <c r="FA124" i="1"/>
  <c r="FB124" i="1"/>
  <c r="BC124" i="1"/>
  <c r="BD124" i="1"/>
  <c r="AX125" i="1"/>
  <c r="AY125" i="1"/>
  <c r="AZ125" i="1"/>
  <c r="BA125" i="1"/>
  <c r="BB125" i="1"/>
  <c r="EZ125" i="1"/>
  <c r="FA125" i="1"/>
  <c r="FB125" i="1"/>
  <c r="BC125" i="1"/>
  <c r="BD125" i="1"/>
  <c r="AX126" i="1"/>
  <c r="AY126" i="1"/>
  <c r="AZ126" i="1"/>
  <c r="BA126" i="1"/>
  <c r="BB126" i="1"/>
  <c r="EZ126" i="1"/>
  <c r="FA126" i="1"/>
  <c r="FB126" i="1"/>
  <c r="BC126" i="1"/>
  <c r="AX127" i="1"/>
  <c r="AY127" i="1"/>
  <c r="AZ127" i="1"/>
  <c r="BA127" i="1"/>
  <c r="BB127" i="1"/>
  <c r="EZ127" i="1"/>
  <c r="FA127" i="1"/>
  <c r="FB127" i="1"/>
  <c r="BC127" i="1"/>
  <c r="BD127" i="1"/>
  <c r="AX128" i="1"/>
  <c r="AY128" i="1"/>
  <c r="AZ128" i="1"/>
  <c r="BA128" i="1"/>
  <c r="BB128" i="1"/>
  <c r="EZ128" i="1"/>
  <c r="FA128" i="1"/>
  <c r="FB128" i="1"/>
  <c r="BC128" i="1"/>
  <c r="BD128" i="1"/>
  <c r="AX129" i="1"/>
  <c r="AY129" i="1"/>
  <c r="AZ129" i="1"/>
  <c r="BA129" i="1"/>
  <c r="BB129" i="1"/>
  <c r="EZ129" i="1"/>
  <c r="FA129" i="1"/>
  <c r="FB129" i="1"/>
  <c r="BC129" i="1"/>
  <c r="BD129" i="1"/>
  <c r="AX130" i="1"/>
  <c r="AY130" i="1"/>
  <c r="AZ130" i="1"/>
  <c r="BA130" i="1"/>
  <c r="BB130" i="1"/>
  <c r="EZ130" i="1"/>
  <c r="FA130" i="1"/>
  <c r="FB130" i="1"/>
  <c r="BC130" i="1"/>
  <c r="BD130" i="1"/>
  <c r="AX131" i="1"/>
  <c r="AY131" i="1"/>
  <c r="AZ131" i="1"/>
  <c r="BA131" i="1"/>
  <c r="BB131" i="1"/>
  <c r="EZ131" i="1"/>
  <c r="FA131" i="1"/>
  <c r="FB131" i="1"/>
  <c r="BC131" i="1"/>
  <c r="BD131" i="1"/>
  <c r="AX132" i="1"/>
  <c r="AY132" i="1"/>
  <c r="AZ132" i="1"/>
  <c r="BA132" i="1"/>
  <c r="BB132" i="1"/>
  <c r="EZ132" i="1"/>
  <c r="FA132" i="1"/>
  <c r="FB132" i="1"/>
  <c r="BC132" i="1"/>
  <c r="BD132" i="1"/>
  <c r="AX133" i="1"/>
  <c r="AY133" i="1"/>
  <c r="AZ133" i="1"/>
  <c r="BA133" i="1"/>
  <c r="BB133" i="1"/>
  <c r="EZ133" i="1"/>
  <c r="FA133" i="1"/>
  <c r="FB133" i="1"/>
  <c r="BC133" i="1"/>
  <c r="BD133" i="1"/>
  <c r="AV111" i="1"/>
  <c r="C108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X21" i="1"/>
  <c r="AY21" i="1"/>
  <c r="AZ21" i="1"/>
  <c r="BA21" i="1"/>
  <c r="BB21" i="1"/>
  <c r="EZ21" i="1"/>
  <c r="FA21" i="1"/>
  <c r="FB21" i="1"/>
  <c r="BC21" i="1"/>
  <c r="BD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C21" i="1"/>
  <c r="D74" i="1"/>
  <c r="E74" i="1"/>
  <c r="F74" i="1"/>
  <c r="G74" i="1"/>
  <c r="H74" i="1"/>
  <c r="I74" i="1"/>
  <c r="J74" i="1"/>
  <c r="K74" i="1"/>
  <c r="L74" i="1"/>
  <c r="M74" i="1"/>
  <c r="N74" i="1"/>
  <c r="O74" i="1"/>
  <c r="C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CQ74" i="1"/>
  <c r="CR74" i="1"/>
  <c r="AR74" i="1"/>
  <c r="AS74" i="1"/>
  <c r="AT74" i="1"/>
  <c r="AU74" i="1"/>
  <c r="AV74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P108" i="1"/>
  <c r="AQ108" i="1"/>
  <c r="AR108" i="1"/>
  <c r="AS108" i="1"/>
  <c r="AT108" i="1"/>
  <c r="AU108" i="1"/>
  <c r="AV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C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P109" i="1"/>
  <c r="AQ109" i="1"/>
  <c r="AR109" i="1"/>
  <c r="AS109" i="1"/>
  <c r="AT109" i="1"/>
  <c r="AU109" i="1"/>
  <c r="AV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C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P110" i="1"/>
  <c r="AQ110" i="1"/>
  <c r="AR110" i="1"/>
  <c r="AS110" i="1"/>
  <c r="AT110" i="1"/>
  <c r="AU110" i="1"/>
  <c r="AV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C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P111" i="1"/>
  <c r="AQ111" i="1"/>
  <c r="AR111" i="1"/>
  <c r="AS111" i="1"/>
  <c r="AT111" i="1"/>
  <c r="AU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C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P112" i="1"/>
  <c r="AQ112" i="1"/>
  <c r="AR112" i="1"/>
  <c r="AS112" i="1"/>
  <c r="AT112" i="1"/>
  <c r="AU112" i="1"/>
  <c r="AV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C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P113" i="1"/>
  <c r="AQ113" i="1"/>
  <c r="AR113" i="1"/>
  <c r="AS113" i="1"/>
  <c r="AT113" i="1"/>
  <c r="AU113" i="1"/>
  <c r="AV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P114" i="1"/>
  <c r="AQ114" i="1"/>
  <c r="AR114" i="1"/>
  <c r="AS114" i="1"/>
  <c r="AT114" i="1"/>
  <c r="AU114" i="1"/>
  <c r="AV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P115" i="1"/>
  <c r="AQ115" i="1"/>
  <c r="AR115" i="1"/>
  <c r="AS115" i="1"/>
  <c r="AT115" i="1"/>
  <c r="AU115" i="1"/>
  <c r="AV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P116" i="1"/>
  <c r="AQ116" i="1"/>
  <c r="AR116" i="1"/>
  <c r="AS116" i="1"/>
  <c r="AT116" i="1"/>
  <c r="AU116" i="1"/>
  <c r="AV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C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P117" i="1"/>
  <c r="AQ117" i="1"/>
  <c r="AR117" i="1"/>
  <c r="AS117" i="1"/>
  <c r="AT117" i="1"/>
  <c r="AU117" i="1"/>
  <c r="AV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C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P118" i="1"/>
  <c r="AQ118" i="1"/>
  <c r="AR118" i="1"/>
  <c r="AS118" i="1"/>
  <c r="AT118" i="1"/>
  <c r="AU118" i="1"/>
  <c r="AV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C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P119" i="1"/>
  <c r="AQ119" i="1"/>
  <c r="AR119" i="1"/>
  <c r="AS119" i="1"/>
  <c r="AT119" i="1"/>
  <c r="AU119" i="1"/>
  <c r="AV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C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P120" i="1"/>
  <c r="AQ120" i="1"/>
  <c r="AR120" i="1"/>
  <c r="AS120" i="1"/>
  <c r="AT120" i="1"/>
  <c r="AU120" i="1"/>
  <c r="AV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C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P121" i="1"/>
  <c r="AQ121" i="1"/>
  <c r="AR121" i="1"/>
  <c r="AS121" i="1"/>
  <c r="AT121" i="1"/>
  <c r="AU121" i="1"/>
  <c r="AV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C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P122" i="1"/>
  <c r="AQ122" i="1"/>
  <c r="AR122" i="1"/>
  <c r="AS122" i="1"/>
  <c r="AT122" i="1"/>
  <c r="AU122" i="1"/>
  <c r="AV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C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P123" i="1"/>
  <c r="AQ123" i="1"/>
  <c r="AR123" i="1"/>
  <c r="AS123" i="1"/>
  <c r="AT123" i="1"/>
  <c r="AU123" i="1"/>
  <c r="AV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C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P124" i="1"/>
  <c r="AQ124" i="1"/>
  <c r="AR124" i="1"/>
  <c r="AS124" i="1"/>
  <c r="AT124" i="1"/>
  <c r="AU124" i="1"/>
  <c r="AV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C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P125" i="1"/>
  <c r="AQ125" i="1"/>
  <c r="AR125" i="1"/>
  <c r="AS125" i="1"/>
  <c r="AT125" i="1"/>
  <c r="AU125" i="1"/>
  <c r="AV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C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P126" i="1"/>
  <c r="AQ126" i="1"/>
  <c r="AR126" i="1"/>
  <c r="AS126" i="1"/>
  <c r="AT126" i="1"/>
  <c r="AU126" i="1"/>
  <c r="AV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C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P127" i="1"/>
  <c r="AQ127" i="1"/>
  <c r="AR127" i="1"/>
  <c r="AS127" i="1"/>
  <c r="AT127" i="1"/>
  <c r="AU127" i="1"/>
  <c r="AV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C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P128" i="1"/>
  <c r="AQ128" i="1"/>
  <c r="AR128" i="1"/>
  <c r="AS128" i="1"/>
  <c r="AT128" i="1"/>
  <c r="AU128" i="1"/>
  <c r="AV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C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P129" i="1"/>
  <c r="AQ129" i="1"/>
  <c r="AR129" i="1"/>
  <c r="AS129" i="1"/>
  <c r="AT129" i="1"/>
  <c r="AU129" i="1"/>
  <c r="AV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C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P130" i="1"/>
  <c r="AQ130" i="1"/>
  <c r="AR130" i="1"/>
  <c r="AS130" i="1"/>
  <c r="AT130" i="1"/>
  <c r="AU130" i="1"/>
  <c r="AV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C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P131" i="1"/>
  <c r="AQ131" i="1"/>
  <c r="AR131" i="1"/>
  <c r="AS131" i="1"/>
  <c r="AT131" i="1"/>
  <c r="AU131" i="1"/>
  <c r="AV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C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P132" i="1"/>
  <c r="AQ132" i="1"/>
  <c r="AR132" i="1"/>
  <c r="AS132" i="1"/>
  <c r="AT132" i="1"/>
  <c r="AU132" i="1"/>
  <c r="AV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C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P133" i="1"/>
  <c r="AQ133" i="1"/>
  <c r="AR133" i="1"/>
  <c r="AS133" i="1"/>
  <c r="AT133" i="1"/>
  <c r="AU133" i="1"/>
  <c r="AV133" i="1"/>
  <c r="AS136" i="1"/>
</calcChain>
</file>

<file path=xl/comments1.xml><?xml version="1.0" encoding="utf-8"?>
<comments xmlns="http://schemas.openxmlformats.org/spreadsheetml/2006/main">
  <authors>
    <author>Oliver Jagoutz</author>
  </authors>
  <commentList>
    <comment ref="DJ100" authorId="0">
      <text>
        <r>
          <rPr>
            <b/>
            <sz val="9"/>
            <color indexed="81"/>
            <rFont val="Arial"/>
          </rPr>
          <t>Oliver Jagoutz:</t>
        </r>
        <r>
          <rPr>
            <sz val="9"/>
            <color indexed="81"/>
            <rFont val="Arial"/>
          </rPr>
          <t xml:space="preserve">
Sr initial form sapat UM, that are unusual high but are measured on strongly altered WR that have not been leached etc.</t>
        </r>
      </text>
    </comment>
  </commentList>
</comments>
</file>

<file path=xl/sharedStrings.xml><?xml version="1.0" encoding="utf-8"?>
<sst xmlns="http://schemas.openxmlformats.org/spreadsheetml/2006/main" count="2776" uniqueCount="1397">
  <si>
    <t>Ko8-3</t>
  </si>
  <si>
    <t xml:space="preserve">  PGLT 57.1</t>
  </si>
  <si>
    <t>Pja-2</t>
  </si>
  <si>
    <t>PJa-04</t>
  </si>
  <si>
    <t>Ko8-4</t>
  </si>
  <si>
    <t>PGAK-18,5</t>
  </si>
  <si>
    <t>PGAK-13,1</t>
  </si>
  <si>
    <t>O1B24</t>
  </si>
  <si>
    <t>O1B-22</t>
  </si>
  <si>
    <t>O1A-07</t>
  </si>
  <si>
    <t>Ko8-13</t>
  </si>
  <si>
    <t>PBa-15</t>
  </si>
  <si>
    <t>PBa-04</t>
  </si>
  <si>
    <t>PGUP-15</t>
  </si>
  <si>
    <t>PGAK-26</t>
  </si>
  <si>
    <t>PGLT-19</t>
  </si>
  <si>
    <t>PGUP-16</t>
  </si>
  <si>
    <t>PGUP-9</t>
  </si>
  <si>
    <t>06-11</t>
  </si>
  <si>
    <t xml:space="preserve"> 08-25</t>
  </si>
  <si>
    <t>9-167A</t>
  </si>
  <si>
    <t>9-245</t>
  </si>
  <si>
    <t>9-30</t>
  </si>
  <si>
    <t>9-48</t>
  </si>
  <si>
    <t>LB08-7</t>
  </si>
  <si>
    <t xml:space="preserve"> 08-12</t>
  </si>
  <si>
    <t>9-52B</t>
  </si>
  <si>
    <t>92311A</t>
  </si>
  <si>
    <t>9-227A</t>
  </si>
  <si>
    <t>9-213A</t>
  </si>
  <si>
    <t>06-36</t>
  </si>
  <si>
    <t xml:space="preserve"> 08-23</t>
  </si>
  <si>
    <t>9-33</t>
  </si>
  <si>
    <t>9-166A</t>
  </si>
  <si>
    <t xml:space="preserve"> 08-31</t>
  </si>
  <si>
    <t>05-39</t>
  </si>
  <si>
    <t>9-115</t>
  </si>
  <si>
    <t>9-114A</t>
  </si>
  <si>
    <t>Lu</t>
  </si>
  <si>
    <t>Yb</t>
  </si>
  <si>
    <t>Tm</t>
  </si>
  <si>
    <t>Er</t>
  </si>
  <si>
    <t>Ho</t>
  </si>
  <si>
    <t>Y</t>
  </si>
  <si>
    <t>Dy</t>
  </si>
  <si>
    <t>Tb</t>
  </si>
  <si>
    <t>Gd</t>
  </si>
  <si>
    <t>Eu</t>
  </si>
  <si>
    <t>Hf</t>
  </si>
  <si>
    <t>Zr</t>
  </si>
  <si>
    <t>Sm</t>
  </si>
  <si>
    <t>Nd</t>
  </si>
  <si>
    <t>Sr</t>
  </si>
  <si>
    <t>Pr</t>
  </si>
  <si>
    <t>Pb</t>
  </si>
  <si>
    <t>Ce</t>
  </si>
  <si>
    <t>La</t>
  </si>
  <si>
    <t>Ta</t>
  </si>
  <si>
    <t>Nb</t>
  </si>
  <si>
    <t>U</t>
  </si>
  <si>
    <t>Th</t>
  </si>
  <si>
    <t>Ba</t>
  </si>
  <si>
    <t>Rb</t>
  </si>
  <si>
    <t>Cs</t>
  </si>
  <si>
    <t xml:space="preserve"> LB08-38</t>
  </si>
  <si>
    <t xml:space="preserve"> LB08-36</t>
  </si>
  <si>
    <t xml:space="preserve"> LB08-4</t>
  </si>
  <si>
    <t xml:space="preserve">  PJA-2</t>
  </si>
  <si>
    <t xml:space="preserve">  PJA-04</t>
  </si>
  <si>
    <t xml:space="preserve">  K08-4</t>
  </si>
  <si>
    <t xml:space="preserve">  PK06-36</t>
  </si>
  <si>
    <t xml:space="preserve">  PGAK 18.5</t>
  </si>
  <si>
    <t xml:space="preserve">  PGUP 9</t>
  </si>
  <si>
    <t xml:space="preserve">  LB09-11.5</t>
  </si>
  <si>
    <t xml:space="preserve">  LB09-11.4A</t>
  </si>
  <si>
    <t xml:space="preserve">  K08-13</t>
  </si>
  <si>
    <t xml:space="preserve"> LB08-23</t>
  </si>
  <si>
    <t xml:space="preserve">  LB09-33</t>
  </si>
  <si>
    <t xml:space="preserve">  LB09-16.6A</t>
  </si>
  <si>
    <t xml:space="preserve"> LB08-31</t>
  </si>
  <si>
    <t xml:space="preserve">  PBA-15</t>
  </si>
  <si>
    <t xml:space="preserve">  PBA-04</t>
  </si>
  <si>
    <t xml:space="preserve">  PGUP 15</t>
  </si>
  <si>
    <t xml:space="preserve">  PGAK 26</t>
  </si>
  <si>
    <t xml:space="preserve">  PGLT 19</t>
  </si>
  <si>
    <t xml:space="preserve">  PK05-39</t>
  </si>
  <si>
    <t xml:space="preserve">  PGUP 16</t>
  </si>
  <si>
    <t xml:space="preserve">  PK06-11</t>
  </si>
  <si>
    <t xml:space="preserve"> LB08-25</t>
  </si>
  <si>
    <t xml:space="preserve">  LB09-16.7A</t>
  </si>
  <si>
    <t xml:space="preserve">  LB09-24.5</t>
  </si>
  <si>
    <t xml:space="preserve">  LB09-30</t>
  </si>
  <si>
    <t xml:space="preserve">  LB09-48</t>
  </si>
  <si>
    <t xml:space="preserve"> LB08-7</t>
  </si>
  <si>
    <t xml:space="preserve"> LB08-12</t>
  </si>
  <si>
    <t xml:space="preserve">  LB09-5.2B</t>
  </si>
  <si>
    <t xml:space="preserve">  LB09-23.11A</t>
  </si>
  <si>
    <t xml:space="preserve">  LB09-22.7A</t>
  </si>
  <si>
    <t xml:space="preserve">  K08-3</t>
  </si>
  <si>
    <t xml:space="preserve">  LB09-21.3A</t>
  </si>
  <si>
    <t>Prim mantle</t>
  </si>
  <si>
    <t xml:space="preserve">Lu </t>
  </si>
  <si>
    <t xml:space="preserve">Yb </t>
  </si>
  <si>
    <t xml:space="preserve">Tm </t>
  </si>
  <si>
    <t xml:space="preserve">Er </t>
  </si>
  <si>
    <t xml:space="preserve">Ho </t>
  </si>
  <si>
    <t xml:space="preserve">Y </t>
  </si>
  <si>
    <t xml:space="preserve">Dy </t>
  </si>
  <si>
    <t xml:space="preserve">Tb </t>
  </si>
  <si>
    <t xml:space="preserve">Gd </t>
  </si>
  <si>
    <t xml:space="preserve">Eu </t>
  </si>
  <si>
    <t xml:space="preserve">Hf </t>
  </si>
  <si>
    <t xml:space="preserve">Zr </t>
  </si>
  <si>
    <t xml:space="preserve">Sm </t>
  </si>
  <si>
    <t xml:space="preserve">Nd </t>
  </si>
  <si>
    <t xml:space="preserve">Sr </t>
  </si>
  <si>
    <t xml:space="preserve">Pr </t>
  </si>
  <si>
    <t xml:space="preserve">Pb </t>
  </si>
  <si>
    <t xml:space="preserve">Ce </t>
  </si>
  <si>
    <t xml:space="preserve">La </t>
  </si>
  <si>
    <t xml:space="preserve">Ta </t>
  </si>
  <si>
    <t xml:space="preserve">Nb </t>
  </si>
  <si>
    <t xml:space="preserve">U </t>
  </si>
  <si>
    <t xml:space="preserve">Th </t>
  </si>
  <si>
    <t xml:space="preserve">Ba </t>
  </si>
  <si>
    <t xml:space="preserve">Rb </t>
  </si>
  <si>
    <t xml:space="preserve">Cs </t>
  </si>
  <si>
    <t xml:space="preserve"> 08-38</t>
  </si>
  <si>
    <t xml:space="preserve"> 08-36</t>
  </si>
  <si>
    <t>LB08-4</t>
  </si>
  <si>
    <t>87Sr/86Sri</t>
  </si>
  <si>
    <t>87Sr/86Sr</t>
  </si>
  <si>
    <t>208/204i</t>
  </si>
  <si>
    <t>207/204i</t>
  </si>
  <si>
    <t>206/204i</t>
  </si>
  <si>
    <t>208Pb/204Pb</t>
  </si>
  <si>
    <t>207Pb/204Pb</t>
  </si>
  <si>
    <t>206Pb/204Pb</t>
  </si>
  <si>
    <t>1/nd*100</t>
  </si>
  <si>
    <r>
      <t>ε</t>
    </r>
    <r>
      <rPr>
        <sz val="10"/>
        <rFont val="Arial"/>
      </rPr>
      <t xml:space="preserve"> Nd(i)</t>
    </r>
  </si>
  <si>
    <t>s.e</t>
  </si>
  <si>
    <t>2sig</t>
  </si>
  <si>
    <t>Nd initial</t>
  </si>
  <si>
    <t>143Nd/144Nd</t>
  </si>
  <si>
    <t>147Sm/144Nd</t>
  </si>
  <si>
    <t>1sig</t>
  </si>
  <si>
    <t>ppm</t>
  </si>
  <si>
    <t>(95%conf.)</t>
  </si>
  <si>
    <t>2 sig</t>
  </si>
  <si>
    <t>weighted mean</t>
  </si>
  <si>
    <r>
      <t>ε</t>
    </r>
    <r>
      <rPr>
        <sz val="10"/>
        <rFont val="Arial"/>
      </rPr>
      <t>Hf(i)</t>
    </r>
  </si>
  <si>
    <t xml:space="preserve"> age</t>
  </si>
  <si>
    <t>crystallization</t>
  </si>
  <si>
    <t>HT159</t>
  </si>
  <si>
    <t>HT160</t>
  </si>
  <si>
    <t>HT166</t>
  </si>
  <si>
    <t>HT145</t>
  </si>
  <si>
    <t>HT146</t>
  </si>
  <si>
    <t>HT144</t>
  </si>
  <si>
    <t>HT154</t>
  </si>
  <si>
    <t>HT164</t>
  </si>
  <si>
    <t>HT163</t>
  </si>
  <si>
    <t>HT153</t>
  </si>
  <si>
    <t>HT157</t>
  </si>
  <si>
    <t>HT155</t>
  </si>
  <si>
    <t>HT162</t>
  </si>
  <si>
    <t>HT158</t>
  </si>
  <si>
    <t>HT161</t>
  </si>
  <si>
    <t>HT165</t>
  </si>
  <si>
    <t>HT134</t>
  </si>
  <si>
    <t>HT135</t>
  </si>
  <si>
    <t>HT133</t>
  </si>
  <si>
    <t>HT132</t>
  </si>
  <si>
    <t>HT129</t>
  </si>
  <si>
    <t>LP16M</t>
  </si>
  <si>
    <t>LP14M</t>
  </si>
  <si>
    <t>LP13M</t>
  </si>
  <si>
    <t>KH2M</t>
  </si>
  <si>
    <t>KH1M</t>
  </si>
  <si>
    <t>LP19M</t>
  </si>
  <si>
    <t>LP9M</t>
  </si>
  <si>
    <t>LP2BM</t>
  </si>
  <si>
    <t>LP36M</t>
  </si>
  <si>
    <t>LP35M</t>
  </si>
  <si>
    <t>LP10M</t>
  </si>
  <si>
    <t>LP5CM</t>
  </si>
  <si>
    <t>LP4AMF</t>
  </si>
  <si>
    <t>LP3AM</t>
  </si>
  <si>
    <t>LP2CFM</t>
  </si>
  <si>
    <t>LPIM</t>
  </si>
  <si>
    <t>LP23M</t>
  </si>
  <si>
    <t>LP22M</t>
  </si>
  <si>
    <t>LP32F</t>
  </si>
  <si>
    <t>LP26AF</t>
  </si>
  <si>
    <t>LP37F</t>
  </si>
  <si>
    <t>LP33AMF</t>
  </si>
  <si>
    <t>LP33AF</t>
  </si>
  <si>
    <t>LP30F</t>
  </si>
  <si>
    <t>LP29F</t>
  </si>
  <si>
    <t>LP28F</t>
  </si>
  <si>
    <t>LP17FM</t>
  </si>
  <si>
    <t>LPl5FM</t>
  </si>
  <si>
    <t>LP5AF</t>
  </si>
  <si>
    <t>LP2BF</t>
  </si>
  <si>
    <t xml:space="preserve">b.d.l. </t>
  </si>
  <si>
    <t xml:space="preserve"> Ga</t>
  </si>
  <si>
    <t xml:space="preserve"> Zn</t>
  </si>
  <si>
    <t xml:space="preserve"> Cu</t>
  </si>
  <si>
    <t xml:space="preserve"> Ni</t>
  </si>
  <si>
    <t xml:space="preserve">Co </t>
  </si>
  <si>
    <t xml:space="preserve"> Cr</t>
  </si>
  <si>
    <t xml:space="preserve"> V</t>
  </si>
  <si>
    <t>!</t>
  </si>
  <si>
    <t xml:space="preserve"> Sc</t>
  </si>
  <si>
    <t>Sample ID</t>
  </si>
  <si>
    <t>K2O</t>
  </si>
  <si>
    <t>Na2O</t>
  </si>
  <si>
    <t>CaO</t>
  </si>
  <si>
    <t>MgO</t>
  </si>
  <si>
    <t>FeO</t>
  </si>
  <si>
    <t>Fe2O3</t>
  </si>
  <si>
    <t>TiO2</t>
  </si>
  <si>
    <t>Al2O3</t>
  </si>
  <si>
    <t>SiO2</t>
  </si>
  <si>
    <t>Total</t>
  </si>
  <si>
    <t xml:space="preserve">n.a. </t>
  </si>
  <si>
    <t>H2O</t>
  </si>
  <si>
    <t>P2O5</t>
  </si>
  <si>
    <t>MnO</t>
  </si>
  <si>
    <t>FeoTot</t>
  </si>
  <si>
    <t>Easting</t>
  </si>
  <si>
    <t>Northing</t>
  </si>
  <si>
    <t>Location (UTM-WGS1984)</t>
  </si>
  <si>
    <t>jagoutz 2009</t>
  </si>
  <si>
    <t>PK05-16</t>
  </si>
  <si>
    <t>PK05-20</t>
  </si>
  <si>
    <t>LB11-S36</t>
  </si>
  <si>
    <t>LB11-016</t>
  </si>
  <si>
    <t>LB11-010</t>
  </si>
  <si>
    <t>BOU LB</t>
  </si>
  <si>
    <t xml:space="preserve">BOU   </t>
  </si>
  <si>
    <t>ahamd-98</t>
  </si>
  <si>
    <t>Khan 2009</t>
  </si>
  <si>
    <t xml:space="preserve">PK-02-15 </t>
  </si>
  <si>
    <t xml:space="preserve">SL-02-11 </t>
  </si>
  <si>
    <t xml:space="preserve">BR-02-19 </t>
  </si>
  <si>
    <t xml:space="preserve">DR-02-18 </t>
  </si>
  <si>
    <t xml:space="preserve">RB-02-16 </t>
  </si>
  <si>
    <t xml:space="preserve">BO-02-13 </t>
  </si>
  <si>
    <t xml:space="preserve">MN-02-04 </t>
  </si>
  <si>
    <t xml:space="preserve">MR-02-03 </t>
  </si>
  <si>
    <t xml:space="preserve">C-01-77 </t>
  </si>
  <si>
    <t xml:space="preserve">C-01-75 </t>
  </si>
  <si>
    <t xml:space="preserve">CO3-67 </t>
  </si>
  <si>
    <t xml:space="preserve">C 235 </t>
  </si>
  <si>
    <t xml:space="preserve">C 227 </t>
  </si>
  <si>
    <t xml:space="preserve">C 226 </t>
  </si>
  <si>
    <t xml:space="preserve">C 71 </t>
  </si>
  <si>
    <t xml:space="preserve">C72 </t>
  </si>
  <si>
    <t>BOU PK</t>
  </si>
  <si>
    <t>BOULB0</t>
  </si>
  <si>
    <t>Pb Isotopic Ratios (1)</t>
  </si>
  <si>
    <t>Uncertainty, 1 sigma, % SE</t>
  </si>
  <si>
    <t>Client  #</t>
  </si>
  <si>
    <t>206/204</t>
  </si>
  <si>
    <t>207/204</t>
  </si>
  <si>
    <t>208/204</t>
  </si>
  <si>
    <t>207/206</t>
  </si>
  <si>
    <t>208/206</t>
  </si>
  <si>
    <t>PK06-11</t>
  </si>
  <si>
    <t>LB09-21.3A</t>
  </si>
  <si>
    <t>KO8-3</t>
  </si>
  <si>
    <t>LB09-22.7A</t>
  </si>
  <si>
    <t>LB09-23.11A</t>
  </si>
  <si>
    <t>LB09-5.2B</t>
  </si>
  <si>
    <t>LB09-48</t>
  </si>
  <si>
    <t>LB09-30</t>
  </si>
  <si>
    <t>LB09-24.5A</t>
  </si>
  <si>
    <t>KO8-13</t>
  </si>
  <si>
    <t>LB09-11.4A</t>
  </si>
  <si>
    <t>LB09-11.5</t>
  </si>
  <si>
    <t>PK05-39</t>
  </si>
  <si>
    <t>PGAK-18.5</t>
  </si>
  <si>
    <t>PGAK13.1</t>
  </si>
  <si>
    <t>O1B-24</t>
  </si>
  <si>
    <t>O1B22</t>
  </si>
  <si>
    <t>OA1-07</t>
  </si>
  <si>
    <t>LB09-16.6A</t>
  </si>
  <si>
    <t>Pba-15</t>
  </si>
  <si>
    <t>LB09-33</t>
  </si>
  <si>
    <t>Pba-04</t>
  </si>
  <si>
    <t>LB09-16.7</t>
  </si>
  <si>
    <t>PK06-36</t>
  </si>
  <si>
    <t>KO8-4</t>
  </si>
  <si>
    <t>Pja-04</t>
  </si>
  <si>
    <t>PGLT-57.1</t>
  </si>
  <si>
    <t>Pja-02</t>
  </si>
  <si>
    <t>Sample</t>
  </si>
  <si>
    <t>PGAK-13.1</t>
  </si>
  <si>
    <t>01b-24</t>
  </si>
  <si>
    <t>01B-22</t>
  </si>
  <si>
    <t>O1A-7</t>
  </si>
  <si>
    <t>LB11-O10</t>
  </si>
  <si>
    <t>LB11-O16</t>
  </si>
  <si>
    <t>Rb (ppm)</t>
  </si>
  <si>
    <t>ICPMS</t>
  </si>
  <si>
    <t>-</t>
  </si>
  <si>
    <t>TIMS</t>
  </si>
  <si>
    <t>Sr (ppm)</t>
  </si>
  <si>
    <r>
      <t>87</t>
    </r>
    <r>
      <rPr>
        <sz val="8"/>
        <rFont val="Arial"/>
        <family val="2"/>
      </rPr>
      <t>Sr/</t>
    </r>
    <r>
      <rPr>
        <vertAlign val="superscript"/>
        <sz val="8"/>
        <rFont val="Arial"/>
        <family val="2"/>
      </rPr>
      <t>86</t>
    </r>
    <r>
      <rPr>
        <sz val="8"/>
        <rFont val="Arial"/>
        <family val="2"/>
      </rPr>
      <t>Sr</t>
    </r>
  </si>
  <si>
    <t>2sig s.e</t>
  </si>
  <si>
    <r>
      <t>87</t>
    </r>
    <r>
      <rPr>
        <sz val="8"/>
        <rFont val="Arial"/>
        <family val="2"/>
      </rPr>
      <t>Rb/</t>
    </r>
    <r>
      <rPr>
        <vertAlign val="superscript"/>
        <sz val="8"/>
        <rFont val="Arial"/>
        <family val="2"/>
      </rPr>
      <t>86</t>
    </r>
    <r>
      <rPr>
        <sz val="8"/>
        <rFont val="Arial"/>
        <family val="2"/>
      </rPr>
      <t>Sr</t>
    </r>
    <r>
      <rPr>
        <vertAlign val="superscript"/>
        <sz val="8"/>
        <rFont val="Arial"/>
        <family val="2"/>
      </rPr>
      <t>b</t>
    </r>
  </si>
  <si>
    <r>
      <t>87</t>
    </r>
    <r>
      <rPr>
        <sz val="8"/>
        <rFont val="Arial"/>
        <family val="2"/>
      </rPr>
      <t>Sr/</t>
    </r>
    <r>
      <rPr>
        <vertAlign val="superscript"/>
        <sz val="8"/>
        <rFont val="Arial"/>
        <family val="2"/>
      </rPr>
      <t>86</t>
    </r>
    <r>
      <rPr>
        <sz val="8"/>
        <rFont val="Arial"/>
        <family val="2"/>
      </rPr>
      <t>Sr initial</t>
    </r>
  </si>
  <si>
    <t>Pba-4</t>
  </si>
  <si>
    <t>LB08-31a</t>
  </si>
  <si>
    <t>PJA-4</t>
  </si>
  <si>
    <t>LB08-23</t>
  </si>
  <si>
    <t>LB09-11.5A</t>
  </si>
  <si>
    <t>LB09-22.7</t>
  </si>
  <si>
    <t>LB08-12</t>
  </si>
  <si>
    <t>LB09-24.5</t>
  </si>
  <si>
    <t>LB08-25</t>
  </si>
  <si>
    <t xml:space="preserve"> </t>
  </si>
  <si>
    <t>number</t>
  </si>
  <si>
    <t>weight</t>
  </si>
  <si>
    <t>radiogenic</t>
  </si>
  <si>
    <t>non-radiogenic</t>
  </si>
  <si>
    <t>Th/U</t>
  </si>
  <si>
    <t>206Pb/238U</t>
  </si>
  <si>
    <t>error</t>
  </si>
  <si>
    <t>207Pb/235U</t>
  </si>
  <si>
    <t>207Pb/206Pb</t>
  </si>
  <si>
    <t>age</t>
  </si>
  <si>
    <t>(mg)</t>
  </si>
  <si>
    <t>grains</t>
  </si>
  <si>
    <t>(ppm)</t>
  </si>
  <si>
    <t>Pbppm</t>
  </si>
  <si>
    <t>Pbpg</t>
  </si>
  <si>
    <t>(a)</t>
  </si>
  <si>
    <t>(b)</t>
  </si>
  <si>
    <t>(c,d)</t>
  </si>
  <si>
    <t>2s%</t>
  </si>
  <si>
    <t>(c)</t>
  </si>
  <si>
    <t>2s</t>
  </si>
  <si>
    <t>207Pb/206U</t>
  </si>
  <si>
    <t>corrected</t>
  </si>
  <si>
    <t>2sig%</t>
  </si>
  <si>
    <t>hf176/177 corrected</t>
  </si>
  <si>
    <t>(t)</t>
  </si>
  <si>
    <t>Mirkhani</t>
  </si>
  <si>
    <t>diorite,</t>
  </si>
  <si>
    <t>01B25,</t>
  </si>
  <si>
    <t>Kohistan,</t>
  </si>
  <si>
    <t>71?44'06"E/35?27'54"N</t>
  </si>
  <si>
    <t>Meta-gabbro,</t>
  </si>
  <si>
    <t>01B24,</t>
  </si>
  <si>
    <t>71?46'01"E/35?24'25"N</t>
  </si>
  <si>
    <t>Granite</t>
  </si>
  <si>
    <t>dyke,</t>
  </si>
  <si>
    <t>01B22,</t>
  </si>
  <si>
    <t>71?47'29"E/35?29'09"N</t>
  </si>
  <si>
    <t>Granitic</t>
  </si>
  <si>
    <t>01A07,</t>
  </si>
  <si>
    <t>71?47'51"E/35?28'31"N</t>
  </si>
  <si>
    <t>No</t>
  </si>
  <si>
    <t>Concentration</t>
  </si>
  <si>
    <r>
      <t>Th/U</t>
    </r>
    <r>
      <rPr>
        <vertAlign val="superscript"/>
        <sz val="10"/>
        <rFont val="Arial"/>
        <family val="2"/>
      </rPr>
      <t>a</t>
    </r>
  </si>
  <si>
    <t>Atomic ratios</t>
  </si>
  <si>
    <t>Ages</t>
  </si>
  <si>
    <t>corr.</t>
  </si>
  <si>
    <t>Sample nr.</t>
  </si>
  <si>
    <t xml:space="preserve">176Hf/177Hf </t>
  </si>
  <si>
    <t>± 2s</t>
  </si>
  <si>
    <t>eps Hf</t>
  </si>
  <si>
    <t>±2s</t>
  </si>
  <si>
    <t>T2 (DM)</t>
  </si>
  <si>
    <t>Pb rad</t>
  </si>
  <si>
    <t>Pb com.</t>
  </si>
  <si>
    <r>
      <t>206/204</t>
    </r>
    <r>
      <rPr>
        <vertAlign val="superscript"/>
        <sz val="10"/>
        <rFont val="Arial"/>
        <family val="2"/>
      </rPr>
      <t>b</t>
    </r>
  </si>
  <si>
    <r>
      <t>207/235</t>
    </r>
    <r>
      <rPr>
        <vertAlign val="superscript"/>
        <sz val="10"/>
        <rFont val="Arial"/>
        <family val="2"/>
      </rPr>
      <t>c</t>
    </r>
  </si>
  <si>
    <t xml:space="preserve">error </t>
  </si>
  <si>
    <r>
      <t>206/238</t>
    </r>
    <r>
      <rPr>
        <vertAlign val="superscript"/>
        <sz val="10"/>
        <rFont val="Arial"/>
        <family val="2"/>
      </rPr>
      <t>cd</t>
    </r>
  </si>
  <si>
    <r>
      <t>207/206</t>
    </r>
    <r>
      <rPr>
        <vertAlign val="superscript"/>
        <sz val="10"/>
        <rFont val="Arial"/>
        <family val="2"/>
      </rPr>
      <t>cd</t>
    </r>
  </si>
  <si>
    <r>
      <t>206/238</t>
    </r>
    <r>
      <rPr>
        <vertAlign val="superscript"/>
        <sz val="10"/>
        <rFont val="Arial"/>
        <family val="2"/>
      </rPr>
      <t>d</t>
    </r>
  </si>
  <si>
    <t>207/235</t>
  </si>
  <si>
    <r>
      <t>207/206</t>
    </r>
    <r>
      <rPr>
        <vertAlign val="superscript"/>
        <sz val="10"/>
        <rFont val="Arial"/>
        <family val="2"/>
      </rPr>
      <t>d</t>
    </r>
  </si>
  <si>
    <t>coeff.</t>
  </si>
  <si>
    <t>(meas.)</t>
  </si>
  <si>
    <t>(T)</t>
  </si>
  <si>
    <t>(0)</t>
  </si>
  <si>
    <t>(Ga)</t>
  </si>
  <si>
    <t>(pg)</t>
  </si>
  <si>
    <t>2s (%)</t>
  </si>
  <si>
    <t>Rho</t>
  </si>
  <si>
    <t>a)</t>
  </si>
  <si>
    <t>b)</t>
  </si>
  <si>
    <t>c)</t>
  </si>
  <si>
    <t>G-13/2</t>
  </si>
  <si>
    <t>G-13/3</t>
  </si>
  <si>
    <t>P63/1</t>
  </si>
  <si>
    <t>P63/3</t>
  </si>
  <si>
    <t>P63/4</t>
  </si>
  <si>
    <t>P63/6</t>
  </si>
  <si>
    <t>D101/4</t>
  </si>
  <si>
    <t>D101/6</t>
  </si>
  <si>
    <t>G12/1</t>
  </si>
  <si>
    <t>G12/2</t>
  </si>
  <si>
    <t>P8/1</t>
  </si>
  <si>
    <t>K08-18/2</t>
  </si>
  <si>
    <t>Diorite</t>
  </si>
  <si>
    <t>Chilas</t>
  </si>
  <si>
    <t xml:space="preserve"> DO NOT USE. AGE MOSTLIKELY WRONG. DATA not updated</t>
  </si>
  <si>
    <t>URS data</t>
  </si>
  <si>
    <t>SU-01-8</t>
  </si>
  <si>
    <t>SU-01-9</t>
  </si>
  <si>
    <t>SU-01-10</t>
  </si>
  <si>
    <t>SU-01-11</t>
  </si>
  <si>
    <t>SU-01-13</t>
  </si>
  <si>
    <t>900201*</t>
  </si>
  <si>
    <t>910701*</t>
  </si>
  <si>
    <t>910801*</t>
  </si>
  <si>
    <t>C75</t>
  </si>
  <si>
    <t>C220 **</t>
  </si>
  <si>
    <t>Leuco-granite</t>
  </si>
  <si>
    <t>Biotite-Granite</t>
  </si>
  <si>
    <t>Grano-diorite</t>
  </si>
  <si>
    <t>Tonalite</t>
  </si>
  <si>
    <t>Gabbro</t>
  </si>
  <si>
    <t xml:space="preserve">  ---------  Indus confluence  ------</t>
  </si>
  <si>
    <t>Jutal</t>
  </si>
  <si>
    <t>Matum Das</t>
  </si>
  <si>
    <t xml:space="preserve">  ---  Jijal metaplutonic complex  ---</t>
  </si>
  <si>
    <t>--- Chilas complex ---</t>
  </si>
  <si>
    <t>SiO2 [%]</t>
  </si>
  <si>
    <t>LOI</t>
  </si>
  <si>
    <t>Nb [ppm]</t>
  </si>
  <si>
    <t>Ga</t>
  </si>
  <si>
    <t>Zn</t>
  </si>
  <si>
    <t>Cu</t>
  </si>
  <si>
    <t>Ni</t>
  </si>
  <si>
    <t>Co</t>
  </si>
  <si>
    <t>Cr</t>
  </si>
  <si>
    <t>V</t>
  </si>
  <si>
    <t>La [ppm]</t>
  </si>
  <si>
    <t>XMg-FeOTot</t>
  </si>
  <si>
    <t>Heuberger</t>
  </si>
  <si>
    <t>01B-16</t>
  </si>
  <si>
    <t>01A-50b</t>
  </si>
  <si>
    <t>sh25-00 XRF</t>
  </si>
  <si>
    <t>01B-04</t>
  </si>
  <si>
    <t>Karakoram</t>
  </si>
  <si>
    <t>01B-25 (age 112)</t>
  </si>
  <si>
    <t>01B-24</t>
  </si>
  <si>
    <t>01A-07 XRF</t>
  </si>
  <si>
    <t>Lit data combined with Ages from Schaltegger 2002</t>
  </si>
  <si>
    <t>Sarangar Dhuime</t>
  </si>
  <si>
    <t xml:space="preserve">KH97-118 </t>
  </si>
  <si>
    <t xml:space="preserve">KG-07 </t>
  </si>
  <si>
    <t xml:space="preserve">KG-11 </t>
  </si>
  <si>
    <t>Average Sarangar Gabbro</t>
  </si>
  <si>
    <t>Hbl diorite</t>
  </si>
  <si>
    <t xml:space="preserve">KG-30 </t>
  </si>
  <si>
    <t xml:space="preserve">KG-31 </t>
  </si>
  <si>
    <t xml:space="preserve">KG-50 </t>
  </si>
  <si>
    <t>Urs Age</t>
  </si>
  <si>
    <t>176/177Hf</t>
  </si>
  <si>
    <t>Kohistan</t>
  </si>
  <si>
    <t>Gd/Yb</t>
  </si>
  <si>
    <t>Sr/Y</t>
  </si>
  <si>
    <t>Th/Yb</t>
  </si>
  <si>
    <t>Ba/La</t>
  </si>
  <si>
    <t>ε Nd(i)</t>
  </si>
  <si>
    <t>87Rb/86Srb</t>
  </si>
  <si>
    <t>Age</t>
  </si>
  <si>
    <t>sample</t>
  </si>
  <si>
    <t>U [ppm]</t>
  </si>
  <si>
    <t>Th [ppm]</t>
  </si>
  <si>
    <t>Pb [ppm]</t>
  </si>
  <si>
    <t>Ce [ppm]</t>
  </si>
  <si>
    <t>2SE</t>
  </si>
  <si>
    <t>208*/206*</t>
  </si>
  <si>
    <t>ppm Rb</t>
  </si>
  <si>
    <t>ppm Sr</t>
  </si>
  <si>
    <r>
      <t>87</t>
    </r>
    <r>
      <rPr>
        <sz val="9"/>
        <rFont val="Geneva"/>
        <family val="2"/>
      </rPr>
      <t>Rb/</t>
    </r>
    <r>
      <rPr>
        <vertAlign val="superscript"/>
        <sz val="9"/>
        <rFont val="Geneva"/>
        <family val="2"/>
      </rPr>
      <t>86</t>
    </r>
    <r>
      <rPr>
        <sz val="9"/>
        <rFont val="Geneva"/>
        <family val="2"/>
      </rPr>
      <t>Sr</t>
    </r>
  </si>
  <si>
    <r>
      <t>87</t>
    </r>
    <r>
      <rPr>
        <sz val="9"/>
        <rFont val="Geneva"/>
        <family val="2"/>
      </rPr>
      <t>Sr/</t>
    </r>
    <r>
      <rPr>
        <vertAlign val="superscript"/>
        <sz val="9"/>
        <rFont val="Geneva"/>
        <family val="2"/>
      </rPr>
      <t>86</t>
    </r>
    <r>
      <rPr>
        <sz val="9"/>
        <rFont val="Geneva"/>
        <family val="2"/>
      </rPr>
      <t>Sr</t>
    </r>
  </si>
  <si>
    <t>ppm Sm</t>
  </si>
  <si>
    <t>ppm Nd</t>
  </si>
  <si>
    <r>
      <t>147</t>
    </r>
    <r>
      <rPr>
        <sz val="9"/>
        <rFont val="Geneva"/>
        <family val="2"/>
      </rPr>
      <t>Sm/</t>
    </r>
    <r>
      <rPr>
        <vertAlign val="superscript"/>
        <sz val="9"/>
        <rFont val="Geneva"/>
        <family val="2"/>
      </rPr>
      <t>144</t>
    </r>
    <r>
      <rPr>
        <sz val="9"/>
        <rFont val="Geneva"/>
        <family val="2"/>
      </rPr>
      <t>Nd</t>
    </r>
  </si>
  <si>
    <r>
      <t>143</t>
    </r>
    <r>
      <rPr>
        <sz val="9"/>
        <rFont val="Geneva"/>
        <family val="2"/>
      </rPr>
      <t>Nd/</t>
    </r>
    <r>
      <rPr>
        <vertAlign val="superscript"/>
        <sz val="9"/>
        <rFont val="Geneva"/>
        <family val="2"/>
      </rPr>
      <t>144</t>
    </r>
    <r>
      <rPr>
        <sz val="9"/>
        <rFont val="Geneva"/>
        <family val="2"/>
      </rPr>
      <t>Nd</t>
    </r>
  </si>
  <si>
    <t>eNd(0)</t>
  </si>
  <si>
    <t>T DM (Nd)</t>
  </si>
  <si>
    <t>sample (0)</t>
  </si>
  <si>
    <t>sample (T)</t>
  </si>
  <si>
    <t xml:space="preserve"> sample (T)</t>
  </si>
  <si>
    <t>C 03 45II</t>
  </si>
  <si>
    <t>C03_45</t>
  </si>
  <si>
    <t>CO3_43 Wr</t>
  </si>
  <si>
    <t>C03_44 WR</t>
  </si>
  <si>
    <t>C03_45 Wr</t>
  </si>
  <si>
    <t>C 174</t>
  </si>
  <si>
    <t>C 123</t>
  </si>
  <si>
    <t>C 218</t>
  </si>
  <si>
    <t>C219</t>
  </si>
  <si>
    <t>C134</t>
  </si>
  <si>
    <t>C 48</t>
  </si>
  <si>
    <t>C138</t>
  </si>
  <si>
    <t>C132</t>
  </si>
  <si>
    <t xml:space="preserve"> C7 </t>
  </si>
  <si>
    <t>C135</t>
  </si>
  <si>
    <t>C136</t>
  </si>
  <si>
    <t>J 21</t>
  </si>
  <si>
    <t>J 34</t>
  </si>
  <si>
    <t>J 23</t>
  </si>
  <si>
    <t>j 3 rep</t>
  </si>
  <si>
    <t>J 3</t>
  </si>
  <si>
    <t>J 45</t>
  </si>
  <si>
    <t>J 43</t>
  </si>
  <si>
    <t>J 46</t>
  </si>
  <si>
    <t>j 40 rep</t>
  </si>
  <si>
    <t>J 40</t>
  </si>
  <si>
    <t>j 29</t>
  </si>
  <si>
    <t>J10</t>
  </si>
  <si>
    <t xml:space="preserve">     </t>
  </si>
  <si>
    <t>J12</t>
  </si>
  <si>
    <t>Error</t>
  </si>
  <si>
    <t>Chilas UM</t>
  </si>
  <si>
    <t>Chilas GNR</t>
  </si>
  <si>
    <t>Sample#</t>
  </si>
  <si>
    <t>Granitoid</t>
  </si>
  <si>
    <t>Rock type</t>
  </si>
  <si>
    <t>Supergroup</t>
  </si>
  <si>
    <t>Ultramafic</t>
  </si>
  <si>
    <t>Gabbronorite</t>
  </si>
  <si>
    <t>P63</t>
  </si>
  <si>
    <t>D101</t>
  </si>
  <si>
    <t>G13</t>
  </si>
  <si>
    <t>P8</t>
  </si>
  <si>
    <t>G12</t>
  </si>
  <si>
    <t>LD10</t>
  </si>
  <si>
    <t>D104</t>
  </si>
  <si>
    <t>D64</t>
  </si>
  <si>
    <t>D18</t>
  </si>
  <si>
    <t>LD5</t>
  </si>
  <si>
    <t>G36</t>
  </si>
  <si>
    <t>G49</t>
  </si>
  <si>
    <t>G59</t>
  </si>
  <si>
    <t>G11</t>
  </si>
  <si>
    <t>G54</t>
  </si>
  <si>
    <t>G14</t>
  </si>
  <si>
    <t>G24</t>
  </si>
  <si>
    <t>G32</t>
  </si>
  <si>
    <t>P7</t>
  </si>
  <si>
    <t>P9</t>
  </si>
  <si>
    <t>P18</t>
  </si>
  <si>
    <t>P42</t>
  </si>
  <si>
    <t>P31</t>
  </si>
  <si>
    <t>P51</t>
  </si>
  <si>
    <t>ultramafic</t>
  </si>
  <si>
    <t>gabbro</t>
  </si>
  <si>
    <t>Sapat mantle</t>
  </si>
  <si>
    <t>Sapat Crust</t>
  </si>
  <si>
    <t>granitoids</t>
  </si>
  <si>
    <t>K08-18†</t>
  </si>
  <si>
    <t>KG-11*</t>
  </si>
  <si>
    <t>KH97-118*</t>
  </si>
  <si>
    <t>KG-18</t>
  </si>
  <si>
    <t>KG-30</t>
  </si>
  <si>
    <t>KG-31</t>
  </si>
  <si>
    <t>UM01-133</t>
  </si>
  <si>
    <t>UM01-134</t>
  </si>
  <si>
    <t>UM01-135</t>
  </si>
  <si>
    <t>KG-50*</t>
  </si>
  <si>
    <t>mafic</t>
  </si>
  <si>
    <t>PB-2013</t>
  </si>
  <si>
    <t>US-2002</t>
  </si>
  <si>
    <t>BD-2006</t>
  </si>
  <si>
    <t>BD-2009</t>
  </si>
  <si>
    <t>DB-2011</t>
  </si>
  <si>
    <t>PB-2011</t>
  </si>
  <si>
    <t>SH-2007</t>
  </si>
  <si>
    <t>granitoid</t>
  </si>
  <si>
    <t>LB06-11</t>
  </si>
  <si>
    <t>LB09-213A</t>
  </si>
  <si>
    <t>LB09-16.7A</t>
  </si>
  <si>
    <t>LB08-31</t>
  </si>
  <si>
    <t>Sr Tims</t>
  </si>
  <si>
    <t>Reference</t>
  </si>
  <si>
    <t>Bouilhol et al. 2013</t>
  </si>
  <si>
    <t>Heuberger et al. 2007</t>
  </si>
  <si>
    <t>Schaltegger et al. 2002</t>
  </si>
  <si>
    <t>Dhuime et al. 2006</t>
  </si>
  <si>
    <t>Bosch et al. 2011</t>
  </si>
  <si>
    <t>Bouilhol et al. 2011</t>
  </si>
  <si>
    <t>Dhuime et al. 2009</t>
  </si>
  <si>
    <t>P</t>
  </si>
  <si>
    <t>Ti</t>
  </si>
  <si>
    <r>
      <rPr>
        <i/>
        <sz val="10"/>
        <rFont val="Arial"/>
        <family val="2"/>
      </rPr>
      <t xml:space="preserve">Italic </t>
    </r>
    <r>
      <rPr>
        <sz val="10"/>
        <rFont val="Arial"/>
      </rPr>
      <t>means data from the reference provided</t>
    </r>
  </si>
  <si>
    <r>
      <rPr>
        <i/>
        <u/>
        <sz val="10"/>
        <rFont val="Arial"/>
        <family val="2"/>
      </rPr>
      <t>Italic &amp; underlined</t>
    </r>
    <r>
      <rPr>
        <sz val="10"/>
        <rFont val="Arial"/>
      </rPr>
      <t xml:space="preserve"> ages means estimated age from reference provided</t>
    </r>
  </si>
  <si>
    <t>La/yb</t>
  </si>
  <si>
    <t>Zr/Sm</t>
  </si>
  <si>
    <t>Na/K</t>
  </si>
  <si>
    <t>Dy/YbN</t>
  </si>
  <si>
    <t>1/Sr*1000</t>
  </si>
  <si>
    <t>Lherz_lense</t>
  </si>
  <si>
    <t>Th/Nd</t>
  </si>
  <si>
    <t>Lu/Hf</t>
  </si>
  <si>
    <t>FeO/MgO</t>
  </si>
  <si>
    <t>Gd/DyN</t>
  </si>
  <si>
    <t>This study</t>
  </si>
  <si>
    <t>Ladakh Batholith</t>
  </si>
  <si>
    <t>Kohistan Batholith</t>
  </si>
  <si>
    <t>Chilas Granitoids</t>
  </si>
  <si>
    <t>OJ_2006</t>
  </si>
  <si>
    <t>This Study</t>
  </si>
  <si>
    <t xml:space="preserve">Isotopic </t>
  </si>
  <si>
    <t xml:space="preserve">SH-2007 </t>
  </si>
  <si>
    <t>Data source:</t>
  </si>
  <si>
    <t>Karakoram Samples:</t>
  </si>
  <si>
    <t>WR Composition</t>
  </si>
  <si>
    <t>SPC UM</t>
  </si>
  <si>
    <t>SPC Mafic</t>
  </si>
  <si>
    <t>U-Pb Zircon  age</t>
  </si>
  <si>
    <t>Grt-Gabbro</t>
  </si>
  <si>
    <t>Table 2 New Pb isotopic analyses of whole rocks</t>
  </si>
  <si>
    <t>No.</t>
  </si>
  <si>
    <t>KARAKORUM</t>
  </si>
  <si>
    <t>sh25-00</t>
  </si>
  <si>
    <t>KOHISTAN BATHOLITH</t>
  </si>
  <si>
    <t>01B-25</t>
  </si>
  <si>
    <t>01A-07</t>
  </si>
  <si>
    <t>C 03 45 rep</t>
  </si>
  <si>
    <t xml:space="preserve"> C7 GNR</t>
  </si>
  <si>
    <t>C220</t>
  </si>
  <si>
    <t>JIJAL</t>
  </si>
  <si>
    <t>Table 2a Sr, Nd isotopic analyses</t>
  </si>
  <si>
    <t>eNd (T)</t>
  </si>
  <si>
    <t>lambda Sm</t>
  </si>
  <si>
    <t>lambda Rb</t>
  </si>
  <si>
    <t>XRF</t>
  </si>
  <si>
    <t>90/02/01</t>
  </si>
  <si>
    <t>91/07/01</t>
  </si>
  <si>
    <t>91/08/01</t>
  </si>
  <si>
    <t>206/238</t>
  </si>
  <si>
    <t>measured</t>
  </si>
  <si>
    <t>Zircon age</t>
  </si>
  <si>
    <t>Leucogranite</t>
  </si>
  <si>
    <t>SU-01-8/3</t>
  </si>
  <si>
    <t>SU-01-8/4</t>
  </si>
  <si>
    <t>SU-01-8/5</t>
  </si>
  <si>
    <t>SU-01-8/6</t>
  </si>
  <si>
    <t>SU-01-8/7</t>
  </si>
  <si>
    <t>SU-01-8/8</t>
  </si>
  <si>
    <t>SU-01-8/9</t>
  </si>
  <si>
    <t>SU-01-12/1</t>
  </si>
  <si>
    <t>--</t>
  </si>
  <si>
    <t>SU-01-12/2</t>
  </si>
  <si>
    <t>SU-01-12/3</t>
  </si>
  <si>
    <t>SU-01-12/4</t>
  </si>
  <si>
    <t>Hbl Peg</t>
  </si>
  <si>
    <t>SU-01-6/1</t>
  </si>
  <si>
    <t>SU-01-6/2</t>
  </si>
  <si>
    <t>SU-01-6/5</t>
  </si>
  <si>
    <t>SU-01-6/6</t>
  </si>
  <si>
    <t>SU-01-6/7</t>
  </si>
  <si>
    <t>Dirite</t>
  </si>
  <si>
    <t>SU-01-10/1</t>
  </si>
  <si>
    <t>SU-01-10/2</t>
  </si>
  <si>
    <t>SU-01-10/4</t>
  </si>
  <si>
    <t>C75/1</t>
  </si>
  <si>
    <t>C75/4</t>
  </si>
  <si>
    <t>C75/6</t>
  </si>
  <si>
    <t>C75/7</t>
  </si>
  <si>
    <t>Diorte Chilas</t>
  </si>
  <si>
    <t>C220/1</t>
  </si>
  <si>
    <t>C220/2</t>
  </si>
  <si>
    <t>C220/3</t>
  </si>
  <si>
    <t>C220/4</t>
  </si>
  <si>
    <t>Table 2c</t>
  </si>
  <si>
    <t>Number</t>
  </si>
  <si>
    <t>Description</t>
  </si>
  <si>
    <t>Weight</t>
  </si>
  <si>
    <t>nr.</t>
  </si>
  <si>
    <t>Concentrations</t>
  </si>
  <si>
    <t>Apparent ages</t>
  </si>
  <si>
    <t>rad.</t>
  </si>
  <si>
    <t>nonrad.</t>
  </si>
  <si>
    <r>
      <t>2</t>
    </r>
    <r>
      <rPr>
        <sz val="10"/>
        <rFont val="Symbol"/>
        <family val="1"/>
      </rPr>
      <t>s</t>
    </r>
    <r>
      <rPr>
        <sz val="10"/>
        <rFont val="Helvetica"/>
      </rPr>
      <t xml:space="preserve"> [%]</t>
    </r>
  </si>
  <si>
    <t>r</t>
  </si>
  <si>
    <t>[ppm]</t>
  </si>
  <si>
    <t>[pg]</t>
  </si>
  <si>
    <t>d) e)</t>
  </si>
  <si>
    <t>d)</t>
  </si>
  <si>
    <t>f)</t>
  </si>
  <si>
    <t>g)</t>
  </si>
  <si>
    <t>206/238 age</t>
  </si>
  <si>
    <t>Matum Das (SU-01-12)</t>
  </si>
  <si>
    <t>G-P-type lpr</t>
  </si>
  <si>
    <t>lpr</t>
  </si>
  <si>
    <t>Hornblende pegmatite, Chilas (SU-01-6)</t>
  </si>
  <si>
    <t>eq subround</t>
  </si>
  <si>
    <t>eq spr</t>
  </si>
  <si>
    <t>ovoid clrls</t>
  </si>
  <si>
    <t>round clrls</t>
  </si>
  <si>
    <t>spr clrls</t>
  </si>
  <si>
    <t>prism clrls</t>
  </si>
  <si>
    <t>Tonalite , Chilas (C75)</t>
  </si>
  <si>
    <t>lge prism</t>
  </si>
  <si>
    <t>prism</t>
  </si>
  <si>
    <t>prism lge</t>
  </si>
  <si>
    <t>spr tips</t>
  </si>
  <si>
    <t>eq-round, brown</t>
  </si>
  <si>
    <t>Diorite , Chilas (C220)</t>
  </si>
  <si>
    <t>prism euh</t>
  </si>
  <si>
    <t>round-subh</t>
  </si>
  <si>
    <t>Diorite , Indus confluence (SU-01-10)</t>
  </si>
  <si>
    <t>eq pink</t>
  </si>
  <si>
    <t>spr euh</t>
  </si>
  <si>
    <t>eq</t>
  </si>
  <si>
    <t>Leucogranite, Indus confluence (SU-01-8)</t>
  </si>
  <si>
    <t>G-type tablets</t>
  </si>
  <si>
    <t>G-type acic</t>
  </si>
  <si>
    <t>prism tips</t>
  </si>
  <si>
    <t>core from prism</t>
  </si>
  <si>
    <t>G- type tablets</t>
  </si>
  <si>
    <t>Duber diorite, Indus Valley (Z00/30/14)</t>
  </si>
  <si>
    <t>small spr</t>
  </si>
  <si>
    <t>frags</t>
  </si>
  <si>
    <t>spr</t>
  </si>
  <si>
    <t>Pbrad</t>
  </si>
  <si>
    <t>Pbnrad</t>
  </si>
  <si>
    <t>age238</t>
  </si>
  <si>
    <t>hf/hf</t>
  </si>
  <si>
    <t>sig</t>
  </si>
  <si>
    <t xml:space="preserve">Sarangar Gabbro, Indus valley </t>
  </si>
  <si>
    <t xml:space="preserve">Granite, Indus valley </t>
  </si>
  <si>
    <t xml:space="preserve">Diorite, Indus valley </t>
  </si>
  <si>
    <t xml:space="preserve">Kyanite-bearing dyke, Swat valley </t>
  </si>
  <si>
    <t xml:space="preserve">Chilas gabbronorite, Swat valley </t>
  </si>
  <si>
    <t>U-Pb results</t>
  </si>
  <si>
    <t>Hf results*</t>
  </si>
  <si>
    <t>Measured Isotopic Ratios</t>
  </si>
  <si>
    <t>Calculated Ages</t>
  </si>
  <si>
    <r>
      <rPr>
        <vertAlign val="superscript"/>
        <sz val="8"/>
        <rFont val="Arial CE"/>
      </rPr>
      <t>207</t>
    </r>
    <r>
      <rPr>
        <sz val="8"/>
        <rFont val="Arial CE"/>
      </rPr>
      <t>Pb/</t>
    </r>
    <r>
      <rPr>
        <vertAlign val="superscript"/>
        <sz val="8"/>
        <rFont val="Arial CE"/>
      </rPr>
      <t>235</t>
    </r>
    <r>
      <rPr>
        <sz val="8"/>
        <rFont val="Arial CE"/>
      </rPr>
      <t>U</t>
    </r>
  </si>
  <si>
    <t>1sig s.e</t>
  </si>
  <si>
    <r>
      <rPr>
        <vertAlign val="superscript"/>
        <sz val="8"/>
        <rFont val="Arial CE"/>
      </rPr>
      <t>206</t>
    </r>
    <r>
      <rPr>
        <sz val="8"/>
        <rFont val="Arial CE"/>
      </rPr>
      <t>Pb/</t>
    </r>
    <r>
      <rPr>
        <vertAlign val="superscript"/>
        <sz val="8"/>
        <rFont val="Arial CE"/>
      </rPr>
      <t>238</t>
    </r>
    <r>
      <rPr>
        <sz val="8"/>
        <rFont val="Arial CE"/>
      </rPr>
      <t>U</t>
    </r>
  </si>
  <si>
    <r>
      <rPr>
        <vertAlign val="superscript"/>
        <sz val="8"/>
        <rFont val="Arial CE"/>
      </rPr>
      <t>207</t>
    </r>
    <r>
      <rPr>
        <sz val="8"/>
        <rFont val="Arial CE"/>
      </rPr>
      <t>Pb/</t>
    </r>
    <r>
      <rPr>
        <vertAlign val="superscript"/>
        <sz val="8"/>
        <rFont val="Arial CE"/>
      </rPr>
      <t>206</t>
    </r>
    <r>
      <rPr>
        <sz val="8"/>
        <rFont val="Arial CE"/>
      </rPr>
      <t>Pb</t>
    </r>
  </si>
  <si>
    <t>Concordia</t>
  </si>
  <si>
    <t>MSWD</t>
  </si>
  <si>
    <t>Probability</t>
  </si>
  <si>
    <t>Th232</t>
  </si>
  <si>
    <t>U238</t>
  </si>
  <si>
    <t>Analysis</t>
  </si>
  <si>
    <t>Ma</t>
  </si>
  <si>
    <t>age (Ma)</t>
  </si>
  <si>
    <t>(of concordance)</t>
  </si>
  <si>
    <r>
      <t xml:space="preserve"> </t>
    </r>
    <r>
      <rPr>
        <vertAlign val="superscript"/>
        <sz val="8"/>
        <rFont val="Arial"/>
        <family val="2"/>
      </rPr>
      <t>176</t>
    </r>
    <r>
      <rPr>
        <sz val="8"/>
        <rFont val="Arial"/>
        <family val="2"/>
      </rPr>
      <t>Hf/</t>
    </r>
    <r>
      <rPr>
        <vertAlign val="superscript"/>
        <sz val="8"/>
        <rFont val="Arial"/>
        <family val="2"/>
      </rPr>
      <t>177</t>
    </r>
    <r>
      <rPr>
        <sz val="8"/>
        <rFont val="Arial"/>
        <family val="2"/>
      </rPr>
      <t>Hf</t>
    </r>
  </si>
  <si>
    <r>
      <rPr>
        <vertAlign val="superscript"/>
        <sz val="8"/>
        <rFont val="Arial"/>
        <family val="2"/>
      </rPr>
      <t>176</t>
    </r>
    <r>
      <rPr>
        <sz val="8"/>
        <rFont val="Arial"/>
        <family val="2"/>
      </rPr>
      <t>Lu/</t>
    </r>
    <r>
      <rPr>
        <vertAlign val="superscript"/>
        <sz val="8"/>
        <rFont val="Arial"/>
        <family val="2"/>
      </rPr>
      <t>177</t>
    </r>
    <r>
      <rPr>
        <sz val="8"/>
        <rFont val="Arial"/>
        <family val="2"/>
      </rPr>
      <t>Hf</t>
    </r>
  </si>
  <si>
    <r>
      <rPr>
        <vertAlign val="superscript"/>
        <sz val="8"/>
        <rFont val="Arial"/>
        <family val="2"/>
      </rPr>
      <t>176</t>
    </r>
    <r>
      <rPr>
        <sz val="8"/>
        <rFont val="Arial"/>
        <family val="2"/>
      </rPr>
      <t>Yb/</t>
    </r>
    <r>
      <rPr>
        <vertAlign val="superscript"/>
        <sz val="8"/>
        <rFont val="Arial"/>
        <family val="2"/>
      </rPr>
      <t>177</t>
    </r>
    <r>
      <rPr>
        <sz val="8"/>
        <rFont val="Arial"/>
        <family val="2"/>
      </rPr>
      <t>Hf</t>
    </r>
  </si>
  <si>
    <r>
      <rPr>
        <vertAlign val="superscript"/>
        <sz val="8"/>
        <rFont val="Arial"/>
        <family val="2"/>
      </rPr>
      <t>178</t>
    </r>
    <r>
      <rPr>
        <sz val="8"/>
        <rFont val="Arial"/>
        <family val="2"/>
      </rPr>
      <t>Hf/</t>
    </r>
    <r>
      <rPr>
        <vertAlign val="superscript"/>
        <sz val="8"/>
        <rFont val="Arial"/>
        <family val="2"/>
      </rPr>
      <t>177</t>
    </r>
    <r>
      <rPr>
        <sz val="8"/>
        <rFont val="Arial"/>
        <family val="2"/>
      </rPr>
      <t>Hf</t>
    </r>
  </si>
  <si>
    <t>ap09a48</t>
  </si>
  <si>
    <t>ap09a50</t>
  </si>
  <si>
    <t>ap09a51</t>
  </si>
  <si>
    <t>ap09a52</t>
  </si>
  <si>
    <t>ap09a53</t>
  </si>
  <si>
    <t>ap09a54</t>
  </si>
  <si>
    <t>ap09a58</t>
  </si>
  <si>
    <t>ap09a59</t>
  </si>
  <si>
    <t>ap09a60</t>
  </si>
  <si>
    <t>ap09a61</t>
  </si>
  <si>
    <t>ap09a62</t>
  </si>
  <si>
    <t>ap09a64</t>
  </si>
  <si>
    <t>ap09a67</t>
  </si>
  <si>
    <t>ap09a68</t>
  </si>
  <si>
    <t>ap08b04</t>
  </si>
  <si>
    <t>ap08b05</t>
  </si>
  <si>
    <t>ap08b06</t>
  </si>
  <si>
    <t>ap08b07</t>
  </si>
  <si>
    <t>ap08b08</t>
  </si>
  <si>
    <t>ap08b09</t>
  </si>
  <si>
    <t>ap08b10</t>
  </si>
  <si>
    <t>ap08b13</t>
  </si>
  <si>
    <t>ap08b14</t>
  </si>
  <si>
    <t>ap08b15</t>
  </si>
  <si>
    <t>ap08b16</t>
  </si>
  <si>
    <t>ap08b17</t>
  </si>
  <si>
    <t>ap08b19</t>
  </si>
  <si>
    <t>ap09a122</t>
  </si>
  <si>
    <t>ap09a123</t>
  </si>
  <si>
    <t>ap09a124</t>
  </si>
  <si>
    <t>ap09a126</t>
  </si>
  <si>
    <t>ap09a131</t>
  </si>
  <si>
    <t>ap09a132</t>
  </si>
  <si>
    <t>ap09a133</t>
  </si>
  <si>
    <t>ap09a134</t>
  </si>
  <si>
    <t>ap09a135</t>
  </si>
  <si>
    <t>ap09a137</t>
  </si>
  <si>
    <t>ap09a141</t>
  </si>
  <si>
    <t>ap09a142</t>
  </si>
  <si>
    <t>ap09a143</t>
  </si>
  <si>
    <t>ap09a144</t>
  </si>
  <si>
    <t>ap10a48</t>
  </si>
  <si>
    <t>ap10a49</t>
  </si>
  <si>
    <t>ap10a50</t>
  </si>
  <si>
    <t>ap10a51</t>
  </si>
  <si>
    <t>ap10a57</t>
  </si>
  <si>
    <t>ap10a58</t>
  </si>
  <si>
    <t>ap10a59</t>
  </si>
  <si>
    <t>ap10a60</t>
  </si>
  <si>
    <t>ap10a61</t>
  </si>
  <si>
    <t>ap10a62</t>
  </si>
  <si>
    <t>ap10a63</t>
  </si>
  <si>
    <t>ap10a66</t>
  </si>
  <si>
    <t>ap10a67</t>
  </si>
  <si>
    <t>ap10a68</t>
  </si>
  <si>
    <t>ap10a69</t>
  </si>
  <si>
    <t>ap10a70</t>
  </si>
  <si>
    <t>ap10a71</t>
  </si>
  <si>
    <t>ap10a72</t>
  </si>
  <si>
    <t>ap09a70</t>
  </si>
  <si>
    <t>ap09a71</t>
  </si>
  <si>
    <t>ap09a73</t>
  </si>
  <si>
    <t>ap09a76</t>
  </si>
  <si>
    <t>ap09a77</t>
  </si>
  <si>
    <t>ap09a78</t>
  </si>
  <si>
    <t>ap09a79</t>
  </si>
  <si>
    <t>ap09a80</t>
  </si>
  <si>
    <t>ap09a81</t>
  </si>
  <si>
    <t>ap09a82</t>
  </si>
  <si>
    <t>ap09a86</t>
  </si>
  <si>
    <t>ap09a87</t>
  </si>
  <si>
    <t>ap09a88</t>
  </si>
  <si>
    <t>ap09a89</t>
  </si>
  <si>
    <t>ap09a90</t>
  </si>
  <si>
    <t>ap09a91</t>
  </si>
  <si>
    <t>ap09a25</t>
  </si>
  <si>
    <t>ap09a26</t>
  </si>
  <si>
    <t>ap09a27</t>
  </si>
  <si>
    <t>ap09a30</t>
  </si>
  <si>
    <t>ap09a31</t>
  </si>
  <si>
    <t>ap09a32</t>
  </si>
  <si>
    <t>ap09a33</t>
  </si>
  <si>
    <t>ap09a34</t>
  </si>
  <si>
    <t>ap09a35</t>
  </si>
  <si>
    <t>ap09a36</t>
  </si>
  <si>
    <t>ap09a39</t>
  </si>
  <si>
    <t>ap09a41</t>
  </si>
  <si>
    <t>ap09a42</t>
  </si>
  <si>
    <t>ap09a44</t>
  </si>
  <si>
    <t>ap10a18</t>
  </si>
  <si>
    <t>ap10a19</t>
  </si>
  <si>
    <t>ap10a20</t>
  </si>
  <si>
    <t>ap10a21</t>
  </si>
  <si>
    <t>ap10a22</t>
  </si>
  <si>
    <t>ap10a23</t>
  </si>
  <si>
    <t>ap10a24</t>
  </si>
  <si>
    <t>ap10a27</t>
  </si>
  <si>
    <t>ap10a28</t>
  </si>
  <si>
    <t>ap10a31</t>
  </si>
  <si>
    <t>ap10a32</t>
  </si>
  <si>
    <t>ap10a33</t>
  </si>
  <si>
    <t>ap10a36</t>
  </si>
  <si>
    <t>ap10a37</t>
  </si>
  <si>
    <t>ap10a38</t>
  </si>
  <si>
    <t>ap10a39</t>
  </si>
  <si>
    <t>ap10a40</t>
  </si>
  <si>
    <t>ap10a41</t>
  </si>
  <si>
    <t>ap08b22</t>
  </si>
  <si>
    <t>ap08b23</t>
  </si>
  <si>
    <t>ap08b24</t>
  </si>
  <si>
    <t>ap08b25</t>
  </si>
  <si>
    <t>ap08b26</t>
  </si>
  <si>
    <t>ap08b27</t>
  </si>
  <si>
    <t>ap08b28</t>
  </si>
  <si>
    <t>ap08b35</t>
  </si>
  <si>
    <t>ap08b36</t>
  </si>
  <si>
    <t>ap10a88</t>
  </si>
  <si>
    <t>ap10a89</t>
  </si>
  <si>
    <t>ap10a90</t>
  </si>
  <si>
    <t>ap10a91</t>
  </si>
  <si>
    <t>ap10a92</t>
  </si>
  <si>
    <t>ap10a93</t>
  </si>
  <si>
    <t>ap10a97</t>
  </si>
  <si>
    <t>ap10a102</t>
  </si>
  <si>
    <t>ap10a105</t>
  </si>
  <si>
    <t>ap10a107</t>
  </si>
  <si>
    <t>ap10a108</t>
  </si>
  <si>
    <t>ap10a109</t>
  </si>
  <si>
    <t>ap10a110</t>
  </si>
  <si>
    <t>ap07A13</t>
  </si>
  <si>
    <t>ap07A16</t>
  </si>
  <si>
    <t>ap07A17</t>
  </si>
  <si>
    <t>ap07A21</t>
  </si>
  <si>
    <t>ap07A22</t>
  </si>
  <si>
    <t>ap07A24</t>
  </si>
  <si>
    <t>ap07A25</t>
  </si>
  <si>
    <t>ap07A26</t>
  </si>
  <si>
    <t>ap07A27</t>
  </si>
  <si>
    <t>ap10a78</t>
  </si>
  <si>
    <t>ap10a79</t>
  </si>
  <si>
    <t>ap10a80</t>
  </si>
  <si>
    <t>ap10a81</t>
  </si>
  <si>
    <t>ap10a82</t>
  </si>
  <si>
    <t>ap10a83</t>
  </si>
  <si>
    <t>ap10a84</t>
  </si>
  <si>
    <t>ap08a43</t>
  </si>
  <si>
    <t>ap08a44</t>
  </si>
  <si>
    <t>ap08a45</t>
  </si>
  <si>
    <t>ap08a46</t>
  </si>
  <si>
    <t>ap08a47</t>
  </si>
  <si>
    <t>ap08a48</t>
  </si>
  <si>
    <t>ap08a49</t>
  </si>
  <si>
    <t>ap08a52</t>
  </si>
  <si>
    <t>ap08a53</t>
  </si>
  <si>
    <t>ap08a54</t>
  </si>
  <si>
    <t>ap08a55</t>
  </si>
  <si>
    <t>ap08a56</t>
  </si>
  <si>
    <t>ap08a57</t>
  </si>
  <si>
    <t>ap08a58</t>
  </si>
  <si>
    <t>ap08a61</t>
  </si>
  <si>
    <t>ap08a62</t>
  </si>
  <si>
    <t>ap08a63</t>
  </si>
  <si>
    <t>ap08a64</t>
  </si>
  <si>
    <t>ap08a66</t>
  </si>
  <si>
    <t>ap08a67</t>
  </si>
  <si>
    <t>ap08a12</t>
  </si>
  <si>
    <t>ap08a13</t>
  </si>
  <si>
    <t>ap08a14</t>
  </si>
  <si>
    <t>ap08a15</t>
  </si>
  <si>
    <t>ap08a16</t>
  </si>
  <si>
    <t>ap08a21</t>
  </si>
  <si>
    <t>ap08a23</t>
  </si>
  <si>
    <t>ap08a25</t>
  </si>
  <si>
    <t>ap08a26</t>
  </si>
  <si>
    <t>ap08a27</t>
  </si>
  <si>
    <t>ap08a30</t>
  </si>
  <si>
    <t>ap08a34</t>
  </si>
  <si>
    <t>ap08a35</t>
  </si>
  <si>
    <t>ap08a36</t>
  </si>
  <si>
    <t>ap08a37</t>
  </si>
  <si>
    <t>ap08a39</t>
  </si>
  <si>
    <t>ap08a40</t>
  </si>
  <si>
    <t>ap07A86</t>
  </si>
  <si>
    <t>ap07A87</t>
  </si>
  <si>
    <t>ap07A90</t>
  </si>
  <si>
    <t>ap07A91</t>
  </si>
  <si>
    <t>ap07A94</t>
  </si>
  <si>
    <t>ap07A95</t>
  </si>
  <si>
    <t>ap07A96</t>
  </si>
  <si>
    <t>ap07A97</t>
  </si>
  <si>
    <t>ap07A99</t>
  </si>
  <si>
    <t>ap07c104</t>
  </si>
  <si>
    <t>ap07c105</t>
  </si>
  <si>
    <t>ap08a03</t>
  </si>
  <si>
    <t>ap08a04</t>
  </si>
  <si>
    <t>ap08a05</t>
  </si>
  <si>
    <t>ap08a06</t>
  </si>
  <si>
    <t>ap07A49</t>
  </si>
  <si>
    <t>ap07A50</t>
  </si>
  <si>
    <t>ap07A51</t>
  </si>
  <si>
    <t>ap07A61</t>
  </si>
  <si>
    <t>ap07A62</t>
  </si>
  <si>
    <t>ap07A63</t>
  </si>
  <si>
    <t>ap07A64</t>
  </si>
  <si>
    <t>ap07A67</t>
  </si>
  <si>
    <t>ap07A68</t>
  </si>
  <si>
    <t>ap07A69</t>
  </si>
  <si>
    <t>ap07A70</t>
  </si>
  <si>
    <t>ap07A71</t>
  </si>
  <si>
    <t>ap07A72</t>
  </si>
  <si>
    <t>ap07A73</t>
  </si>
  <si>
    <t>ap07A76</t>
  </si>
  <si>
    <t>ap07A78</t>
  </si>
  <si>
    <t>ap07A79</t>
  </si>
  <si>
    <t>ap07A80</t>
  </si>
  <si>
    <t>ap07A81</t>
  </si>
  <si>
    <t>ap08b77</t>
  </si>
  <si>
    <t>ap08b78</t>
  </si>
  <si>
    <t>ap08b79</t>
  </si>
  <si>
    <t>ap08b80</t>
  </si>
  <si>
    <t>ap08b82</t>
  </si>
  <si>
    <t>ap08b83</t>
  </si>
  <si>
    <t>ap08b86</t>
  </si>
  <si>
    <t>ap08b87</t>
  </si>
  <si>
    <t>ap08b89</t>
  </si>
  <si>
    <t>ap08b90</t>
  </si>
  <si>
    <t>ap08b95</t>
  </si>
  <si>
    <t>ap08b96</t>
  </si>
  <si>
    <t>ap08b97</t>
  </si>
  <si>
    <t>au25a72</t>
  </si>
  <si>
    <t>au25a73</t>
  </si>
  <si>
    <t>au25a74</t>
  </si>
  <si>
    <t>au25a75</t>
  </si>
  <si>
    <t>au25a76</t>
  </si>
  <si>
    <t>au25a77</t>
  </si>
  <si>
    <t>au25a78</t>
  </si>
  <si>
    <t>au25a79</t>
  </si>
  <si>
    <t>au25a82</t>
  </si>
  <si>
    <t>au25a83</t>
  </si>
  <si>
    <t>au25a84</t>
  </si>
  <si>
    <t>au25a85</t>
  </si>
  <si>
    <t>au25a86</t>
  </si>
  <si>
    <t>au25a87</t>
  </si>
  <si>
    <t>au25a88</t>
  </si>
  <si>
    <t>au27a97</t>
  </si>
  <si>
    <t>au27a99</t>
  </si>
  <si>
    <t>au27a98</t>
  </si>
  <si>
    <t>au27a111</t>
  </si>
  <si>
    <t>au27a110</t>
  </si>
  <si>
    <t>au27a109</t>
  </si>
  <si>
    <t>au27a107</t>
  </si>
  <si>
    <t>au27a106</t>
  </si>
  <si>
    <t>au27a105</t>
  </si>
  <si>
    <t>au27a104</t>
  </si>
  <si>
    <t>au27a101</t>
  </si>
  <si>
    <t>au27a70</t>
  </si>
  <si>
    <t>au27a74</t>
  </si>
  <si>
    <t>au27a87</t>
  </si>
  <si>
    <t>au27a50</t>
  </si>
  <si>
    <t>au27a55</t>
  </si>
  <si>
    <t>au27a58</t>
  </si>
  <si>
    <t>au27a59</t>
  </si>
  <si>
    <t>au27a64</t>
  </si>
  <si>
    <t>au26a87</t>
  </si>
  <si>
    <t>au26a88</t>
  </si>
  <si>
    <t>au26a89</t>
  </si>
  <si>
    <t>au26a90</t>
  </si>
  <si>
    <t>au26a91</t>
  </si>
  <si>
    <t>au26a93</t>
  </si>
  <si>
    <t>au26a96</t>
  </si>
  <si>
    <t>au26a97</t>
  </si>
  <si>
    <t>au26a98</t>
  </si>
  <si>
    <t>au26a99</t>
  </si>
  <si>
    <t>au26a100</t>
  </si>
  <si>
    <t>au26a101</t>
  </si>
  <si>
    <t>au26a102</t>
  </si>
  <si>
    <t>au27a12</t>
  </si>
  <si>
    <t>au27a11</t>
  </si>
  <si>
    <t>au27a10</t>
  </si>
  <si>
    <t>au27a09</t>
  </si>
  <si>
    <t>au27a08</t>
  </si>
  <si>
    <t>au27a07</t>
  </si>
  <si>
    <t>au27a06</t>
  </si>
  <si>
    <t>au27a05</t>
  </si>
  <si>
    <t>au25a136</t>
  </si>
  <si>
    <t>au25a137</t>
  </si>
  <si>
    <t>au25a138</t>
  </si>
  <si>
    <t>au25a139</t>
  </si>
  <si>
    <t>au25a140</t>
  </si>
  <si>
    <t>au25a141</t>
  </si>
  <si>
    <t>au25a142</t>
  </si>
  <si>
    <t>au25a143</t>
  </si>
  <si>
    <t>au25a146</t>
  </si>
  <si>
    <t>au25a147</t>
  </si>
  <si>
    <t>au25a148</t>
  </si>
  <si>
    <t>au25a150</t>
  </si>
  <si>
    <t>au25a151</t>
  </si>
  <si>
    <t>au25a152</t>
  </si>
  <si>
    <t>au25a153</t>
  </si>
  <si>
    <t>au25a156</t>
  </si>
  <si>
    <t>au25a157</t>
  </si>
  <si>
    <t>au25a158</t>
  </si>
  <si>
    <t>au25a159</t>
  </si>
  <si>
    <t>au25a160</t>
  </si>
  <si>
    <t>au25a161</t>
  </si>
  <si>
    <t>au25a162</t>
  </si>
  <si>
    <t>au26a48</t>
  </si>
  <si>
    <t>au26a49</t>
  </si>
  <si>
    <t>au26a52</t>
  </si>
  <si>
    <t>au26a53</t>
  </si>
  <si>
    <t>au26a58</t>
  </si>
  <si>
    <t>au26a59</t>
  </si>
  <si>
    <t>au26a60</t>
  </si>
  <si>
    <t>au26a68</t>
  </si>
  <si>
    <t>au26a69</t>
  </si>
  <si>
    <t>au26a70</t>
  </si>
  <si>
    <t>au26a75</t>
  </si>
  <si>
    <t>au26a78</t>
  </si>
  <si>
    <t>au26a79</t>
  </si>
  <si>
    <t>au26a80</t>
  </si>
  <si>
    <t>au26a81</t>
  </si>
  <si>
    <t>au26a82</t>
  </si>
  <si>
    <t>au25a94</t>
  </si>
  <si>
    <t>au25a95</t>
  </si>
  <si>
    <t>au25a98</t>
  </si>
  <si>
    <t>au25a99</t>
  </si>
  <si>
    <t>au25a100</t>
  </si>
  <si>
    <t>au25a101</t>
  </si>
  <si>
    <t>au25a104</t>
  </si>
  <si>
    <t>au25a105</t>
  </si>
  <si>
    <t>au25a106</t>
  </si>
  <si>
    <t>au25a107</t>
  </si>
  <si>
    <t>au25a108</t>
  </si>
  <si>
    <t>au25a109</t>
  </si>
  <si>
    <t>au25a111</t>
  </si>
  <si>
    <t>ap07A36</t>
  </si>
  <si>
    <t>ja06a22</t>
  </si>
  <si>
    <t>ja06a18</t>
  </si>
  <si>
    <t>ja06a14</t>
  </si>
  <si>
    <t>ja06a08</t>
  </si>
  <si>
    <t>ja06a09</t>
  </si>
  <si>
    <t>ja06a10</t>
  </si>
  <si>
    <t>ja06a11</t>
  </si>
  <si>
    <t>ja06a12</t>
  </si>
  <si>
    <t>au24a46</t>
  </si>
  <si>
    <t>au24a47</t>
  </si>
  <si>
    <t>au24a48</t>
  </si>
  <si>
    <t>au24a50</t>
  </si>
  <si>
    <t>au24a51</t>
  </si>
  <si>
    <t>au24a53</t>
  </si>
  <si>
    <t>au24a56</t>
  </si>
  <si>
    <t>au24a57</t>
  </si>
  <si>
    <t>au24a58</t>
  </si>
  <si>
    <t>au24a59</t>
  </si>
  <si>
    <t>au24a60</t>
  </si>
  <si>
    <t>au24a61</t>
  </si>
  <si>
    <t>au24a62</t>
  </si>
  <si>
    <t>au24a63</t>
  </si>
  <si>
    <t>au25a52</t>
  </si>
  <si>
    <t>au25a53</t>
  </si>
  <si>
    <t>au25a54</t>
  </si>
  <si>
    <t>au25a55</t>
  </si>
  <si>
    <t>au25a56</t>
  </si>
  <si>
    <t>au25a57</t>
  </si>
  <si>
    <t>au25a58</t>
  </si>
  <si>
    <t>au25a59</t>
  </si>
  <si>
    <t>au25a62</t>
  </si>
  <si>
    <t>au25a63</t>
  </si>
  <si>
    <t>au25a64</t>
  </si>
  <si>
    <t>au25a65</t>
  </si>
  <si>
    <t>au25a66</t>
  </si>
  <si>
    <t>au25a67</t>
  </si>
  <si>
    <t>au25a68</t>
  </si>
  <si>
    <t>au25a69</t>
  </si>
  <si>
    <t>LB11-O-16</t>
  </si>
  <si>
    <t>ap23a39</t>
  </si>
  <si>
    <t>ap23a48</t>
  </si>
  <si>
    <t>ap23a37</t>
  </si>
  <si>
    <t>ap23a36</t>
  </si>
  <si>
    <t>ap23a44</t>
  </si>
  <si>
    <t>ap23a49</t>
  </si>
  <si>
    <t>ap23a52</t>
  </si>
  <si>
    <t>ap23a47</t>
  </si>
  <si>
    <t>ap23a38</t>
  </si>
  <si>
    <t>LB11-O-10</t>
  </si>
  <si>
    <t>ap23a22</t>
  </si>
  <si>
    <t>ap23a18</t>
  </si>
  <si>
    <t>ap23a12</t>
  </si>
  <si>
    <t>ap23a34</t>
  </si>
  <si>
    <t>LB11-S-36</t>
  </si>
  <si>
    <t>ap23a77</t>
  </si>
  <si>
    <t>ap23a78</t>
  </si>
  <si>
    <t>ap23a79</t>
  </si>
  <si>
    <t>ap23a80</t>
  </si>
  <si>
    <t>ap23a81</t>
  </si>
  <si>
    <t>ap23a85</t>
  </si>
  <si>
    <t>ap23a86</t>
  </si>
  <si>
    <t>ap23a87</t>
  </si>
  <si>
    <t>ap23a88</t>
  </si>
  <si>
    <t>ap23a89</t>
  </si>
  <si>
    <t>ap23a90</t>
  </si>
  <si>
    <t>ap23a91</t>
  </si>
  <si>
    <t>ap23a92</t>
  </si>
  <si>
    <t>ap23a93</t>
  </si>
  <si>
    <t>au27a40</t>
  </si>
  <si>
    <t>au27a39</t>
  </si>
  <si>
    <t>au27a38</t>
  </si>
  <si>
    <t>au27a37</t>
  </si>
  <si>
    <t>au27a36</t>
  </si>
  <si>
    <t>au27a35</t>
  </si>
  <si>
    <t>au27a32</t>
  </si>
  <si>
    <t>au27a31</t>
  </si>
  <si>
    <t>au27a30</t>
  </si>
  <si>
    <t>au27a28</t>
  </si>
  <si>
    <t>au27a27</t>
  </si>
  <si>
    <t>au27a26</t>
  </si>
  <si>
    <t>au27a23</t>
  </si>
  <si>
    <t>au27a22</t>
  </si>
  <si>
    <t>au27a21</t>
  </si>
  <si>
    <t>au27a20</t>
  </si>
  <si>
    <t>au27a19</t>
  </si>
  <si>
    <t>au27a18</t>
  </si>
  <si>
    <t>au27a17</t>
  </si>
  <si>
    <t>au27a16</t>
  </si>
  <si>
    <t>au26a25</t>
  </si>
  <si>
    <t>au26a26</t>
  </si>
  <si>
    <t>au26a27</t>
  </si>
  <si>
    <t>au26a28</t>
  </si>
  <si>
    <t>au26a30</t>
  </si>
  <si>
    <t>au26a31</t>
  </si>
  <si>
    <t>au26a32</t>
  </si>
  <si>
    <t>au26a33</t>
  </si>
  <si>
    <t>au26a36</t>
  </si>
  <si>
    <t>au26a39</t>
  </si>
  <si>
    <t>au26a40</t>
  </si>
  <si>
    <t>au26a42</t>
  </si>
  <si>
    <t>au26a43</t>
  </si>
  <si>
    <t>au26a06</t>
  </si>
  <si>
    <t>au26a07</t>
  </si>
  <si>
    <t>au26a08</t>
  </si>
  <si>
    <t>au26a09</t>
  </si>
  <si>
    <t>au26a10</t>
  </si>
  <si>
    <t>au26a12</t>
  </si>
  <si>
    <t>au26a16</t>
  </si>
  <si>
    <t>au26a18</t>
  </si>
  <si>
    <t>au26a19</t>
  </si>
  <si>
    <t>au26a21</t>
  </si>
  <si>
    <t>au25a115</t>
  </si>
  <si>
    <t>au25a116</t>
  </si>
  <si>
    <t>au25a117</t>
  </si>
  <si>
    <t>au25a119</t>
  </si>
  <si>
    <t>au25a121</t>
  </si>
  <si>
    <t>au25a122</t>
  </si>
  <si>
    <t>au25a125</t>
  </si>
  <si>
    <t>au25a126</t>
  </si>
  <si>
    <t>au25a127</t>
  </si>
  <si>
    <t>au25a128</t>
  </si>
  <si>
    <t>au25a129</t>
  </si>
  <si>
    <t>au25a130</t>
  </si>
  <si>
    <t>au25a131</t>
  </si>
  <si>
    <t>au25a132</t>
  </si>
  <si>
    <t>au25a32</t>
  </si>
  <si>
    <t>au25a33</t>
  </si>
  <si>
    <t>au25a36</t>
  </si>
  <si>
    <t>au25a37</t>
  </si>
  <si>
    <t>au25a39</t>
  </si>
  <si>
    <t>au25a42</t>
  </si>
  <si>
    <t>au25a44</t>
  </si>
  <si>
    <t>au25a45</t>
  </si>
  <si>
    <t>au25a46</t>
  </si>
  <si>
    <t>au25a47</t>
  </si>
  <si>
    <t>au25a48</t>
  </si>
  <si>
    <t>au25a49</t>
  </si>
  <si>
    <t>au25a08</t>
  </si>
  <si>
    <t>au25a09</t>
  </si>
  <si>
    <t>au25a10</t>
  </si>
  <si>
    <t>au25a16</t>
  </si>
  <si>
    <t>au25a17</t>
  </si>
  <si>
    <t>au25a18</t>
  </si>
  <si>
    <t>au25a19</t>
  </si>
  <si>
    <t>au25a28</t>
  </si>
  <si>
    <t>au25a29</t>
  </si>
  <si>
    <t>au24a129</t>
  </si>
  <si>
    <t>au24a131</t>
  </si>
  <si>
    <t>au24a132</t>
  </si>
  <si>
    <t>au24a134</t>
  </si>
  <si>
    <t>au24a135</t>
  </si>
  <si>
    <t>au24a136</t>
  </si>
  <si>
    <t>au24a139</t>
  </si>
  <si>
    <t>au24a140</t>
  </si>
  <si>
    <t>au24a142</t>
  </si>
  <si>
    <t>au24a143</t>
  </si>
  <si>
    <t>au24a144</t>
  </si>
  <si>
    <t>au24a145</t>
  </si>
  <si>
    <t>au24a146</t>
  </si>
  <si>
    <t>au24a149</t>
  </si>
  <si>
    <t>au24a150</t>
  </si>
  <si>
    <t>au24a151</t>
  </si>
  <si>
    <t>au24a152</t>
  </si>
  <si>
    <t>au24a153</t>
  </si>
  <si>
    <t>au24a154</t>
  </si>
  <si>
    <t>au24a155</t>
  </si>
  <si>
    <t>au24a102</t>
  </si>
  <si>
    <t>au24a105</t>
  </si>
  <si>
    <t>au24a106</t>
  </si>
  <si>
    <t>au24a107</t>
  </si>
  <si>
    <t>au24a115</t>
  </si>
  <si>
    <t>au24a117</t>
  </si>
  <si>
    <t>au24a118</t>
  </si>
  <si>
    <t>au24a121</t>
  </si>
  <si>
    <t>au24a125</t>
  </si>
  <si>
    <t>ap09a95</t>
  </si>
  <si>
    <t>ap09a97</t>
  </si>
  <si>
    <t>ap09a98</t>
  </si>
  <si>
    <t>ap09a99</t>
  </si>
  <si>
    <t>ap09a104</t>
  </si>
  <si>
    <t>ap09a105</t>
  </si>
  <si>
    <t>ap09a107</t>
  </si>
  <si>
    <t>ap09a108</t>
  </si>
  <si>
    <t>ap09a109</t>
  </si>
  <si>
    <t>ap09a110</t>
  </si>
  <si>
    <t>ap09a113</t>
  </si>
  <si>
    <t>ap09a115</t>
  </si>
  <si>
    <t>ap09a116</t>
  </si>
  <si>
    <t>ap08b49</t>
  </si>
  <si>
    <t>ap08b50</t>
  </si>
  <si>
    <t>ap08b51</t>
  </si>
  <si>
    <t>ap08b53</t>
  </si>
  <si>
    <t>ap08b58</t>
  </si>
  <si>
    <t>ap08b59</t>
  </si>
  <si>
    <t>ap08b60</t>
  </si>
  <si>
    <t>ap08b61</t>
  </si>
  <si>
    <t>ap08b62</t>
  </si>
  <si>
    <t>ap08b63</t>
  </si>
  <si>
    <t>ap08b67</t>
  </si>
  <si>
    <t>ap08b68</t>
  </si>
  <si>
    <t>ap08b69</t>
  </si>
  <si>
    <t>ap08b70</t>
  </si>
  <si>
    <t>ap08b71</t>
  </si>
  <si>
    <t>ap08b72</t>
  </si>
  <si>
    <t>ap08a70</t>
  </si>
  <si>
    <t>ap08a76</t>
  </si>
  <si>
    <t>ap08a79</t>
  </si>
  <si>
    <t>ap08a81</t>
  </si>
  <si>
    <t>ap08a82</t>
  </si>
  <si>
    <t>ap08a83</t>
  </si>
  <si>
    <t>ap08a84</t>
  </si>
  <si>
    <t>ap08a85</t>
  </si>
  <si>
    <t>ap08a89</t>
  </si>
  <si>
    <t>ap08a91</t>
  </si>
  <si>
    <t>ap08a92</t>
  </si>
  <si>
    <t>ap08a93</t>
  </si>
  <si>
    <t>ap08a94</t>
  </si>
  <si>
    <t>ap08a95</t>
  </si>
  <si>
    <t>ap09a04</t>
  </si>
  <si>
    <t>ap09a05</t>
  </si>
  <si>
    <t>ap09a12</t>
  </si>
  <si>
    <t>ap09a13</t>
  </si>
  <si>
    <t>ap09a14</t>
  </si>
  <si>
    <t>ap09a16</t>
  </si>
  <si>
    <t>ap09a18</t>
  </si>
  <si>
    <t>white core</t>
  </si>
  <si>
    <t>1s error</t>
  </si>
  <si>
    <t>file name</t>
  </si>
  <si>
    <t>File name</t>
  </si>
  <si>
    <t>mass bias and interference corrected 176Hf/177Hf</t>
  </si>
  <si>
    <t>mass bias and interference corrected 176Lu/177Hf</t>
  </si>
  <si>
    <t>mass bias and interference corrected 176Yb/177Hf</t>
  </si>
  <si>
    <t>mass bias corrected 178Hf/177Hf</t>
  </si>
  <si>
    <t>EpsHf T</t>
  </si>
  <si>
    <t>2s-sig</t>
  </si>
  <si>
    <t>LB11-O-36</t>
  </si>
  <si>
    <t>ap23a59</t>
  </si>
  <si>
    <t>12my02b56</t>
  </si>
  <si>
    <t>ap23a57</t>
  </si>
  <si>
    <t>12my02b50</t>
  </si>
  <si>
    <t>ap23a56</t>
  </si>
  <si>
    <t>12my02b47</t>
  </si>
  <si>
    <t>ap23a58</t>
  </si>
  <si>
    <t>12my02b55</t>
  </si>
  <si>
    <t>ap23a60</t>
  </si>
  <si>
    <t>12my02b58</t>
  </si>
  <si>
    <t>ap23a61</t>
  </si>
  <si>
    <t>ap23a64</t>
  </si>
  <si>
    <t>12my02b57</t>
  </si>
  <si>
    <t>ap23a66</t>
  </si>
  <si>
    <t>12my02b63</t>
  </si>
  <si>
    <t>ap23a67</t>
  </si>
  <si>
    <t>12my02b70</t>
  </si>
  <si>
    <t>ap23a68</t>
  </si>
  <si>
    <t>12my02b64</t>
  </si>
  <si>
    <t>ap23a69</t>
  </si>
  <si>
    <t>12my02b65</t>
  </si>
  <si>
    <t>ap23a70</t>
  </si>
  <si>
    <t>12my02b66</t>
  </si>
  <si>
    <t>Summary of all available TIMS U-Pb isotopes on zircon and Hf isotopic data of samples from the KLA.</t>
  </si>
  <si>
    <t>Heuberger et al., 2007</t>
  </si>
  <si>
    <t>Bouilhol et al., 2013</t>
  </si>
  <si>
    <t>Bouilhol et al., 2011</t>
  </si>
  <si>
    <t>Schaltegger et al., 2002</t>
  </si>
  <si>
    <t>eHf(T)</t>
  </si>
  <si>
    <t>err</t>
  </si>
  <si>
    <t>Tab. 1</t>
  </si>
  <si>
    <t>Sum</t>
  </si>
  <si>
    <t>b. d. l.</t>
  </si>
  <si>
    <t>* data from Zeilinger (2002)</t>
  </si>
  <si>
    <t>** data from Jagoutz et al. (2004)</t>
  </si>
  <si>
    <t>Table 5 Sample list</t>
  </si>
  <si>
    <t>Coarse-grained biotite leucogranite, Indus-Gilgit confluence, Kohistan</t>
  </si>
  <si>
    <t>Fine-grained biotite-granite, 300 m north of Indus-Gilgit confluence, Kohistan</t>
  </si>
  <si>
    <t>Diorite intruded by leucogranite and aplite, same locality as 9</t>
  </si>
  <si>
    <t>Granodiorite, Jutal, Hunza valley</t>
  </si>
  <si>
    <t>SU-01-12</t>
  </si>
  <si>
    <t>Matum Das tonalite, Rahimabad village, Hunza valley</t>
  </si>
  <si>
    <t>01A-07  a)</t>
  </si>
  <si>
    <t>Granitic dyke</t>
  </si>
  <si>
    <t>01B-22  a)</t>
  </si>
  <si>
    <t>01B-24  a)</t>
  </si>
  <si>
    <t>01B-25  a)</t>
  </si>
  <si>
    <t>Sarangar Gabbro,, 2 km ENE of Patan along the Karakorum Highway</t>
  </si>
  <si>
    <t>Diorite, 1 km S of the bridge at Kiru along the Karakorum Highway</t>
  </si>
  <si>
    <t>01A-50b  a)</t>
  </si>
  <si>
    <t>01B-04  a)</t>
  </si>
  <si>
    <t>01B-16  a)</t>
  </si>
  <si>
    <t>Quartz monzodiorite, Tar Gol</t>
  </si>
  <si>
    <t>sh25-00  a)</t>
  </si>
  <si>
    <t>JPB95.29.II.98</t>
  </si>
  <si>
    <t>Granite, Hunza valley</t>
  </si>
  <si>
    <t>JPB95.30.00</t>
  </si>
  <si>
    <t>Diorite, Hunza valley</t>
  </si>
  <si>
    <t>INDIAN PLATE</t>
  </si>
  <si>
    <t>00/30/14</t>
  </si>
  <si>
    <t>Diorite from the Indian Plate, 100 m south of Duber Bazar along the Karakorum Highway</t>
  </si>
  <si>
    <t>a) from Heuberger (2004)</t>
  </si>
  <si>
    <t>Ladakh BATHOLITH</t>
  </si>
  <si>
    <t>LB-11-O-36</t>
  </si>
  <si>
    <t>N34.83696</t>
  </si>
  <si>
    <t>E76.816994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</si>
</sst>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\ "/>
    <numFmt numFmtId="169" formatCode="0\ \ "/>
    <numFmt numFmtId="170" formatCode="0.000\ "/>
    <numFmt numFmtId="171" formatCode="0.00000"/>
    <numFmt numFmtId="172" formatCode="0.00000000"/>
    <numFmt numFmtId="173" formatCode="_(* #,##0.000000_);_(* \(#,##0.000000\);_(* &quot;-&quot;??_);_(@_)"/>
    <numFmt numFmtId="174" formatCode="#,##0.0"/>
    <numFmt numFmtId="175" formatCode="0.0000000"/>
    <numFmt numFmtId="176" formatCode="0.000000000"/>
  </numFmts>
  <fonts count="83" x14ac:knownFonts="1">
    <font>
      <sz val="1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Helv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Helv"/>
    </font>
    <font>
      <sz val="11"/>
      <name val="Times"/>
      <family val="1"/>
    </font>
    <font>
      <sz val="11"/>
      <name val="Calibri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Helv"/>
    </font>
    <font>
      <sz val="12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i/>
      <sz val="11"/>
      <name val="Arial"/>
      <family val="2"/>
    </font>
    <font>
      <b/>
      <sz val="10"/>
      <name val="Helv"/>
    </font>
    <font>
      <sz val="9"/>
      <name val="Helv"/>
    </font>
    <font>
      <sz val="10"/>
      <name val="Courier"/>
      <family val="3"/>
    </font>
    <font>
      <b/>
      <i/>
      <sz val="10"/>
      <name val="Arial"/>
      <family val="2"/>
    </font>
    <font>
      <b/>
      <i/>
      <sz val="9"/>
      <name val="Helv"/>
    </font>
    <font>
      <sz val="14"/>
      <name val="Times"/>
      <family val="1"/>
    </font>
    <font>
      <b/>
      <sz val="14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8"/>
      <name val="Times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Geneva"/>
      <family val="2"/>
    </font>
    <font>
      <b/>
      <sz val="10"/>
      <name val="Geneva"/>
      <family val="2"/>
    </font>
    <font>
      <b/>
      <sz val="10"/>
      <name val="Helvetica"/>
      <family val="2"/>
    </font>
    <font>
      <vertAlign val="superscript"/>
      <sz val="9"/>
      <name val="Geneva"/>
      <family val="2"/>
    </font>
    <font>
      <sz val="9"/>
      <name val="Helvetica"/>
      <family val="2"/>
    </font>
    <font>
      <sz val="9"/>
      <color indexed="10"/>
      <name val="Genev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Geneva"/>
      <family val="2"/>
    </font>
    <font>
      <i/>
      <u/>
      <sz val="10"/>
      <name val="Geneva"/>
      <family val="2"/>
    </font>
    <font>
      <i/>
      <u/>
      <sz val="10"/>
      <name val="Arial"/>
      <family val="2"/>
    </font>
    <font>
      <sz val="10"/>
      <color rgb="FFFF0000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0"/>
      <color rgb="FFFF0000"/>
      <name val="Geneva"/>
    </font>
    <font>
      <sz val="10"/>
      <name val="Helvetica"/>
    </font>
    <font>
      <sz val="9"/>
      <name val="Palatino"/>
    </font>
    <font>
      <sz val="12"/>
      <name val="Geneva"/>
    </font>
    <font>
      <b/>
      <sz val="9"/>
      <name val="Helvetica"/>
    </font>
    <font>
      <sz val="9"/>
      <color indexed="14"/>
      <name val="Helvetica"/>
    </font>
    <font>
      <sz val="10"/>
      <name val="Symbol"/>
      <family val="1"/>
    </font>
    <font>
      <i/>
      <sz val="12"/>
      <name val="Arial CE"/>
      <family val="2"/>
    </font>
    <font>
      <i/>
      <sz val="12"/>
      <name val="Arial"/>
      <family val="2"/>
    </font>
    <font>
      <sz val="10"/>
      <name val="Arial CE"/>
    </font>
    <font>
      <b/>
      <i/>
      <sz val="12"/>
      <name val="Arial"/>
      <family val="2"/>
    </font>
    <font>
      <sz val="8"/>
      <name val="Arial CE"/>
    </font>
    <font>
      <vertAlign val="superscript"/>
      <sz val="8"/>
      <name val="Arial CE"/>
    </font>
    <font>
      <i/>
      <sz val="10"/>
      <name val="Arial CE"/>
      <family val="2"/>
    </font>
    <font>
      <b/>
      <sz val="12"/>
      <name val="Arial"/>
      <family val="2"/>
    </font>
    <font>
      <strike/>
      <sz val="9"/>
      <name val="Arial"/>
      <family val="2"/>
    </font>
    <font>
      <strike/>
      <sz val="10"/>
      <name val="Arial CE"/>
      <family val="2"/>
    </font>
    <font>
      <strike/>
      <sz val="10"/>
      <name val="Arial"/>
      <family val="2"/>
    </font>
    <font>
      <b/>
      <sz val="10"/>
      <name val="Arial CE"/>
      <family val="2"/>
    </font>
    <font>
      <b/>
      <sz val="8"/>
      <name val="Arial CE"/>
    </font>
    <font>
      <b/>
      <sz val="8"/>
      <name val="Times New Roman"/>
      <family val="1"/>
    </font>
    <font>
      <b/>
      <sz val="8"/>
      <color indexed="10"/>
      <name val="Arial CE"/>
      <family val="2"/>
    </font>
    <font>
      <strike/>
      <sz val="10"/>
      <color indexed="10"/>
      <name val="Arial"/>
      <family val="2"/>
    </font>
    <font>
      <b/>
      <sz val="16"/>
      <name val="Arial"/>
    </font>
    <font>
      <b/>
      <sz val="16"/>
      <name val="Helvetica"/>
    </font>
    <font>
      <sz val="10"/>
      <name val="Arial "/>
    </font>
    <font>
      <b/>
      <sz val="10"/>
      <name val="Arial 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auto="1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65">
    <xf numFmtId="0" fontId="0" fillId="0" borderId="0"/>
    <xf numFmtId="43" fontId="7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2" applyNumberFormat="0" applyAlignment="0" applyProtection="0"/>
    <xf numFmtId="0" fontId="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5" fillId="0" borderId="0"/>
    <xf numFmtId="0" fontId="48" fillId="20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66">
    <xf numFmtId="0" fontId="0" fillId="0" borderId="0" xfId="0"/>
    <xf numFmtId="0" fontId="0" fillId="0" borderId="0" xfId="0" applyFill="1" applyBorder="1"/>
    <xf numFmtId="0" fontId="6" fillId="0" borderId="0" xfId="0" applyFont="1" applyFill="1" applyBorder="1"/>
    <xf numFmtId="2" fontId="0" fillId="0" borderId="0" xfId="0" applyNumberFormat="1" applyFill="1" applyBorder="1" applyAlignment="1"/>
    <xf numFmtId="164" fontId="7" fillId="0" borderId="0" xfId="0" applyNumberFormat="1" applyFont="1" applyFill="1" applyBorder="1" applyAlignment="1">
      <alignment horizontal="center"/>
    </xf>
    <xf numFmtId="165" fontId="8" fillId="6" borderId="0" xfId="0" applyNumberFormat="1" applyFont="1" applyFill="1"/>
    <xf numFmtId="0" fontId="10" fillId="7" borderId="0" xfId="0" applyFont="1" applyFill="1"/>
    <xf numFmtId="0" fontId="9" fillId="7" borderId="0" xfId="0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164" fontId="7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/>
    <xf numFmtId="164" fontId="7" fillId="0" borderId="0" xfId="0" applyNumberFormat="1" applyFont="1" applyFill="1" applyBorder="1" applyAlignment="1"/>
    <xf numFmtId="164" fontId="9" fillId="0" borderId="0" xfId="0" applyNumberFormat="1" applyFont="1" applyFill="1" applyBorder="1"/>
    <xf numFmtId="0" fontId="12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166" fontId="13" fillId="0" borderId="0" xfId="0" applyNumberFormat="1" applyFont="1" applyFill="1" applyBorder="1" applyAlignment="1"/>
    <xf numFmtId="164" fontId="6" fillId="0" borderId="0" xfId="0" applyNumberFormat="1" applyFont="1" applyFill="1" applyBorder="1"/>
    <xf numFmtId="0" fontId="0" fillId="8" borderId="0" xfId="0" applyFill="1"/>
    <xf numFmtId="0" fontId="0" fillId="8" borderId="3" xfId="0" applyFill="1" applyBorder="1"/>
    <xf numFmtId="0" fontId="6" fillId="8" borderId="0" xfId="0" applyFont="1" applyFill="1" applyBorder="1"/>
    <xf numFmtId="2" fontId="0" fillId="0" borderId="0" xfId="0" applyNumberFormat="1" applyBorder="1"/>
    <xf numFmtId="0" fontId="6" fillId="0" borderId="0" xfId="0" applyFont="1" applyBorder="1"/>
    <xf numFmtId="2" fontId="0" fillId="0" borderId="0" xfId="0" applyNumberFormat="1" applyFill="1" applyBorder="1"/>
    <xf numFmtId="0" fontId="0" fillId="0" borderId="0" xfId="0" applyBorder="1"/>
    <xf numFmtId="0" fontId="0" fillId="0" borderId="0" xfId="0" applyFill="1"/>
    <xf numFmtId="2" fontId="0" fillId="0" borderId="0" xfId="0" applyNumberFormat="1" applyFill="1"/>
    <xf numFmtId="0" fontId="0" fillId="8" borderId="0" xfId="0" applyFill="1" applyBorder="1"/>
    <xf numFmtId="0" fontId="0" fillId="6" borderId="0" xfId="0" applyFill="1"/>
    <xf numFmtId="0" fontId="0" fillId="0" borderId="3" xfId="0" applyBorder="1"/>
    <xf numFmtId="0" fontId="0" fillId="0" borderId="3" xfId="0" applyFill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167" fontId="7" fillId="12" borderId="0" xfId="0" applyNumberFormat="1" applyFont="1" applyFill="1"/>
    <xf numFmtId="0" fontId="0" fillId="13" borderId="0" xfId="0" applyFill="1"/>
    <xf numFmtId="0" fontId="0" fillId="14" borderId="0" xfId="0" applyFill="1"/>
    <xf numFmtId="0" fontId="10" fillId="0" borderId="0" xfId="0" applyFont="1" applyFill="1"/>
    <xf numFmtId="0" fontId="10" fillId="0" borderId="0" xfId="0" applyFont="1"/>
    <xf numFmtId="167" fontId="7" fillId="8" borderId="0" xfId="0" applyNumberFormat="1" applyFont="1" applyFill="1"/>
    <xf numFmtId="0" fontId="14" fillId="15" borderId="0" xfId="0" applyFont="1" applyFill="1"/>
    <xf numFmtId="0" fontId="14" fillId="15" borderId="3" xfId="0" applyFont="1" applyFill="1" applyBorder="1"/>
    <xf numFmtId="165" fontId="15" fillId="15" borderId="4" xfId="0" applyNumberFormat="1" applyFont="1" applyFill="1" applyBorder="1" applyAlignment="1">
      <alignment horizontal="right"/>
    </xf>
    <xf numFmtId="166" fontId="15" fillId="15" borderId="4" xfId="0" applyNumberFormat="1" applyFont="1" applyFill="1" applyBorder="1" applyAlignment="1">
      <alignment horizontal="right"/>
    </xf>
    <xf numFmtId="0" fontId="15" fillId="15" borderId="4" xfId="0" applyFont="1" applyFill="1" applyBorder="1" applyAlignment="1">
      <alignment horizontal="right"/>
    </xf>
    <xf numFmtId="49" fontId="9" fillId="10" borderId="0" xfId="0" applyNumberFormat="1" applyFont="1" applyFill="1"/>
    <xf numFmtId="0" fontId="9" fillId="11" borderId="0" xfId="0" applyFont="1" applyFill="1" applyBorder="1" applyAlignment="1">
      <alignment horizontal="right"/>
    </xf>
    <xf numFmtId="1" fontId="6" fillId="1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9" fillId="6" borderId="5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0" fillId="16" borderId="0" xfId="0" applyFill="1"/>
    <xf numFmtId="0" fontId="0" fillId="17" borderId="3" xfId="0" applyFill="1" applyBorder="1"/>
    <xf numFmtId="2" fontId="0" fillId="17" borderId="0" xfId="0" applyNumberFormat="1" applyFill="1" applyBorder="1" applyAlignment="1">
      <alignment horizontal="center"/>
    </xf>
    <xf numFmtId="0" fontId="7" fillId="17" borderId="0" xfId="0" applyFont="1" applyFill="1" applyBorder="1"/>
    <xf numFmtId="166" fontId="16" fillId="17" borderId="0" xfId="0" applyNumberFormat="1" applyFont="1" applyFill="1" applyBorder="1" applyAlignment="1">
      <alignment horizontal="center"/>
    </xf>
    <xf numFmtId="164" fontId="0" fillId="17" borderId="0" xfId="0" applyNumberFormat="1" applyFill="1" applyBorder="1" applyAlignment="1">
      <alignment horizontal="center"/>
    </xf>
    <xf numFmtId="166" fontId="7" fillId="17" borderId="0" xfId="0" applyNumberFormat="1" applyFont="1" applyFill="1" applyBorder="1" applyAlignment="1">
      <alignment horizontal="center"/>
    </xf>
    <xf numFmtId="1" fontId="7" fillId="17" borderId="0" xfId="0" applyNumberFormat="1" applyFont="1" applyFill="1" applyBorder="1" applyAlignment="1">
      <alignment horizontal="center"/>
    </xf>
    <xf numFmtId="167" fontId="0" fillId="17" borderId="0" xfId="0" applyNumberFormat="1" applyFill="1" applyBorder="1" applyAlignment="1">
      <alignment horizontal="center"/>
    </xf>
    <xf numFmtId="0" fontId="6" fillId="17" borderId="0" xfId="0" applyFont="1" applyFill="1" applyBorder="1"/>
    <xf numFmtId="0" fontId="12" fillId="0" borderId="0" xfId="0" applyFont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/>
    <xf numFmtId="0" fontId="4" fillId="5" borderId="2" xfId="5"/>
    <xf numFmtId="0" fontId="19" fillId="0" borderId="0" xfId="0" applyFont="1" applyFill="1" applyBorder="1" applyAlignment="1"/>
    <xf numFmtId="166" fontId="1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18" borderId="1" xfId="4" applyNumberFormat="1" applyFill="1"/>
    <xf numFmtId="0" fontId="11" fillId="0" borderId="0" xfId="0" applyFon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2" fontId="0" fillId="0" borderId="0" xfId="0" applyNumberFormat="1"/>
    <xf numFmtId="49" fontId="0" fillId="12" borderId="0" xfId="0" applyNumberFormat="1" applyFill="1"/>
    <xf numFmtId="49" fontId="0" fillId="10" borderId="0" xfId="0" applyNumberFormat="1" applyFill="1"/>
    <xf numFmtId="0" fontId="12" fillId="0" borderId="3" xfId="0" applyFont="1" applyFill="1" applyBorder="1"/>
    <xf numFmtId="0" fontId="12" fillId="0" borderId="0" xfId="0" applyFont="1" applyFill="1"/>
    <xf numFmtId="2" fontId="10" fillId="0" borderId="0" xfId="0" applyNumberFormat="1" applyFont="1" applyFill="1"/>
    <xf numFmtId="2" fontId="10" fillId="0" borderId="0" xfId="0" applyNumberFormat="1" applyFont="1"/>
    <xf numFmtId="165" fontId="20" fillId="0" borderId="4" xfId="0" applyNumberFormat="1" applyFont="1" applyBorder="1" applyAlignment="1">
      <alignment horizontal="right"/>
    </xf>
    <xf numFmtId="0" fontId="7" fillId="19" borderId="0" xfId="0" applyFont="1" applyFill="1"/>
    <xf numFmtId="165" fontId="0" fillId="10" borderId="0" xfId="0" applyNumberFormat="1" applyFill="1"/>
    <xf numFmtId="167" fontId="10" fillId="12" borderId="0" xfId="0" applyNumberFormat="1" applyFont="1" applyFill="1"/>
    <xf numFmtId="0" fontId="9" fillId="0" borderId="0" xfId="0" applyFont="1" applyFill="1"/>
    <xf numFmtId="0" fontId="9" fillId="0" borderId="0" xfId="0" applyFont="1"/>
    <xf numFmtId="166" fontId="0" fillId="11" borderId="0" xfId="0" applyNumberFormat="1" applyFill="1" applyBorder="1"/>
    <xf numFmtId="165" fontId="0" fillId="12" borderId="0" xfId="0" applyNumberFormat="1" applyFill="1"/>
    <xf numFmtId="1" fontId="10" fillId="0" borderId="0" xfId="0" applyNumberFormat="1" applyFont="1" applyFill="1"/>
    <xf numFmtId="1" fontId="10" fillId="0" borderId="0" xfId="0" applyNumberFormat="1" applyFont="1"/>
    <xf numFmtId="1" fontId="10" fillId="0" borderId="0" xfId="0" applyNumberFormat="1" applyFont="1" applyFill="1" applyBorder="1"/>
    <xf numFmtId="1" fontId="10" fillId="0" borderId="0" xfId="0" applyNumberFormat="1" applyFont="1" applyBorder="1"/>
    <xf numFmtId="166" fontId="20" fillId="0" borderId="4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9" fillId="19" borderId="0" xfId="0" applyFont="1" applyFill="1"/>
    <xf numFmtId="166" fontId="10" fillId="0" borderId="0" xfId="0" applyNumberFormat="1" applyFont="1" applyFill="1"/>
    <xf numFmtId="166" fontId="10" fillId="0" borderId="0" xfId="0" applyNumberFormat="1" applyFont="1"/>
    <xf numFmtId="169" fontId="0" fillId="12" borderId="0" xfId="0" applyNumberFormat="1" applyFill="1"/>
    <xf numFmtId="169" fontId="0" fillId="10" borderId="0" xfId="0" applyNumberFormat="1" applyFill="1"/>
    <xf numFmtId="169" fontId="0" fillId="7" borderId="0" xfId="0" applyNumberFormat="1" applyFill="1"/>
    <xf numFmtId="169" fontId="0" fillId="0" borderId="0" xfId="0" applyNumberFormat="1"/>
    <xf numFmtId="169" fontId="0" fillId="0" borderId="0" xfId="0" applyNumberFormat="1" applyBorder="1"/>
    <xf numFmtId="169" fontId="0" fillId="0" borderId="0" xfId="0" applyNumberFormat="1" applyFill="1"/>
    <xf numFmtId="169" fontId="22" fillId="0" borderId="0" xfId="0" applyNumberFormat="1" applyFont="1"/>
    <xf numFmtId="169" fontId="6" fillId="0" borderId="0" xfId="0" applyNumberFormat="1" applyFont="1" applyBorder="1"/>
    <xf numFmtId="166" fontId="0" fillId="7" borderId="0" xfId="0" applyNumberFormat="1" applyFill="1" applyBorder="1"/>
    <xf numFmtId="0" fontId="23" fillId="0" borderId="0" xfId="0" applyFont="1"/>
    <xf numFmtId="0" fontId="0" fillId="7" borderId="0" xfId="0" applyFill="1" applyBorder="1" applyAlignment="1">
      <alignment horizontal="right"/>
    </xf>
    <xf numFmtId="0" fontId="20" fillId="6" borderId="4" xfId="0" applyFont="1" applyFill="1" applyBorder="1" applyAlignment="1">
      <alignment horizontal="left"/>
    </xf>
    <xf numFmtId="166" fontId="6" fillId="0" borderId="0" xfId="0" applyNumberFormat="1" applyFont="1" applyFill="1"/>
    <xf numFmtId="168" fontId="6" fillId="0" borderId="0" xfId="1" applyNumberFormat="1" applyFont="1" applyFill="1"/>
    <xf numFmtId="2" fontId="23" fillId="0" borderId="0" xfId="0" applyNumberFormat="1" applyFont="1" applyBorder="1"/>
    <xf numFmtId="165" fontId="24" fillId="0" borderId="0" xfId="0" applyNumberFormat="1" applyFont="1" applyBorder="1"/>
    <xf numFmtId="165" fontId="7" fillId="0" borderId="0" xfId="0" applyNumberFormat="1" applyFont="1" applyBorder="1"/>
    <xf numFmtId="2" fontId="0" fillId="12" borderId="0" xfId="0" applyNumberFormat="1" applyFill="1"/>
    <xf numFmtId="0" fontId="13" fillId="0" borderId="0" xfId="0" applyFont="1"/>
    <xf numFmtId="2" fontId="0" fillId="0" borderId="3" xfId="0" applyNumberFormat="1" applyBorder="1"/>
    <xf numFmtId="2" fontId="0" fillId="0" borderId="3" xfId="0" applyNumberFormat="1" applyFill="1" applyBorder="1"/>
    <xf numFmtId="165" fontId="0" fillId="0" borderId="0" xfId="0" applyNumberFormat="1" applyBorder="1"/>
    <xf numFmtId="0" fontId="9" fillId="0" borderId="0" xfId="0" applyFont="1" applyFill="1" applyBorder="1" applyAlignment="1">
      <alignment horizontal="left"/>
    </xf>
    <xf numFmtId="0" fontId="6" fillId="12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 applyFill="1"/>
    <xf numFmtId="165" fontId="25" fillId="0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  <xf numFmtId="167" fontId="2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Alignment="1"/>
    <xf numFmtId="172" fontId="11" fillId="0" borderId="0" xfId="0" applyNumberFormat="1" applyFont="1" applyFill="1" applyBorder="1" applyAlignment="1"/>
    <xf numFmtId="0" fontId="25" fillId="0" borderId="0" xfId="0" applyFont="1" applyFill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0" fontId="26" fillId="0" borderId="0" xfId="0" applyFont="1" applyFill="1"/>
    <xf numFmtId="168" fontId="7" fillId="0" borderId="0" xfId="0" applyNumberFormat="1" applyFont="1" applyFill="1"/>
    <xf numFmtId="0" fontId="7" fillId="0" borderId="0" xfId="0" applyFont="1" applyFill="1"/>
    <xf numFmtId="0" fontId="21" fillId="0" borderId="0" xfId="0" applyFont="1" applyFill="1"/>
    <xf numFmtId="170" fontId="6" fillId="0" borderId="0" xfId="0" applyNumberFormat="1" applyFont="1" applyFill="1"/>
    <xf numFmtId="0" fontId="6" fillId="0" borderId="0" xfId="0" applyFont="1" applyFill="1"/>
    <xf numFmtId="43" fontId="6" fillId="0" borderId="0" xfId="1" applyNumberFormat="1" applyFont="1" applyFill="1"/>
    <xf numFmtId="49" fontId="0" fillId="0" borderId="0" xfId="0" applyNumberFormat="1" applyFill="1"/>
    <xf numFmtId="165" fontId="0" fillId="0" borderId="0" xfId="0" applyNumberFormat="1" applyFill="1"/>
    <xf numFmtId="0" fontId="4" fillId="0" borderId="2" xfId="5" applyFill="1"/>
    <xf numFmtId="0" fontId="14" fillId="0" borderId="0" xfId="0" applyFont="1" applyFill="1"/>
    <xf numFmtId="1" fontId="2" fillId="3" borderId="0" xfId="3" applyNumberFormat="1" applyBorder="1" applyAlignment="1">
      <alignment horizontal="center"/>
    </xf>
    <xf numFmtId="0" fontId="2" fillId="3" borderId="0" xfId="3"/>
    <xf numFmtId="0" fontId="2" fillId="3" borderId="0" xfId="3" applyBorder="1" applyAlignment="1">
      <alignment horizontal="center"/>
    </xf>
    <xf numFmtId="0" fontId="2" fillId="3" borderId="0" xfId="3" applyBorder="1"/>
    <xf numFmtId="0" fontId="2" fillId="3" borderId="0" xfId="3" applyBorder="1" applyAlignment="1">
      <alignment horizontal="left"/>
    </xf>
    <xf numFmtId="164" fontId="2" fillId="3" borderId="0" xfId="3" applyNumberFormat="1" applyBorder="1" applyAlignment="1">
      <alignment horizontal="center"/>
    </xf>
    <xf numFmtId="2" fontId="2" fillId="3" borderId="0" xfId="3" applyNumberFormat="1" applyBorder="1"/>
    <xf numFmtId="166" fontId="2" fillId="3" borderId="0" xfId="3" applyNumberFormat="1"/>
    <xf numFmtId="169" fontId="2" fillId="3" borderId="0" xfId="3" applyNumberFormat="1"/>
    <xf numFmtId="169" fontId="2" fillId="3" borderId="0" xfId="3" applyNumberFormat="1" applyBorder="1"/>
    <xf numFmtId="2" fontId="2" fillId="3" borderId="0" xfId="3" applyNumberFormat="1"/>
    <xf numFmtId="1" fontId="2" fillId="3" borderId="0" xfId="3" applyNumberFormat="1"/>
    <xf numFmtId="1" fontId="2" fillId="3" borderId="0" xfId="3" applyNumberFormat="1" applyBorder="1"/>
    <xf numFmtId="0" fontId="2" fillId="3" borderId="0" xfId="3" applyBorder="1" applyAlignment="1"/>
    <xf numFmtId="0" fontId="2" fillId="3" borderId="0" xfId="3" applyAlignment="1">
      <alignment horizontal="center"/>
    </xf>
    <xf numFmtId="2" fontId="2" fillId="3" borderId="0" xfId="3" applyNumberFormat="1" applyAlignment="1">
      <alignment horizontal="center"/>
    </xf>
    <xf numFmtId="0" fontId="2" fillId="3" borderId="2" xfId="3" applyBorder="1"/>
    <xf numFmtId="0" fontId="2" fillId="3" borderId="0" xfId="3" applyAlignment="1"/>
    <xf numFmtId="164" fontId="2" fillId="3" borderId="0" xfId="3" applyNumberFormat="1" applyBorder="1" applyAlignment="1"/>
    <xf numFmtId="165" fontId="2" fillId="3" borderId="0" xfId="3" applyNumberFormat="1" applyAlignment="1">
      <alignment horizontal="center"/>
    </xf>
    <xf numFmtId="171" fontId="2" fillId="3" borderId="0" xfId="3" applyNumberFormat="1" applyAlignment="1">
      <alignment horizontal="center"/>
    </xf>
    <xf numFmtId="167" fontId="2" fillId="3" borderId="0" xfId="3" applyNumberFormat="1" applyAlignment="1">
      <alignment horizontal="center"/>
    </xf>
    <xf numFmtId="164" fontId="2" fillId="3" borderId="0" xfId="3" applyNumberFormat="1" applyBorder="1"/>
    <xf numFmtId="164" fontId="2" fillId="3" borderId="0" xfId="3" applyNumberFormat="1"/>
    <xf numFmtId="165" fontId="2" fillId="3" borderId="0" xfId="3" applyNumberFormat="1"/>
    <xf numFmtId="2" fontId="2" fillId="3" borderId="0" xfId="3" applyNumberFormat="1" applyBorder="1" applyAlignment="1">
      <alignment horizontal="center"/>
    </xf>
    <xf numFmtId="49" fontId="2" fillId="3" borderId="0" xfId="3" applyNumberFormat="1"/>
    <xf numFmtId="0" fontId="2" fillId="3" borderId="0" xfId="3" applyBorder="1" applyAlignment="1">
      <alignment horizontal="right"/>
    </xf>
    <xf numFmtId="2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left"/>
    </xf>
    <xf numFmtId="166" fontId="29" fillId="0" borderId="0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164" fontId="29" fillId="0" borderId="0" xfId="1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164" fontId="27" fillId="0" borderId="4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/>
    </xf>
    <xf numFmtId="0" fontId="28" fillId="0" borderId="8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73" fontId="29" fillId="0" borderId="0" xfId="1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0" fontId="0" fillId="0" borderId="11" xfId="0" applyBorder="1"/>
    <xf numFmtId="0" fontId="0" fillId="0" borderId="4" xfId="0" applyBorder="1"/>
    <xf numFmtId="167" fontId="0" fillId="0" borderId="0" xfId="0" applyNumberForma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1" fillId="2" borderId="0" xfId="2"/>
    <xf numFmtId="0" fontId="35" fillId="3" borderId="0" xfId="3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4" xfId="0" applyFont="1" applyBorder="1" applyAlignment="1">
      <alignment horizontal="left"/>
    </xf>
    <xf numFmtId="0" fontId="36" fillId="0" borderId="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/>
    <xf numFmtId="2" fontId="36" fillId="0" borderId="0" xfId="0" applyNumberFormat="1" applyFont="1"/>
    <xf numFmtId="0" fontId="36" fillId="0" borderId="0" xfId="0" applyFont="1" applyAlignment="1">
      <alignment horizontal="right"/>
    </xf>
    <xf numFmtId="2" fontId="5" fillId="0" borderId="0" xfId="0" applyNumberFormat="1" applyFont="1"/>
    <xf numFmtId="2" fontId="36" fillId="0" borderId="0" xfId="0" applyNumberFormat="1" applyFont="1" applyAlignment="1">
      <alignment horizontal="right"/>
    </xf>
    <xf numFmtId="166" fontId="36" fillId="0" borderId="0" xfId="0" applyNumberFormat="1" applyFont="1"/>
    <xf numFmtId="174" fontId="36" fillId="0" borderId="0" xfId="0" applyNumberFormat="1" applyFont="1" applyBorder="1"/>
    <xf numFmtId="3" fontId="36" fillId="0" borderId="0" xfId="0" applyNumberFormat="1" applyFont="1" applyBorder="1"/>
    <xf numFmtId="0" fontId="36" fillId="0" borderId="0" xfId="0" quotePrefix="1" applyFont="1" applyAlignment="1">
      <alignment horizontal="right"/>
    </xf>
    <xf numFmtId="1" fontId="36" fillId="0" borderId="0" xfId="0" applyNumberFormat="1" applyFont="1"/>
    <xf numFmtId="4" fontId="36" fillId="0" borderId="0" xfId="0" applyNumberFormat="1" applyFont="1" applyBorder="1"/>
    <xf numFmtId="166" fontId="36" fillId="0" borderId="0" xfId="0" applyNumberFormat="1" applyFont="1" applyAlignment="1">
      <alignment horizontal="right"/>
    </xf>
    <xf numFmtId="3" fontId="36" fillId="0" borderId="0" xfId="0" applyNumberFormat="1" applyFont="1" applyBorder="1" applyAlignment="1">
      <alignment horizontal="right"/>
    </xf>
    <xf numFmtId="2" fontId="36" fillId="0" borderId="0" xfId="0" applyNumberFormat="1" applyFont="1" applyBorder="1"/>
    <xf numFmtId="166" fontId="36" fillId="0" borderId="0" xfId="0" applyNumberFormat="1" applyFont="1" applyBorder="1"/>
    <xf numFmtId="0" fontId="4" fillId="0" borderId="15" xfId="5" applyFill="1" applyBorder="1"/>
    <xf numFmtId="0" fontId="6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66" fontId="7" fillId="0" borderId="3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/>
    <xf numFmtId="0" fontId="4" fillId="0" borderId="16" xfId="5" applyFill="1" applyBorder="1"/>
    <xf numFmtId="0" fontId="14" fillId="0" borderId="3" xfId="0" applyFont="1" applyFill="1" applyBorder="1"/>
    <xf numFmtId="0" fontId="2" fillId="3" borderId="18" xfId="3" applyBorder="1"/>
    <xf numFmtId="0" fontId="2" fillId="3" borderId="17" xfId="3" applyBorder="1" applyAlignment="1">
      <alignment horizontal="center"/>
    </xf>
    <xf numFmtId="164" fontId="2" fillId="3" borderId="17" xfId="3" applyNumberFormat="1" applyBorder="1" applyAlignment="1">
      <alignment horizontal="center"/>
    </xf>
    <xf numFmtId="2" fontId="0" fillId="0" borderId="17" xfId="0" applyNumberFormat="1" applyBorder="1"/>
    <xf numFmtId="2" fontId="23" fillId="0" borderId="17" xfId="0" applyNumberFormat="1" applyFont="1" applyBorder="1"/>
    <xf numFmtId="0" fontId="2" fillId="3" borderId="17" xfId="3" applyBorder="1"/>
    <xf numFmtId="0" fontId="2" fillId="3" borderId="17" xfId="3" applyBorder="1" applyAlignment="1"/>
    <xf numFmtId="0" fontId="2" fillId="3" borderId="19" xfId="3" applyBorder="1"/>
    <xf numFmtId="0" fontId="2" fillId="3" borderId="17" xfId="3" applyBorder="1" applyAlignment="1">
      <alignment horizontal="left"/>
    </xf>
    <xf numFmtId="164" fontId="2" fillId="3" borderId="17" xfId="3" applyNumberFormat="1" applyBorder="1"/>
    <xf numFmtId="0" fontId="4" fillId="0" borderId="18" xfId="5" applyFill="1" applyBorder="1"/>
    <xf numFmtId="0" fontId="0" fillId="0" borderId="17" xfId="0" applyFill="1" applyBorder="1"/>
    <xf numFmtId="0" fontId="9" fillId="0" borderId="17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 horizontal="center"/>
    </xf>
    <xf numFmtId="0" fontId="35" fillId="3" borderId="17" xfId="3" applyFont="1" applyBorder="1" applyAlignment="1">
      <alignment horizontal="center"/>
    </xf>
    <xf numFmtId="2" fontId="0" fillId="0" borderId="17" xfId="0" applyNumberFormat="1" applyFill="1" applyBorder="1"/>
    <xf numFmtId="168" fontId="7" fillId="0" borderId="17" xfId="0" applyNumberFormat="1" applyFont="1" applyFill="1" applyBorder="1"/>
    <xf numFmtId="0" fontId="7" fillId="0" borderId="17" xfId="0" applyFont="1" applyFill="1" applyBorder="1"/>
    <xf numFmtId="0" fontId="21" fillId="0" borderId="17" xfId="0" applyFont="1" applyFill="1" applyBorder="1"/>
    <xf numFmtId="0" fontId="6" fillId="0" borderId="17" xfId="0" applyFont="1" applyFill="1" applyBorder="1"/>
    <xf numFmtId="43" fontId="6" fillId="0" borderId="17" xfId="1" applyNumberFormat="1" applyFont="1" applyFill="1" applyBorder="1"/>
    <xf numFmtId="168" fontId="6" fillId="0" borderId="17" xfId="1" applyNumberFormat="1" applyFont="1" applyFill="1" applyBorder="1"/>
    <xf numFmtId="166" fontId="6" fillId="0" borderId="17" xfId="0" applyNumberFormat="1" applyFont="1" applyFill="1" applyBorder="1"/>
    <xf numFmtId="49" fontId="0" fillId="0" borderId="17" xfId="0" applyNumberFormat="1" applyFill="1" applyBorder="1"/>
    <xf numFmtId="169" fontId="0" fillId="0" borderId="17" xfId="0" applyNumberFormat="1" applyFill="1" applyBorder="1"/>
    <xf numFmtId="165" fontId="0" fillId="0" borderId="17" xfId="0" applyNumberFormat="1" applyFill="1" applyBorder="1"/>
    <xf numFmtId="166" fontId="7" fillId="0" borderId="17" xfId="0" applyNumberFormat="1" applyFont="1" applyFill="1" applyBorder="1" applyAlignment="1">
      <alignment horizontal="center"/>
    </xf>
    <xf numFmtId="166" fontId="16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/>
    <xf numFmtId="0" fontId="4" fillId="0" borderId="19" xfId="5" applyFill="1" applyBorder="1"/>
    <xf numFmtId="0" fontId="14" fillId="0" borderId="17" xfId="0" applyFont="1" applyFill="1" applyBorder="1"/>
    <xf numFmtId="0" fontId="0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/>
    </xf>
    <xf numFmtId="175" fontId="7" fillId="0" borderId="3" xfId="0" applyNumberFormat="1" applyFont="1" applyFill="1" applyBorder="1" applyAlignment="1">
      <alignment horizontal="center"/>
    </xf>
    <xf numFmtId="166" fontId="2" fillId="3" borderId="0" xfId="3" applyNumberFormat="1" applyBorder="1" applyAlignment="1"/>
    <xf numFmtId="175" fontId="2" fillId="3" borderId="0" xfId="3" applyNumberFormat="1" applyBorder="1"/>
    <xf numFmtId="165" fontId="36" fillId="0" borderId="0" xfId="1" applyNumberFormat="1" applyFont="1" applyBorder="1" applyAlignment="1">
      <alignment horizontal="right"/>
    </xf>
    <xf numFmtId="2" fontId="36" fillId="0" borderId="0" xfId="1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36" fillId="0" borderId="0" xfId="0" applyNumberFormat="1" applyFont="1" applyBorder="1"/>
    <xf numFmtId="176" fontId="36" fillId="0" borderId="0" xfId="0" applyNumberFormat="1" applyFont="1" applyFill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0" fillId="0" borderId="4" xfId="0" applyNumberFormat="1" applyBorder="1"/>
    <xf numFmtId="0" fontId="0" fillId="0" borderId="7" xfId="0" applyBorder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46" fillId="0" borderId="0" xfId="0" applyFont="1"/>
    <xf numFmtId="164" fontId="0" fillId="0" borderId="0" xfId="0" applyNumberFormat="1" applyBorder="1" applyAlignment="1">
      <alignment horizontal="center"/>
    </xf>
    <xf numFmtId="164" fontId="36" fillId="0" borderId="0" xfId="0" applyNumberFormat="1" applyFont="1" applyBorder="1"/>
    <xf numFmtId="0" fontId="36" fillId="0" borderId="0" xfId="0" applyFont="1" applyBorder="1"/>
    <xf numFmtId="1" fontId="0" fillId="0" borderId="0" xfId="0" applyNumberFormat="1"/>
    <xf numFmtId="0" fontId="48" fillId="20" borderId="0" xfId="31"/>
    <xf numFmtId="0" fontId="40" fillId="0" borderId="0" xfId="29"/>
    <xf numFmtId="0" fontId="48" fillId="20" borderId="1" xfId="31" applyBorder="1"/>
    <xf numFmtId="0" fontId="0" fillId="0" borderId="0" xfId="0"/>
    <xf numFmtId="164" fontId="40" fillId="0" borderId="0" xfId="29" applyNumberFormat="1"/>
    <xf numFmtId="164" fontId="48" fillId="20" borderId="1" xfId="31" applyNumberFormat="1" applyBorder="1"/>
    <xf numFmtId="165" fontId="40" fillId="0" borderId="0" xfId="29" applyNumberFormat="1"/>
    <xf numFmtId="165" fontId="48" fillId="20" borderId="1" xfId="31" applyNumberFormat="1" applyBorder="1"/>
    <xf numFmtId="2" fontId="40" fillId="0" borderId="0" xfId="29" applyNumberFormat="1"/>
    <xf numFmtId="2" fontId="48" fillId="20" borderId="1" xfId="31" applyNumberFormat="1" applyBorder="1"/>
    <xf numFmtId="166" fontId="40" fillId="0" borderId="0" xfId="29" applyNumberFormat="1"/>
    <xf numFmtId="166" fontId="48" fillId="20" borderId="1" xfId="31" applyNumberFormat="1" applyBorder="1"/>
    <xf numFmtId="0" fontId="48" fillId="20" borderId="1" xfId="31" applyBorder="1" applyAlignment="1">
      <alignment horizontal="center"/>
    </xf>
    <xf numFmtId="0" fontId="50" fillId="0" borderId="0" xfId="29" applyFont="1"/>
    <xf numFmtId="0" fontId="40" fillId="0" borderId="0" xfId="29" applyFill="1"/>
    <xf numFmtId="0" fontId="0" fillId="0" borderId="0" xfId="0" applyAlignment="1"/>
    <xf numFmtId="0" fontId="13" fillId="0" borderId="0" xfId="0" applyFont="1" applyAlignment="1">
      <alignment horizontal="center"/>
    </xf>
    <xf numFmtId="0" fontId="50" fillId="0" borderId="0" xfId="29" applyFont="1" applyAlignment="1">
      <alignment horizontal="center"/>
    </xf>
    <xf numFmtId="2" fontId="50" fillId="0" borderId="0" xfId="29" applyNumberFormat="1" applyFont="1"/>
    <xf numFmtId="166" fontId="50" fillId="0" borderId="0" xfId="29" applyNumberFormat="1" applyFont="1"/>
    <xf numFmtId="165" fontId="50" fillId="0" borderId="0" xfId="29" applyNumberFormat="1" applyFont="1"/>
    <xf numFmtId="164" fontId="50" fillId="0" borderId="0" xfId="29" applyNumberFormat="1" applyFont="1"/>
    <xf numFmtId="0" fontId="13" fillId="0" borderId="20" xfId="0" applyFont="1" applyBorder="1"/>
    <xf numFmtId="0" fontId="13" fillId="0" borderId="21" xfId="0" applyFont="1" applyBorder="1"/>
    <xf numFmtId="0" fontId="0" fillId="0" borderId="21" xfId="0" applyBorder="1"/>
    <xf numFmtId="0" fontId="0" fillId="0" borderId="22" xfId="0" applyBorder="1"/>
    <xf numFmtId="0" fontId="50" fillId="0" borderId="23" xfId="29" applyFont="1" applyBorder="1"/>
    <xf numFmtId="0" fontId="13" fillId="0" borderId="0" xfId="0" applyFont="1" applyBorder="1"/>
    <xf numFmtId="0" fontId="5" fillId="0" borderId="0" xfId="0" applyFont="1" applyBorder="1"/>
    <xf numFmtId="0" fontId="0" fillId="0" borderId="24" xfId="0" applyBorder="1"/>
    <xf numFmtId="0" fontId="50" fillId="0" borderId="23" xfId="29" applyFont="1" applyFill="1" applyBorder="1"/>
    <xf numFmtId="0" fontId="50" fillId="0" borderId="25" xfId="29" applyFont="1" applyBorder="1"/>
    <xf numFmtId="0" fontId="13" fillId="0" borderId="11" xfId="0" applyFont="1" applyBorder="1"/>
    <xf numFmtId="0" fontId="0" fillId="0" borderId="26" xfId="0" applyBorder="1"/>
    <xf numFmtId="167" fontId="40" fillId="0" borderId="0" xfId="29" applyNumberFormat="1"/>
    <xf numFmtId="0" fontId="48" fillId="20" borderId="0" xfId="3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6" xfId="0" applyFont="1" applyBorder="1"/>
    <xf numFmtId="0" fontId="13" fillId="0" borderId="6" xfId="0" applyFont="1" applyBorder="1" applyAlignment="1">
      <alignment horizontal="center"/>
    </xf>
    <xf numFmtId="2" fontId="41" fillId="0" borderId="6" xfId="0" applyNumberFormat="1" applyFont="1" applyFill="1" applyBorder="1" applyAlignment="1">
      <alignment horizontal="center"/>
    </xf>
    <xf numFmtId="0" fontId="42" fillId="0" borderId="6" xfId="29" applyFont="1" applyBorder="1"/>
    <xf numFmtId="0" fontId="40" fillId="0" borderId="0" xfId="29" applyBorder="1"/>
    <xf numFmtId="0" fontId="50" fillId="0" borderId="0" xfId="29" applyFont="1" applyBorder="1" applyAlignment="1">
      <alignment horizontal="center"/>
    </xf>
    <xf numFmtId="2" fontId="40" fillId="0" borderId="0" xfId="29" applyNumberForma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6" fontId="0" fillId="0" borderId="0" xfId="0" applyNumberFormat="1" applyBorder="1"/>
    <xf numFmtId="0" fontId="36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1" borderId="0" xfId="0" applyFill="1"/>
    <xf numFmtId="0" fontId="13" fillId="21" borderId="0" xfId="0" applyFont="1" applyFill="1" applyAlignment="1">
      <alignment horizontal="center"/>
    </xf>
    <xf numFmtId="0" fontId="50" fillId="21" borderId="0" xfId="29" applyFont="1" applyFill="1" applyAlignment="1">
      <alignment horizontal="center"/>
    </xf>
    <xf numFmtId="2" fontId="0" fillId="21" borderId="0" xfId="0" applyNumberFormat="1" applyFill="1"/>
    <xf numFmtId="166" fontId="0" fillId="21" borderId="0" xfId="0" applyNumberFormat="1" applyFill="1"/>
    <xf numFmtId="165" fontId="0" fillId="21" borderId="0" xfId="0" applyNumberFormat="1" applyFill="1"/>
    <xf numFmtId="0" fontId="40" fillId="21" borderId="0" xfId="29" applyFill="1"/>
    <xf numFmtId="0" fontId="13" fillId="21" borderId="0" xfId="0" applyFont="1" applyFill="1"/>
    <xf numFmtId="164" fontId="13" fillId="21" borderId="0" xfId="0" applyNumberFormat="1" applyFont="1" applyFill="1"/>
    <xf numFmtId="2" fontId="13" fillId="21" borderId="0" xfId="0" applyNumberFormat="1" applyFont="1" applyFill="1"/>
    <xf numFmtId="0" fontId="51" fillId="21" borderId="0" xfId="29" applyFont="1" applyFill="1" applyAlignment="1">
      <alignment horizontal="center"/>
    </xf>
    <xf numFmtId="2" fontId="50" fillId="21" borderId="0" xfId="29" applyNumberFormat="1" applyFont="1" applyFill="1"/>
    <xf numFmtId="164" fontId="50" fillId="21" borderId="0" xfId="29" applyNumberFormat="1" applyFont="1" applyFill="1"/>
    <xf numFmtId="2" fontId="40" fillId="21" borderId="0" xfId="29" applyNumberFormat="1" applyFill="1"/>
    <xf numFmtId="164" fontId="40" fillId="21" borderId="0" xfId="29" applyNumberFormat="1" applyFill="1"/>
    <xf numFmtId="0" fontId="0" fillId="21" borderId="0" xfId="0" applyFill="1" applyBorder="1"/>
    <xf numFmtId="0" fontId="13" fillId="21" borderId="0" xfId="0" applyFont="1" applyFill="1" applyBorder="1" applyAlignment="1">
      <alignment horizontal="center"/>
    </xf>
    <xf numFmtId="2" fontId="0" fillId="21" borderId="0" xfId="0" applyNumberFormat="1" applyFill="1" applyBorder="1"/>
    <xf numFmtId="166" fontId="0" fillId="21" borderId="0" xfId="0" applyNumberFormat="1" applyFill="1" applyBorder="1"/>
    <xf numFmtId="165" fontId="0" fillId="21" borderId="0" xfId="0" applyNumberFormat="1" applyFill="1" applyBorder="1"/>
    <xf numFmtId="0" fontId="13" fillId="21" borderId="0" xfId="0" applyFont="1" applyFill="1" applyBorder="1"/>
    <xf numFmtId="164" fontId="13" fillId="21" borderId="0" xfId="0" applyNumberFormat="1" applyFont="1" applyFill="1" applyBorder="1"/>
    <xf numFmtId="2" fontId="13" fillId="21" borderId="0" xfId="0" applyNumberFormat="1" applyFont="1" applyFill="1" applyBorder="1"/>
    <xf numFmtId="0" fontId="49" fillId="21" borderId="0" xfId="31" applyFont="1" applyFill="1"/>
    <xf numFmtId="0" fontId="51" fillId="21" borderId="0" xfId="29" applyFont="1" applyFill="1" applyBorder="1" applyAlignment="1">
      <alignment horizontal="center"/>
    </xf>
    <xf numFmtId="2" fontId="50" fillId="21" borderId="0" xfId="29" applyNumberFormat="1" applyFont="1" applyFill="1" applyBorder="1"/>
    <xf numFmtId="164" fontId="50" fillId="21" borderId="0" xfId="29" applyNumberFormat="1" applyFont="1" applyFill="1" applyBorder="1"/>
    <xf numFmtId="0" fontId="0" fillId="21" borderId="0" xfId="0" applyFill="1" applyAlignment="1">
      <alignment horizontal="right"/>
    </xf>
    <xf numFmtId="0" fontId="0" fillId="21" borderId="0" xfId="0" applyFill="1" applyAlignment="1">
      <alignment horizontal="center"/>
    </xf>
    <xf numFmtId="0" fontId="0" fillId="21" borderId="0" xfId="0" applyFill="1" applyBorder="1" applyAlignment="1">
      <alignment horizontal="right"/>
    </xf>
    <xf numFmtId="0" fontId="0" fillId="21" borderId="0" xfId="0" applyFill="1" applyBorder="1" applyAlignment="1">
      <alignment horizontal="center"/>
    </xf>
    <xf numFmtId="0" fontId="52" fillId="21" borderId="0" xfId="0" applyFont="1" applyFill="1" applyAlignment="1">
      <alignment horizontal="center"/>
    </xf>
    <xf numFmtId="0" fontId="5" fillId="21" borderId="0" xfId="30" applyFill="1"/>
    <xf numFmtId="164" fontId="0" fillId="21" borderId="0" xfId="0" applyNumberFormat="1" applyFill="1"/>
    <xf numFmtId="0" fontId="40" fillId="21" borderId="0" xfId="29" applyFill="1" applyAlignment="1">
      <alignment horizontal="center"/>
    </xf>
    <xf numFmtId="165" fontId="40" fillId="21" borderId="0" xfId="29" applyNumberFormat="1" applyFill="1"/>
    <xf numFmtId="167" fontId="40" fillId="21" borderId="0" xfId="29" applyNumberFormat="1" applyFill="1"/>
    <xf numFmtId="0" fontId="52" fillId="21" borderId="0" xfId="30" applyFont="1" applyFill="1" applyAlignment="1">
      <alignment horizontal="center"/>
    </xf>
    <xf numFmtId="2" fontId="5" fillId="21" borderId="0" xfId="30" applyNumberFormat="1" applyFill="1"/>
    <xf numFmtId="164" fontId="5" fillId="21" borderId="0" xfId="30" applyNumberFormat="1" applyFill="1"/>
    <xf numFmtId="0" fontId="2" fillId="21" borderId="0" xfId="3" applyFill="1" applyAlignment="1">
      <alignment horizontal="center"/>
    </xf>
    <xf numFmtId="166" fontId="40" fillId="21" borderId="0" xfId="29" applyNumberFormat="1" applyFill="1"/>
    <xf numFmtId="0" fontId="48" fillId="21" borderId="0" xfId="31" applyFill="1"/>
    <xf numFmtId="0" fontId="5" fillId="21" borderId="0" xfId="0" applyFont="1" applyFill="1"/>
    <xf numFmtId="164" fontId="0" fillId="21" borderId="0" xfId="0" applyNumberFormat="1" applyFill="1" applyBorder="1"/>
    <xf numFmtId="0" fontId="49" fillId="21" borderId="0" xfId="31" applyFont="1" applyFill="1" applyAlignment="1">
      <alignment horizontal="center"/>
    </xf>
    <xf numFmtId="2" fontId="49" fillId="21" borderId="0" xfId="31" applyNumberFormat="1" applyFont="1" applyFill="1"/>
    <xf numFmtId="166" fontId="49" fillId="21" borderId="0" xfId="31" applyNumberFormat="1" applyFont="1" applyFill="1"/>
    <xf numFmtId="165" fontId="49" fillId="21" borderId="0" xfId="31" applyNumberFormat="1" applyFont="1" applyFill="1"/>
    <xf numFmtId="164" fontId="49" fillId="21" borderId="0" xfId="31" applyNumberFormat="1" applyFont="1" applyFill="1"/>
    <xf numFmtId="165" fontId="2" fillId="21" borderId="0" xfId="3" applyNumberFormat="1" applyFill="1"/>
    <xf numFmtId="165" fontId="53" fillId="21" borderId="0" xfId="0" applyNumberFormat="1" applyFont="1" applyFill="1"/>
    <xf numFmtId="0" fontId="13" fillId="21" borderId="0" xfId="30" applyFont="1" applyFill="1" applyAlignment="1">
      <alignment horizontal="center"/>
    </xf>
    <xf numFmtId="166" fontId="5" fillId="21" borderId="0" xfId="30" applyNumberFormat="1" applyFill="1"/>
    <xf numFmtId="165" fontId="5" fillId="21" borderId="0" xfId="30" applyNumberFormat="1" applyFill="1"/>
    <xf numFmtId="166" fontId="50" fillId="21" borderId="0" xfId="29" applyNumberFormat="1" applyFont="1" applyFill="1"/>
    <xf numFmtId="165" fontId="50" fillId="21" borderId="0" xfId="29" applyNumberFormat="1" applyFont="1" applyFill="1"/>
    <xf numFmtId="0" fontId="50" fillId="21" borderId="0" xfId="29" applyFont="1" applyFill="1"/>
    <xf numFmtId="165" fontId="13" fillId="21" borderId="0" xfId="0" applyNumberFormat="1" applyFont="1" applyFill="1" applyBorder="1" applyAlignment="1">
      <alignment horizontal="center"/>
    </xf>
    <xf numFmtId="164" fontId="13" fillId="21" borderId="0" xfId="0" applyNumberFormat="1" applyFont="1" applyFill="1" applyAlignment="1">
      <alignment horizontal="center"/>
    </xf>
    <xf numFmtId="164" fontId="13" fillId="21" borderId="0" xfId="0" applyNumberFormat="1" applyFont="1" applyFill="1" applyBorder="1" applyAlignment="1">
      <alignment horizontal="center"/>
    </xf>
    <xf numFmtId="165" fontId="13" fillId="21" borderId="0" xfId="0" applyNumberFormat="1" applyFont="1" applyFill="1" applyAlignment="1">
      <alignment horizontal="center"/>
    </xf>
    <xf numFmtId="0" fontId="40" fillId="21" borderId="0" xfId="29" applyFill="1" applyBorder="1"/>
    <xf numFmtId="166" fontId="50" fillId="21" borderId="0" xfId="29" applyNumberFormat="1" applyFont="1" applyFill="1" applyBorder="1"/>
    <xf numFmtId="165" fontId="50" fillId="21" borderId="0" xfId="29" applyNumberFormat="1" applyFont="1" applyFill="1" applyBorder="1"/>
    <xf numFmtId="0" fontId="50" fillId="21" borderId="0" xfId="29" applyFont="1" applyFill="1" applyBorder="1"/>
    <xf numFmtId="166" fontId="56" fillId="21" borderId="0" xfId="29" applyNumberFormat="1" applyFont="1" applyFill="1"/>
    <xf numFmtId="2" fontId="0" fillId="21" borderId="0" xfId="0" applyNumberFormat="1" applyFill="1" applyAlignment="1">
      <alignment horizontal="right"/>
    </xf>
    <xf numFmtId="2" fontId="0" fillId="21" borderId="0" xfId="0" applyNumberFormat="1" applyFill="1" applyBorder="1" applyAlignment="1">
      <alignment horizontal="right"/>
    </xf>
    <xf numFmtId="0" fontId="0" fillId="21" borderId="0" xfId="0" applyFill="1" applyAlignment="1">
      <alignment horizontal="left"/>
    </xf>
    <xf numFmtId="0" fontId="0" fillId="21" borderId="0" xfId="0" applyFill="1" applyBorder="1" applyAlignment="1">
      <alignment horizontal="left"/>
    </xf>
    <xf numFmtId="0" fontId="40" fillId="21" borderId="0" xfId="29" applyFill="1" applyAlignment="1">
      <alignment horizontal="right"/>
    </xf>
    <xf numFmtId="164" fontId="0" fillId="21" borderId="0" xfId="0" applyNumberFormat="1" applyFill="1" applyAlignment="1"/>
    <xf numFmtId="164" fontId="0" fillId="21" borderId="0" xfId="0" applyNumberFormat="1" applyFill="1" applyBorder="1" applyAlignment="1"/>
    <xf numFmtId="2" fontId="0" fillId="21" borderId="0" xfId="0" applyNumberFormat="1" applyFill="1" applyAlignment="1"/>
    <xf numFmtId="2" fontId="0" fillId="21" borderId="0" xfId="0" applyNumberFormat="1" applyFill="1" applyBorder="1" applyAlignment="1"/>
    <xf numFmtId="165" fontId="0" fillId="21" borderId="0" xfId="0" applyNumberFormat="1" applyFill="1" applyAlignment="1">
      <alignment horizontal="right"/>
    </xf>
    <xf numFmtId="0" fontId="0" fillId="21" borderId="4" xfId="0" applyFill="1" applyBorder="1"/>
    <xf numFmtId="0" fontId="57" fillId="21" borderId="0" xfId="29" applyFont="1" applyFill="1"/>
    <xf numFmtId="0" fontId="57" fillId="21" borderId="0" xfId="29" applyFont="1" applyFill="1" applyAlignment="1">
      <alignment horizontal="right"/>
    </xf>
    <xf numFmtId="2" fontId="58" fillId="21" borderId="0" xfId="0" applyNumberFormat="1" applyFont="1" applyFill="1" applyBorder="1" applyAlignment="1">
      <alignment horizontal="center"/>
    </xf>
    <xf numFmtId="2" fontId="36" fillId="21" borderId="0" xfId="0" applyNumberFormat="1" applyFont="1" applyFill="1"/>
    <xf numFmtId="2" fontId="36" fillId="21" borderId="0" xfId="0" applyNumberFormat="1" applyFont="1" applyFill="1" applyAlignment="1">
      <alignment horizontal="right"/>
    </xf>
    <xf numFmtId="166" fontId="36" fillId="21" borderId="0" xfId="0" applyNumberFormat="1" applyFont="1" applyFill="1" applyBorder="1"/>
    <xf numFmtId="0" fontId="27" fillId="21" borderId="0" xfId="0" applyFont="1" applyFill="1" applyAlignment="1">
      <alignment horizontal="left"/>
    </xf>
    <xf numFmtId="2" fontId="36" fillId="0" borderId="0" xfId="1" applyNumberFormat="1" applyFont="1" applyBorder="1" applyAlignment="1">
      <alignment horizontal="right"/>
    </xf>
    <xf numFmtId="167" fontId="36" fillId="0" borderId="0" xfId="0" applyNumberFormat="1" applyFont="1" applyBorder="1"/>
    <xf numFmtId="2" fontId="59" fillId="0" borderId="0" xfId="0" applyNumberFormat="1" applyFont="1" applyBorder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2" fontId="36" fillId="0" borderId="0" xfId="1" applyNumberFormat="1" applyFont="1" applyFill="1" applyBorder="1" applyAlignment="1">
      <alignment horizontal="right"/>
    </xf>
    <xf numFmtId="167" fontId="36" fillId="0" borderId="0" xfId="0" applyNumberFormat="1" applyFont="1" applyFill="1" applyBorder="1" applyAlignment="1"/>
    <xf numFmtId="2" fontId="59" fillId="0" borderId="0" xfId="0" applyNumberFormat="1" applyFont="1" applyBorder="1" applyAlignment="1">
      <alignment horizontal="center"/>
    </xf>
    <xf numFmtId="1" fontId="36" fillId="0" borderId="0" xfId="1" applyNumberFormat="1" applyFont="1" applyBorder="1" applyAlignment="1">
      <alignment horizontal="right"/>
    </xf>
    <xf numFmtId="0" fontId="37" fillId="0" borderId="0" xfId="0" applyFont="1" applyBorder="1"/>
    <xf numFmtId="0" fontId="44" fillId="0" borderId="0" xfId="29" applyFont="1" applyBorder="1"/>
    <xf numFmtId="0" fontId="44" fillId="0" borderId="0" xfId="29" applyFont="1" applyBorder="1" applyAlignment="1">
      <alignment horizontal="center"/>
    </xf>
    <xf numFmtId="1" fontId="36" fillId="0" borderId="0" xfId="0" applyNumberFormat="1" applyFont="1" applyBorder="1"/>
    <xf numFmtId="0" fontId="45" fillId="0" borderId="0" xfId="0" applyFont="1" applyBorder="1" applyAlignment="1">
      <alignment horizontal="center"/>
    </xf>
    <xf numFmtId="165" fontId="45" fillId="0" borderId="0" xfId="0" applyNumberFormat="1" applyFont="1" applyBorder="1"/>
    <xf numFmtId="0" fontId="60" fillId="0" borderId="0" xfId="29" applyFont="1" applyBorder="1"/>
    <xf numFmtId="166" fontId="36" fillId="0" borderId="0" xfId="1" applyNumberFormat="1" applyFont="1" applyBorder="1" applyAlignment="1">
      <alignment horizontal="right"/>
    </xf>
    <xf numFmtId="0" fontId="61" fillId="0" borderId="0" xfId="29" applyFont="1" applyBorder="1" applyAlignment="1">
      <alignment horizontal="center"/>
    </xf>
    <xf numFmtId="0" fontId="40" fillId="0" borderId="0" xfId="0" applyFont="1"/>
    <xf numFmtId="0" fontId="40" fillId="0" borderId="4" xfId="0" applyFont="1" applyBorder="1"/>
    <xf numFmtId="0" fontId="40" fillId="0" borderId="0" xfId="0" applyFont="1" applyBorder="1"/>
    <xf numFmtId="0" fontId="42" fillId="0" borderId="0" xfId="0" applyFont="1" applyFill="1" applyAlignment="1">
      <alignment horizontal="center"/>
    </xf>
    <xf numFmtId="166" fontId="42" fillId="0" borderId="0" xfId="0" applyNumberFormat="1" applyFont="1" applyFill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Alignment="1">
      <alignment horizontal="center"/>
    </xf>
    <xf numFmtId="49" fontId="42" fillId="0" borderId="0" xfId="0" applyNumberFormat="1" applyFont="1" applyFill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166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166" fontId="57" fillId="0" borderId="0" xfId="0" applyNumberFormat="1" applyFont="1" applyAlignment="1">
      <alignment horizontal="center"/>
    </xf>
    <xf numFmtId="2" fontId="40" fillId="0" borderId="0" xfId="0" quotePrefix="1" applyNumberFormat="1" applyFont="1" applyAlignment="1">
      <alignment horizontal="center"/>
    </xf>
    <xf numFmtId="2" fontId="57" fillId="0" borderId="0" xfId="0" applyNumberFormat="1" applyFont="1" applyBorder="1" applyAlignment="1">
      <alignment horizontal="center"/>
    </xf>
    <xf numFmtId="164" fontId="40" fillId="0" borderId="0" xfId="0" applyNumberFormat="1" applyFont="1" applyBorder="1"/>
    <xf numFmtId="0" fontId="40" fillId="0" borderId="0" xfId="0" applyFont="1" applyFill="1" applyBorder="1"/>
    <xf numFmtId="171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171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7" fillId="0" borderId="0" xfId="0" applyFont="1"/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167" fontId="57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57" fillId="0" borderId="0" xfId="0" applyNumberFormat="1" applyFont="1" applyBorder="1" applyAlignment="1">
      <alignment horizontal="center"/>
    </xf>
    <xf numFmtId="166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71" fontId="57" fillId="0" borderId="0" xfId="0" applyNumberFormat="1" applyFont="1" applyBorder="1" applyAlignment="1">
      <alignment horizontal="center"/>
    </xf>
    <xf numFmtId="167" fontId="57" fillId="0" borderId="0" xfId="0" applyNumberFormat="1" applyFont="1" applyBorder="1" applyAlignment="1">
      <alignment horizontal="center"/>
    </xf>
    <xf numFmtId="0" fontId="0" fillId="0" borderId="0" xfId="0" applyFont="1" applyBorder="1"/>
    <xf numFmtId="166" fontId="0" fillId="0" borderId="4" xfId="0" applyNumberFormat="1" applyBorder="1"/>
    <xf numFmtId="0" fontId="0" fillId="0" borderId="9" xfId="0" applyBorder="1"/>
    <xf numFmtId="2" fontId="57" fillId="0" borderId="0" xfId="0" applyNumberFormat="1" applyFont="1" applyAlignment="1">
      <alignment horizontal="left"/>
    </xf>
    <xf numFmtId="171" fontId="57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4" xfId="0" applyFont="1" applyBorder="1" applyAlignment="1">
      <alignment horizontal="left"/>
    </xf>
    <xf numFmtId="167" fontId="57" fillId="0" borderId="4" xfId="0" applyNumberFormat="1" applyFont="1" applyBorder="1" applyAlignment="1">
      <alignment horizontal="center"/>
    </xf>
    <xf numFmtId="1" fontId="57" fillId="0" borderId="4" xfId="0" applyNumberFormat="1" applyFont="1" applyBorder="1" applyAlignment="1">
      <alignment horizontal="center"/>
    </xf>
    <xf numFmtId="2" fontId="57" fillId="0" borderId="4" xfId="0" applyNumberFormat="1" applyFont="1" applyBorder="1" applyAlignment="1">
      <alignment horizontal="center"/>
    </xf>
    <xf numFmtId="166" fontId="57" fillId="0" borderId="4" xfId="0" applyNumberFormat="1" applyFont="1" applyBorder="1" applyAlignment="1">
      <alignment horizontal="center"/>
    </xf>
    <xf numFmtId="171" fontId="57" fillId="0" borderId="4" xfId="0" applyNumberFormat="1" applyFont="1" applyBorder="1" applyAlignment="1">
      <alignment horizontal="center"/>
    </xf>
    <xf numFmtId="1" fontId="42" fillId="0" borderId="0" xfId="0" applyNumberFormat="1" applyFont="1" applyAlignment="1">
      <alignment horizontal="left"/>
    </xf>
    <xf numFmtId="1" fontId="57" fillId="0" borderId="0" xfId="0" applyNumberFormat="1" applyFont="1" applyAlignment="1">
      <alignment horizontal="right"/>
    </xf>
    <xf numFmtId="2" fontId="57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center"/>
    </xf>
    <xf numFmtId="2" fontId="57" fillId="0" borderId="0" xfId="0" quotePrefix="1" applyNumberFormat="1" applyFont="1" applyAlignment="1">
      <alignment horizontal="center"/>
    </xf>
    <xf numFmtId="0" fontId="57" fillId="0" borderId="0" xfId="0" applyFont="1" applyBorder="1"/>
    <xf numFmtId="1" fontId="42" fillId="0" borderId="0" xfId="0" applyNumberFormat="1" applyFont="1" applyBorder="1" applyAlignment="1">
      <alignment horizontal="left"/>
    </xf>
    <xf numFmtId="164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right"/>
    </xf>
    <xf numFmtId="2" fontId="57" fillId="0" borderId="0" xfId="0" applyNumberFormat="1" applyFont="1" applyBorder="1" applyAlignment="1">
      <alignment horizontal="right"/>
    </xf>
    <xf numFmtId="166" fontId="57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64" fontId="57" fillId="0" borderId="4" xfId="0" applyNumberFormat="1" applyFont="1" applyBorder="1" applyAlignment="1">
      <alignment horizontal="center"/>
    </xf>
    <xf numFmtId="166" fontId="42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/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1" fontId="5" fillId="0" borderId="9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vertical="top"/>
    </xf>
    <xf numFmtId="2" fontId="5" fillId="0" borderId="9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6" fontId="5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67" fontId="0" fillId="0" borderId="11" xfId="0" applyNumberFormat="1" applyBorder="1"/>
    <xf numFmtId="2" fontId="0" fillId="0" borderId="11" xfId="0" applyNumberFormat="1" applyBorder="1"/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22" xfId="0" applyFont="1" applyFill="1" applyBorder="1"/>
    <xf numFmtId="0" fontId="63" fillId="0" borderId="27" xfId="0" applyFont="1" applyFill="1" applyBorder="1" applyAlignment="1" applyProtection="1">
      <alignment horizontal="center"/>
      <protection hidden="1"/>
    </xf>
    <xf numFmtId="0" fontId="63" fillId="0" borderId="28" xfId="0" applyFont="1" applyFill="1" applyBorder="1" applyAlignment="1" applyProtection="1">
      <alignment horizontal="center"/>
      <protection hidden="1"/>
    </xf>
    <xf numFmtId="0" fontId="64" fillId="0" borderId="28" xfId="0" applyFont="1" applyFill="1" applyBorder="1" applyAlignment="1" applyProtection="1">
      <alignment horizontal="center"/>
      <protection hidden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/>
    <xf numFmtId="164" fontId="5" fillId="0" borderId="28" xfId="0" applyNumberFormat="1" applyFont="1" applyFill="1" applyBorder="1" applyAlignment="1">
      <alignment horizontal="center"/>
    </xf>
    <xf numFmtId="164" fontId="65" fillId="0" borderId="28" xfId="60" applyNumberFormat="1" applyFont="1" applyFill="1" applyBorder="1" applyAlignment="1">
      <alignment wrapText="1"/>
    </xf>
    <xf numFmtId="171" fontId="65" fillId="0" borderId="28" xfId="60" applyNumberFormat="1" applyFont="1" applyFill="1" applyBorder="1" applyAlignment="1">
      <alignment wrapText="1"/>
    </xf>
    <xf numFmtId="171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/>
    <xf numFmtId="2" fontId="5" fillId="0" borderId="28" xfId="0" applyNumberFormat="1" applyFont="1" applyFill="1" applyBorder="1" applyAlignment="1">
      <alignment horizontal="center"/>
    </xf>
    <xf numFmtId="0" fontId="0" fillId="0" borderId="28" xfId="0" applyBorder="1"/>
    <xf numFmtId="0" fontId="66" fillId="0" borderId="24" xfId="0" applyFont="1" applyFill="1" applyBorder="1" applyAlignment="1">
      <alignment horizontal="center"/>
    </xf>
    <xf numFmtId="0" fontId="65" fillId="0" borderId="30" xfId="0" applyFont="1" applyFill="1" applyBorder="1" applyAlignment="1" applyProtection="1">
      <alignment horizontal="center"/>
      <protection hidden="1"/>
    </xf>
    <xf numFmtId="0" fontId="67" fillId="0" borderId="9" xfId="0" applyFont="1" applyFill="1" applyBorder="1" applyAlignment="1" applyProtection="1">
      <alignment horizontal="center"/>
      <protection hidden="1"/>
    </xf>
    <xf numFmtId="0" fontId="67" fillId="0" borderId="31" xfId="0" applyFont="1" applyFill="1" applyBorder="1" applyAlignment="1" applyProtection="1">
      <alignment horizontal="center"/>
      <protection hidden="1"/>
    </xf>
    <xf numFmtId="0" fontId="67" fillId="0" borderId="32" xfId="0" applyFont="1" applyFill="1" applyBorder="1" applyAlignment="1" applyProtection="1">
      <alignment horizontal="center"/>
      <protection hidden="1"/>
    </xf>
    <xf numFmtId="1" fontId="67" fillId="0" borderId="9" xfId="0" applyNumberFormat="1" applyFont="1" applyFill="1" applyBorder="1" applyAlignment="1" applyProtection="1">
      <alignment horizontal="center"/>
      <protection hidden="1"/>
    </xf>
    <xf numFmtId="2" fontId="67" fillId="0" borderId="0" xfId="0" applyNumberFormat="1" applyFont="1" applyFill="1" applyBorder="1" applyAlignment="1" applyProtection="1">
      <alignment horizontal="center"/>
      <protection hidden="1"/>
    </xf>
    <xf numFmtId="2" fontId="67" fillId="0" borderId="2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64" fontId="65" fillId="0" borderId="9" xfId="6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171" fontId="65" fillId="0" borderId="0" xfId="60" applyNumberFormat="1" applyFont="1" applyFill="1" applyBorder="1" applyAlignment="1">
      <alignment wrapText="1"/>
    </xf>
    <xf numFmtId="171" fontId="5" fillId="0" borderId="3" xfId="0" applyNumberFormat="1" applyFont="1" applyFill="1" applyBorder="1" applyAlignment="1">
      <alignment horizontal="center"/>
    </xf>
    <xf numFmtId="164" fontId="65" fillId="0" borderId="0" xfId="60" applyNumberFormat="1" applyFont="1" applyFill="1" applyBorder="1" applyAlignment="1">
      <alignment wrapText="1"/>
    </xf>
    <xf numFmtId="0" fontId="65" fillId="0" borderId="0" xfId="0" applyFont="1" applyFill="1" applyBorder="1" applyAlignment="1" applyProtection="1">
      <alignment horizontal="center"/>
      <protection hidden="1"/>
    </xf>
    <xf numFmtId="0" fontId="67" fillId="0" borderId="0" xfId="0" applyFont="1" applyFill="1" applyBorder="1" applyAlignment="1" applyProtection="1">
      <alignment horizontal="center"/>
      <protection hidden="1"/>
    </xf>
    <xf numFmtId="0" fontId="67" fillId="0" borderId="17" xfId="0" applyFont="1" applyFill="1" applyBorder="1" applyAlignment="1" applyProtection="1">
      <alignment horizontal="center"/>
      <protection hidden="1"/>
    </xf>
    <xf numFmtId="1" fontId="67" fillId="0" borderId="17" xfId="0" applyNumberFormat="1" applyFont="1" applyFill="1" applyBorder="1" applyAlignment="1" applyProtection="1">
      <alignment horizontal="center"/>
      <protection hidden="1"/>
    </xf>
    <xf numFmtId="2" fontId="67" fillId="0" borderId="17" xfId="0" applyNumberFormat="1" applyFont="1" applyFill="1" applyBorder="1" applyAlignment="1" applyProtection="1">
      <alignment horizontal="center"/>
      <protection hidden="1"/>
    </xf>
    <xf numFmtId="2" fontId="67" fillId="0" borderId="3" xfId="0" applyNumberFormat="1" applyFont="1" applyFill="1" applyBorder="1" applyAlignment="1" applyProtection="1">
      <alignment horizontal="center"/>
      <protection hidden="1"/>
    </xf>
    <xf numFmtId="0" fontId="65" fillId="0" borderId="0" xfId="0" applyFont="1" applyFill="1" applyAlignment="1">
      <alignment horizontal="center"/>
    </xf>
    <xf numFmtId="0" fontId="65" fillId="0" borderId="24" xfId="0" applyFont="1" applyFill="1" applyBorder="1" applyAlignment="1">
      <alignment horizontal="center"/>
    </xf>
    <xf numFmtId="164" fontId="27" fillId="0" borderId="0" xfId="60" applyNumberFormat="1" applyFont="1" applyFill="1" applyBorder="1" applyAlignment="1">
      <alignment horizontal="center" wrapText="1"/>
    </xf>
    <xf numFmtId="171" fontId="27" fillId="0" borderId="0" xfId="60" applyNumberFormat="1" applyFont="1" applyFill="1" applyBorder="1" applyAlignment="1">
      <alignment horizontal="center" wrapText="1"/>
    </xf>
    <xf numFmtId="164" fontId="27" fillId="0" borderId="3" xfId="60" applyNumberFormat="1" applyFont="1" applyFill="1" applyBorder="1" applyAlignment="1">
      <alignment horizontal="center" wrapText="1"/>
    </xf>
    <xf numFmtId="0" fontId="66" fillId="0" borderId="33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hidden="1"/>
    </xf>
    <xf numFmtId="164" fontId="5" fillId="0" borderId="6" xfId="0" applyNumberFormat="1" applyFont="1" applyFill="1" applyBorder="1" applyAlignment="1">
      <alignment horizontal="center"/>
    </xf>
    <xf numFmtId="175" fontId="5" fillId="0" borderId="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71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175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64" fontId="5" fillId="0" borderId="0" xfId="29" applyNumberFormat="1" applyFont="1" applyFill="1" applyBorder="1" applyAlignment="1">
      <alignment horizontal="center"/>
    </xf>
    <xf numFmtId="164" fontId="65" fillId="0" borderId="0" xfId="29" applyNumberFormat="1" applyFont="1" applyFill="1" applyBorder="1" applyAlignment="1">
      <alignment horizontal="center"/>
    </xf>
    <xf numFmtId="171" fontId="65" fillId="0" borderId="0" xfId="29" applyNumberFormat="1" applyFont="1" applyFill="1" applyBorder="1" applyAlignment="1">
      <alignment horizontal="center"/>
    </xf>
    <xf numFmtId="164" fontId="65" fillId="0" borderId="0" xfId="60" applyNumberFormat="1" applyFont="1" applyFill="1" applyBorder="1" applyAlignment="1">
      <alignment horizontal="center"/>
    </xf>
    <xf numFmtId="164" fontId="65" fillId="0" borderId="3" xfId="6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0" fontId="66" fillId="0" borderId="37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hidden="1"/>
    </xf>
    <xf numFmtId="164" fontId="5" fillId="0" borderId="4" xfId="0" applyNumberFormat="1" applyFont="1" applyFill="1" applyBorder="1" applyAlignment="1">
      <alignment horizontal="center"/>
    </xf>
    <xf numFmtId="175" fontId="5" fillId="0" borderId="4" xfId="0" applyNumberFormat="1" applyFont="1" applyFill="1" applyBorder="1" applyAlignment="1">
      <alignment horizontal="center"/>
    </xf>
    <xf numFmtId="175" fontId="5" fillId="0" borderId="7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71" fontId="5" fillId="0" borderId="4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4" xfId="29" applyNumberFormat="1" applyFont="1" applyFill="1" applyBorder="1" applyAlignment="1">
      <alignment horizontal="center"/>
    </xf>
    <xf numFmtId="164" fontId="65" fillId="0" borderId="4" xfId="29" applyNumberFormat="1" applyFont="1" applyFill="1" applyBorder="1" applyAlignment="1">
      <alignment horizontal="center"/>
    </xf>
    <xf numFmtId="171" fontId="65" fillId="0" borderId="4" xfId="29" applyNumberFormat="1" applyFont="1" applyFill="1" applyBorder="1" applyAlignment="1">
      <alignment horizontal="center"/>
    </xf>
    <xf numFmtId="164" fontId="65" fillId="0" borderId="4" xfId="60" applyNumberFormat="1" applyFont="1" applyFill="1" applyBorder="1" applyAlignment="1">
      <alignment horizontal="center"/>
    </xf>
    <xf numFmtId="164" fontId="65" fillId="0" borderId="7" xfId="60" applyNumberFormat="1" applyFont="1" applyFill="1" applyBorder="1" applyAlignment="1">
      <alignment horizontal="center"/>
    </xf>
    <xf numFmtId="164" fontId="13" fillId="0" borderId="0" xfId="29" applyNumberFormat="1" applyFont="1" applyFill="1" applyBorder="1" applyAlignment="1">
      <alignment horizontal="center"/>
    </xf>
    <xf numFmtId="164" fontId="69" fillId="0" borderId="0" xfId="29" applyNumberFormat="1" applyFont="1" applyFill="1" applyBorder="1" applyAlignment="1">
      <alignment horizontal="center"/>
    </xf>
    <xf numFmtId="171" fontId="69" fillId="0" borderId="0" xfId="29" applyNumberFormat="1" applyFont="1" applyFill="1" applyBorder="1" applyAlignment="1">
      <alignment horizontal="center"/>
    </xf>
    <xf numFmtId="164" fontId="69" fillId="0" borderId="0" xfId="60" applyNumberFormat="1" applyFont="1" applyFill="1" applyBorder="1" applyAlignment="1">
      <alignment horizontal="center"/>
    </xf>
    <xf numFmtId="164" fontId="69" fillId="0" borderId="3" xfId="60" applyNumberFormat="1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center"/>
      <protection hidden="1"/>
    </xf>
    <xf numFmtId="167" fontId="5" fillId="0" borderId="4" xfId="0" applyNumberFormat="1" applyFont="1" applyFill="1" applyBorder="1" applyAlignment="1">
      <alignment horizontal="center"/>
    </xf>
    <xf numFmtId="171" fontId="5" fillId="0" borderId="7" xfId="0" applyNumberFormat="1" applyFont="1" applyFill="1" applyBorder="1" applyAlignment="1">
      <alignment horizontal="center"/>
    </xf>
    <xf numFmtId="164" fontId="47" fillId="0" borderId="4" xfId="29" applyNumberFormat="1" applyFont="1" applyFill="1" applyBorder="1" applyAlignment="1">
      <alignment horizontal="center"/>
    </xf>
    <xf numFmtId="164" fontId="47" fillId="0" borderId="0" xfId="29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0" fontId="70" fillId="0" borderId="37" xfId="0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5" fillId="0" borderId="24" xfId="0" applyFont="1" applyFill="1" applyBorder="1"/>
    <xf numFmtId="167" fontId="5" fillId="0" borderId="31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0" fillId="0" borderId="31" xfId="0" applyBorder="1"/>
    <xf numFmtId="167" fontId="5" fillId="0" borderId="3" xfId="0" applyNumberFormat="1" applyFont="1" applyFill="1" applyBorder="1" applyAlignment="1">
      <alignment horizontal="center"/>
    </xf>
    <xf numFmtId="164" fontId="67" fillId="0" borderId="0" xfId="29" applyNumberFormat="1" applyFont="1" applyFill="1" applyBorder="1" applyAlignment="1">
      <alignment horizontal="center"/>
    </xf>
    <xf numFmtId="164" fontId="67" fillId="0" borderId="0" xfId="60" applyNumberFormat="1" applyFont="1" applyFill="1" applyBorder="1" applyAlignment="1">
      <alignment horizontal="center"/>
    </xf>
    <xf numFmtId="164" fontId="67" fillId="0" borderId="3" xfId="60" applyNumberFormat="1" applyFont="1" applyFill="1" applyBorder="1" applyAlignment="1">
      <alignment horizontal="center"/>
    </xf>
    <xf numFmtId="164" fontId="47" fillId="0" borderId="3" xfId="29" applyNumberFormat="1" applyFont="1" applyFill="1" applyBorder="1" applyAlignment="1">
      <alignment horizontal="center"/>
    </xf>
    <xf numFmtId="164" fontId="47" fillId="0" borderId="7" xfId="29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7" xfId="0" applyNumberFormat="1" applyFont="1" applyBorder="1" applyAlignment="1">
      <alignment horizontal="center"/>
    </xf>
    <xf numFmtId="171" fontId="5" fillId="0" borderId="3" xfId="0" applyNumberFormat="1" applyFont="1" applyBorder="1" applyAlignment="1">
      <alignment horizontal="center"/>
    </xf>
    <xf numFmtId="164" fontId="71" fillId="0" borderId="0" xfId="29" applyNumberFormat="1" applyFont="1" applyFill="1" applyBorder="1" applyAlignment="1">
      <alignment horizontal="center"/>
    </xf>
    <xf numFmtId="164" fontId="72" fillId="0" borderId="0" xfId="29" applyNumberFormat="1" applyFont="1" applyFill="1" applyBorder="1" applyAlignment="1">
      <alignment horizontal="center"/>
    </xf>
    <xf numFmtId="171" fontId="72" fillId="0" borderId="0" xfId="29" applyNumberFormat="1" applyFont="1" applyFill="1" applyBorder="1" applyAlignment="1">
      <alignment horizontal="center"/>
    </xf>
    <xf numFmtId="164" fontId="72" fillId="0" borderId="0" xfId="60" applyNumberFormat="1" applyFont="1" applyFill="1" applyBorder="1" applyAlignment="1">
      <alignment horizontal="center"/>
    </xf>
    <xf numFmtId="164" fontId="72" fillId="0" borderId="3" xfId="60" applyNumberFormat="1" applyFont="1" applyFill="1" applyBorder="1" applyAlignment="1">
      <alignment horizontal="center"/>
    </xf>
    <xf numFmtId="2" fontId="73" fillId="0" borderId="0" xfId="0" applyNumberFormat="1" applyFont="1" applyFill="1" applyAlignment="1">
      <alignment horizontal="center"/>
    </xf>
    <xf numFmtId="0" fontId="65" fillId="0" borderId="4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>
      <alignment horizontal="center"/>
    </xf>
    <xf numFmtId="0" fontId="0" fillId="0" borderId="40" xfId="0" applyBorder="1"/>
    <xf numFmtId="0" fontId="2" fillId="3" borderId="0" xfId="3" applyAlignment="1">
      <alignment horizontal="left"/>
    </xf>
    <xf numFmtId="0" fontId="74" fillId="0" borderId="0" xfId="0" applyFont="1" applyFill="1" applyAlignment="1" applyProtection="1">
      <alignment horizontal="center"/>
      <protection hidden="1"/>
    </xf>
    <xf numFmtId="0" fontId="75" fillId="0" borderId="17" xfId="0" applyFont="1" applyFill="1" applyBorder="1" applyAlignment="1" applyProtection="1">
      <alignment horizontal="center"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75" fillId="0" borderId="3" xfId="0" applyFont="1" applyFill="1" applyBorder="1" applyAlignment="1" applyProtection="1">
      <alignment horizontal="center"/>
      <protection hidden="1"/>
    </xf>
    <xf numFmtId="0" fontId="74" fillId="22" borderId="0" xfId="0" applyFont="1" applyFill="1"/>
    <xf numFmtId="0" fontId="74" fillId="0" borderId="6" xfId="0" applyFont="1" applyFill="1" applyBorder="1" applyAlignment="1" applyProtection="1">
      <alignment horizontal="center"/>
      <protection hidden="1"/>
    </xf>
    <xf numFmtId="0" fontId="75" fillId="0" borderId="34" xfId="0" applyFont="1" applyFill="1" applyBorder="1" applyAlignment="1" applyProtection="1">
      <alignment horizontal="center"/>
      <protection hidden="1"/>
    </xf>
    <xf numFmtId="0" fontId="75" fillId="0" borderId="6" xfId="0" applyFont="1" applyFill="1" applyBorder="1" applyAlignment="1" applyProtection="1">
      <alignment horizontal="center"/>
      <protection hidden="1"/>
    </xf>
    <xf numFmtId="0" fontId="75" fillId="0" borderId="35" xfId="0" applyFont="1" applyFill="1" applyBorder="1" applyAlignment="1" applyProtection="1">
      <alignment horizontal="center"/>
      <protection hidden="1"/>
    </xf>
    <xf numFmtId="0" fontId="76" fillId="22" borderId="0" xfId="0" applyFont="1" applyFill="1" applyBorder="1" applyAlignment="1" applyProtection="1">
      <alignment horizontal="center"/>
      <protection hidden="1"/>
    </xf>
    <xf numFmtId="0" fontId="75" fillId="23" borderId="6" xfId="60" applyFont="1" applyFill="1" applyBorder="1" applyAlignment="1">
      <alignment wrapText="1"/>
    </xf>
    <xf numFmtId="164" fontId="77" fillId="23" borderId="6" xfId="60" applyNumberFormat="1" applyFont="1" applyFill="1" applyBorder="1" applyAlignment="1">
      <alignment horizontal="center" wrapText="1"/>
    </xf>
    <xf numFmtId="164" fontId="75" fillId="23" borderId="34" xfId="60" applyNumberFormat="1" applyFont="1" applyFill="1" applyBorder="1" applyAlignment="1">
      <alignment horizontal="center" wrapText="1"/>
    </xf>
    <xf numFmtId="164" fontId="75" fillId="23" borderId="6" xfId="60" applyNumberFormat="1" applyFont="1" applyFill="1" applyBorder="1" applyAlignment="1">
      <alignment horizontal="center" wrapText="1"/>
    </xf>
    <xf numFmtId="164" fontId="75" fillId="23" borderId="35" xfId="60" applyNumberFormat="1" applyFont="1" applyFill="1" applyBorder="1" applyAlignment="1">
      <alignment horizontal="center" wrapText="1"/>
    </xf>
    <xf numFmtId="164" fontId="75" fillId="23" borderId="0" xfId="60" applyNumberFormat="1" applyFont="1" applyFill="1" applyBorder="1" applyAlignment="1">
      <alignment horizontal="center" wrapText="1"/>
    </xf>
    <xf numFmtId="0" fontId="74" fillId="0" borderId="0" xfId="0" applyFont="1" applyFill="1" applyBorder="1" applyAlignment="1" applyProtection="1">
      <alignment horizontal="center"/>
      <protection hidden="1"/>
    </xf>
    <xf numFmtId="0" fontId="78" fillId="0" borderId="0" xfId="0" applyFont="1"/>
    <xf numFmtId="1" fontId="46" fillId="0" borderId="0" xfId="0" applyNumberFormat="1" applyFont="1"/>
    <xf numFmtId="1" fontId="1" fillId="2" borderId="0" xfId="2" applyNumberFormat="1"/>
    <xf numFmtId="0" fontId="75" fillId="0" borderId="0" xfId="29" applyFont="1" applyFill="1" applyBorder="1"/>
    <xf numFmtId="164" fontId="67" fillId="0" borderId="41" xfId="60" applyNumberFormat="1" applyFont="1" applyFill="1" applyBorder="1" applyAlignment="1">
      <alignment horizontal="center"/>
    </xf>
    <xf numFmtId="0" fontId="79" fillId="0" borderId="0" xfId="0" applyFont="1" applyBorder="1"/>
    <xf numFmtId="0" fontId="79" fillId="0" borderId="0" xfId="0" applyFont="1" applyFill="1" applyBorder="1"/>
    <xf numFmtId="0" fontId="80" fillId="0" borderId="4" xfId="0" applyFont="1" applyBorder="1" applyAlignment="1">
      <alignment horizontal="center"/>
    </xf>
    <xf numFmtId="0" fontId="79" fillId="0" borderId="4" xfId="0" applyFont="1" applyBorder="1"/>
    <xf numFmtId="2" fontId="57" fillId="0" borderId="0" xfId="0" applyNumberFormat="1" applyFont="1" applyFill="1" applyBorder="1" applyAlignment="1">
      <alignment horizontal="center"/>
    </xf>
    <xf numFmtId="0" fontId="35" fillId="3" borderId="0" xfId="3" applyFont="1" applyBorder="1" applyAlignment="1">
      <alignment horizontal="center"/>
    </xf>
    <xf numFmtId="0" fontId="35" fillId="3" borderId="3" xfId="3" applyFont="1" applyBorder="1" applyAlignment="1">
      <alignment horizontal="center"/>
    </xf>
    <xf numFmtId="0" fontId="35" fillId="3" borderId="12" xfId="3" applyFont="1" applyBorder="1" applyAlignment="1">
      <alignment horizontal="center"/>
    </xf>
    <xf numFmtId="0" fontId="35" fillId="3" borderId="13" xfId="3" applyFont="1" applyBorder="1" applyAlignment="1">
      <alignment horizontal="center"/>
    </xf>
    <xf numFmtId="0" fontId="35" fillId="3" borderId="14" xfId="3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" xfId="0" applyFont="1" applyBorder="1" applyAlignment="1"/>
    <xf numFmtId="49" fontId="36" fillId="0" borderId="4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4" xfId="0" applyFont="1" applyBorder="1"/>
    <xf numFmtId="2" fontId="36" fillId="0" borderId="4" xfId="0" applyNumberFormat="1" applyFont="1" applyBorder="1"/>
    <xf numFmtId="2" fontId="36" fillId="0" borderId="4" xfId="0" applyNumberFormat="1" applyFont="1" applyBorder="1" applyAlignment="1">
      <alignment horizontal="center"/>
    </xf>
    <xf numFmtId="0" fontId="81" fillId="21" borderId="4" xfId="0" applyFont="1" applyFill="1" applyBorder="1"/>
    <xf numFmtId="2" fontId="81" fillId="21" borderId="4" xfId="0" applyNumberFormat="1" applyFont="1" applyFill="1" applyBorder="1"/>
    <xf numFmtId="0" fontId="81" fillId="21" borderId="0" xfId="0" applyFont="1" applyFill="1" applyBorder="1"/>
    <xf numFmtId="2" fontId="81" fillId="21" borderId="0" xfId="0" applyNumberFormat="1" applyFont="1" applyFill="1" applyBorder="1"/>
    <xf numFmtId="0" fontId="81" fillId="21" borderId="0" xfId="0" applyFont="1" applyFill="1" applyBorder="1" applyAlignment="1">
      <alignment horizontal="left"/>
    </xf>
    <xf numFmtId="0" fontId="82" fillId="21" borderId="0" xfId="29" applyFont="1" applyFill="1"/>
    <xf numFmtId="0" fontId="81" fillId="21" borderId="0" xfId="0" applyNumberFormat="1" applyFont="1" applyFill="1" applyBorder="1" applyAlignment="1">
      <alignment horizontal="left"/>
    </xf>
    <xf numFmtId="0" fontId="81" fillId="21" borderId="0" xfId="0" applyFont="1" applyFill="1"/>
    <xf numFmtId="0" fontId="81" fillId="21" borderId="0" xfId="0" applyFont="1" applyFill="1" applyBorder="1" applyAlignment="1"/>
    <xf numFmtId="2" fontId="81" fillId="21" borderId="0" xfId="0" applyNumberFormat="1" applyFont="1" applyFill="1" applyBorder="1" applyAlignment="1">
      <alignment horizontal="center"/>
    </xf>
    <xf numFmtId="0" fontId="82" fillId="21" borderId="0" xfId="29" applyFont="1" applyFill="1" applyBorder="1"/>
    <xf numFmtId="0" fontId="81" fillId="21" borderId="0" xfId="0" applyFont="1" applyFill="1" applyBorder="1" applyAlignment="1">
      <alignment horizontal="right"/>
    </xf>
    <xf numFmtId="165" fontId="81" fillId="21" borderId="0" xfId="0" applyNumberFormat="1" applyFont="1" applyFill="1" applyBorder="1"/>
    <xf numFmtId="0" fontId="81" fillId="21" borderId="0" xfId="29" applyFont="1" applyFill="1" applyBorder="1"/>
    <xf numFmtId="0" fontId="81" fillId="21" borderId="0" xfId="29" applyFont="1" applyFill="1" applyBorder="1" applyAlignment="1">
      <alignment horizontal="center"/>
    </xf>
    <xf numFmtId="165" fontId="81" fillId="21" borderId="0" xfId="0" applyNumberFormat="1" applyFont="1" applyFill="1" applyBorder="1" applyAlignment="1">
      <alignment horizontal="right"/>
    </xf>
    <xf numFmtId="165" fontId="81" fillId="21" borderId="0" xfId="29" applyNumberFormat="1" applyFont="1" applyFill="1" applyBorder="1" applyAlignment="1">
      <alignment horizontal="right"/>
    </xf>
    <xf numFmtId="0" fontId="81" fillId="21" borderId="0" xfId="29" applyFont="1" applyFill="1" applyBorder="1" applyAlignment="1">
      <alignment horizontal="right"/>
    </xf>
    <xf numFmtId="2" fontId="81" fillId="21" borderId="0" xfId="0" applyNumberFormat="1" applyFont="1" applyFill="1" applyBorder="1" applyAlignment="1">
      <alignment horizontal="right"/>
    </xf>
    <xf numFmtId="0" fontId="82" fillId="21" borderId="0" xfId="0" applyFont="1" applyFill="1" applyBorder="1"/>
    <xf numFmtId="165" fontId="82" fillId="21" borderId="0" xfId="0" applyNumberFormat="1" applyFont="1" applyFill="1" applyBorder="1" applyAlignment="1">
      <alignment horizontal="right"/>
    </xf>
    <xf numFmtId="0" fontId="82" fillId="21" borderId="0" xfId="0" applyFont="1" applyFill="1" applyBorder="1" applyAlignment="1">
      <alignment horizontal="right"/>
    </xf>
    <xf numFmtId="167" fontId="81" fillId="21" borderId="0" xfId="0" applyNumberFormat="1" applyFont="1" applyFill="1" applyBorder="1" applyAlignment="1">
      <alignment horizontal="right"/>
    </xf>
    <xf numFmtId="167" fontId="81" fillId="21" borderId="0" xfId="0" applyNumberFormat="1" applyFont="1" applyFill="1" applyBorder="1"/>
    <xf numFmtId="166" fontId="81" fillId="21" borderId="0" xfId="0" applyNumberFormat="1" applyFont="1" applyFill="1" applyBorder="1" applyAlignment="1">
      <alignment horizontal="right"/>
    </xf>
    <xf numFmtId="165" fontId="81" fillId="21" borderId="0" xfId="0" applyNumberFormat="1" applyFont="1" applyFill="1" applyBorder="1" applyAlignment="1" applyProtection="1">
      <alignment horizontal="right"/>
    </xf>
    <xf numFmtId="165" fontId="82" fillId="21" borderId="0" xfId="29" applyNumberFormat="1" applyFont="1" applyFill="1" applyBorder="1" applyAlignment="1">
      <alignment horizontal="right"/>
    </xf>
    <xf numFmtId="0" fontId="81" fillId="21" borderId="0" xfId="0" applyFont="1" applyFill="1" applyAlignment="1">
      <alignment horizontal="right"/>
    </xf>
    <xf numFmtId="0" fontId="41" fillId="0" borderId="0" xfId="0" applyFont="1"/>
    <xf numFmtId="0" fontId="10" fillId="0" borderId="0" xfId="29" applyFont="1"/>
    <xf numFmtId="0" fontId="20" fillId="0" borderId="0" xfId="29" applyFont="1"/>
    <xf numFmtId="0" fontId="10" fillId="0" borderId="4" xfId="0" applyFont="1" applyBorder="1"/>
  </cellXfs>
  <cellStyles count="65">
    <cellStyle name="Bad" xfId="3" builtinId="27"/>
    <cellStyle name="Calculation" xfId="4" builtinId="22"/>
    <cellStyle name="Check Cell" xfId="5" builtinId="23"/>
    <cellStyle name="Comma" xfId="1" builtinId="3"/>
    <cellStyle name="Comma 2" xfId="3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2" builtinId="9" hidden="1"/>
    <cellStyle name="Followed Hyperlink" xfId="64" builtinId="9" hidden="1"/>
    <cellStyle name="Good" xfId="2" builtinId="26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1" builtinId="8" hidden="1"/>
    <cellStyle name="Hyperlink" xfId="63" builtinId="8" hidden="1"/>
    <cellStyle name="Neutral" xfId="31" builtinId="28"/>
    <cellStyle name="Normal" xfId="0" builtinId="0"/>
    <cellStyle name="Normal 2" xfId="6"/>
    <cellStyle name="Normal 3" xfId="32"/>
    <cellStyle name="Normal_results" xfId="60"/>
    <cellStyle name="Normal_Sheet1" xfId="29"/>
    <cellStyle name="Normal_Sheet1_1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'KLA geochron and Wr composition'!$D$4</c:f>
              <c:strCache>
                <c:ptCount val="1"/>
                <c:pt idx="0">
                  <c:v>Kohistan Batholith</c:v>
                </c:pt>
              </c:strCache>
            </c:strRef>
          </c:tx>
          <c:spPr>
            <a:ln w="28575">
              <a:noFill/>
            </a:ln>
          </c:spPr>
          <c:xVal>
            <c:numRef>
              <c:f>'KLA geochron and Wr composition'!$F$4:$F$50</c:f>
              <c:numCache>
                <c:formatCode>General</c:formatCode>
                <c:ptCount val="47"/>
                <c:pt idx="0">
                  <c:v>58.9</c:v>
                </c:pt>
                <c:pt idx="1">
                  <c:v>83.5</c:v>
                </c:pt>
                <c:pt idx="2">
                  <c:v>86.0</c:v>
                </c:pt>
                <c:pt idx="3">
                  <c:v>64.8</c:v>
                </c:pt>
                <c:pt idx="4">
                  <c:v>72.1</c:v>
                </c:pt>
                <c:pt idx="5">
                  <c:v>58.8</c:v>
                </c:pt>
                <c:pt idx="6">
                  <c:v>61.3</c:v>
                </c:pt>
                <c:pt idx="7">
                  <c:v>72.0</c:v>
                </c:pt>
                <c:pt idx="8">
                  <c:v>50.4</c:v>
                </c:pt>
                <c:pt idx="9">
                  <c:v>37.2</c:v>
                </c:pt>
                <c:pt idx="10">
                  <c:v>39.9</c:v>
                </c:pt>
                <c:pt idx="11">
                  <c:v>40.9</c:v>
                </c:pt>
                <c:pt idx="12">
                  <c:v>47.9</c:v>
                </c:pt>
                <c:pt idx="13">
                  <c:v>51.5</c:v>
                </c:pt>
                <c:pt idx="14">
                  <c:v>46.3</c:v>
                </c:pt>
                <c:pt idx="15">
                  <c:v>31.66</c:v>
                </c:pt>
                <c:pt idx="16">
                  <c:v>30.1</c:v>
                </c:pt>
                <c:pt idx="17">
                  <c:v>42.1</c:v>
                </c:pt>
                <c:pt idx="18">
                  <c:v>41.5</c:v>
                </c:pt>
                <c:pt idx="19">
                  <c:v>30.36</c:v>
                </c:pt>
                <c:pt idx="20">
                  <c:v>50.0</c:v>
                </c:pt>
                <c:pt idx="21">
                  <c:v>50.44</c:v>
                </c:pt>
                <c:pt idx="22">
                  <c:v>70.0</c:v>
                </c:pt>
                <c:pt idx="23">
                  <c:v>151.0</c:v>
                </c:pt>
                <c:pt idx="24">
                  <c:v>112.0</c:v>
                </c:pt>
                <c:pt idx="25">
                  <c:v>102.1</c:v>
                </c:pt>
                <c:pt idx="26">
                  <c:v>98.6</c:v>
                </c:pt>
                <c:pt idx="27">
                  <c:v>72.0</c:v>
                </c:pt>
                <c:pt idx="28">
                  <c:v>62.7</c:v>
                </c:pt>
                <c:pt idx="29">
                  <c:v>61.8</c:v>
                </c:pt>
                <c:pt idx="30">
                  <c:v>58.5</c:v>
                </c:pt>
                <c:pt idx="31">
                  <c:v>58.1</c:v>
                </c:pt>
                <c:pt idx="32">
                  <c:v>53.4</c:v>
                </c:pt>
                <c:pt idx="33">
                  <c:v>53.3</c:v>
                </c:pt>
                <c:pt idx="34">
                  <c:v>51.5</c:v>
                </c:pt>
                <c:pt idx="35">
                  <c:v>51.6</c:v>
                </c:pt>
                <c:pt idx="36">
                  <c:v>50.3</c:v>
                </c:pt>
                <c:pt idx="37">
                  <c:v>59.5</c:v>
                </c:pt>
                <c:pt idx="38">
                  <c:v>60.9</c:v>
                </c:pt>
                <c:pt idx="39">
                  <c:v>66.0</c:v>
                </c:pt>
                <c:pt idx="40">
                  <c:v>48.1</c:v>
                </c:pt>
                <c:pt idx="41">
                  <c:v>39.81</c:v>
                </c:pt>
                <c:pt idx="42">
                  <c:v>29.64</c:v>
                </c:pt>
                <c:pt idx="43">
                  <c:v>21.5</c:v>
                </c:pt>
                <c:pt idx="44">
                  <c:v>25.1</c:v>
                </c:pt>
                <c:pt idx="45">
                  <c:v>68.5</c:v>
                </c:pt>
                <c:pt idx="46">
                  <c:v>79.6</c:v>
                </c:pt>
              </c:numCache>
            </c:numRef>
          </c:xVal>
          <c:yVal>
            <c:numRef>
              <c:f>'KLA geochron and Wr composition'!$BQ$4:$BQ$50</c:f>
              <c:numCache>
                <c:formatCode>0.000000</c:formatCode>
                <c:ptCount val="47"/>
                <c:pt idx="0">
                  <c:v>0.512804881959897</c:v>
                </c:pt>
                <c:pt idx="1">
                  <c:v>0.512789661660458</c:v>
                </c:pt>
                <c:pt idx="2">
                  <c:v>0.512805611841329</c:v>
                </c:pt>
                <c:pt idx="3">
                  <c:v>0.512802134182498</c:v>
                </c:pt>
                <c:pt idx="4">
                  <c:v>0.512635299825084</c:v>
                </c:pt>
                <c:pt idx="5">
                  <c:v>0.51274084483111</c:v>
                </c:pt>
                <c:pt idx="6">
                  <c:v>0.512734912389884</c:v>
                </c:pt>
                <c:pt idx="7">
                  <c:v>0.51270643806931</c:v>
                </c:pt>
                <c:pt idx="8">
                  <c:v>0.51238918681322</c:v>
                </c:pt>
                <c:pt idx="9">
                  <c:v>0.512677814230866</c:v>
                </c:pt>
                <c:pt idx="10">
                  <c:v>0.512662991106026</c:v>
                </c:pt>
                <c:pt idx="11">
                  <c:v>0.512877106089633</c:v>
                </c:pt>
                <c:pt idx="12">
                  <c:v>0.512723613687101</c:v>
                </c:pt>
                <c:pt idx="13">
                  <c:v>0.51275274254001</c:v>
                </c:pt>
                <c:pt idx="14">
                  <c:v>0.51275274254001</c:v>
                </c:pt>
                <c:pt idx="15">
                  <c:v>0.51263819465443</c:v>
                </c:pt>
                <c:pt idx="16">
                  <c:v>0.512653009827563</c:v>
                </c:pt>
                <c:pt idx="19">
                  <c:v>0.512688036897954</c:v>
                </c:pt>
                <c:pt idx="20">
                  <c:v>0.512686168414188</c:v>
                </c:pt>
                <c:pt idx="21">
                  <c:v>0.512715424964886</c:v>
                </c:pt>
                <c:pt idx="22">
                  <c:v>0.512684856270725</c:v>
                </c:pt>
                <c:pt idx="23">
                  <c:v>0.512765562719158</c:v>
                </c:pt>
                <c:pt idx="24">
                  <c:v>0.512744348495496</c:v>
                </c:pt>
                <c:pt idx="25">
                  <c:v>0.512762540481568</c:v>
                </c:pt>
                <c:pt idx="26">
                  <c:v>0.512712238478231</c:v>
                </c:pt>
                <c:pt idx="27">
                  <c:v>0.512673401889371</c:v>
                </c:pt>
                <c:pt idx="28">
                  <c:v>0.512704583841502</c:v>
                </c:pt>
                <c:pt idx="29">
                  <c:v>0.512676927825248</c:v>
                </c:pt>
                <c:pt idx="30">
                  <c:v>0.512693948743976</c:v>
                </c:pt>
                <c:pt idx="31">
                  <c:v>0.512690455686965</c:v>
                </c:pt>
                <c:pt idx="32">
                  <c:v>0.51268057843003</c:v>
                </c:pt>
                <c:pt idx="33">
                  <c:v>0.512712093140036</c:v>
                </c:pt>
                <c:pt idx="34">
                  <c:v>0.512642932173734</c:v>
                </c:pt>
                <c:pt idx="35">
                  <c:v>0.512682767512633</c:v>
                </c:pt>
                <c:pt idx="36">
                  <c:v>0.512652167273004</c:v>
                </c:pt>
                <c:pt idx="37">
                  <c:v>0.512689369779984</c:v>
                </c:pt>
                <c:pt idx="38">
                  <c:v>0.512691412720539</c:v>
                </c:pt>
                <c:pt idx="39">
                  <c:v>0.512638006389982</c:v>
                </c:pt>
                <c:pt idx="40">
                  <c:v>0.512248219379245</c:v>
                </c:pt>
                <c:pt idx="41">
                  <c:v>0.512276783609479</c:v>
                </c:pt>
                <c:pt idx="42">
                  <c:v>0.512104607888876</c:v>
                </c:pt>
                <c:pt idx="43">
                  <c:v>0.512253739872038</c:v>
                </c:pt>
                <c:pt idx="44">
                  <c:v>0.512276004401666</c:v>
                </c:pt>
                <c:pt idx="45">
                  <c:v>0.512684718881839</c:v>
                </c:pt>
                <c:pt idx="46">
                  <c:v>0.512705735678627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'KLA geochron and Wr composition'!$D$51</c:f>
              <c:strCache>
                <c:ptCount val="1"/>
                <c:pt idx="0">
                  <c:v>Chilas Granitoids</c:v>
                </c:pt>
              </c:strCache>
            </c:strRef>
          </c:tx>
          <c:spPr>
            <a:ln w="28575">
              <a:noFill/>
            </a:ln>
          </c:spPr>
          <c:xVal>
            <c:numRef>
              <c:f>'KLA geochron and Wr composition'!$F$51:$F$68</c:f>
              <c:numCache>
                <c:formatCode>General</c:formatCode>
                <c:ptCount val="18"/>
                <c:pt idx="0">
                  <c:v>74.62</c:v>
                </c:pt>
                <c:pt idx="1">
                  <c:v>85.0</c:v>
                </c:pt>
                <c:pt idx="2">
                  <c:v>85.0</c:v>
                </c:pt>
                <c:pt idx="3">
                  <c:v>85.0</c:v>
                </c:pt>
                <c:pt idx="4">
                  <c:v>85.0</c:v>
                </c:pt>
                <c:pt idx="5">
                  <c:v>85.0</c:v>
                </c:pt>
                <c:pt idx="6">
                  <c:v>85.0</c:v>
                </c:pt>
                <c:pt idx="7">
                  <c:v>85.0</c:v>
                </c:pt>
                <c:pt idx="8">
                  <c:v>85.0</c:v>
                </c:pt>
                <c:pt idx="9">
                  <c:v>85.0</c:v>
                </c:pt>
                <c:pt idx="10">
                  <c:v>85.0</c:v>
                </c:pt>
                <c:pt idx="11">
                  <c:v>85.0</c:v>
                </c:pt>
                <c:pt idx="12">
                  <c:v>85.0</c:v>
                </c:pt>
                <c:pt idx="13">
                  <c:v>85.0</c:v>
                </c:pt>
                <c:pt idx="14">
                  <c:v>85.0</c:v>
                </c:pt>
                <c:pt idx="15">
                  <c:v>85.0</c:v>
                </c:pt>
                <c:pt idx="16">
                  <c:v>85.0</c:v>
                </c:pt>
                <c:pt idx="17">
                  <c:v>116.0</c:v>
                </c:pt>
              </c:numCache>
            </c:numRef>
          </c:xVal>
          <c:yVal>
            <c:numRef>
              <c:f>'KLA geochron and Wr composition'!$BQ$51:$BQ$68</c:f>
              <c:numCache>
                <c:formatCode>0.000000</c:formatCode>
                <c:ptCount val="18"/>
                <c:pt idx="0">
                  <c:v>0.512552317108289</c:v>
                </c:pt>
                <c:pt idx="2">
                  <c:v>0.512742641055755</c:v>
                </c:pt>
                <c:pt idx="3">
                  <c:v>0.512755400949463</c:v>
                </c:pt>
                <c:pt idx="6">
                  <c:v>0.512787141886404</c:v>
                </c:pt>
                <c:pt idx="8">
                  <c:v>0.512773101599456</c:v>
                </c:pt>
                <c:pt idx="11">
                  <c:v>0.512790701778309</c:v>
                </c:pt>
                <c:pt idx="14">
                  <c:v>0.512770893672405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'KLA geochron and Wr composition'!$F$69:$F$116</c:f>
              <c:numCache>
                <c:formatCode>General</c:formatCode>
                <c:ptCount val="48"/>
                <c:pt idx="0">
                  <c:v>116.0</c:v>
                </c:pt>
                <c:pt idx="1">
                  <c:v>116.0</c:v>
                </c:pt>
                <c:pt idx="2">
                  <c:v>116.0</c:v>
                </c:pt>
                <c:pt idx="3">
                  <c:v>116.0</c:v>
                </c:pt>
                <c:pt idx="4">
                  <c:v>97.7</c:v>
                </c:pt>
                <c:pt idx="5">
                  <c:v>97.7</c:v>
                </c:pt>
                <c:pt idx="6">
                  <c:v>97.7</c:v>
                </c:pt>
                <c:pt idx="7">
                  <c:v>97.7</c:v>
                </c:pt>
                <c:pt idx="8">
                  <c:v>97.7</c:v>
                </c:pt>
                <c:pt idx="9">
                  <c:v>116.0</c:v>
                </c:pt>
                <c:pt idx="10">
                  <c:v>116.0</c:v>
                </c:pt>
                <c:pt idx="11">
                  <c:v>116.0</c:v>
                </c:pt>
                <c:pt idx="12">
                  <c:v>98.91</c:v>
                </c:pt>
                <c:pt idx="13">
                  <c:v>103.81</c:v>
                </c:pt>
                <c:pt idx="14">
                  <c:v>98.84</c:v>
                </c:pt>
                <c:pt idx="15">
                  <c:v>104.77</c:v>
                </c:pt>
                <c:pt idx="16">
                  <c:v>104.38</c:v>
                </c:pt>
                <c:pt idx="17">
                  <c:v>93.58</c:v>
                </c:pt>
                <c:pt idx="18">
                  <c:v>104.0</c:v>
                </c:pt>
                <c:pt idx="19">
                  <c:v>104.0</c:v>
                </c:pt>
                <c:pt idx="20">
                  <c:v>104.0</c:v>
                </c:pt>
                <c:pt idx="21">
                  <c:v>104.0</c:v>
                </c:pt>
                <c:pt idx="22">
                  <c:v>104.0</c:v>
                </c:pt>
                <c:pt idx="23">
                  <c:v>104.0</c:v>
                </c:pt>
                <c:pt idx="24">
                  <c:v>104.0</c:v>
                </c:pt>
                <c:pt idx="25">
                  <c:v>104.0</c:v>
                </c:pt>
                <c:pt idx="26">
                  <c:v>104.0</c:v>
                </c:pt>
                <c:pt idx="27">
                  <c:v>104.0</c:v>
                </c:pt>
                <c:pt idx="28">
                  <c:v>99.0</c:v>
                </c:pt>
                <c:pt idx="29">
                  <c:v>99.0</c:v>
                </c:pt>
                <c:pt idx="30">
                  <c:v>99.0</c:v>
                </c:pt>
                <c:pt idx="31">
                  <c:v>102.0</c:v>
                </c:pt>
                <c:pt idx="32">
                  <c:v>102.0</c:v>
                </c:pt>
                <c:pt idx="33">
                  <c:v>102.0</c:v>
                </c:pt>
                <c:pt idx="34">
                  <c:v>102.0</c:v>
                </c:pt>
                <c:pt idx="35">
                  <c:v>102.0</c:v>
                </c:pt>
                <c:pt idx="36">
                  <c:v>102.0</c:v>
                </c:pt>
                <c:pt idx="37">
                  <c:v>98.9</c:v>
                </c:pt>
                <c:pt idx="38">
                  <c:v>98.9</c:v>
                </c:pt>
                <c:pt idx="39">
                  <c:v>98.9</c:v>
                </c:pt>
                <c:pt idx="40">
                  <c:v>91.8</c:v>
                </c:pt>
                <c:pt idx="41">
                  <c:v>91.8</c:v>
                </c:pt>
                <c:pt idx="42">
                  <c:v>97.1</c:v>
                </c:pt>
                <c:pt idx="43">
                  <c:v>100.9</c:v>
                </c:pt>
                <c:pt idx="44">
                  <c:v>84.3</c:v>
                </c:pt>
                <c:pt idx="45">
                  <c:v>84.6</c:v>
                </c:pt>
                <c:pt idx="46">
                  <c:v>81.1</c:v>
                </c:pt>
                <c:pt idx="47">
                  <c:v>116.0</c:v>
                </c:pt>
              </c:numCache>
            </c:numRef>
          </c:xVal>
          <c:yVal>
            <c:numRef>
              <c:f>'KLA geochron and Wr composition'!$BQ$69:$BQ$116</c:f>
              <c:numCache>
                <c:formatCode>General</c:formatCode>
                <c:ptCount val="48"/>
                <c:pt idx="7" formatCode="0.000000">
                  <c:v>0.512700405983251</c:v>
                </c:pt>
                <c:pt idx="8" formatCode="0.000000">
                  <c:v>0.512697708802783</c:v>
                </c:pt>
                <c:pt idx="12" formatCode="0.000000">
                  <c:v>0.512783356088033</c:v>
                </c:pt>
                <c:pt idx="13" formatCode="0.000000">
                  <c:v>0.512808504457161</c:v>
                </c:pt>
                <c:pt idx="14" formatCode="0.000000">
                  <c:v>0.512841590017567</c:v>
                </c:pt>
                <c:pt idx="15" formatCode="0.000000">
                  <c:v>0.512878592901049</c:v>
                </c:pt>
                <c:pt idx="16" formatCode="0.000000">
                  <c:v>0.512782970410063</c:v>
                </c:pt>
                <c:pt idx="18" formatCode="0.000000">
                  <c:v>0.512795698500938</c:v>
                </c:pt>
                <c:pt idx="19" formatCode="0.000000">
                  <c:v>0.512912982381222</c:v>
                </c:pt>
                <c:pt idx="20" formatCode="0.000000">
                  <c:v>0.512870192600437</c:v>
                </c:pt>
                <c:pt idx="21" formatCode="0.000000">
                  <c:v>0.512756422423279</c:v>
                </c:pt>
                <c:pt idx="22" formatCode="0.000000">
                  <c:v>0.512737143788338</c:v>
                </c:pt>
                <c:pt idx="23" formatCode="0.000000">
                  <c:v>0.512862356495239</c:v>
                </c:pt>
                <c:pt idx="24" formatCode="0.000000">
                  <c:v>0.512824295038217</c:v>
                </c:pt>
                <c:pt idx="25" formatCode="0.000000">
                  <c:v>0.512840091834063</c:v>
                </c:pt>
                <c:pt idx="26" formatCode="0.000000">
                  <c:v>0.512877304014112</c:v>
                </c:pt>
                <c:pt idx="27" formatCode="0.000000">
                  <c:v>0.512896121144512</c:v>
                </c:pt>
                <c:pt idx="28" formatCode="0.000000">
                  <c:v>0.512813575884604</c:v>
                </c:pt>
                <c:pt idx="29" formatCode="0.000000">
                  <c:v>0.512896720887999</c:v>
                </c:pt>
                <c:pt idx="30" formatCode="0.000000">
                  <c:v>0.512883670942335</c:v>
                </c:pt>
                <c:pt idx="32" formatCode="0.000000">
                  <c:v>0.512795940236519</c:v>
                </c:pt>
                <c:pt idx="33" formatCode="0.000000">
                  <c:v>0.512807309818764</c:v>
                </c:pt>
                <c:pt idx="34" formatCode="0.000000">
                  <c:v>0.512808864213542</c:v>
                </c:pt>
                <c:pt idx="35" formatCode="0.000000">
                  <c:v>0.512830329240999</c:v>
                </c:pt>
                <c:pt idx="36" formatCode="0.000000">
                  <c:v>0.51277390766327</c:v>
                </c:pt>
                <c:pt idx="37" formatCode="0.000000">
                  <c:v>0.51275</c:v>
                </c:pt>
                <c:pt idx="38" formatCode="0.000000">
                  <c:v>0.512759879502473</c:v>
                </c:pt>
                <c:pt idx="39" formatCode="0.000000">
                  <c:v>0.51276</c:v>
                </c:pt>
                <c:pt idx="40" formatCode="0.000000">
                  <c:v>0.51281</c:v>
                </c:pt>
                <c:pt idx="41" formatCode="0.000000">
                  <c:v>0.51283</c:v>
                </c:pt>
                <c:pt idx="42" formatCode="0.000000">
                  <c:v>0.51279</c:v>
                </c:pt>
                <c:pt idx="43" formatCode="0.000000">
                  <c:v>0.51273</c:v>
                </c:pt>
                <c:pt idx="44" formatCode="0.000000">
                  <c:v>0.51269</c:v>
                </c:pt>
                <c:pt idx="45" formatCode="0.000000">
                  <c:v>0.51261</c:v>
                </c:pt>
                <c:pt idx="46" formatCode="0.000000">
                  <c:v>0.51268</c:v>
                </c:pt>
                <c:pt idx="47" formatCode="0.000000">
                  <c:v>0.51279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4426016"/>
        <c:axId val="-2059899616"/>
      </c:scatterChart>
      <c:valAx>
        <c:axId val="-2074426016"/>
        <c:scaling>
          <c:orientation val="minMax"/>
          <c:max val="155.0"/>
          <c:min val="51.0"/>
        </c:scaling>
        <c:delete val="0"/>
        <c:axPos val="b"/>
        <c:numFmt formatCode="General" sourceLinked="1"/>
        <c:majorTickMark val="out"/>
        <c:minorTickMark val="none"/>
        <c:tickLblPos val="nextTo"/>
        <c:crossAx val="-2059899616"/>
        <c:crosses val="autoZero"/>
        <c:crossBetween val="midCat"/>
      </c:valAx>
      <c:valAx>
        <c:axId val="-205989961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-2074426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'KLA geochron and Wr composition'!$CT$53:$CT$117</c:f>
              <c:numCache>
                <c:formatCode>0.000000</c:formatCode>
                <c:ptCount val="65"/>
                <c:pt idx="4">
                  <c:v>0.703980776705333</c:v>
                </c:pt>
                <c:pt idx="6">
                  <c:v>0.704027734025555</c:v>
                </c:pt>
                <c:pt idx="7">
                  <c:v>0.704355099795157</c:v>
                </c:pt>
                <c:pt idx="8">
                  <c:v>0.704065929633985</c:v>
                </c:pt>
                <c:pt idx="9">
                  <c:v>0.704021842517122</c:v>
                </c:pt>
                <c:pt idx="11">
                  <c:v>0.704012259629249</c:v>
                </c:pt>
                <c:pt idx="12">
                  <c:v>0.70406264735676</c:v>
                </c:pt>
                <c:pt idx="13">
                  <c:v>0.704054577596286</c:v>
                </c:pt>
                <c:pt idx="14">
                  <c:v>0.704049921657074</c:v>
                </c:pt>
                <c:pt idx="19">
                  <c:v>0.704387822905973</c:v>
                </c:pt>
                <c:pt idx="24">
                  <c:v>0.704236438671962</c:v>
                </c:pt>
                <c:pt idx="28">
                  <c:v>0.705029559488472</c:v>
                </c:pt>
                <c:pt idx="29">
                  <c:v>0.704158732922798</c:v>
                </c:pt>
                <c:pt idx="30">
                  <c:v>0.704328734705263</c:v>
                </c:pt>
                <c:pt idx="31">
                  <c:v>0.704383029667865</c:v>
                </c:pt>
                <c:pt idx="32">
                  <c:v>0.703722613997351</c:v>
                </c:pt>
                <c:pt idx="34">
                  <c:v>0.703372514668722</c:v>
                </c:pt>
                <c:pt idx="35">
                  <c:v>0.703199936458116</c:v>
                </c:pt>
                <c:pt idx="36">
                  <c:v>0.703756156892448</c:v>
                </c:pt>
                <c:pt idx="37">
                  <c:v>0.703740177356511</c:v>
                </c:pt>
                <c:pt idx="38">
                  <c:v>0.70422715313163</c:v>
                </c:pt>
                <c:pt idx="39">
                  <c:v>0.704185158213754</c:v>
                </c:pt>
                <c:pt idx="40">
                  <c:v>0.704437826069744</c:v>
                </c:pt>
                <c:pt idx="41">
                  <c:v>0.704204445232994</c:v>
                </c:pt>
                <c:pt idx="42">
                  <c:v>0.704341662509416</c:v>
                </c:pt>
                <c:pt idx="43">
                  <c:v>0.703481013040286</c:v>
                </c:pt>
                <c:pt idx="44">
                  <c:v>0.70432270189984</c:v>
                </c:pt>
                <c:pt idx="45">
                  <c:v>0.704272539040895</c:v>
                </c:pt>
                <c:pt idx="46">
                  <c:v>0.704304030705642</c:v>
                </c:pt>
                <c:pt idx="53">
                  <c:v>0.70392</c:v>
                </c:pt>
                <c:pt idx="54">
                  <c:v>0.703901055101708</c:v>
                </c:pt>
                <c:pt idx="55">
                  <c:v>0.70392</c:v>
                </c:pt>
                <c:pt idx="56">
                  <c:v>0.70358</c:v>
                </c:pt>
                <c:pt idx="57">
                  <c:v>0.70358</c:v>
                </c:pt>
                <c:pt idx="58">
                  <c:v>0.7035</c:v>
                </c:pt>
                <c:pt idx="59">
                  <c:v>0.70397</c:v>
                </c:pt>
                <c:pt idx="60">
                  <c:v>0.70378</c:v>
                </c:pt>
                <c:pt idx="61">
                  <c:v>0.70415</c:v>
                </c:pt>
                <c:pt idx="62">
                  <c:v>0.70403</c:v>
                </c:pt>
                <c:pt idx="63">
                  <c:v>0.70405</c:v>
                </c:pt>
              </c:numCache>
            </c:numRef>
          </c:xVal>
          <c:yVal>
            <c:numRef>
              <c:f>'KLA geochron and Wr composition'!$BQ$53:$BQ$117</c:f>
              <c:numCache>
                <c:formatCode>0.000000</c:formatCode>
                <c:ptCount val="65"/>
                <c:pt idx="0">
                  <c:v>0.512742641055755</c:v>
                </c:pt>
                <c:pt idx="1">
                  <c:v>0.512755400949463</c:v>
                </c:pt>
                <c:pt idx="4">
                  <c:v>0.512787141886404</c:v>
                </c:pt>
                <c:pt idx="6">
                  <c:v>0.512773101599456</c:v>
                </c:pt>
                <c:pt idx="9">
                  <c:v>0.512790701778309</c:v>
                </c:pt>
                <c:pt idx="12">
                  <c:v>0.512770893672405</c:v>
                </c:pt>
                <c:pt idx="23">
                  <c:v>0.512700405983251</c:v>
                </c:pt>
                <c:pt idx="24">
                  <c:v>0.512697708802783</c:v>
                </c:pt>
                <c:pt idx="28">
                  <c:v>0.512783356088033</c:v>
                </c:pt>
                <c:pt idx="29">
                  <c:v>0.512808504457161</c:v>
                </c:pt>
                <c:pt idx="30">
                  <c:v>0.512841590017567</c:v>
                </c:pt>
                <c:pt idx="31">
                  <c:v>0.512878592901049</c:v>
                </c:pt>
                <c:pt idx="32">
                  <c:v>0.512782970410063</c:v>
                </c:pt>
                <c:pt idx="34">
                  <c:v>0.512795698500938</c:v>
                </c:pt>
                <c:pt idx="35">
                  <c:v>0.512912982381222</c:v>
                </c:pt>
                <c:pt idx="36">
                  <c:v>0.512870192600437</c:v>
                </c:pt>
                <c:pt idx="37">
                  <c:v>0.512756422423279</c:v>
                </c:pt>
                <c:pt idx="38">
                  <c:v>0.512737143788338</c:v>
                </c:pt>
                <c:pt idx="39">
                  <c:v>0.512862356495239</c:v>
                </c:pt>
                <c:pt idx="40">
                  <c:v>0.512824295038217</c:v>
                </c:pt>
                <c:pt idx="41">
                  <c:v>0.512840091834063</c:v>
                </c:pt>
                <c:pt idx="42">
                  <c:v>0.512877304014112</c:v>
                </c:pt>
                <c:pt idx="43">
                  <c:v>0.512896121144512</c:v>
                </c:pt>
                <c:pt idx="44">
                  <c:v>0.512813575884604</c:v>
                </c:pt>
                <c:pt idx="45">
                  <c:v>0.512896720887999</c:v>
                </c:pt>
                <c:pt idx="46">
                  <c:v>0.512883670942335</c:v>
                </c:pt>
                <c:pt idx="48">
                  <c:v>0.512795940236519</c:v>
                </c:pt>
                <c:pt idx="49">
                  <c:v>0.512807309818764</c:v>
                </c:pt>
                <c:pt idx="50">
                  <c:v>0.512808864213542</c:v>
                </c:pt>
                <c:pt idx="51">
                  <c:v>0.512830329240999</c:v>
                </c:pt>
                <c:pt idx="52">
                  <c:v>0.51277390766327</c:v>
                </c:pt>
                <c:pt idx="53">
                  <c:v>0.51275</c:v>
                </c:pt>
                <c:pt idx="54">
                  <c:v>0.512759879502473</c:v>
                </c:pt>
                <c:pt idx="55">
                  <c:v>0.51276</c:v>
                </c:pt>
                <c:pt idx="56">
                  <c:v>0.51281</c:v>
                </c:pt>
                <c:pt idx="57">
                  <c:v>0.51283</c:v>
                </c:pt>
                <c:pt idx="58">
                  <c:v>0.51279</c:v>
                </c:pt>
                <c:pt idx="59">
                  <c:v>0.51273</c:v>
                </c:pt>
                <c:pt idx="60">
                  <c:v>0.51269</c:v>
                </c:pt>
                <c:pt idx="61">
                  <c:v>0.51261</c:v>
                </c:pt>
                <c:pt idx="62">
                  <c:v>0.51268</c:v>
                </c:pt>
                <c:pt idx="63">
                  <c:v>0.51279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882848"/>
        <c:axId val="-2059880064"/>
      </c:scatterChart>
      <c:valAx>
        <c:axId val="-2059882848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-2059880064"/>
        <c:crosses val="autoZero"/>
        <c:crossBetween val="midCat"/>
      </c:valAx>
      <c:valAx>
        <c:axId val="-205988006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-2059882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'KLA geochron and Wr composition'!$BZ$3:$BZ$116</c:f>
              <c:numCache>
                <c:formatCode>0.000</c:formatCode>
                <c:ptCount val="114"/>
                <c:pt idx="0">
                  <c:v>18.60594833428202</c:v>
                </c:pt>
                <c:pt idx="1">
                  <c:v>18.49258660846412</c:v>
                </c:pt>
                <c:pt idx="2">
                  <c:v>18.32473243405517</c:v>
                </c:pt>
                <c:pt idx="3">
                  <c:v>18.37988894251926</c:v>
                </c:pt>
                <c:pt idx="4">
                  <c:v>18.57529935336323</c:v>
                </c:pt>
                <c:pt idx="5">
                  <c:v>18.65916067631229</c:v>
                </c:pt>
                <c:pt idx="6">
                  <c:v>18.67632136028769</c:v>
                </c:pt>
                <c:pt idx="7">
                  <c:v>18.55917472469618</c:v>
                </c:pt>
                <c:pt idx="8">
                  <c:v>18.59654280725696</c:v>
                </c:pt>
                <c:pt idx="9">
                  <c:v>18.77700599247737</c:v>
                </c:pt>
                <c:pt idx="10" formatCode="General">
                  <c:v>18.76519571774483</c:v>
                </c:pt>
                <c:pt idx="11" formatCode="General">
                  <c:v>18.6634323378595</c:v>
                </c:pt>
                <c:pt idx="12" formatCode="General">
                  <c:v>18.58091397831245</c:v>
                </c:pt>
                <c:pt idx="13">
                  <c:v>18.65514750483848</c:v>
                </c:pt>
                <c:pt idx="14">
                  <c:v>18.73652195997861</c:v>
                </c:pt>
                <c:pt idx="15">
                  <c:v>18.84061902014857</c:v>
                </c:pt>
                <c:pt idx="16">
                  <c:v>18.8182824178728</c:v>
                </c:pt>
                <c:pt idx="17">
                  <c:v>18.70468231172801</c:v>
                </c:pt>
                <c:pt idx="21">
                  <c:v>18.85087647944262</c:v>
                </c:pt>
                <c:pt idx="22">
                  <c:v>18.81440960290611</c:v>
                </c:pt>
                <c:pt idx="23">
                  <c:v>18.62237057335184</c:v>
                </c:pt>
                <c:pt idx="24">
                  <c:v>18.08602397596992</c:v>
                </c:pt>
                <c:pt idx="25">
                  <c:v>18.63644066586937</c:v>
                </c:pt>
                <c:pt idx="26">
                  <c:v>18.44584339449321</c:v>
                </c:pt>
                <c:pt idx="27">
                  <c:v>18.47286764949355</c:v>
                </c:pt>
                <c:pt idx="28">
                  <c:v>18.61040856434589</c:v>
                </c:pt>
                <c:pt idx="29">
                  <c:v>18.63342369835423</c:v>
                </c:pt>
                <c:pt idx="30">
                  <c:v>18.56964732640568</c:v>
                </c:pt>
                <c:pt idx="31">
                  <c:v>18.57277611337465</c:v>
                </c:pt>
                <c:pt idx="32">
                  <c:v>18.54840000940458</c:v>
                </c:pt>
                <c:pt idx="33">
                  <c:v>18.57747830241957</c:v>
                </c:pt>
                <c:pt idx="34">
                  <c:v>18.54064298004787</c:v>
                </c:pt>
                <c:pt idx="35">
                  <c:v>18.68248706957407</c:v>
                </c:pt>
                <c:pt idx="36">
                  <c:v>18.57614694185472</c:v>
                </c:pt>
                <c:pt idx="37">
                  <c:v>18.71375560253347</c:v>
                </c:pt>
                <c:pt idx="38">
                  <c:v>18.54353318655762</c:v>
                </c:pt>
                <c:pt idx="39">
                  <c:v>18.54614436586731</c:v>
                </c:pt>
                <c:pt idx="40">
                  <c:v>18.56057642179203</c:v>
                </c:pt>
                <c:pt idx="41">
                  <c:v>18.91745993964875</c:v>
                </c:pt>
                <c:pt idx="42">
                  <c:v>19.11114336907807</c:v>
                </c:pt>
                <c:pt idx="43">
                  <c:v>18.89208172026779</c:v>
                </c:pt>
                <c:pt idx="48">
                  <c:v>18.58608678763492</c:v>
                </c:pt>
                <c:pt idx="49">
                  <c:v>18.17811495675527</c:v>
                </c:pt>
                <c:pt idx="50">
                  <c:v>18.43700666362729</c:v>
                </c:pt>
                <c:pt idx="54">
                  <c:v>18.12521662305477</c:v>
                </c:pt>
                <c:pt idx="55">
                  <c:v>18.812118452264</c:v>
                </c:pt>
                <c:pt idx="56">
                  <c:v>18.3268980435227</c:v>
                </c:pt>
                <c:pt idx="57">
                  <c:v>18.214525711861</c:v>
                </c:pt>
                <c:pt idx="58">
                  <c:v>18.4490590156946</c:v>
                </c:pt>
                <c:pt idx="59">
                  <c:v>18.43506883123993</c:v>
                </c:pt>
                <c:pt idx="60">
                  <c:v>18.45697127001628</c:v>
                </c:pt>
                <c:pt idx="61">
                  <c:v>18.45005413679605</c:v>
                </c:pt>
                <c:pt idx="63">
                  <c:v>18.45695477127874</c:v>
                </c:pt>
                <c:pt idx="64">
                  <c:v>18.43434772757983</c:v>
                </c:pt>
                <c:pt idx="65">
                  <c:v>18.20553333878993</c:v>
                </c:pt>
                <c:pt idx="66">
                  <c:v>18.69505080230872</c:v>
                </c:pt>
                <c:pt idx="67">
                  <c:v>17.37173518414955</c:v>
                </c:pt>
                <c:pt idx="68">
                  <c:v>18.26231108474572</c:v>
                </c:pt>
                <c:pt idx="69">
                  <c:v>18.13400385888474</c:v>
                </c:pt>
                <c:pt idx="70">
                  <c:v>18.71269667530525</c:v>
                </c:pt>
                <c:pt idx="71">
                  <c:v>18.13702583956773</c:v>
                </c:pt>
                <c:pt idx="72">
                  <c:v>18.65000060773022</c:v>
                </c:pt>
                <c:pt idx="73">
                  <c:v>18.69858553332613</c:v>
                </c:pt>
                <c:pt idx="74">
                  <c:v>18.55067672347604</c:v>
                </c:pt>
                <c:pt idx="78">
                  <c:v>18.64972847707908</c:v>
                </c:pt>
                <c:pt idx="79">
                  <c:v>18.6713918331686</c:v>
                </c:pt>
                <c:pt idx="80">
                  <c:v>18.47258826409699</c:v>
                </c:pt>
                <c:pt idx="81">
                  <c:v>18.53414120913719</c:v>
                </c:pt>
                <c:pt idx="82">
                  <c:v>18.3318058631742</c:v>
                </c:pt>
                <c:pt idx="84">
                  <c:v>18.32717500832925</c:v>
                </c:pt>
                <c:pt idx="85">
                  <c:v>18.48546259352481</c:v>
                </c:pt>
                <c:pt idx="86">
                  <c:v>18.58225439357778</c:v>
                </c:pt>
                <c:pt idx="87">
                  <c:v>18.43422515417098</c:v>
                </c:pt>
                <c:pt idx="88">
                  <c:v>18.661632495483</c:v>
                </c:pt>
                <c:pt idx="89">
                  <c:v>18.57918740458483</c:v>
                </c:pt>
                <c:pt idx="90">
                  <c:v>18.68531214523842</c:v>
                </c:pt>
                <c:pt idx="91">
                  <c:v>18.62739352229557</c:v>
                </c:pt>
                <c:pt idx="92">
                  <c:v>18.34764353339061</c:v>
                </c:pt>
                <c:pt idx="93">
                  <c:v>18.35834343389876</c:v>
                </c:pt>
                <c:pt idx="94">
                  <c:v>18.43347529705881</c:v>
                </c:pt>
                <c:pt idx="95">
                  <c:v>18.4118586956621</c:v>
                </c:pt>
                <c:pt idx="96">
                  <c:v>18.73528504529189</c:v>
                </c:pt>
                <c:pt idx="97">
                  <c:v>18.44279022759496</c:v>
                </c:pt>
                <c:pt idx="98">
                  <c:v>18.54651230949648</c:v>
                </c:pt>
                <c:pt idx="99">
                  <c:v>18.46652051061312</c:v>
                </c:pt>
                <c:pt idx="100">
                  <c:v>18.47175013611098</c:v>
                </c:pt>
                <c:pt idx="102">
                  <c:v>18.51596635649513</c:v>
                </c:pt>
                <c:pt idx="103">
                  <c:v>18.497</c:v>
                </c:pt>
                <c:pt idx="104">
                  <c:v>18.50396499212755</c:v>
                </c:pt>
                <c:pt idx="105">
                  <c:v>18.495</c:v>
                </c:pt>
                <c:pt idx="106">
                  <c:v>18.275</c:v>
                </c:pt>
                <c:pt idx="107">
                  <c:v>18.261</c:v>
                </c:pt>
                <c:pt idx="108">
                  <c:v>18.366</c:v>
                </c:pt>
                <c:pt idx="109">
                  <c:v>18.541</c:v>
                </c:pt>
                <c:pt idx="110">
                  <c:v>18.487</c:v>
                </c:pt>
                <c:pt idx="111">
                  <c:v>18.528</c:v>
                </c:pt>
                <c:pt idx="112">
                  <c:v>18.498</c:v>
                </c:pt>
                <c:pt idx="113">
                  <c:v>17.26</c:v>
                </c:pt>
              </c:numCache>
            </c:numRef>
          </c:xVal>
          <c:yVal>
            <c:numRef>
              <c:f>'KLA geochron and Wr composition'!$BH$3:$BH$116</c:f>
              <c:numCache>
                <c:formatCode>General</c:formatCode>
                <c:ptCount val="114"/>
                <c:pt idx="0">
                  <c:v>0.0434666082896009</c:v>
                </c:pt>
                <c:pt idx="1">
                  <c:v>0.695205874602763</c:v>
                </c:pt>
                <c:pt idx="2">
                  <c:v>0.548295468653799</c:v>
                </c:pt>
                <c:pt idx="3">
                  <c:v>0.310930487002087</c:v>
                </c:pt>
                <c:pt idx="4">
                  <c:v>0.278931435962578</c:v>
                </c:pt>
                <c:pt idx="5">
                  <c:v>0.28488853430904</c:v>
                </c:pt>
                <c:pt idx="6">
                  <c:v>1.130950483968938</c:v>
                </c:pt>
                <c:pt idx="7">
                  <c:v>0.262948704329629</c:v>
                </c:pt>
                <c:pt idx="8">
                  <c:v>0.320630458528551</c:v>
                </c:pt>
                <c:pt idx="9">
                  <c:v>0.520943517080468</c:v>
                </c:pt>
                <c:pt idx="10">
                  <c:v>0.562405544864749</c:v>
                </c:pt>
                <c:pt idx="11">
                  <c:v>0.458207016024253</c:v>
                </c:pt>
                <c:pt idx="12">
                  <c:v>0.205755395683453</c:v>
                </c:pt>
                <c:pt idx="13">
                  <c:v>0.196840720942106</c:v>
                </c:pt>
                <c:pt idx="14">
                  <c:v>0.419702641611939</c:v>
                </c:pt>
                <c:pt idx="15">
                  <c:v>0.998333567115245</c:v>
                </c:pt>
                <c:pt idx="16">
                  <c:v>1.872906571068004</c:v>
                </c:pt>
                <c:pt idx="17">
                  <c:v>1.11673856701473</c:v>
                </c:pt>
                <c:pt idx="18">
                  <c:v>0.0</c:v>
                </c:pt>
                <c:pt idx="19">
                  <c:v>0.0</c:v>
                </c:pt>
                <c:pt idx="20">
                  <c:v>0.978913975076404</c:v>
                </c:pt>
                <c:pt idx="21">
                  <c:v>0.835740925825454</c:v>
                </c:pt>
                <c:pt idx="22">
                  <c:v>0.110568538110056</c:v>
                </c:pt>
                <c:pt idx="23">
                  <c:v>0.410246844658301</c:v>
                </c:pt>
                <c:pt idx="24">
                  <c:v>0.137556371714503</c:v>
                </c:pt>
                <c:pt idx="25">
                  <c:v>0.516301126259633</c:v>
                </c:pt>
                <c:pt idx="26">
                  <c:v>0.420674887987264</c:v>
                </c:pt>
                <c:pt idx="27">
                  <c:v>0.298341892334165</c:v>
                </c:pt>
                <c:pt idx="28">
                  <c:v>0.646936652522001</c:v>
                </c:pt>
                <c:pt idx="29">
                  <c:v>0.549143700520725</c:v>
                </c:pt>
                <c:pt idx="30">
                  <c:v>1.01908432410848</c:v>
                </c:pt>
                <c:pt idx="31">
                  <c:v>0.187574829679143</c:v>
                </c:pt>
                <c:pt idx="32">
                  <c:v>0.947557267316826</c:v>
                </c:pt>
                <c:pt idx="33">
                  <c:v>0.0609787483312708</c:v>
                </c:pt>
                <c:pt idx="34">
                  <c:v>0.533278708822285</c:v>
                </c:pt>
                <c:pt idx="35">
                  <c:v>1.221791489245736</c:v>
                </c:pt>
                <c:pt idx="36">
                  <c:v>0.441900189429109</c:v>
                </c:pt>
                <c:pt idx="37">
                  <c:v>0.691015946355891</c:v>
                </c:pt>
                <c:pt idx="38">
                  <c:v>0.821387603768012</c:v>
                </c:pt>
                <c:pt idx="39">
                  <c:v>0.273161066999286</c:v>
                </c:pt>
                <c:pt idx="40">
                  <c:v>0.907807440322645</c:v>
                </c:pt>
                <c:pt idx="41">
                  <c:v>1.347216698718801</c:v>
                </c:pt>
                <c:pt idx="42">
                  <c:v>1.164825243246762</c:v>
                </c:pt>
                <c:pt idx="43">
                  <c:v>1.248901748983893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0.0863722537364264</c:v>
                </c:pt>
                <c:pt idx="48">
                  <c:v>0.0190082644628099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0.0132758431183189</c:v>
                </c:pt>
                <c:pt idx="59">
                  <c:v>0.0</c:v>
                </c:pt>
                <c:pt idx="60">
                  <c:v>0.0124936357224555</c:v>
                </c:pt>
                <c:pt idx="61">
                  <c:v>0.105429654795546</c:v>
                </c:pt>
                <c:pt idx="62">
                  <c:v>0.0</c:v>
                </c:pt>
                <c:pt idx="63">
                  <c:v>0.0139971812123018</c:v>
                </c:pt>
                <c:pt idx="64">
                  <c:v>0.0124745095093395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0.0125275800895122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0.107131979020039</c:v>
                </c:pt>
                <c:pt idx="79">
                  <c:v>0.0209673606173219</c:v>
                </c:pt>
                <c:pt idx="80">
                  <c:v>0.0142553322871307</c:v>
                </c:pt>
                <c:pt idx="81">
                  <c:v>0.00524475295246811</c:v>
                </c:pt>
                <c:pt idx="82">
                  <c:v>0.00742364933637841</c:v>
                </c:pt>
                <c:pt idx="83">
                  <c:v>0.0948883262432843</c:v>
                </c:pt>
                <c:pt idx="84">
                  <c:v>0.0559998283310921</c:v>
                </c:pt>
                <c:pt idx="85">
                  <c:v>0.012989254163265</c:v>
                </c:pt>
                <c:pt idx="86">
                  <c:v>0.0223651749354432</c:v>
                </c:pt>
                <c:pt idx="87">
                  <c:v>0.131344266701234</c:v>
                </c:pt>
                <c:pt idx="88">
                  <c:v>0.0304099460905362</c:v>
                </c:pt>
                <c:pt idx="89">
                  <c:v>0.0443811887632454</c:v>
                </c:pt>
                <c:pt idx="90">
                  <c:v>0.00961387902723182</c:v>
                </c:pt>
                <c:pt idx="91">
                  <c:v>0.0198780642702909</c:v>
                </c:pt>
                <c:pt idx="92">
                  <c:v>0.0144585692058132</c:v>
                </c:pt>
                <c:pt idx="93">
                  <c:v>0.00724898294813663</c:v>
                </c:pt>
                <c:pt idx="94">
                  <c:v>0.00993983411825177</c:v>
                </c:pt>
                <c:pt idx="95">
                  <c:v>0.00536327018165196</c:v>
                </c:pt>
                <c:pt idx="96">
                  <c:v>0.00236291131583716</c:v>
                </c:pt>
                <c:pt idx="97">
                  <c:v>0.041825704379243</c:v>
                </c:pt>
                <c:pt idx="98">
                  <c:v>0.0453225413598636</c:v>
                </c:pt>
                <c:pt idx="99">
                  <c:v>0.0206834532374101</c:v>
                </c:pt>
                <c:pt idx="100">
                  <c:v>0.0365963981695181</c:v>
                </c:pt>
                <c:pt idx="101">
                  <c:v>0.152518845964935</c:v>
                </c:pt>
                <c:pt idx="102">
                  <c:v>0.02495255664048</c:v>
                </c:pt>
                <c:pt idx="103">
                  <c:v>0.0407766990291262</c:v>
                </c:pt>
                <c:pt idx="104">
                  <c:v>0.0</c:v>
                </c:pt>
                <c:pt idx="105">
                  <c:v>0.0251851851851852</c:v>
                </c:pt>
                <c:pt idx="106">
                  <c:v>0.0111111111111111</c:v>
                </c:pt>
                <c:pt idx="107">
                  <c:v>0.0104477611940298</c:v>
                </c:pt>
                <c:pt idx="108">
                  <c:v>0.279569892473118</c:v>
                </c:pt>
                <c:pt idx="109">
                  <c:v>0.00368098159509202</c:v>
                </c:pt>
                <c:pt idx="110">
                  <c:v>0.0284090909090909</c:v>
                </c:pt>
                <c:pt idx="111">
                  <c:v>0.00517241379310345</c:v>
                </c:pt>
                <c:pt idx="112">
                  <c:v>0.00638297872340425</c:v>
                </c:pt>
                <c:pt idx="113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790208"/>
        <c:axId val="-2099727536"/>
      </c:scatterChart>
      <c:valAx>
        <c:axId val="-209979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9727536"/>
        <c:crosses val="autoZero"/>
        <c:crossBetween val="midCat"/>
      </c:valAx>
      <c:valAx>
        <c:axId val="-2099727536"/>
        <c:scaling>
          <c:orientation val="minMax"/>
          <c:min val="0.01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2099790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'KLA geochron and Wr composition'!$EH$3:$EH$28</c:f>
              <c:numCache>
                <c:formatCode>General</c:formatCode>
                <c:ptCount val="26"/>
              </c:numCache>
            </c:numRef>
          </c:xVal>
          <c:yVal>
            <c:numRef>
              <c:f>'KLA geochron and Wr composition'!$EI$3:$EI$28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899120"/>
        <c:axId val="-2072718848"/>
      </c:scatterChart>
      <c:valAx>
        <c:axId val="-2072899120"/>
        <c:scaling>
          <c:orientation val="minMax"/>
          <c:max val="85.0"/>
          <c:min val="5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72718848"/>
        <c:crosses val="autoZero"/>
        <c:crossBetween val="midCat"/>
      </c:valAx>
      <c:valAx>
        <c:axId val="-2072718848"/>
        <c:scaling>
          <c:orientation val="minMax"/>
          <c:max val="8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2899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0"/>
          </c:trendline>
          <c:xVal>
            <c:numRef>
              <c:f>'KLA geochron and Wr composition'!$EH$3:$EH$28</c:f>
              <c:numCache>
                <c:formatCode>General</c:formatCode>
                <c:ptCount val="26"/>
              </c:numCache>
            </c:numRef>
          </c:xVal>
          <c:yVal>
            <c:numRef>
              <c:f>'KLA geochron and Wr composition'!$EJ$3:$EJ$28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576240"/>
        <c:axId val="-2099594128"/>
      </c:scatterChart>
      <c:valAx>
        <c:axId val="-2099576240"/>
        <c:scaling>
          <c:orientation val="minMax"/>
          <c:max val="85.0"/>
          <c:min val="5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99594128"/>
        <c:crosses val="autoZero"/>
        <c:crossBetween val="midCat"/>
      </c:valAx>
      <c:valAx>
        <c:axId val="-2099594128"/>
        <c:scaling>
          <c:orientation val="minMax"/>
          <c:max val="0.705"/>
          <c:min val="0.703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2099576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'KLA geochron and Wr composition'!$EL$3:$EL$71</c:f>
              <c:numCache>
                <c:formatCode>General</c:formatCode>
                <c:ptCount val="69"/>
                <c:pt idx="0">
                  <c:v>102.0</c:v>
                </c:pt>
                <c:pt idx="1">
                  <c:v>104.0</c:v>
                </c:pt>
                <c:pt idx="2">
                  <c:v>104.0</c:v>
                </c:pt>
                <c:pt idx="3">
                  <c:v>116.0</c:v>
                </c:pt>
                <c:pt idx="4">
                  <c:v>104.0</c:v>
                </c:pt>
                <c:pt idx="5">
                  <c:v>104.0</c:v>
                </c:pt>
                <c:pt idx="6">
                  <c:v>104.0</c:v>
                </c:pt>
                <c:pt idx="7">
                  <c:v>104.0</c:v>
                </c:pt>
                <c:pt idx="8">
                  <c:v>104.0</c:v>
                </c:pt>
                <c:pt idx="9">
                  <c:v>102.0</c:v>
                </c:pt>
                <c:pt idx="10">
                  <c:v>102.1</c:v>
                </c:pt>
                <c:pt idx="11">
                  <c:v>103.81</c:v>
                </c:pt>
                <c:pt idx="12">
                  <c:v>104.0</c:v>
                </c:pt>
                <c:pt idx="13">
                  <c:v>104.0</c:v>
                </c:pt>
                <c:pt idx="14">
                  <c:v>104.0</c:v>
                </c:pt>
                <c:pt idx="15">
                  <c:v>116.0</c:v>
                </c:pt>
                <c:pt idx="16">
                  <c:v>102.0</c:v>
                </c:pt>
                <c:pt idx="17">
                  <c:v>104.38</c:v>
                </c:pt>
                <c:pt idx="18">
                  <c:v>112.0</c:v>
                </c:pt>
                <c:pt idx="19">
                  <c:v>104.77</c:v>
                </c:pt>
                <c:pt idx="20">
                  <c:v>116.0</c:v>
                </c:pt>
                <c:pt idx="21">
                  <c:v>116.0</c:v>
                </c:pt>
                <c:pt idx="22">
                  <c:v>116.0</c:v>
                </c:pt>
                <c:pt idx="23">
                  <c:v>116.0</c:v>
                </c:pt>
                <c:pt idx="24">
                  <c:v>116.0</c:v>
                </c:pt>
                <c:pt idx="25">
                  <c:v>102.0</c:v>
                </c:pt>
                <c:pt idx="26">
                  <c:v>116.0</c:v>
                </c:pt>
                <c:pt idx="31">
                  <c:v>116.0</c:v>
                </c:pt>
                <c:pt idx="38">
                  <c:v>98.91</c:v>
                </c:pt>
                <c:pt idx="41">
                  <c:v>151.0</c:v>
                </c:pt>
                <c:pt idx="47">
                  <c:v>85.0</c:v>
                </c:pt>
                <c:pt idx="48">
                  <c:v>85.0</c:v>
                </c:pt>
                <c:pt idx="49">
                  <c:v>85.0</c:v>
                </c:pt>
                <c:pt idx="50">
                  <c:v>85.0</c:v>
                </c:pt>
                <c:pt idx="51">
                  <c:v>85.0</c:v>
                </c:pt>
                <c:pt idx="52">
                  <c:v>85.0</c:v>
                </c:pt>
                <c:pt idx="53">
                  <c:v>85.0</c:v>
                </c:pt>
                <c:pt idx="54">
                  <c:v>85.0</c:v>
                </c:pt>
                <c:pt idx="55">
                  <c:v>85.0</c:v>
                </c:pt>
                <c:pt idx="56">
                  <c:v>85.0</c:v>
                </c:pt>
                <c:pt idx="57">
                  <c:v>85.0</c:v>
                </c:pt>
                <c:pt idx="58">
                  <c:v>85.0</c:v>
                </c:pt>
                <c:pt idx="59">
                  <c:v>84.3</c:v>
                </c:pt>
                <c:pt idx="60">
                  <c:v>85.0</c:v>
                </c:pt>
                <c:pt idx="61">
                  <c:v>84.6</c:v>
                </c:pt>
                <c:pt idx="62">
                  <c:v>83.5</c:v>
                </c:pt>
                <c:pt idx="63">
                  <c:v>85.0</c:v>
                </c:pt>
                <c:pt idx="64">
                  <c:v>85.0</c:v>
                </c:pt>
                <c:pt idx="65">
                  <c:v>98.9</c:v>
                </c:pt>
                <c:pt idx="66">
                  <c:v>100.9</c:v>
                </c:pt>
                <c:pt idx="68">
                  <c:v>99.0</c:v>
                </c:pt>
              </c:numCache>
            </c:numRef>
          </c:xVal>
          <c:yVal>
            <c:numRef>
              <c:f>'KLA geochron and Wr composition'!$EM$3:$EM$71</c:f>
              <c:numCache>
                <c:formatCode>0.00</c:formatCode>
                <c:ptCount val="69"/>
                <c:pt idx="1">
                  <c:v>4.821498664415724</c:v>
                </c:pt>
                <c:pt idx="2">
                  <c:v>5.587847224783893</c:v>
                </c:pt>
                <c:pt idx="4">
                  <c:v>4.44533701555061</c:v>
                </c:pt>
                <c:pt idx="5">
                  <c:v>7.87627158302051</c:v>
                </c:pt>
                <c:pt idx="6">
                  <c:v>7.041364207889256</c:v>
                </c:pt>
                <c:pt idx="7">
                  <c:v>7.180120976826299</c:v>
                </c:pt>
                <c:pt idx="8">
                  <c:v>6.454042857293452</c:v>
                </c:pt>
                <c:pt idx="9">
                  <c:v>6.26</c:v>
                </c:pt>
                <c:pt idx="10">
                  <c:v>4.991132250051766</c:v>
                </c:pt>
                <c:pt idx="11">
                  <c:v>5.83771499927499</c:v>
                </c:pt>
                <c:pt idx="12">
                  <c:v>7.547277822723685</c:v>
                </c:pt>
                <c:pt idx="13">
                  <c:v>6.145818297293992</c:v>
                </c:pt>
                <c:pt idx="14">
                  <c:v>6.888467373609153</c:v>
                </c:pt>
                <c:pt idx="16">
                  <c:v>5.59256393087404</c:v>
                </c:pt>
                <c:pt idx="17">
                  <c:v>5.339498746532722</c:v>
                </c:pt>
                <c:pt idx="18">
                  <c:v>4.88890536864961</c:v>
                </c:pt>
                <c:pt idx="19">
                  <c:v>7.205269533088198</c:v>
                </c:pt>
                <c:pt idx="25">
                  <c:v>5.844734508382299</c:v>
                </c:pt>
                <c:pt idx="31">
                  <c:v>5.5</c:v>
                </c:pt>
                <c:pt idx="38">
                  <c:v>5.347024033537373</c:v>
                </c:pt>
                <c:pt idx="41">
                  <c:v>6.283747391284677</c:v>
                </c:pt>
                <c:pt idx="52">
                  <c:v>4.771112249695175</c:v>
                </c:pt>
                <c:pt idx="53">
                  <c:v>4.17679330680487</c:v>
                </c:pt>
                <c:pt idx="56">
                  <c:v>5.04505379776976</c:v>
                </c:pt>
                <c:pt idx="58">
                  <c:v>4.728033147631816</c:v>
                </c:pt>
                <c:pt idx="59">
                  <c:v>3.5</c:v>
                </c:pt>
                <c:pt idx="61">
                  <c:v>1.9</c:v>
                </c:pt>
                <c:pt idx="62">
                  <c:v>5.05544295388738</c:v>
                </c:pt>
                <c:pt idx="63">
                  <c:v>5.114511231445462</c:v>
                </c:pt>
                <c:pt idx="65">
                  <c:v>4.7</c:v>
                </c:pt>
                <c:pt idx="66">
                  <c:v>4.3</c:v>
                </c:pt>
                <c:pt idx="68">
                  <c:v>7.304351464390013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732320"/>
        <c:axId val="-2099825728"/>
      </c:scatterChart>
      <c:valAx>
        <c:axId val="-2099732320"/>
        <c:scaling>
          <c:orientation val="minMax"/>
          <c:max val="130.0"/>
          <c:min val="8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99825728"/>
        <c:crosses val="autoZero"/>
        <c:crossBetween val="midCat"/>
      </c:valAx>
      <c:valAx>
        <c:axId val="-2099825728"/>
        <c:scaling>
          <c:orientation val="minMax"/>
          <c:max val="8.0"/>
          <c:min val="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99732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'KLA geochron and Wr composition'!$EL$3:$EL$71</c:f>
              <c:numCache>
                <c:formatCode>General</c:formatCode>
                <c:ptCount val="69"/>
                <c:pt idx="0">
                  <c:v>102.0</c:v>
                </c:pt>
                <c:pt idx="1">
                  <c:v>104.0</c:v>
                </c:pt>
                <c:pt idx="2">
                  <c:v>104.0</c:v>
                </c:pt>
                <c:pt idx="3">
                  <c:v>116.0</c:v>
                </c:pt>
                <c:pt idx="4">
                  <c:v>104.0</c:v>
                </c:pt>
                <c:pt idx="5">
                  <c:v>104.0</c:v>
                </c:pt>
                <c:pt idx="6">
                  <c:v>104.0</c:v>
                </c:pt>
                <c:pt idx="7">
                  <c:v>104.0</c:v>
                </c:pt>
                <c:pt idx="8">
                  <c:v>104.0</c:v>
                </c:pt>
                <c:pt idx="9">
                  <c:v>102.0</c:v>
                </c:pt>
                <c:pt idx="10">
                  <c:v>102.1</c:v>
                </c:pt>
                <c:pt idx="11">
                  <c:v>103.81</c:v>
                </c:pt>
                <c:pt idx="12">
                  <c:v>104.0</c:v>
                </c:pt>
                <c:pt idx="13">
                  <c:v>104.0</c:v>
                </c:pt>
                <c:pt idx="14">
                  <c:v>104.0</c:v>
                </c:pt>
                <c:pt idx="15">
                  <c:v>116.0</c:v>
                </c:pt>
                <c:pt idx="16">
                  <c:v>102.0</c:v>
                </c:pt>
                <c:pt idx="17">
                  <c:v>104.38</c:v>
                </c:pt>
                <c:pt idx="18">
                  <c:v>112.0</c:v>
                </c:pt>
                <c:pt idx="19">
                  <c:v>104.77</c:v>
                </c:pt>
                <c:pt idx="20">
                  <c:v>116.0</c:v>
                </c:pt>
                <c:pt idx="21">
                  <c:v>116.0</c:v>
                </c:pt>
                <c:pt idx="22">
                  <c:v>116.0</c:v>
                </c:pt>
                <c:pt idx="23">
                  <c:v>116.0</c:v>
                </c:pt>
                <c:pt idx="24">
                  <c:v>116.0</c:v>
                </c:pt>
                <c:pt idx="25">
                  <c:v>102.0</c:v>
                </c:pt>
                <c:pt idx="26">
                  <c:v>116.0</c:v>
                </c:pt>
                <c:pt idx="31">
                  <c:v>116.0</c:v>
                </c:pt>
                <c:pt idx="38">
                  <c:v>98.91</c:v>
                </c:pt>
                <c:pt idx="41">
                  <c:v>151.0</c:v>
                </c:pt>
                <c:pt idx="47">
                  <c:v>85.0</c:v>
                </c:pt>
                <c:pt idx="48">
                  <c:v>85.0</c:v>
                </c:pt>
                <c:pt idx="49">
                  <c:v>85.0</c:v>
                </c:pt>
                <c:pt idx="50">
                  <c:v>85.0</c:v>
                </c:pt>
                <c:pt idx="51">
                  <c:v>85.0</c:v>
                </c:pt>
                <c:pt idx="52">
                  <c:v>85.0</c:v>
                </c:pt>
                <c:pt idx="53">
                  <c:v>85.0</c:v>
                </c:pt>
                <c:pt idx="54">
                  <c:v>85.0</c:v>
                </c:pt>
                <c:pt idx="55">
                  <c:v>85.0</c:v>
                </c:pt>
                <c:pt idx="56">
                  <c:v>85.0</c:v>
                </c:pt>
                <c:pt idx="57">
                  <c:v>85.0</c:v>
                </c:pt>
                <c:pt idx="58">
                  <c:v>85.0</c:v>
                </c:pt>
                <c:pt idx="59">
                  <c:v>84.3</c:v>
                </c:pt>
                <c:pt idx="60">
                  <c:v>85.0</c:v>
                </c:pt>
                <c:pt idx="61">
                  <c:v>84.6</c:v>
                </c:pt>
                <c:pt idx="62">
                  <c:v>83.5</c:v>
                </c:pt>
                <c:pt idx="63">
                  <c:v>85.0</c:v>
                </c:pt>
                <c:pt idx="64">
                  <c:v>85.0</c:v>
                </c:pt>
                <c:pt idx="65">
                  <c:v>98.9</c:v>
                </c:pt>
                <c:pt idx="66">
                  <c:v>100.9</c:v>
                </c:pt>
                <c:pt idx="68">
                  <c:v>99.0</c:v>
                </c:pt>
              </c:numCache>
            </c:numRef>
          </c:xVal>
          <c:yVal>
            <c:numRef>
              <c:f>'KLA geochron and Wr composition'!$EN$3:$EN$71</c:f>
              <c:numCache>
                <c:formatCode>0.000000</c:formatCode>
                <c:ptCount val="69"/>
                <c:pt idx="1">
                  <c:v>0.703740177356511</c:v>
                </c:pt>
                <c:pt idx="2">
                  <c:v>0.703372514668722</c:v>
                </c:pt>
                <c:pt idx="4">
                  <c:v>0.70422715313163</c:v>
                </c:pt>
                <c:pt idx="5">
                  <c:v>0.703199936458116</c:v>
                </c:pt>
                <c:pt idx="6">
                  <c:v>0.703756156892448</c:v>
                </c:pt>
                <c:pt idx="7">
                  <c:v>0.704341662509416</c:v>
                </c:pt>
                <c:pt idx="8">
                  <c:v>0.704204445232994</c:v>
                </c:pt>
                <c:pt idx="10">
                  <c:v>0.703743644856722</c:v>
                </c:pt>
                <c:pt idx="11">
                  <c:v>0.704158732922798</c:v>
                </c:pt>
                <c:pt idx="12">
                  <c:v>0.703481013040286</c:v>
                </c:pt>
                <c:pt idx="13">
                  <c:v>0.704437826069744</c:v>
                </c:pt>
                <c:pt idx="14">
                  <c:v>0.704185158213754</c:v>
                </c:pt>
                <c:pt idx="17">
                  <c:v>0.703722613997351</c:v>
                </c:pt>
                <c:pt idx="18">
                  <c:v>0.70368155517322</c:v>
                </c:pt>
                <c:pt idx="19">
                  <c:v>0.704383029667865</c:v>
                </c:pt>
                <c:pt idx="23">
                  <c:v>0.704387822905973</c:v>
                </c:pt>
                <c:pt idx="31">
                  <c:v>0.70405</c:v>
                </c:pt>
                <c:pt idx="38">
                  <c:v>0.705029559488472</c:v>
                </c:pt>
                <c:pt idx="41">
                  <c:v>0.70313339748196</c:v>
                </c:pt>
                <c:pt idx="47">
                  <c:v>0.704049921657074</c:v>
                </c:pt>
                <c:pt idx="48">
                  <c:v>0.704054577596286</c:v>
                </c:pt>
                <c:pt idx="51">
                  <c:v>0.704355099795157</c:v>
                </c:pt>
                <c:pt idx="52">
                  <c:v>0.704027734025555</c:v>
                </c:pt>
                <c:pt idx="55">
                  <c:v>0.704335603178607</c:v>
                </c:pt>
                <c:pt idx="56">
                  <c:v>0.703980776705333</c:v>
                </c:pt>
                <c:pt idx="58">
                  <c:v>0.70406264735676</c:v>
                </c:pt>
                <c:pt idx="59">
                  <c:v>0.70378</c:v>
                </c:pt>
                <c:pt idx="60">
                  <c:v>0.704065929633985</c:v>
                </c:pt>
                <c:pt idx="61">
                  <c:v>0.70415</c:v>
                </c:pt>
                <c:pt idx="62">
                  <c:v>0.703653713889296</c:v>
                </c:pt>
                <c:pt idx="63">
                  <c:v>0.704021842517122</c:v>
                </c:pt>
                <c:pt idx="64">
                  <c:v>0.704012259629249</c:v>
                </c:pt>
                <c:pt idx="65">
                  <c:v>0.70392</c:v>
                </c:pt>
                <c:pt idx="66">
                  <c:v>0.70397</c:v>
                </c:pt>
                <c:pt idx="68">
                  <c:v>0.704304030705642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989968"/>
        <c:axId val="-2099997168"/>
      </c:scatterChart>
      <c:valAx>
        <c:axId val="-2099989968"/>
        <c:scaling>
          <c:orientation val="minMax"/>
          <c:max val="130.0"/>
          <c:min val="8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99997168"/>
        <c:crosses val="autoZero"/>
        <c:crossBetween val="midCat"/>
      </c:valAx>
      <c:valAx>
        <c:axId val="-2099997168"/>
        <c:scaling>
          <c:orientation val="minMax"/>
          <c:max val="0.708"/>
          <c:min val="0.703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2099989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'KLA geochron and Wr composition'!$EH$3:$EH$28</c:f>
              <c:numCache>
                <c:formatCode>General</c:formatCode>
                <c:ptCount val="26"/>
              </c:numCache>
            </c:numRef>
          </c:xVal>
          <c:yVal>
            <c:numRef>
              <c:f>'KLA geochron and Wr composition'!$EI$3:$EI$28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586800"/>
        <c:axId val="-2083584080"/>
      </c:scatterChart>
      <c:valAx>
        <c:axId val="-2083586800"/>
        <c:scaling>
          <c:orientation val="minMax"/>
          <c:max val="85.0"/>
          <c:min val="5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83584080"/>
        <c:crosses val="autoZero"/>
        <c:crossBetween val="midCat"/>
      </c:valAx>
      <c:valAx>
        <c:axId val="-2083584080"/>
        <c:scaling>
          <c:orientation val="minMax"/>
          <c:max val="8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3586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'KLA geochron and Wr composition'!$EH$3:$EH$28</c:f>
              <c:numCache>
                <c:formatCode>General</c:formatCode>
                <c:ptCount val="26"/>
              </c:numCache>
            </c:numRef>
          </c:xVal>
          <c:yVal>
            <c:numRef>
              <c:f>'KLA geochron and Wr composition'!$EJ$3:$EJ$28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597584"/>
        <c:axId val="-2083603104"/>
      </c:scatterChart>
      <c:valAx>
        <c:axId val="-2083597584"/>
        <c:scaling>
          <c:orientation val="minMax"/>
          <c:max val="85.0"/>
          <c:min val="50.0"/>
        </c:scaling>
        <c:delete val="0"/>
        <c:axPos val="b"/>
        <c:numFmt formatCode="General" sourceLinked="1"/>
        <c:majorTickMark val="out"/>
        <c:minorTickMark val="none"/>
        <c:tickLblPos val="nextTo"/>
        <c:crossAx val="-2083603104"/>
        <c:crosses val="autoZero"/>
        <c:crossBetween val="midCat"/>
      </c:valAx>
      <c:valAx>
        <c:axId val="-2083603104"/>
        <c:scaling>
          <c:orientation val="minMax"/>
          <c:max val="0.705"/>
          <c:min val="0.703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2083597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884237</xdr:colOff>
      <xdr:row>119</xdr:row>
      <xdr:rowOff>41275</xdr:rowOff>
    </xdr:from>
    <xdr:to>
      <xdr:col>34</xdr:col>
      <xdr:colOff>936625</xdr:colOff>
      <xdr:row>136</xdr:row>
      <xdr:rowOff>117475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83</xdr:col>
      <xdr:colOff>812800</xdr:colOff>
      <xdr:row>79</xdr:row>
      <xdr:rowOff>152400</xdr:rowOff>
    </xdr:from>
    <xdr:to>
      <xdr:col>91</xdr:col>
      <xdr:colOff>457200</xdr:colOff>
      <xdr:row>103</xdr:row>
      <xdr:rowOff>44450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74</xdr:col>
      <xdr:colOff>552450</xdr:colOff>
      <xdr:row>7</xdr:row>
      <xdr:rowOff>161924</xdr:rowOff>
    </xdr:from>
    <xdr:to>
      <xdr:col>82</xdr:col>
      <xdr:colOff>152400</xdr:colOff>
      <xdr:row>31</xdr:row>
      <xdr:rowOff>123824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129</xdr:col>
      <xdr:colOff>676275</xdr:colOff>
      <xdr:row>3</xdr:row>
      <xdr:rowOff>19050</xdr:rowOff>
    </xdr:from>
    <xdr:to>
      <xdr:col>135</xdr:col>
      <xdr:colOff>676275</xdr:colOff>
      <xdr:row>20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129</xdr:col>
      <xdr:colOff>676275</xdr:colOff>
      <xdr:row>19</xdr:row>
      <xdr:rowOff>28575</xdr:rowOff>
    </xdr:from>
    <xdr:to>
      <xdr:col>135</xdr:col>
      <xdr:colOff>676275</xdr:colOff>
      <xdr:row>35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145</xdr:col>
      <xdr:colOff>0</xdr:colOff>
      <xdr:row>4</xdr:row>
      <xdr:rowOff>0</xdr:rowOff>
    </xdr:from>
    <xdr:to>
      <xdr:col>151</xdr:col>
      <xdr:colOff>0</xdr:colOff>
      <xdr:row>20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145</xdr:col>
      <xdr:colOff>0</xdr:colOff>
      <xdr:row>22</xdr:row>
      <xdr:rowOff>0</xdr:rowOff>
    </xdr:from>
    <xdr:to>
      <xdr:col>151</xdr:col>
      <xdr:colOff>0</xdr:colOff>
      <xdr:row>38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123</xdr:col>
      <xdr:colOff>0</xdr:colOff>
      <xdr:row>3</xdr:row>
      <xdr:rowOff>0</xdr:rowOff>
    </xdr:from>
    <xdr:to>
      <xdr:col>129</xdr:col>
      <xdr:colOff>0</xdr:colOff>
      <xdr:row>19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123</xdr:col>
      <xdr:colOff>0</xdr:colOff>
      <xdr:row>19</xdr:row>
      <xdr:rowOff>9525</xdr:rowOff>
    </xdr:from>
    <xdr:to>
      <xdr:col>129</xdr:col>
      <xdr:colOff>0</xdr:colOff>
      <xdr:row>35</xdr:row>
      <xdr:rowOff>104775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135"/>
  <sheetViews>
    <sheetView workbookViewId="0">
      <pane ySplit="820" topLeftCell="A107" activePane="bottomLeft"/>
      <selection activeCell="N49" sqref="N49"/>
      <selection pane="bottomLeft" activeCell="C73" sqref="C73:C77"/>
    </sheetView>
  </sheetViews>
  <sheetFormatPr baseColWidth="10" defaultColWidth="11.5" defaultRowHeight="13" x14ac:dyDescent="0.15"/>
  <cols>
    <col min="1" max="1" width="11.5" style="333"/>
    <col min="4" max="4" width="14.83203125" bestFit="1" customWidth="1"/>
    <col min="5" max="5" width="11.5" style="346" customWidth="1"/>
    <col min="6" max="6" width="14" style="324" bestFit="1" customWidth="1"/>
    <col min="7" max="7" width="12.6640625" style="346" customWidth="1"/>
    <col min="8" max="8" width="12.5" style="346" customWidth="1"/>
    <col min="9" max="13" width="11.6640625" bestFit="1" customWidth="1"/>
    <col min="14" max="14" width="11.5" bestFit="1" customWidth="1"/>
    <col min="15" max="21" width="11.6640625" bestFit="1" customWidth="1"/>
    <col min="22" max="23" width="12.5" bestFit="1" customWidth="1"/>
    <col min="24" max="24" width="11.5" bestFit="1" customWidth="1"/>
    <col min="25" max="25" width="13.6640625" bestFit="1" customWidth="1"/>
    <col min="26" max="26" width="14.6640625" bestFit="1" customWidth="1"/>
    <col min="27" max="27" width="12.5" bestFit="1" customWidth="1"/>
    <col min="28" max="28" width="13.6640625" bestFit="1" customWidth="1"/>
    <col min="29" max="30" width="11.5" bestFit="1" customWidth="1"/>
    <col min="31" max="31" width="12" bestFit="1" customWidth="1"/>
    <col min="32" max="32" width="11.83203125" bestFit="1" customWidth="1"/>
    <col min="33" max="33" width="13.6640625" bestFit="1" customWidth="1"/>
    <col min="34" max="34" width="12.5" bestFit="1" customWidth="1"/>
    <col min="35" max="35" width="13.6640625" bestFit="1" customWidth="1"/>
    <col min="36" max="36" width="14.6640625" bestFit="1" customWidth="1"/>
    <col min="37" max="39" width="12.5" bestFit="1" customWidth="1"/>
    <col min="40" max="40" width="12.1640625" bestFit="1" customWidth="1"/>
    <col min="41" max="41" width="12.5" bestFit="1" customWidth="1"/>
    <col min="42" max="42" width="13.6640625" bestFit="1" customWidth="1"/>
    <col min="43" max="44" width="12.5" bestFit="1" customWidth="1"/>
    <col min="45" max="45" width="14.6640625" bestFit="1" customWidth="1"/>
    <col min="46" max="46" width="12.5" bestFit="1" customWidth="1"/>
    <col min="47" max="47" width="11.6640625" bestFit="1" customWidth="1"/>
    <col min="48" max="48" width="13.6640625" bestFit="1" customWidth="1"/>
    <col min="49" max="49" width="12.1640625" bestFit="1" customWidth="1"/>
    <col min="50" max="51" width="11.6640625" bestFit="1" customWidth="1"/>
    <col min="52" max="52" width="12.1640625" bestFit="1" customWidth="1"/>
    <col min="53" max="53" width="11.6640625" bestFit="1" customWidth="1"/>
    <col min="54" max="54" width="12.5" bestFit="1" customWidth="1"/>
    <col min="55" max="55" width="12.1640625" bestFit="1" customWidth="1"/>
    <col min="56" max="56" width="11.6640625" bestFit="1" customWidth="1"/>
    <col min="57" max="57" width="12.1640625" bestFit="1" customWidth="1"/>
    <col min="58" max="59" width="11.6640625" bestFit="1" customWidth="1"/>
    <col min="60" max="60" width="11.5" style="333" customWidth="1"/>
    <col min="67" max="67" width="11.5" bestFit="1" customWidth="1"/>
    <col min="68" max="68" width="12.5" bestFit="1" customWidth="1"/>
    <col min="70" max="70" width="12.1640625" bestFit="1" customWidth="1"/>
    <col min="71" max="71" width="12.1640625" style="333" customWidth="1"/>
    <col min="74" max="75" width="12.5" bestFit="1" customWidth="1"/>
    <col min="76" max="76" width="13.1640625" bestFit="1" customWidth="1"/>
    <col min="77" max="77" width="11.83203125" bestFit="1" customWidth="1"/>
    <col min="78" max="78" width="16.5" bestFit="1" customWidth="1"/>
    <col min="79" max="79" width="14.6640625" bestFit="1" customWidth="1"/>
    <col min="80" max="80" width="13.6640625" bestFit="1" customWidth="1"/>
    <col min="81" max="81" width="16.83203125" bestFit="1" customWidth="1"/>
    <col min="82" max="82" width="14.6640625" bestFit="1" customWidth="1"/>
    <col min="83" max="83" width="13.6640625" bestFit="1" customWidth="1"/>
    <col min="84" max="84" width="16.83203125" bestFit="1" customWidth="1"/>
    <col min="85" max="88" width="11.83203125" bestFit="1" customWidth="1"/>
    <col min="89" max="89" width="12.5" bestFit="1" customWidth="1"/>
    <col min="91" max="91" width="11.6640625" bestFit="1" customWidth="1"/>
    <col min="92" max="92" width="11.5" bestFit="1" customWidth="1"/>
    <col min="93" max="93" width="13.6640625" bestFit="1" customWidth="1"/>
    <col min="94" max="94" width="12.5" bestFit="1" customWidth="1"/>
    <col min="95" max="97" width="15" bestFit="1" customWidth="1"/>
    <col min="98" max="98" width="13.6640625" bestFit="1" customWidth="1"/>
    <col min="138" max="138" width="11.5" style="324" bestFit="1" customWidth="1"/>
    <col min="139" max="139" width="12.1640625" style="333" bestFit="1" customWidth="1"/>
    <col min="140" max="140" width="13.6640625" style="333" bestFit="1" customWidth="1"/>
  </cols>
  <sheetData>
    <row r="1" spans="1:151" ht="15" thickBot="1" x14ac:dyDescent="0.25">
      <c r="E1" s="346" t="s">
        <v>473</v>
      </c>
      <c r="F1" s="370" t="s">
        <v>621</v>
      </c>
      <c r="G1" s="346" t="s">
        <v>618</v>
      </c>
      <c r="H1" s="346" t="s">
        <v>614</v>
      </c>
      <c r="I1" s="369" t="s">
        <v>223</v>
      </c>
      <c r="J1" s="369" t="s">
        <v>221</v>
      </c>
      <c r="K1" s="369" t="s">
        <v>222</v>
      </c>
      <c r="L1" s="369" t="s">
        <v>220</v>
      </c>
      <c r="M1" s="369" t="s">
        <v>219</v>
      </c>
      <c r="N1" s="369" t="s">
        <v>229</v>
      </c>
      <c r="O1" s="369" t="s">
        <v>228</v>
      </c>
      <c r="P1" s="369" t="s">
        <v>218</v>
      </c>
      <c r="Q1" s="369" t="s">
        <v>217</v>
      </c>
      <c r="R1" s="369" t="s">
        <v>216</v>
      </c>
      <c r="S1" s="369" t="s">
        <v>215</v>
      </c>
      <c r="T1" s="369" t="s">
        <v>227</v>
      </c>
      <c r="U1" s="369" t="s">
        <v>226</v>
      </c>
      <c r="V1" s="369" t="s">
        <v>224</v>
      </c>
      <c r="W1" s="369" t="s">
        <v>444</v>
      </c>
      <c r="X1" s="369" t="s">
        <v>213</v>
      </c>
      <c r="Y1" s="369" t="s">
        <v>211</v>
      </c>
      <c r="Z1" s="369" t="s">
        <v>210</v>
      </c>
      <c r="AA1" s="369" t="s">
        <v>209</v>
      </c>
      <c r="AB1" s="369" t="s">
        <v>208</v>
      </c>
      <c r="AC1" s="369" t="s">
        <v>207</v>
      </c>
      <c r="AD1" s="369" t="s">
        <v>206</v>
      </c>
      <c r="AE1" s="369" t="s">
        <v>205</v>
      </c>
      <c r="AF1" s="369" t="s">
        <v>594</v>
      </c>
      <c r="AG1" s="369" t="s">
        <v>595</v>
      </c>
      <c r="AH1" s="369" t="s">
        <v>126</v>
      </c>
      <c r="AI1" s="369" t="s">
        <v>125</v>
      </c>
      <c r="AJ1" s="369" t="s">
        <v>124</v>
      </c>
      <c r="AK1" s="369" t="s">
        <v>123</v>
      </c>
      <c r="AL1" s="369" t="s">
        <v>122</v>
      </c>
      <c r="AM1" s="369" t="s">
        <v>121</v>
      </c>
      <c r="AN1" s="369" t="s">
        <v>120</v>
      </c>
      <c r="AO1" s="369" t="s">
        <v>119</v>
      </c>
      <c r="AP1" s="369" t="s">
        <v>118</v>
      </c>
      <c r="AQ1" s="369" t="s">
        <v>117</v>
      </c>
      <c r="AR1" s="369" t="s">
        <v>116</v>
      </c>
      <c r="AS1" s="369" t="s">
        <v>115</v>
      </c>
      <c r="AT1" s="369" t="s">
        <v>114</v>
      </c>
      <c r="AU1" s="369" t="s">
        <v>113</v>
      </c>
      <c r="AV1" s="369" t="s">
        <v>112</v>
      </c>
      <c r="AW1" s="369" t="s">
        <v>111</v>
      </c>
      <c r="AX1" s="369" t="s">
        <v>110</v>
      </c>
      <c r="AY1" s="369" t="s">
        <v>109</v>
      </c>
      <c r="AZ1" s="369" t="s">
        <v>108</v>
      </c>
      <c r="BA1" s="369" t="s">
        <v>107</v>
      </c>
      <c r="BB1" s="369" t="s">
        <v>106</v>
      </c>
      <c r="BC1" s="369" t="s">
        <v>105</v>
      </c>
      <c r="BD1" s="369" t="s">
        <v>104</v>
      </c>
      <c r="BE1" s="369" t="s">
        <v>103</v>
      </c>
      <c r="BF1" s="369" t="s">
        <v>102</v>
      </c>
      <c r="BG1" s="369" t="s">
        <v>101</v>
      </c>
      <c r="BH1" s="369" t="s">
        <v>604</v>
      </c>
      <c r="BI1" s="369" t="s">
        <v>50</v>
      </c>
      <c r="BJ1" s="369" t="s">
        <v>145</v>
      </c>
      <c r="BK1" s="369" t="s">
        <v>51</v>
      </c>
      <c r="BL1" s="369" t="s">
        <v>145</v>
      </c>
      <c r="BM1" s="369" t="s">
        <v>144</v>
      </c>
      <c r="BN1" s="369" t="s">
        <v>141</v>
      </c>
      <c r="BO1" s="369" t="s">
        <v>143</v>
      </c>
      <c r="BP1" s="369" t="s">
        <v>141</v>
      </c>
      <c r="BQ1" s="369" t="s">
        <v>142</v>
      </c>
      <c r="BR1" s="369" t="s">
        <v>471</v>
      </c>
      <c r="BS1" s="369"/>
      <c r="BT1" s="371" t="s">
        <v>475</v>
      </c>
      <c r="BU1" s="371" t="s">
        <v>476</v>
      </c>
      <c r="BV1" s="372" t="s">
        <v>477</v>
      </c>
      <c r="BW1" s="372" t="s">
        <v>478</v>
      </c>
      <c r="BX1" s="369" t="s">
        <v>264</v>
      </c>
      <c r="BY1" s="369" t="s">
        <v>141</v>
      </c>
      <c r="BZ1" s="369" t="s">
        <v>134</v>
      </c>
      <c r="CA1" s="369" t="s">
        <v>265</v>
      </c>
      <c r="CB1" s="369" t="s">
        <v>141</v>
      </c>
      <c r="CC1" s="369" t="s">
        <v>133</v>
      </c>
      <c r="CD1" s="369" t="s">
        <v>266</v>
      </c>
      <c r="CE1" s="369" t="s">
        <v>141</v>
      </c>
      <c r="CF1" s="369" t="s">
        <v>132</v>
      </c>
      <c r="CG1" s="369" t="s">
        <v>267</v>
      </c>
      <c r="CH1" s="369" t="s">
        <v>141</v>
      </c>
      <c r="CI1" s="369" t="s">
        <v>268</v>
      </c>
      <c r="CJ1" s="369" t="s">
        <v>141</v>
      </c>
      <c r="CK1" s="372" t="s">
        <v>480</v>
      </c>
      <c r="CL1" s="372"/>
      <c r="CM1" s="369" t="s">
        <v>304</v>
      </c>
      <c r="CN1" s="369" t="s">
        <v>307</v>
      </c>
      <c r="CO1" s="369" t="s">
        <v>308</v>
      </c>
      <c r="CP1" s="369" t="s">
        <v>585</v>
      </c>
      <c r="CQ1" s="369" t="s">
        <v>131</v>
      </c>
      <c r="CR1" s="369" t="s">
        <v>310</v>
      </c>
      <c r="CS1" s="369" t="s">
        <v>472</v>
      </c>
      <c r="CT1" s="369" t="s">
        <v>130</v>
      </c>
      <c r="CV1" t="s">
        <v>598</v>
      </c>
      <c r="CW1" t="s">
        <v>607</v>
      </c>
      <c r="CX1" t="s">
        <v>599</v>
      </c>
      <c r="CY1" t="s">
        <v>600</v>
      </c>
      <c r="CZ1" t="s">
        <v>327</v>
      </c>
      <c r="DA1" t="s">
        <v>601</v>
      </c>
      <c r="DB1" t="s">
        <v>468</v>
      </c>
      <c r="DC1" t="s">
        <v>604</v>
      </c>
      <c r="DD1" t="s">
        <v>605</v>
      </c>
      <c r="DE1" t="s">
        <v>138</v>
      </c>
      <c r="DF1" t="s">
        <v>602</v>
      </c>
      <c r="DG1" t="s">
        <v>470</v>
      </c>
      <c r="DH1" t="s">
        <v>606</v>
      </c>
      <c r="EH1" s="370" t="s">
        <v>151</v>
      </c>
      <c r="EI1" s="369" t="s">
        <v>471</v>
      </c>
      <c r="EJ1" s="369" t="s">
        <v>130</v>
      </c>
    </row>
    <row r="2" spans="1:151" s="369" customFormat="1" ht="15" thickTop="1" thickBot="1" x14ac:dyDescent="0.2">
      <c r="B2" s="369" t="s">
        <v>527</v>
      </c>
      <c r="C2" s="369" t="s">
        <v>529</v>
      </c>
      <c r="D2" s="369" t="s">
        <v>530</v>
      </c>
      <c r="E2" s="370" t="s">
        <v>586</v>
      </c>
      <c r="G2" s="370" t="s">
        <v>586</v>
      </c>
      <c r="H2" s="370" t="s">
        <v>586</v>
      </c>
    </row>
    <row r="3" spans="1:151" s="383" customFormat="1" ht="15" customHeight="1" thickTop="1" x14ac:dyDescent="0.2">
      <c r="A3" s="383">
        <v>1</v>
      </c>
      <c r="B3" s="383" t="s">
        <v>0</v>
      </c>
      <c r="C3" s="383" t="s">
        <v>528</v>
      </c>
      <c r="D3" s="383" t="s">
        <v>610</v>
      </c>
      <c r="E3" s="384" t="s">
        <v>573</v>
      </c>
      <c r="F3" s="384">
        <v>76.900000000000006</v>
      </c>
      <c r="G3" s="385" t="s">
        <v>613</v>
      </c>
      <c r="H3" s="384" t="s">
        <v>573</v>
      </c>
      <c r="I3" s="386">
        <v>70.984440829332499</v>
      </c>
      <c r="J3" s="386">
        <v>0.36754730465198476</v>
      </c>
      <c r="K3" s="386">
        <v>15.555518310975735</v>
      </c>
      <c r="L3" s="386">
        <v>0.30499453844021074</v>
      </c>
      <c r="M3" s="386">
        <v>2.4699301082687994</v>
      </c>
      <c r="N3" s="386">
        <v>2.7441201983265491</v>
      </c>
      <c r="O3" s="386">
        <v>6.1755915686783347E-2</v>
      </c>
      <c r="P3" s="386">
        <v>1.158421450705307</v>
      </c>
      <c r="Q3" s="386">
        <v>3.8418155936116674</v>
      </c>
      <c r="R3" s="386">
        <v>4.2302802245446589</v>
      </c>
      <c r="S3" s="386">
        <v>1.1076222297371465</v>
      </c>
      <c r="T3" s="386">
        <v>0.10359056824879787</v>
      </c>
      <c r="U3" s="386">
        <v>0.39707300470813278</v>
      </c>
      <c r="V3" s="386">
        <v>100.55218563052927</v>
      </c>
      <c r="W3" s="386">
        <v>0.4292604220411681</v>
      </c>
      <c r="X3" s="387">
        <v>7.3</v>
      </c>
      <c r="Y3" s="387">
        <v>55.1</v>
      </c>
      <c r="Z3" s="387">
        <v>6</v>
      </c>
      <c r="AA3" s="387"/>
      <c r="AB3" s="387">
        <v>14.7</v>
      </c>
      <c r="AC3" s="387">
        <v>4.3</v>
      </c>
      <c r="AD3" s="387">
        <v>30.2</v>
      </c>
      <c r="AE3" s="387"/>
      <c r="AF3" s="387"/>
      <c r="AG3" s="387"/>
      <c r="AH3" s="388">
        <v>0.1476913903763109</v>
      </c>
      <c r="AI3" s="388">
        <v>21.100027060609431</v>
      </c>
      <c r="AJ3" s="388">
        <v>376.10071458759836</v>
      </c>
      <c r="AK3" s="388">
        <v>0.4147654599264991</v>
      </c>
      <c r="AL3" s="388">
        <v>0.13459344043923674</v>
      </c>
      <c r="AM3" s="388">
        <v>3.1402233914592959</v>
      </c>
      <c r="AN3" s="388">
        <v>0.19083732992145316</v>
      </c>
      <c r="AO3" s="388">
        <v>13.787980686859717</v>
      </c>
      <c r="AP3" s="388">
        <v>24.159640709303048</v>
      </c>
      <c r="AQ3" s="388">
        <v>6.1255139251174082</v>
      </c>
      <c r="AR3" s="388">
        <v>2.6006173613505177</v>
      </c>
      <c r="AS3" s="388">
        <v>303.22585935327322</v>
      </c>
      <c r="AT3" s="388">
        <v>9.5421629671006318</v>
      </c>
      <c r="AU3" s="388">
        <v>1.8076271541335451</v>
      </c>
      <c r="AV3" s="388">
        <v>126.79177972087491</v>
      </c>
      <c r="AW3" s="388">
        <v>3.1792907905908856</v>
      </c>
      <c r="AX3" s="388">
        <v>0.7757542038409736</v>
      </c>
      <c r="AY3" s="388">
        <v>1.6295221333386396</v>
      </c>
      <c r="AZ3" s="388">
        <v>0.25443930802830089</v>
      </c>
      <c r="BA3" s="388">
        <v>1.5062764367212595</v>
      </c>
      <c r="BB3" s="388">
        <v>7.9862414755595212</v>
      </c>
      <c r="BC3" s="388">
        <v>0.30393262585662856</v>
      </c>
      <c r="BD3" s="388">
        <v>0.82298652863416644</v>
      </c>
      <c r="BE3" s="388">
        <v>0.11762189505567724</v>
      </c>
      <c r="BF3" s="388">
        <v>0.76084810133227432</v>
      </c>
      <c r="BG3" s="388">
        <v>0.13267248154600014</v>
      </c>
      <c r="BH3" s="389">
        <f t="shared" ref="BH3:BH34" si="0">AK3/AT3</f>
        <v>4.346660828960091E-2</v>
      </c>
      <c r="BI3" s="390">
        <v>1.73</v>
      </c>
      <c r="BJ3" s="390">
        <v>5.0000000000000001E-3</v>
      </c>
      <c r="BK3" s="390">
        <v>9.49</v>
      </c>
      <c r="BL3" s="390">
        <v>0.02</v>
      </c>
      <c r="BM3" s="390">
        <v>0.11020000000000001</v>
      </c>
      <c r="BN3" s="390">
        <v>5.0000000000000001E-4</v>
      </c>
      <c r="BO3" s="391">
        <v>0.512656</v>
      </c>
      <c r="BP3" s="390">
        <v>5.1265600000000008E-6</v>
      </c>
      <c r="BQ3" s="391">
        <v>0.512600563615769</v>
      </c>
      <c r="BR3" s="392">
        <v>1.2001825091156881</v>
      </c>
      <c r="BS3" s="392" t="b">
        <f t="shared" ref="BS3:BS34" si="1">BO3=BQ3</f>
        <v>0</v>
      </c>
      <c r="BX3" s="388">
        <v>18.622892931999999</v>
      </c>
      <c r="BY3" s="388">
        <v>2.3999999999999998E-3</v>
      </c>
      <c r="BZ3" s="388">
        <v>18.605948334282015</v>
      </c>
      <c r="CA3" s="388">
        <v>15.711901951200002</v>
      </c>
      <c r="CB3" s="388">
        <v>2.8999999999999998E-3</v>
      </c>
      <c r="CC3" s="388">
        <v>15.711096248609502</v>
      </c>
      <c r="CD3" s="388">
        <v>39.023453772799996</v>
      </c>
      <c r="CE3" s="388">
        <v>4.3E-3</v>
      </c>
      <c r="CF3" s="388">
        <v>39.006315030831828</v>
      </c>
      <c r="CG3" s="388">
        <v>0.84368749842308344</v>
      </c>
      <c r="CH3" s="388">
        <v>1E-3</v>
      </c>
      <c r="CI3" s="388">
        <v>2.0954560559033988</v>
      </c>
      <c r="CJ3" s="388">
        <v>1.6999999999999999E-3</v>
      </c>
      <c r="CK3" s="388"/>
      <c r="CM3" s="392">
        <v>21.100027060609431</v>
      </c>
      <c r="CN3" s="392"/>
      <c r="CO3" s="392">
        <v>303.22585935327322</v>
      </c>
      <c r="CP3" s="392">
        <v>292</v>
      </c>
      <c r="CQ3" s="391">
        <v>0.70453100000000002</v>
      </c>
      <c r="CR3" s="391">
        <v>8.454372E-6</v>
      </c>
      <c r="CS3" s="391">
        <v>0.20126517381600617</v>
      </c>
      <c r="CT3" s="391">
        <v>0.70431110241546513</v>
      </c>
      <c r="CU3" s="383" t="b">
        <f t="shared" ref="CU3:CU34" si="2">CQ3=CT3</f>
        <v>0</v>
      </c>
      <c r="CV3" s="383">
        <f t="shared" ref="CV3:CV20" si="3">AO3/BF3</f>
        <v>18.121857257337478</v>
      </c>
      <c r="CW3" s="388">
        <f t="shared" ref="CW3:CW20" si="4">(AY3/0.596)/(BA3/0.737)</f>
        <v>1.3377556982476491</v>
      </c>
      <c r="CX3" s="383">
        <f t="shared" ref="CX3:CX20" si="5">AV3/AU3</f>
        <v>70.142661572070907</v>
      </c>
      <c r="CY3" s="383">
        <f t="shared" ref="CY3:CY20" si="6">R3/S3</f>
        <v>3.8192446043165464</v>
      </c>
      <c r="CZ3" s="383">
        <f t="shared" ref="CZ3:CZ20" si="7">AK3/AL3</f>
        <v>3.0816171915432107</v>
      </c>
      <c r="DA3" s="383">
        <f t="shared" ref="DA3:DA20" si="8">(BA3/0.737)/(BF3/0.596)</f>
        <v>1.6009784753234748</v>
      </c>
      <c r="DB3" s="388">
        <f t="shared" ref="DB3:DB20" si="9">AS3/BB3</f>
        <v>37.968531289874257</v>
      </c>
      <c r="DC3" s="383">
        <f t="shared" ref="DC3:DC20" si="10">AK3/AT3</f>
        <v>4.346660828960091E-2</v>
      </c>
      <c r="DD3" s="383">
        <f t="shared" ref="DD3:DD34" si="11">BG3/AW3</f>
        <v>4.1730212894852049E-2</v>
      </c>
      <c r="DE3" s="383">
        <f t="shared" ref="DE3:DE34" si="12">1/AT3*100</f>
        <v>10.479804248237945</v>
      </c>
      <c r="DF3" s="383">
        <f t="shared" ref="DF3:DF34" si="13">1/AS3*1000</f>
        <v>3.2978717650691864</v>
      </c>
      <c r="DG3" s="383">
        <f t="shared" ref="DG3:DG34" si="14">AJ3/AO3</f>
        <v>27.277432651616024</v>
      </c>
      <c r="DH3" s="383">
        <f t="shared" ref="DH3:DH34" si="15">N3/P3</f>
        <v>2.3688444276094738</v>
      </c>
      <c r="DI3" s="383" t="str">
        <f t="shared" ref="DI3:DI34" si="16">IF(CW3&gt;1.5,F3,"")</f>
        <v/>
      </c>
      <c r="DK3" s="389"/>
      <c r="DL3" s="389"/>
      <c r="DM3" s="389"/>
      <c r="DN3" s="389"/>
      <c r="DO3" s="389"/>
      <c r="DP3" s="389"/>
      <c r="DQ3" s="389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89"/>
      <c r="EE3" s="389"/>
      <c r="EF3" s="389"/>
      <c r="EG3" s="389"/>
      <c r="EH3" s="389"/>
      <c r="EI3" s="389"/>
      <c r="EJ3" s="389"/>
      <c r="EK3" s="389"/>
      <c r="EL3" s="393">
        <v>102</v>
      </c>
      <c r="EM3" s="394"/>
      <c r="EN3" s="389"/>
      <c r="EO3" s="389"/>
      <c r="EP3" s="389"/>
      <c r="EQ3" s="389"/>
      <c r="ER3" s="389"/>
      <c r="ES3" s="389"/>
      <c r="ET3" s="389"/>
      <c r="EU3" s="389"/>
    </row>
    <row r="4" spans="1:151" s="383" customFormat="1" ht="14" customHeight="1" x14ac:dyDescent="0.2">
      <c r="A4" s="383">
        <v>2</v>
      </c>
      <c r="B4" s="383" t="s">
        <v>17</v>
      </c>
      <c r="C4" s="383" t="s">
        <v>528</v>
      </c>
      <c r="D4" s="383" t="s">
        <v>610</v>
      </c>
      <c r="E4" s="384" t="s">
        <v>573</v>
      </c>
      <c r="F4" s="384">
        <v>58.9</v>
      </c>
      <c r="G4" s="385" t="s">
        <v>613</v>
      </c>
      <c r="H4" s="384" t="s">
        <v>573</v>
      </c>
      <c r="I4" s="386">
        <v>71.029948726685646</v>
      </c>
      <c r="J4" s="386">
        <v>0.34974459981805817</v>
      </c>
      <c r="K4" s="386">
        <v>14.42895192772114</v>
      </c>
      <c r="L4" s="386">
        <v>0.24442378282739299</v>
      </c>
      <c r="M4" s="386">
        <v>1.9794113805112608</v>
      </c>
      <c r="N4" s="386">
        <v>2.1991483612730871</v>
      </c>
      <c r="O4" s="386">
        <v>6.6570705079005407E-2</v>
      </c>
      <c r="P4" s="386">
        <v>0.66968142124253194</v>
      </c>
      <c r="Q4" s="386">
        <v>2.3210323442471132</v>
      </c>
      <c r="R4" s="386">
        <v>4.1790505307805477</v>
      </c>
      <c r="S4" s="386">
        <v>3.1934066585660204</v>
      </c>
      <c r="T4" s="386">
        <v>0.10035285392506783</v>
      </c>
      <c r="U4" s="386">
        <v>0.63700000000000001</v>
      </c>
      <c r="V4" s="386">
        <v>99.174888129338214</v>
      </c>
      <c r="W4" s="386">
        <v>0.35171930618239478</v>
      </c>
      <c r="X4" s="387"/>
      <c r="Y4" s="387">
        <v>28.3</v>
      </c>
      <c r="Z4" s="387">
        <v>0.5</v>
      </c>
      <c r="AA4" s="387"/>
      <c r="AB4" s="387">
        <v>3.2</v>
      </c>
      <c r="AC4" s="387">
        <v>1.5733333333333333</v>
      </c>
      <c r="AD4" s="387">
        <v>27.7</v>
      </c>
      <c r="AE4" s="387"/>
      <c r="AF4" s="387"/>
      <c r="AG4" s="387"/>
      <c r="AH4" s="388">
        <v>2.9556025128620429</v>
      </c>
      <c r="AI4" s="388">
        <v>79.993426739695963</v>
      </c>
      <c r="AJ4" s="388">
        <v>365.75901543318037</v>
      </c>
      <c r="AK4" s="388">
        <v>11.119277416956777</v>
      </c>
      <c r="AL4" s="388">
        <v>2.9697986310220412</v>
      </c>
      <c r="AM4" s="388">
        <v>5.8680920331749729</v>
      </c>
      <c r="AN4" s="388">
        <v>0.59962668037525613</v>
      </c>
      <c r="AO4" s="388">
        <v>20.976311403313691</v>
      </c>
      <c r="AP4" s="388">
        <v>39.168270119124188</v>
      </c>
      <c r="AQ4" s="388">
        <v>8.0269597329510844</v>
      </c>
      <c r="AR4" s="388">
        <v>4.4423969140610149</v>
      </c>
      <c r="AS4" s="388">
        <v>201.81204296033036</v>
      </c>
      <c r="AT4" s="388">
        <v>15.994222464403466</v>
      </c>
      <c r="AU4" s="388">
        <v>3.3245604134834674</v>
      </c>
      <c r="AV4" s="388">
        <v>174.75529144921541</v>
      </c>
      <c r="AW4" s="388">
        <v>4.5653183960134962</v>
      </c>
      <c r="AX4" s="388">
        <v>0.79611986376475408</v>
      </c>
      <c r="AY4" s="388">
        <v>3.0460690585451138</v>
      </c>
      <c r="AZ4" s="388">
        <v>0.52991662803375117</v>
      </c>
      <c r="BA4" s="388">
        <v>3.4179855881877859</v>
      </c>
      <c r="BB4" s="388">
        <v>20.472532757166924</v>
      </c>
      <c r="BC4" s="388">
        <v>0.730592453245962</v>
      </c>
      <c r="BD4" s="388">
        <v>2.2033841126805886</v>
      </c>
      <c r="BE4" s="388">
        <v>0.34629065917922175</v>
      </c>
      <c r="BF4" s="388">
        <v>2.3901429260613365</v>
      </c>
      <c r="BG4" s="388">
        <v>0.40406922971082282</v>
      </c>
      <c r="BH4" s="389">
        <f t="shared" si="0"/>
        <v>0.6952058746027634</v>
      </c>
      <c r="BI4" s="390">
        <v>3.34</v>
      </c>
      <c r="BJ4" s="390">
        <v>8.0000000000000002E-3</v>
      </c>
      <c r="BK4" s="390">
        <v>16.86</v>
      </c>
      <c r="BL4" s="390">
        <v>0.05</v>
      </c>
      <c r="BM4" s="390">
        <v>0.1197</v>
      </c>
      <c r="BN4" s="390">
        <v>5.0000000000000001E-4</v>
      </c>
      <c r="BO4" s="391">
        <v>0.51285099999999995</v>
      </c>
      <c r="BP4" s="390">
        <v>6.0000000000000002E-6</v>
      </c>
      <c r="BQ4" s="391">
        <v>0.51280488195989737</v>
      </c>
      <c r="BR4" s="392">
        <v>4.734382836286688</v>
      </c>
      <c r="BS4" s="392" t="b">
        <f t="shared" si="1"/>
        <v>0</v>
      </c>
      <c r="BX4" s="388">
        <v>18.710493670399998</v>
      </c>
      <c r="BY4" s="388">
        <v>3.0999999999999999E-3</v>
      </c>
      <c r="BZ4" s="388">
        <v>18.492586608464123</v>
      </c>
      <c r="CA4" s="388">
        <v>15.6246379276</v>
      </c>
      <c r="CB4" s="388">
        <v>3.8E-3</v>
      </c>
      <c r="CC4" s="388">
        <v>15.614354690193691</v>
      </c>
      <c r="CD4" s="388">
        <v>38.915115231999998</v>
      </c>
      <c r="CE4" s="388">
        <v>3.8E-3</v>
      </c>
      <c r="CF4" s="388">
        <v>38.647072668712241</v>
      </c>
      <c r="CG4" s="388">
        <v>0.83507352627035059</v>
      </c>
      <c r="CH4" s="388">
        <v>1E-3</v>
      </c>
      <c r="CI4" s="388">
        <v>2.0798550758478229</v>
      </c>
      <c r="CJ4" s="388">
        <v>1.1999999999999999E-3</v>
      </c>
      <c r="CK4" s="388"/>
      <c r="CM4" s="392">
        <v>79.993426739695963</v>
      </c>
      <c r="CN4" s="392"/>
      <c r="CO4" s="392">
        <v>201.81204296033036</v>
      </c>
      <c r="CP4" s="392">
        <v>188.9</v>
      </c>
      <c r="CQ4" s="391">
        <v>0.70506400000000002</v>
      </c>
      <c r="CR4" s="391">
        <v>9.8708959999999997E-6</v>
      </c>
      <c r="CS4" s="391">
        <v>1.146520250502264</v>
      </c>
      <c r="CT4" s="391">
        <v>0.70410467226754381</v>
      </c>
      <c r="CU4" s="383" t="b">
        <f t="shared" si="2"/>
        <v>0</v>
      </c>
      <c r="CV4" s="383">
        <f t="shared" si="3"/>
        <v>8.7761745017818207</v>
      </c>
      <c r="CW4" s="388">
        <f t="shared" si="4"/>
        <v>1.102023221864399</v>
      </c>
      <c r="CX4" s="383">
        <f t="shared" si="5"/>
        <v>52.564931814882307</v>
      </c>
      <c r="CY4" s="383">
        <f t="shared" si="6"/>
        <v>1.3086496577473552</v>
      </c>
      <c r="CZ4" s="383">
        <f t="shared" si="7"/>
        <v>3.7441183051290361</v>
      </c>
      <c r="DA4" s="383">
        <f t="shared" si="8"/>
        <v>1.1564453850804643</v>
      </c>
      <c r="DB4" s="388">
        <f t="shared" si="9"/>
        <v>9.8576978898559098</v>
      </c>
      <c r="DC4" s="383">
        <f t="shared" si="10"/>
        <v>0.6952058746027634</v>
      </c>
      <c r="DD4" s="383">
        <f t="shared" si="11"/>
        <v>8.8508444463295713E-2</v>
      </c>
      <c r="DE4" s="383">
        <f t="shared" si="12"/>
        <v>6.2522576650761676</v>
      </c>
      <c r="DF4" s="383">
        <f t="shared" si="13"/>
        <v>4.9551056781907077</v>
      </c>
      <c r="DG4" s="383">
        <f t="shared" si="14"/>
        <v>17.436765139527836</v>
      </c>
      <c r="DH4" s="383">
        <f t="shared" si="15"/>
        <v>3.2838724377223585</v>
      </c>
      <c r="DI4" s="383" t="str">
        <f t="shared" si="16"/>
        <v/>
      </c>
      <c r="DK4" s="389"/>
      <c r="DL4" s="389"/>
      <c r="DM4" s="389"/>
      <c r="DN4" s="389"/>
      <c r="DO4" s="389"/>
      <c r="DP4" s="389"/>
      <c r="DQ4" s="389"/>
      <c r="DR4" s="389"/>
      <c r="DS4" s="389"/>
      <c r="DT4" s="389"/>
      <c r="DU4" s="389"/>
      <c r="DV4" s="389"/>
      <c r="DW4" s="389"/>
      <c r="DX4" s="389"/>
      <c r="DY4" s="389"/>
      <c r="DZ4" s="389"/>
      <c r="EA4" s="389"/>
      <c r="EB4" s="389"/>
      <c r="EC4" s="389"/>
      <c r="ED4" s="389"/>
      <c r="EE4" s="389"/>
      <c r="EF4" s="389"/>
      <c r="EG4" s="389"/>
      <c r="EH4" s="389"/>
      <c r="EI4" s="389"/>
      <c r="EJ4" s="389"/>
      <c r="EK4" s="389"/>
      <c r="EL4" s="393">
        <v>104</v>
      </c>
      <c r="EM4" s="394">
        <v>4.8214986644157243</v>
      </c>
      <c r="EN4" s="395">
        <v>0.70374017735651129</v>
      </c>
      <c r="EO4" s="389"/>
      <c r="EP4" s="389"/>
      <c r="EQ4" s="389"/>
      <c r="ER4" s="389"/>
      <c r="ES4" s="389"/>
      <c r="ET4" s="389"/>
      <c r="EU4" s="389"/>
    </row>
    <row r="5" spans="1:151" s="383" customFormat="1" ht="14" x14ac:dyDescent="0.2">
      <c r="A5" s="383">
        <v>3</v>
      </c>
      <c r="B5" s="383" t="s">
        <v>16</v>
      </c>
      <c r="C5" s="383" t="s">
        <v>528</v>
      </c>
      <c r="D5" s="383" t="s">
        <v>610</v>
      </c>
      <c r="E5" s="384" t="s">
        <v>573</v>
      </c>
      <c r="F5" s="384">
        <v>83.5</v>
      </c>
      <c r="G5" s="385" t="s">
        <v>613</v>
      </c>
      <c r="H5" s="384" t="s">
        <v>573</v>
      </c>
      <c r="I5" s="386">
        <v>66.252668509185028</v>
      </c>
      <c r="J5" s="386">
        <v>0.43312136910927201</v>
      </c>
      <c r="K5" s="386">
        <v>15.558593768324354</v>
      </c>
      <c r="L5" s="386">
        <v>0.35007332677547587</v>
      </c>
      <c r="M5" s="386">
        <v>2.834990601230297</v>
      </c>
      <c r="N5" s="386">
        <v>3.1497065220014497</v>
      </c>
      <c r="O5" s="386">
        <v>6.4570846312162103E-2</v>
      </c>
      <c r="P5" s="386">
        <v>2.116930361403345</v>
      </c>
      <c r="Q5" s="386">
        <v>4.1543889119609529</v>
      </c>
      <c r="R5" s="386">
        <v>4.2716098329584158</v>
      </c>
      <c r="S5" s="386">
        <v>2.1954087746135116</v>
      </c>
      <c r="T5" s="386">
        <v>0.14702285006461527</v>
      </c>
      <c r="U5" s="386">
        <v>0.65600000000000003</v>
      </c>
      <c r="V5" s="386">
        <v>99.000021745933111</v>
      </c>
      <c r="W5" s="386">
        <v>0.54492621335157565</v>
      </c>
      <c r="X5" s="387"/>
      <c r="Y5" s="387">
        <v>69</v>
      </c>
      <c r="Z5" s="387">
        <v>57.3</v>
      </c>
      <c r="AA5" s="387"/>
      <c r="AB5" s="387">
        <v>31.1</v>
      </c>
      <c r="AC5" s="387">
        <v>3.6826666666666665</v>
      </c>
      <c r="AD5" s="387">
        <v>37.5</v>
      </c>
      <c r="AE5" s="387"/>
      <c r="AF5" s="387"/>
      <c r="AG5" s="387"/>
      <c r="AH5" s="388">
        <v>1.4708861828887847</v>
      </c>
      <c r="AI5" s="388">
        <v>53.03919442398589</v>
      </c>
      <c r="AJ5" s="388">
        <v>304.80483325781921</v>
      </c>
      <c r="AK5" s="388">
        <v>6.3582468147085045</v>
      </c>
      <c r="AL5" s="388">
        <v>1.3905939363303013</v>
      </c>
      <c r="AM5" s="388">
        <v>3.6346160827134217</v>
      </c>
      <c r="AN5" s="388">
        <v>0.36324288068759664</v>
      </c>
      <c r="AO5" s="388">
        <v>15.649434275297915</v>
      </c>
      <c r="AP5" s="388">
        <v>29.292959852158049</v>
      </c>
      <c r="AQ5" s="388">
        <v>3.9378250195281366</v>
      </c>
      <c r="AR5" s="388">
        <v>3.2387979772772031</v>
      </c>
      <c r="AS5" s="388">
        <v>484.95033693019309</v>
      </c>
      <c r="AT5" s="388">
        <v>11.596387674549963</v>
      </c>
      <c r="AU5" s="388">
        <v>2.1282552491564348</v>
      </c>
      <c r="AV5" s="388">
        <v>103.23978646773465</v>
      </c>
      <c r="AW5" s="388">
        <v>2.5780584584904553</v>
      </c>
      <c r="AX5" s="388">
        <v>0.70122534324381969</v>
      </c>
      <c r="AY5" s="388">
        <v>1.733166610639822</v>
      </c>
      <c r="AZ5" s="388">
        <v>0.26271254246612091</v>
      </c>
      <c r="BA5" s="388">
        <v>1.5123388168714997</v>
      </c>
      <c r="BB5" s="388">
        <v>7.8409864519645742</v>
      </c>
      <c r="BC5" s="388">
        <v>0.29259042441070443</v>
      </c>
      <c r="BD5" s="388">
        <v>0.77082484437957699</v>
      </c>
      <c r="BE5" s="388">
        <v>0.11176132001298331</v>
      </c>
      <c r="BF5" s="388">
        <v>0.73089746526112631</v>
      </c>
      <c r="BG5" s="388">
        <v>0.11358919094587527</v>
      </c>
      <c r="BH5" s="389">
        <f t="shared" si="0"/>
        <v>0.54829546865379852</v>
      </c>
      <c r="BI5" s="390">
        <v>2.16</v>
      </c>
      <c r="BJ5" s="390">
        <v>6.0000000000000001E-3</v>
      </c>
      <c r="BK5" s="390">
        <v>12.23</v>
      </c>
      <c r="BL5" s="390">
        <v>0.04</v>
      </c>
      <c r="BM5" s="390">
        <v>0.10680000000000001</v>
      </c>
      <c r="BN5" s="390">
        <v>5.0000000000000001E-4</v>
      </c>
      <c r="BO5" s="391">
        <v>0.51284799999999997</v>
      </c>
      <c r="BP5" s="390">
        <v>6.0000000000000002E-6</v>
      </c>
      <c r="BQ5" s="391">
        <v>0.51278966166045781</v>
      </c>
      <c r="BR5" s="392">
        <v>5.0554429538873791</v>
      </c>
      <c r="BS5" s="392" t="b">
        <f t="shared" si="1"/>
        <v>0</v>
      </c>
      <c r="BX5" s="388">
        <v>18.618978559999999</v>
      </c>
      <c r="BY5" s="388">
        <v>2.3999999999999998E-3</v>
      </c>
      <c r="BZ5" s="388">
        <v>18.324732434055175</v>
      </c>
      <c r="CA5" s="388">
        <v>15.571476232</v>
      </c>
      <c r="CB5" s="388">
        <v>2.3999999999999998E-3</v>
      </c>
      <c r="CC5" s="388">
        <v>15.557446108073139</v>
      </c>
      <c r="CD5" s="388">
        <v>38.764577100799997</v>
      </c>
      <c r="CE5" s="388">
        <v>2.3999999999999998E-3</v>
      </c>
      <c r="CF5" s="388">
        <v>38.323143929082555</v>
      </c>
      <c r="CG5" s="388">
        <v>0.83632279729098102</v>
      </c>
      <c r="CH5" s="388">
        <v>5.0000000000000001E-4</v>
      </c>
      <c r="CI5" s="388">
        <v>2.0819926816006817</v>
      </c>
      <c r="CJ5" s="388">
        <v>5.9999999999999995E-4</v>
      </c>
      <c r="CK5" s="388"/>
      <c r="CM5" s="392">
        <v>53.03919442398589</v>
      </c>
      <c r="CN5" s="392"/>
      <c r="CO5" s="392">
        <v>484.95033693019309</v>
      </c>
      <c r="CP5" s="392">
        <v>451.6</v>
      </c>
      <c r="CQ5" s="391">
        <v>0.70402900000000002</v>
      </c>
      <c r="CR5" s="391">
        <v>1.1264464E-5</v>
      </c>
      <c r="CS5" s="391">
        <v>0.3163225658267047</v>
      </c>
      <c r="CT5" s="391">
        <v>0.70365371388929598</v>
      </c>
      <c r="CU5" s="383" t="b">
        <f t="shared" si="2"/>
        <v>0</v>
      </c>
      <c r="CV5" s="383">
        <f t="shared" si="3"/>
        <v>21.411258102676374</v>
      </c>
      <c r="CW5" s="388">
        <f t="shared" si="4"/>
        <v>1.4171389757636634</v>
      </c>
      <c r="CX5" s="383">
        <f t="shared" si="5"/>
        <v>48.50911868238326</v>
      </c>
      <c r="CY5" s="383">
        <f t="shared" si="6"/>
        <v>1.9457013574660631</v>
      </c>
      <c r="CZ5" s="383">
        <f t="shared" si="7"/>
        <v>4.5723245647737816</v>
      </c>
      <c r="DA5" s="383">
        <f t="shared" si="8"/>
        <v>1.6732907696263526</v>
      </c>
      <c r="DB5" s="388">
        <f t="shared" si="9"/>
        <v>61.848128408471851</v>
      </c>
      <c r="DC5" s="383">
        <f t="shared" si="10"/>
        <v>0.54829546865379852</v>
      </c>
      <c r="DD5" s="383">
        <f t="shared" si="11"/>
        <v>4.4059974889935495E-2</v>
      </c>
      <c r="DE5" s="383">
        <f t="shared" si="12"/>
        <v>8.6233750376822282</v>
      </c>
      <c r="DF5" s="383">
        <f t="shared" si="13"/>
        <v>2.062066821790757</v>
      </c>
      <c r="DG5" s="383">
        <f t="shared" si="14"/>
        <v>19.477051240053001</v>
      </c>
      <c r="DH5" s="383">
        <f t="shared" si="15"/>
        <v>1.4878649668539223</v>
      </c>
      <c r="DI5" s="383" t="str">
        <f t="shared" si="16"/>
        <v/>
      </c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  <c r="EE5" s="389"/>
      <c r="EF5" s="389"/>
      <c r="EG5" s="389"/>
      <c r="EH5" s="389"/>
      <c r="EI5" s="389"/>
      <c r="EJ5" s="389"/>
      <c r="EK5" s="389"/>
      <c r="EL5" s="393">
        <v>104</v>
      </c>
      <c r="EM5" s="394">
        <v>5.5878472247838928</v>
      </c>
      <c r="EN5" s="395">
        <v>0.70337251466872186</v>
      </c>
      <c r="EO5" s="389"/>
      <c r="EP5" s="389"/>
      <c r="EQ5" s="389"/>
      <c r="ER5" s="389"/>
      <c r="ES5" s="389"/>
      <c r="ET5" s="389"/>
      <c r="EU5" s="389"/>
    </row>
    <row r="6" spans="1:151" s="383" customFormat="1" ht="14" x14ac:dyDescent="0.2">
      <c r="A6" s="383">
        <v>4</v>
      </c>
      <c r="B6" s="383" t="s">
        <v>281</v>
      </c>
      <c r="C6" s="383" t="s">
        <v>528</v>
      </c>
      <c r="D6" s="383" t="s">
        <v>610</v>
      </c>
      <c r="E6" s="384" t="s">
        <v>573</v>
      </c>
      <c r="F6" s="384">
        <v>86</v>
      </c>
      <c r="G6" s="385" t="s">
        <v>613</v>
      </c>
      <c r="H6" s="384" t="s">
        <v>573</v>
      </c>
      <c r="I6" s="386">
        <v>66.709872899999993</v>
      </c>
      <c r="J6" s="386">
        <v>0.37540799999999996</v>
      </c>
      <c r="K6" s="386">
        <v>15.405686999999999</v>
      </c>
      <c r="L6" s="386">
        <v>0.36235485000000012</v>
      </c>
      <c r="M6" s="386">
        <v>2.9344497723446068</v>
      </c>
      <c r="N6" s="386">
        <v>3.260206782494607</v>
      </c>
      <c r="O6" s="386">
        <v>7.1537400000000015E-2</v>
      </c>
      <c r="P6" s="386">
        <v>2.7783656999999997</v>
      </c>
      <c r="Q6" s="386">
        <v>4.7621475000000002</v>
      </c>
      <c r="R6" s="386">
        <v>3.9403485000000003</v>
      </c>
      <c r="S6" s="386">
        <v>1.5400142999999999</v>
      </c>
      <c r="T6" s="386">
        <v>0.12493800000000001</v>
      </c>
      <c r="U6" s="386">
        <v>0.69</v>
      </c>
      <c r="V6" s="386">
        <v>99.658526082494603</v>
      </c>
      <c r="W6" s="386">
        <v>0.60291006800388958</v>
      </c>
      <c r="X6" s="387">
        <v>11.1</v>
      </c>
      <c r="Y6" s="387">
        <v>92.2</v>
      </c>
      <c r="Z6" s="387">
        <v>90.7</v>
      </c>
      <c r="AA6" s="387"/>
      <c r="AB6" s="387">
        <v>34.799999999999997</v>
      </c>
      <c r="AC6" s="387">
        <v>29.3</v>
      </c>
      <c r="AD6" s="387">
        <v>44.1</v>
      </c>
      <c r="AE6" s="387">
        <v>15.2</v>
      </c>
      <c r="AF6" s="387"/>
      <c r="AG6" s="387"/>
      <c r="AH6" s="388">
        <v>1.4433917264849758</v>
      </c>
      <c r="AI6" s="388">
        <v>38.990393656277895</v>
      </c>
      <c r="AJ6" s="388">
        <v>353.34196702020211</v>
      </c>
      <c r="AK6" s="388">
        <v>2.4636372556170065</v>
      </c>
      <c r="AL6" s="388">
        <v>0.8727112084011579</v>
      </c>
      <c r="AM6" s="388">
        <v>2.710970624991039</v>
      </c>
      <c r="AN6" s="388">
        <v>0.20817714596899473</v>
      </c>
      <c r="AO6" s="388">
        <v>7.5505226652116368</v>
      </c>
      <c r="AP6" s="388">
        <v>15.189867213338236</v>
      </c>
      <c r="AQ6" s="388">
        <v>6.421715741049014</v>
      </c>
      <c r="AR6" s="388">
        <v>1.9011432151426695</v>
      </c>
      <c r="AS6" s="388">
        <v>513.8388717546743</v>
      </c>
      <c r="AT6" s="388">
        <v>7.9234342034799123</v>
      </c>
      <c r="AU6" s="388">
        <v>1.7618576302689664</v>
      </c>
      <c r="AV6" s="388">
        <v>74.167234685899203</v>
      </c>
      <c r="AW6" s="388">
        <v>2.1077990269170415</v>
      </c>
      <c r="AX6" s="388">
        <v>0.58204785485052923</v>
      </c>
      <c r="AY6" s="388">
        <v>1.5954728454594342</v>
      </c>
      <c r="AZ6" s="388">
        <v>0.25287493930488292</v>
      </c>
      <c r="BA6" s="388">
        <v>1.4464899025208027</v>
      </c>
      <c r="BB6" s="388">
        <v>8.3607578892827519</v>
      </c>
      <c r="BC6" s="388">
        <v>0.28399753506261727</v>
      </c>
      <c r="BD6" s="388">
        <v>0.75027296011905087</v>
      </c>
      <c r="BE6" s="388">
        <v>0.10711437469296081</v>
      </c>
      <c r="BF6" s="388">
        <v>0.6877985790465404</v>
      </c>
      <c r="BG6" s="388">
        <v>0.10602443766227507</v>
      </c>
      <c r="BH6" s="389">
        <f t="shared" si="0"/>
        <v>0.31093048700208753</v>
      </c>
      <c r="BI6" s="390">
        <v>1.7</v>
      </c>
      <c r="BJ6" s="390">
        <v>5.0000000000000001E-3</v>
      </c>
      <c r="BK6" s="390">
        <v>7.66</v>
      </c>
      <c r="BL6" s="390">
        <v>0.02</v>
      </c>
      <c r="BM6" s="390">
        <v>0.13400000000000001</v>
      </c>
      <c r="BN6" s="390">
        <v>5.9999999999999995E-4</v>
      </c>
      <c r="BO6" s="391">
        <v>0.51288100000000003</v>
      </c>
      <c r="BP6" s="390">
        <v>1.0000000000000001E-5</v>
      </c>
      <c r="BQ6" s="391">
        <v>0.51280561184132945</v>
      </c>
      <c r="BR6" s="392">
        <v>5.4294646748798137</v>
      </c>
      <c r="BS6" s="392" t="b">
        <f t="shared" si="1"/>
        <v>0</v>
      </c>
      <c r="BX6" s="388">
        <v>18.496266756800001</v>
      </c>
      <c r="BY6" s="388">
        <v>2.3999999999999998E-3</v>
      </c>
      <c r="BZ6" s="388">
        <v>18.379888942519258</v>
      </c>
      <c r="CA6" s="388">
        <v>15.6213862636</v>
      </c>
      <c r="CB6" s="388">
        <v>2.3999999999999998E-3</v>
      </c>
      <c r="CC6" s="388">
        <v>15.615831333055635</v>
      </c>
      <c r="CD6" s="388">
        <v>38.664860748799995</v>
      </c>
      <c r="CE6" s="388">
        <v>2.7000000000000001E-3</v>
      </c>
      <c r="CF6" s="388">
        <v>38.557081278099666</v>
      </c>
      <c r="CG6" s="388">
        <v>0.8445696890620874</v>
      </c>
      <c r="CH6" s="388">
        <v>6.9999999999999999E-4</v>
      </c>
      <c r="CI6" s="388">
        <v>2.0904143120981522</v>
      </c>
      <c r="CJ6" s="388">
        <v>6.9999999999999999E-4</v>
      </c>
      <c r="CK6" s="388"/>
      <c r="CM6" s="392">
        <v>38.990393656277895</v>
      </c>
      <c r="CN6" s="392"/>
      <c r="CO6" s="392">
        <v>513.8388717546743</v>
      </c>
      <c r="CP6" s="392">
        <v>466.8</v>
      </c>
      <c r="CQ6" s="391">
        <v>0.70407900000000001</v>
      </c>
      <c r="CR6" s="391">
        <v>8.4489479999999993E-6</v>
      </c>
      <c r="CS6" s="391">
        <v>0.21946401010023248</v>
      </c>
      <c r="CT6" s="391">
        <v>0.7038108268376605</v>
      </c>
      <c r="CU6" s="383" t="b">
        <f t="shared" si="2"/>
        <v>0</v>
      </c>
      <c r="CV6" s="383">
        <f t="shared" si="3"/>
        <v>10.977810794082384</v>
      </c>
      <c r="CW6" s="388">
        <f t="shared" si="4"/>
        <v>1.36393991447434</v>
      </c>
      <c r="CX6" s="383">
        <f t="shared" si="5"/>
        <v>42.096043069369223</v>
      </c>
      <c r="CY6" s="383">
        <f t="shared" si="6"/>
        <v>2.5586440983048018</v>
      </c>
      <c r="CZ6" s="383">
        <f t="shared" si="7"/>
        <v>2.822969651244069</v>
      </c>
      <c r="DA6" s="383">
        <f t="shared" si="8"/>
        <v>1.7007203329542078</v>
      </c>
      <c r="DB6" s="388">
        <f t="shared" si="9"/>
        <v>61.458408263841648</v>
      </c>
      <c r="DC6" s="383">
        <f t="shared" si="10"/>
        <v>0.31093048700208753</v>
      </c>
      <c r="DD6" s="383">
        <f t="shared" si="11"/>
        <v>5.030101841224921E-2</v>
      </c>
      <c r="DE6" s="383">
        <f t="shared" si="12"/>
        <v>12.620790105896349</v>
      </c>
      <c r="DF6" s="383">
        <f t="shared" si="13"/>
        <v>1.9461353645456334</v>
      </c>
      <c r="DG6" s="383">
        <f t="shared" si="14"/>
        <v>46.797020906670987</v>
      </c>
      <c r="DH6" s="383">
        <f t="shared" si="15"/>
        <v>1.173426083720587</v>
      </c>
      <c r="DI6" s="383" t="str">
        <f t="shared" si="16"/>
        <v/>
      </c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389"/>
      <c r="EG6" s="389"/>
      <c r="EH6" s="389"/>
      <c r="EI6" s="389"/>
      <c r="EJ6" s="389"/>
      <c r="EK6" s="389"/>
      <c r="EL6" s="393">
        <v>116</v>
      </c>
      <c r="EM6" s="396"/>
      <c r="EN6" s="397"/>
      <c r="EO6" s="389"/>
      <c r="EP6" s="389"/>
      <c r="EQ6" s="389"/>
      <c r="ER6" s="389"/>
      <c r="ES6" s="389"/>
      <c r="ET6" s="389"/>
      <c r="EU6" s="389"/>
    </row>
    <row r="7" spans="1:151" s="383" customFormat="1" ht="14" x14ac:dyDescent="0.2">
      <c r="A7" s="383">
        <v>5</v>
      </c>
      <c r="B7" s="383" t="s">
        <v>15</v>
      </c>
      <c r="C7" s="383" t="s">
        <v>528</v>
      </c>
      <c r="D7" s="383" t="s">
        <v>610</v>
      </c>
      <c r="E7" s="384" t="s">
        <v>573</v>
      </c>
      <c r="F7" s="384">
        <v>64.8</v>
      </c>
      <c r="G7" s="385" t="s">
        <v>613</v>
      </c>
      <c r="H7" s="384" t="s">
        <v>573</v>
      </c>
      <c r="I7" s="386">
        <v>62.306791540784047</v>
      </c>
      <c r="J7" s="386">
        <v>0.81285713912635116</v>
      </c>
      <c r="K7" s="386">
        <v>16.599973727513074</v>
      </c>
      <c r="L7" s="386">
        <v>0.53938735344472311</v>
      </c>
      <c r="M7" s="386">
        <v>4.36810793762365</v>
      </c>
      <c r="N7" s="386">
        <v>4.8530171683704557</v>
      </c>
      <c r="O7" s="386">
        <v>0.10831470435791232</v>
      </c>
      <c r="P7" s="386">
        <v>1.9894131938031234</v>
      </c>
      <c r="Q7" s="386">
        <v>4.7380230309956506</v>
      </c>
      <c r="R7" s="386">
        <v>4.4727016909629667</v>
      </c>
      <c r="S7" s="386">
        <v>2.2139923055910886</v>
      </c>
      <c r="T7" s="386">
        <v>0.26929619156875451</v>
      </c>
      <c r="U7" s="386">
        <v>0.626</v>
      </c>
      <c r="V7" s="386">
        <v>98.990380693073419</v>
      </c>
      <c r="W7" s="386">
        <v>0.42208309741365596</v>
      </c>
      <c r="X7" s="387"/>
      <c r="Y7" s="387">
        <v>94.5</v>
      </c>
      <c r="Z7" s="387">
        <v>8.8000000000000007</v>
      </c>
      <c r="AA7" s="387"/>
      <c r="AB7" s="387">
        <v>14</v>
      </c>
      <c r="AC7" s="387">
        <v>10.291333333333332</v>
      </c>
      <c r="AD7" s="387">
        <v>56.7</v>
      </c>
      <c r="AE7" s="387"/>
      <c r="AF7" s="387"/>
      <c r="AG7" s="387"/>
      <c r="AH7" s="388">
        <v>1.8129815180999398</v>
      </c>
      <c r="AI7" s="388">
        <v>81.826556954591652</v>
      </c>
      <c r="AJ7" s="388">
        <v>362.45853358797814</v>
      </c>
      <c r="AK7" s="388">
        <v>5.1813662162280671</v>
      </c>
      <c r="AL7" s="388">
        <v>1.5836336472306258</v>
      </c>
      <c r="AM7" s="388">
        <v>19.462222655553788</v>
      </c>
      <c r="AN7" s="388">
        <v>1.3067825585989579</v>
      </c>
      <c r="AO7" s="388">
        <v>23.265610980168066</v>
      </c>
      <c r="AP7" s="388">
        <v>42.984185699169963</v>
      </c>
      <c r="AQ7" s="388">
        <v>9.8566527142582387</v>
      </c>
      <c r="AR7" s="388">
        <v>4.9120222335270807</v>
      </c>
      <c r="AS7" s="388">
        <v>442.5860515883117</v>
      </c>
      <c r="AT7" s="388">
        <v>18.57577005742445</v>
      </c>
      <c r="AU7" s="388">
        <v>3.9265760598713988</v>
      </c>
      <c r="AV7" s="388">
        <v>218.30387854115213</v>
      </c>
      <c r="AW7" s="388">
        <v>4.7180057094173229</v>
      </c>
      <c r="AX7" s="388">
        <v>1.2420910513535428</v>
      </c>
      <c r="AY7" s="388">
        <v>3.5622614556624463</v>
      </c>
      <c r="AZ7" s="388">
        <v>0.56198316112876523</v>
      </c>
      <c r="BA7" s="388">
        <v>3.3767132641759776</v>
      </c>
      <c r="BB7" s="388">
        <v>17.564046115431843</v>
      </c>
      <c r="BC7" s="388">
        <v>0.67002537019847541</v>
      </c>
      <c r="BD7" s="388">
        <v>1.7780340915825326</v>
      </c>
      <c r="BE7" s="388">
        <v>0.26340656093042047</v>
      </c>
      <c r="BF7" s="388">
        <v>1.6669585633916251</v>
      </c>
      <c r="BG7" s="388">
        <v>0.26804819926354601</v>
      </c>
      <c r="BH7" s="389">
        <f t="shared" si="0"/>
        <v>0.2789314359625783</v>
      </c>
      <c r="BI7" s="390">
        <v>3.87</v>
      </c>
      <c r="BJ7" s="390">
        <v>0.01</v>
      </c>
      <c r="BK7" s="390">
        <v>19.5</v>
      </c>
      <c r="BL7" s="390">
        <v>0.06</v>
      </c>
      <c r="BM7" s="390">
        <v>0.12</v>
      </c>
      <c r="BN7" s="390">
        <v>5.9999999999999995E-4</v>
      </c>
      <c r="BO7" s="391">
        <v>0.512853</v>
      </c>
      <c r="BP7" s="390">
        <v>3.9999999999999998E-6</v>
      </c>
      <c r="BQ7" s="391">
        <v>0.51280213418249798</v>
      </c>
      <c r="BR7" s="392">
        <v>4.8289825938563347</v>
      </c>
      <c r="BS7" s="392" t="b">
        <f t="shared" si="1"/>
        <v>0</v>
      </c>
      <c r="BX7" s="388">
        <v>18.6795956928</v>
      </c>
      <c r="BY7" s="388">
        <v>3.0000000000000001E-3</v>
      </c>
      <c r="BZ7" s="388">
        <v>18.575299353363235</v>
      </c>
      <c r="CA7" s="388">
        <v>15.6824171868</v>
      </c>
      <c r="CB7" s="388">
        <v>3.5000000000000001E-3</v>
      </c>
      <c r="CC7" s="388">
        <v>15.677483141506386</v>
      </c>
      <c r="CD7" s="388">
        <v>38.988719846399995</v>
      </c>
      <c r="CE7" s="388">
        <v>4.0000000000000001E-3</v>
      </c>
      <c r="CF7" s="388">
        <v>38.876645584361569</v>
      </c>
      <c r="CG7" s="388">
        <v>0.83954799904179656</v>
      </c>
      <c r="CH7" s="388">
        <v>1E-3</v>
      </c>
      <c r="CI7" s="388">
        <v>2.0872357457623183</v>
      </c>
      <c r="CJ7" s="388">
        <v>1.9E-3</v>
      </c>
      <c r="CK7" s="388"/>
      <c r="CM7" s="392">
        <v>81.826556954591652</v>
      </c>
      <c r="CN7" s="392"/>
      <c r="CO7" s="392">
        <v>442.5860515883117</v>
      </c>
      <c r="CP7" s="392">
        <v>404.8</v>
      </c>
      <c r="CQ7" s="391">
        <v>0.70434699999999995</v>
      </c>
      <c r="CR7" s="391">
        <v>8.4521639999999983E-6</v>
      </c>
      <c r="CS7" s="391">
        <v>0.53473743795391049</v>
      </c>
      <c r="CT7" s="391">
        <v>0.70385472955003714</v>
      </c>
      <c r="CU7" s="383" t="b">
        <f t="shared" si="2"/>
        <v>0</v>
      </c>
      <c r="CV7" s="383">
        <f t="shared" si="3"/>
        <v>13.956922200172402</v>
      </c>
      <c r="CW7" s="388">
        <f t="shared" si="4"/>
        <v>1.3045262907877151</v>
      </c>
      <c r="CX7" s="383">
        <f t="shared" si="5"/>
        <v>55.59649812266769</v>
      </c>
      <c r="CY7" s="383">
        <f t="shared" si="6"/>
        <v>2.0201974865350087</v>
      </c>
      <c r="CZ7" s="383">
        <f t="shared" si="7"/>
        <v>3.2718212481080862</v>
      </c>
      <c r="DA7" s="383">
        <f t="shared" si="8"/>
        <v>1.6381291979731716</v>
      </c>
      <c r="DB7" s="388">
        <f t="shared" si="9"/>
        <v>25.198410928758253</v>
      </c>
      <c r="DC7" s="383">
        <f t="shared" si="10"/>
        <v>0.2789314359625783</v>
      </c>
      <c r="DD7" s="383">
        <f t="shared" si="11"/>
        <v>5.6813877678975964E-2</v>
      </c>
      <c r="DE7" s="383">
        <f t="shared" si="12"/>
        <v>5.383356904767</v>
      </c>
      <c r="DF7" s="383">
        <f t="shared" si="13"/>
        <v>2.2594476179520186</v>
      </c>
      <c r="DG7" s="383">
        <f t="shared" si="14"/>
        <v>15.57915388067577</v>
      </c>
      <c r="DH7" s="383">
        <f t="shared" si="15"/>
        <v>2.4394214251153299</v>
      </c>
      <c r="DI7" s="383" t="str">
        <f t="shared" si="16"/>
        <v/>
      </c>
      <c r="DK7" s="389"/>
      <c r="DL7" s="389"/>
      <c r="DM7" s="389"/>
      <c r="DN7" s="389"/>
      <c r="DO7" s="389"/>
      <c r="DP7" s="389"/>
      <c r="DQ7" s="389"/>
      <c r="DR7" s="389"/>
      <c r="DS7" s="389"/>
      <c r="DT7" s="389"/>
      <c r="DU7" s="389"/>
      <c r="DV7" s="389"/>
      <c r="DW7" s="389"/>
      <c r="DX7" s="389"/>
      <c r="DY7" s="389"/>
      <c r="DZ7" s="389"/>
      <c r="EA7" s="389"/>
      <c r="EB7" s="389"/>
      <c r="EC7" s="389"/>
      <c r="ED7" s="389"/>
      <c r="EE7" s="389"/>
      <c r="EF7" s="389"/>
      <c r="EG7" s="389"/>
      <c r="EH7" s="389"/>
      <c r="EI7" s="389"/>
      <c r="EJ7" s="389"/>
      <c r="EK7" s="389"/>
      <c r="EL7" s="393">
        <v>104</v>
      </c>
      <c r="EM7" s="394">
        <v>4.44533701555061</v>
      </c>
      <c r="EN7" s="395">
        <v>0.70422715313162998</v>
      </c>
      <c r="EO7" s="389"/>
      <c r="EP7" s="389"/>
      <c r="EQ7" s="389"/>
      <c r="ER7" s="389"/>
      <c r="ES7" s="389"/>
      <c r="ET7" s="389"/>
      <c r="EU7" s="389"/>
    </row>
    <row r="8" spans="1:151" s="383" customFormat="1" ht="14" x14ac:dyDescent="0.2">
      <c r="A8" s="383">
        <v>6</v>
      </c>
      <c r="B8" s="383" t="s">
        <v>14</v>
      </c>
      <c r="C8" s="383" t="s">
        <v>528</v>
      </c>
      <c r="D8" s="383" t="s">
        <v>610</v>
      </c>
      <c r="E8" s="384" t="s">
        <v>573</v>
      </c>
      <c r="F8" s="384">
        <v>72.099999999999994</v>
      </c>
      <c r="G8" s="385" t="s">
        <v>613</v>
      </c>
      <c r="H8" s="384" t="s">
        <v>573</v>
      </c>
      <c r="I8" s="386">
        <v>63.797513115864383</v>
      </c>
      <c r="J8" s="386">
        <v>0.60910702928223803</v>
      </c>
      <c r="K8" s="386">
        <v>16.668104732899291</v>
      </c>
      <c r="L8" s="386">
        <v>0.47627407941107908</v>
      </c>
      <c r="M8" s="386">
        <v>3.8569991926463185</v>
      </c>
      <c r="N8" s="386">
        <v>4.2851695900368787</v>
      </c>
      <c r="O8" s="386">
        <v>0.12499590503185994</v>
      </c>
      <c r="P8" s="386">
        <v>1.7717673522769988</v>
      </c>
      <c r="Q8" s="386">
        <v>4.4750518063390485</v>
      </c>
      <c r="R8" s="386">
        <v>4.391721202984475</v>
      </c>
      <c r="S8" s="386">
        <v>1.6993490898379053</v>
      </c>
      <c r="T8" s="386">
        <v>0.22122291128654573</v>
      </c>
      <c r="U8" s="386">
        <v>0.79100000000000004</v>
      </c>
      <c r="V8" s="386">
        <v>98.835002735839637</v>
      </c>
      <c r="W8" s="386">
        <v>0.42417698329470749</v>
      </c>
      <c r="X8" s="387"/>
      <c r="Y8" s="387">
        <v>85.6</v>
      </c>
      <c r="Z8" s="387">
        <v>13.4</v>
      </c>
      <c r="AA8" s="387"/>
      <c r="AB8" s="387">
        <v>10.5</v>
      </c>
      <c r="AC8" s="387">
        <v>16.664666666666665</v>
      </c>
      <c r="AD8" s="387">
        <v>74.7</v>
      </c>
      <c r="AE8" s="387"/>
      <c r="AF8" s="387"/>
      <c r="AG8" s="387"/>
      <c r="AH8" s="388">
        <v>4.2853593265923822</v>
      </c>
      <c r="AI8" s="388">
        <v>62.199734291329783</v>
      </c>
      <c r="AJ8" s="388">
        <v>289.30171247687184</v>
      </c>
      <c r="AK8" s="388">
        <v>4.9741753568891127</v>
      </c>
      <c r="AL8" s="388">
        <v>1.8515785752980529</v>
      </c>
      <c r="AM8" s="388">
        <v>5.5349937039994908</v>
      </c>
      <c r="AN8" s="388">
        <v>0.49726882573034475</v>
      </c>
      <c r="AO8" s="388">
        <v>14.085472590764807</v>
      </c>
      <c r="AP8" s="388">
        <v>30.324639363371034</v>
      </c>
      <c r="AQ8" s="388">
        <v>9.7694689628145568</v>
      </c>
      <c r="AR8" s="388">
        <v>4.0600665982799224</v>
      </c>
      <c r="AS8" s="388">
        <v>441.77578982761986</v>
      </c>
      <c r="AT8" s="388">
        <v>17.460075636084568</v>
      </c>
      <c r="AU8" s="388">
        <v>4.0562398043731518</v>
      </c>
      <c r="AV8" s="388">
        <v>185.95178582443793</v>
      </c>
      <c r="AW8" s="388">
        <v>4.8121154517953402</v>
      </c>
      <c r="AX8" s="388">
        <v>1.2439616603845156</v>
      </c>
      <c r="AY8" s="388">
        <v>3.7266476679678817</v>
      </c>
      <c r="AZ8" s="388">
        <v>0.62112077527927856</v>
      </c>
      <c r="BA8" s="388">
        <v>3.8799131226071322</v>
      </c>
      <c r="BB8" s="388">
        <v>21.215364488046049</v>
      </c>
      <c r="BC8" s="388">
        <v>0.80508423542513619</v>
      </c>
      <c r="BD8" s="388">
        <v>2.1995094550243368</v>
      </c>
      <c r="BE8" s="388">
        <v>0.32760839728022673</v>
      </c>
      <c r="BF8" s="388">
        <v>2.0765170367869139</v>
      </c>
      <c r="BG8" s="388">
        <v>0.34611549451078799</v>
      </c>
      <c r="BH8" s="389">
        <f t="shared" si="0"/>
        <v>0.28488853430904004</v>
      </c>
      <c r="BI8" s="390">
        <v>4.1500000000000004</v>
      </c>
      <c r="BJ8" s="390">
        <v>0.01</v>
      </c>
      <c r="BK8" s="390">
        <v>18.010000000000002</v>
      </c>
      <c r="BL8" s="390">
        <v>0.05</v>
      </c>
      <c r="BM8" s="390">
        <v>0.13930000000000001</v>
      </c>
      <c r="BN8" s="390">
        <v>5.9999999999999995E-4</v>
      </c>
      <c r="BO8" s="391">
        <v>0.51270099999999996</v>
      </c>
      <c r="BP8" s="390">
        <v>7.9999999999999996E-6</v>
      </c>
      <c r="BQ8" s="391">
        <v>0.51263529982508416</v>
      </c>
      <c r="BR8" s="392">
        <v>1.7573558209349471</v>
      </c>
      <c r="BS8" s="392" t="b">
        <f t="shared" si="1"/>
        <v>0</v>
      </c>
      <c r="BX8" s="388">
        <v>18.797508004799997</v>
      </c>
      <c r="BY8" s="388">
        <v>2.2000000000000001E-3</v>
      </c>
      <c r="BZ8" s="388">
        <v>18.659160676312286</v>
      </c>
      <c r="CA8" s="388">
        <v>15.782820341600001</v>
      </c>
      <c r="CB8" s="388">
        <v>2.3E-3</v>
      </c>
      <c r="CC8" s="388">
        <v>15.776255304173057</v>
      </c>
      <c r="CD8" s="388">
        <v>39.517577235199994</v>
      </c>
      <c r="CE8" s="388">
        <v>2.3999999999999998E-3</v>
      </c>
      <c r="CF8" s="388">
        <v>39.395557771807781</v>
      </c>
      <c r="CG8" s="388">
        <v>0.83962301479375945</v>
      </c>
      <c r="CH8" s="388">
        <v>5.9999999999999995E-4</v>
      </c>
      <c r="CI8" s="388">
        <v>2.1022774521553105</v>
      </c>
      <c r="CJ8" s="388">
        <v>5.9999999999999995E-4</v>
      </c>
      <c r="CK8" s="388"/>
      <c r="CM8" s="392">
        <v>62.199734291329783</v>
      </c>
      <c r="CN8" s="392"/>
      <c r="CO8" s="392">
        <v>441.77578982761986</v>
      </c>
      <c r="CP8" s="392">
        <v>423.9</v>
      </c>
      <c r="CQ8" s="391">
        <v>0.704924</v>
      </c>
      <c r="CR8" s="391">
        <v>8.4590879999999989E-6</v>
      </c>
      <c r="CS8" s="391">
        <v>0.40724445074549581</v>
      </c>
      <c r="CT8" s="391">
        <v>0.70450684147525644</v>
      </c>
      <c r="CU8" s="383" t="b">
        <f t="shared" si="2"/>
        <v>0</v>
      </c>
      <c r="CV8" s="383">
        <f t="shared" si="3"/>
        <v>6.7832203354131293</v>
      </c>
      <c r="CW8" s="388">
        <f t="shared" si="4"/>
        <v>1.1877295503757883</v>
      </c>
      <c r="CX8" s="383">
        <f t="shared" si="5"/>
        <v>45.843390625958016</v>
      </c>
      <c r="CY8" s="383">
        <f t="shared" si="6"/>
        <v>2.584354932866316</v>
      </c>
      <c r="CZ8" s="383">
        <f t="shared" si="7"/>
        <v>2.6864511305378485</v>
      </c>
      <c r="DA8" s="383">
        <f t="shared" si="8"/>
        <v>1.5110028184188817</v>
      </c>
      <c r="DB8" s="388">
        <f t="shared" si="9"/>
        <v>20.823389109178002</v>
      </c>
      <c r="DC8" s="383">
        <f t="shared" si="10"/>
        <v>0.28488853430904004</v>
      </c>
      <c r="DD8" s="383">
        <f t="shared" si="11"/>
        <v>7.1925850071127576E-2</v>
      </c>
      <c r="DE8" s="383">
        <f t="shared" si="12"/>
        <v>5.727352050716835</v>
      </c>
      <c r="DF8" s="383">
        <f t="shared" si="13"/>
        <v>2.2635916748407565</v>
      </c>
      <c r="DG8" s="383">
        <f t="shared" si="14"/>
        <v>20.539013555466617</v>
      </c>
      <c r="DH8" s="383">
        <f t="shared" si="15"/>
        <v>2.4185848015145806</v>
      </c>
      <c r="DI8" s="383" t="str">
        <f t="shared" si="16"/>
        <v/>
      </c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  <c r="EE8" s="389"/>
      <c r="EF8" s="389"/>
      <c r="EG8" s="389"/>
      <c r="EH8" s="389"/>
      <c r="EI8" s="389"/>
      <c r="EJ8" s="389"/>
      <c r="EK8" s="389"/>
      <c r="EL8" s="393">
        <v>104</v>
      </c>
      <c r="EM8" s="394">
        <v>7.876271583020511</v>
      </c>
      <c r="EN8" s="395">
        <v>0.70319993645811574</v>
      </c>
      <c r="EO8" s="389"/>
      <c r="EP8" s="389"/>
      <c r="EQ8" s="389"/>
      <c r="ER8" s="389"/>
      <c r="ES8" s="389"/>
      <c r="ET8" s="389"/>
      <c r="EU8" s="389"/>
    </row>
    <row r="9" spans="1:151" s="383" customFormat="1" ht="14" x14ac:dyDescent="0.2">
      <c r="A9" s="383">
        <v>7</v>
      </c>
      <c r="B9" s="383" t="s">
        <v>13</v>
      </c>
      <c r="C9" s="383" t="s">
        <v>528</v>
      </c>
      <c r="D9" s="383" t="s">
        <v>610</v>
      </c>
      <c r="E9" s="384" t="s">
        <v>573</v>
      </c>
      <c r="F9" s="384">
        <v>58.8</v>
      </c>
      <c r="G9" s="385" t="s">
        <v>613</v>
      </c>
      <c r="H9" s="384" t="s">
        <v>573</v>
      </c>
      <c r="I9" s="386">
        <v>74.095437191019215</v>
      </c>
      <c r="J9" s="386">
        <v>0.15912473256866266</v>
      </c>
      <c r="K9" s="386">
        <v>13.742409716461129</v>
      </c>
      <c r="L9" s="386">
        <v>0.109497706598811</v>
      </c>
      <c r="M9" s="386">
        <v>0.88674270594456628</v>
      </c>
      <c r="N9" s="386">
        <v>0.98518114417689739</v>
      </c>
      <c r="O9" s="386">
        <v>7.3595188813006474E-2</v>
      </c>
      <c r="P9" s="386">
        <v>0.18000985371829964</v>
      </c>
      <c r="Q9" s="386">
        <v>0.84336108261391207</v>
      </c>
      <c r="R9" s="386">
        <v>4.2227725905408855</v>
      </c>
      <c r="S9" s="386">
        <v>4.2933841906182293</v>
      </c>
      <c r="T9" s="386">
        <v>3.5803064827949094E-2</v>
      </c>
      <c r="U9" s="386">
        <v>0.54300000000000004</v>
      </c>
      <c r="V9" s="386">
        <v>99.174078755358181</v>
      </c>
      <c r="W9" s="386">
        <v>0.24558844004956093</v>
      </c>
      <c r="X9" s="387"/>
      <c r="Y9" s="387">
        <v>10</v>
      </c>
      <c r="Z9" s="387">
        <v>2.2999999999999998</v>
      </c>
      <c r="AA9" s="387"/>
      <c r="AB9" s="387">
        <v>5.5</v>
      </c>
      <c r="AC9" s="387">
        <v>1.296</v>
      </c>
      <c r="AD9" s="387">
        <v>12.8</v>
      </c>
      <c r="AE9" s="387"/>
      <c r="AF9" s="387"/>
      <c r="AG9" s="387"/>
      <c r="AH9" s="388">
        <v>4.492599090990427</v>
      </c>
      <c r="AI9" s="388">
        <v>133.52265094228505</v>
      </c>
      <c r="AJ9" s="388">
        <v>413.01936421486437</v>
      </c>
      <c r="AK9" s="388">
        <v>14.758002753203851</v>
      </c>
      <c r="AL9" s="388">
        <v>1.3912180570499637</v>
      </c>
      <c r="AM9" s="388">
        <v>9.3325590309211819</v>
      </c>
      <c r="AN9" s="388">
        <v>1.241712988826577</v>
      </c>
      <c r="AO9" s="388">
        <v>19.261669310652056</v>
      </c>
      <c r="AP9" s="388">
        <v>36.213726013224843</v>
      </c>
      <c r="AQ9" s="388">
        <v>14.934395505439328</v>
      </c>
      <c r="AR9" s="388">
        <v>3.9007064995343113</v>
      </c>
      <c r="AS9" s="388">
        <v>72.838011724808382</v>
      </c>
      <c r="AT9" s="388">
        <v>13.049203269635973</v>
      </c>
      <c r="AU9" s="388">
        <v>2.8610572455705876</v>
      </c>
      <c r="AV9" s="388">
        <v>84.51368411970715</v>
      </c>
      <c r="AW9" s="388">
        <v>3.004609784047708</v>
      </c>
      <c r="AX9" s="388">
        <v>0.44019565639242492</v>
      </c>
      <c r="AY9" s="388">
        <v>2.7051515131555841</v>
      </c>
      <c r="AZ9" s="388">
        <v>0.50889282646128209</v>
      </c>
      <c r="BA9" s="388">
        <v>3.5049587708288623</v>
      </c>
      <c r="BB9" s="388">
        <v>22.358195170327637</v>
      </c>
      <c r="BC9" s="388">
        <v>0.75207731770906849</v>
      </c>
      <c r="BD9" s="388">
        <v>2.2630605038922895</v>
      </c>
      <c r="BE9" s="388">
        <v>0.36984627121235436</v>
      </c>
      <c r="BF9" s="388">
        <v>2.5567943191732918</v>
      </c>
      <c r="BG9" s="388">
        <v>0.42585150828612761</v>
      </c>
      <c r="BH9" s="389">
        <f t="shared" si="0"/>
        <v>1.1309504839689379</v>
      </c>
      <c r="BI9" s="390">
        <v>2.76</v>
      </c>
      <c r="BJ9" s="390">
        <v>7.0000000000000001E-3</v>
      </c>
      <c r="BK9" s="390">
        <v>13.3</v>
      </c>
      <c r="BL9" s="390">
        <v>0.03</v>
      </c>
      <c r="BM9" s="390">
        <v>0.12520000000000001</v>
      </c>
      <c r="BN9" s="390">
        <v>5.9999999999999995E-4</v>
      </c>
      <c r="BO9" s="391">
        <v>0.51278900000000005</v>
      </c>
      <c r="BP9" s="390">
        <v>7.9999999999999996E-6</v>
      </c>
      <c r="BQ9" s="391">
        <v>0.51274084483111027</v>
      </c>
      <c r="BR9" s="392">
        <v>3.4825179309305732</v>
      </c>
      <c r="BS9" s="392" t="b">
        <f t="shared" si="1"/>
        <v>0</v>
      </c>
      <c r="BX9" s="388">
        <v>18.7029666488</v>
      </c>
      <c r="BY9" s="388">
        <v>2.2000000000000001E-3</v>
      </c>
      <c r="BZ9" s="388">
        <v>18.676321360287695</v>
      </c>
      <c r="CA9" s="388">
        <v>15.721098941600001</v>
      </c>
      <c r="CB9" s="388">
        <v>2.2000000000000001E-3</v>
      </c>
      <c r="CC9" s="388">
        <v>15.717594499205692</v>
      </c>
      <c r="CD9" s="388">
        <v>39.174609855999996</v>
      </c>
      <c r="CE9" s="388">
        <v>2.2000000000000001E-3</v>
      </c>
      <c r="CF9" s="388">
        <v>38.994988192470927</v>
      </c>
      <c r="CG9" s="388">
        <v>0.8405671269594378</v>
      </c>
      <c r="CH9" s="388">
        <v>5.9999999999999995E-4</v>
      </c>
      <c r="CI9" s="388">
        <v>2.0945666316799789</v>
      </c>
      <c r="CJ9" s="388">
        <v>5.9999999999999995E-4</v>
      </c>
      <c r="CK9" s="388"/>
      <c r="CM9" s="392">
        <v>133.52265094228505</v>
      </c>
      <c r="CN9" s="392"/>
      <c r="CO9" s="392">
        <v>72.838011724808382</v>
      </c>
      <c r="CP9" s="392">
        <v>67.42</v>
      </c>
      <c r="CQ9" s="391">
        <v>0.70857000000000003</v>
      </c>
      <c r="CR9" s="391">
        <v>8.5028400000000004E-6</v>
      </c>
      <c r="CS9" s="391">
        <v>5.3042054759808037</v>
      </c>
      <c r="CT9" s="391">
        <v>0.70413935114589632</v>
      </c>
      <c r="CU9" s="383" t="b">
        <f t="shared" si="2"/>
        <v>0</v>
      </c>
      <c r="CV9" s="383">
        <f t="shared" si="3"/>
        <v>7.5335231959057554</v>
      </c>
      <c r="CW9" s="388">
        <f t="shared" si="4"/>
        <v>0.95439885362405219</v>
      </c>
      <c r="CX9" s="383">
        <f t="shared" si="5"/>
        <v>29.539319512235899</v>
      </c>
      <c r="CY9" s="383">
        <f t="shared" si="6"/>
        <v>0.98355339356034288</v>
      </c>
      <c r="CZ9" s="383">
        <f t="shared" si="7"/>
        <v>10.607972401176099</v>
      </c>
      <c r="DA9" s="383">
        <f t="shared" si="8"/>
        <v>1.1085770739386984</v>
      </c>
      <c r="DB9" s="388">
        <f t="shared" si="9"/>
        <v>3.257776898802383</v>
      </c>
      <c r="DC9" s="383">
        <f t="shared" si="10"/>
        <v>1.1309504839689379</v>
      </c>
      <c r="DD9" s="383">
        <f t="shared" si="11"/>
        <v>0.14173271702271933</v>
      </c>
      <c r="DE9" s="383">
        <f t="shared" si="12"/>
        <v>7.6633031100595037</v>
      </c>
      <c r="DF9" s="383">
        <f t="shared" si="13"/>
        <v>13.729095239146998</v>
      </c>
      <c r="DG9" s="383">
        <f t="shared" si="14"/>
        <v>21.442552956012857</v>
      </c>
      <c r="DH9" s="383">
        <f t="shared" si="15"/>
        <v>5.4729289748694727</v>
      </c>
      <c r="DI9" s="383" t="str">
        <f t="shared" si="16"/>
        <v/>
      </c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93">
        <v>104</v>
      </c>
      <c r="EM9" s="394">
        <v>7.0413642078892558</v>
      </c>
      <c r="EN9" s="395">
        <v>0.70375615689244819</v>
      </c>
      <c r="EO9" s="389"/>
      <c r="EP9" s="389"/>
      <c r="EQ9" s="389"/>
      <c r="ER9" s="389"/>
      <c r="ES9" s="389"/>
      <c r="ET9" s="389"/>
      <c r="EU9" s="389"/>
    </row>
    <row r="10" spans="1:151" s="383" customFormat="1" ht="12.75" customHeight="1" x14ac:dyDescent="0.2">
      <c r="A10" s="398">
        <v>8</v>
      </c>
      <c r="B10" s="398" t="s">
        <v>12</v>
      </c>
      <c r="C10" s="398" t="s">
        <v>528</v>
      </c>
      <c r="D10" s="398" t="s">
        <v>610</v>
      </c>
      <c r="E10" s="399" t="s">
        <v>573</v>
      </c>
      <c r="F10" s="399">
        <v>61.3</v>
      </c>
      <c r="G10" s="385" t="s">
        <v>613</v>
      </c>
      <c r="H10" s="399" t="s">
        <v>573</v>
      </c>
      <c r="I10" s="400">
        <v>68.144562476598466</v>
      </c>
      <c r="J10" s="400">
        <v>0.5465023489489973</v>
      </c>
      <c r="K10" s="400">
        <v>15.363783704333011</v>
      </c>
      <c r="L10" s="400">
        <v>0.4266501033871406</v>
      </c>
      <c r="M10" s="400">
        <v>3.4551305129631835</v>
      </c>
      <c r="N10" s="400">
        <v>3.8386889559082231</v>
      </c>
      <c r="O10" s="400">
        <v>6.1717933761088944E-2</v>
      </c>
      <c r="P10" s="400">
        <v>1.1039546538878651</v>
      </c>
      <c r="Q10" s="400">
        <v>5.6063774668137567</v>
      </c>
      <c r="R10" s="400">
        <v>3.5497766418071475</v>
      </c>
      <c r="S10" s="400">
        <v>0.38026210801187055</v>
      </c>
      <c r="T10" s="400">
        <v>0.10949955989870619</v>
      </c>
      <c r="U10" s="400">
        <v>0.45300000000000001</v>
      </c>
      <c r="V10" s="400">
        <v>99.158125849969124</v>
      </c>
      <c r="W10" s="400">
        <v>0.33878821521674696</v>
      </c>
      <c r="X10" s="401"/>
      <c r="Y10" s="401">
        <v>86.1</v>
      </c>
      <c r="Z10" s="401">
        <v>3.8</v>
      </c>
      <c r="AA10" s="401"/>
      <c r="AB10" s="401">
        <v>4</v>
      </c>
      <c r="AC10" s="401">
        <v>10.8</v>
      </c>
      <c r="AD10" s="401">
        <v>28.4</v>
      </c>
      <c r="AE10" s="401"/>
      <c r="AF10" s="401"/>
      <c r="AG10" s="401"/>
      <c r="AH10" s="402">
        <v>1.3280751124048791</v>
      </c>
      <c r="AI10" s="402">
        <v>12.973595065810814</v>
      </c>
      <c r="AJ10" s="402">
        <v>111.08119246069788</v>
      </c>
      <c r="AK10" s="402">
        <v>1.7491467130245579</v>
      </c>
      <c r="AL10" s="402">
        <v>0.61304367879908761</v>
      </c>
      <c r="AM10" s="402">
        <v>1.3062913571363763</v>
      </c>
      <c r="AN10" s="402">
        <v>0.10860767379174245</v>
      </c>
      <c r="AO10" s="402">
        <v>8.5509184067869306</v>
      </c>
      <c r="AP10" s="402">
        <v>14.105133915120049</v>
      </c>
      <c r="AQ10" s="402">
        <v>3.8552406337400544</v>
      </c>
      <c r="AR10" s="402">
        <v>1.6368631188453819</v>
      </c>
      <c r="AS10" s="402">
        <v>456.20427378983874</v>
      </c>
      <c r="AT10" s="402">
        <v>6.6520453770019401</v>
      </c>
      <c r="AU10" s="402">
        <v>1.4738259928598818</v>
      </c>
      <c r="AV10" s="402">
        <v>313.61734543139352</v>
      </c>
      <c r="AW10" s="402">
        <v>6.9185444475716791</v>
      </c>
      <c r="AX10" s="402">
        <v>0.73068406840085798</v>
      </c>
      <c r="AY10" s="402">
        <v>1.5054495231674618</v>
      </c>
      <c r="AZ10" s="402">
        <v>0.24599556998245997</v>
      </c>
      <c r="BA10" s="402">
        <v>1.5557186470175066</v>
      </c>
      <c r="BB10" s="402">
        <v>8.9087299414954568</v>
      </c>
      <c r="BC10" s="402">
        <v>0.33649337099245397</v>
      </c>
      <c r="BD10" s="402">
        <v>1.0066210001915126</v>
      </c>
      <c r="BE10" s="402">
        <v>0.15964863751093331</v>
      </c>
      <c r="BF10" s="402">
        <v>1.1446026933791731</v>
      </c>
      <c r="BG10" s="402">
        <v>0.20662913711573577</v>
      </c>
      <c r="BH10" s="389">
        <f t="shared" si="0"/>
        <v>0.26294870432962891</v>
      </c>
      <c r="BI10" s="403">
        <v>1.47</v>
      </c>
      <c r="BJ10" s="403">
        <v>4.0000000000000001E-3</v>
      </c>
      <c r="BK10" s="403">
        <v>6.82</v>
      </c>
      <c r="BL10" s="403">
        <v>0.02</v>
      </c>
      <c r="BM10" s="403">
        <v>0.12989999999999999</v>
      </c>
      <c r="BN10" s="403">
        <v>5.9999999999999995E-4</v>
      </c>
      <c r="BO10" s="404">
        <v>0.51278699999999999</v>
      </c>
      <c r="BP10" s="403">
        <v>7.9999999999999996E-6</v>
      </c>
      <c r="BQ10" s="404">
        <v>0.51273491238988411</v>
      </c>
      <c r="BR10" s="405">
        <v>3.4295676979678724</v>
      </c>
      <c r="BS10" s="405" t="b">
        <f t="shared" si="1"/>
        <v>0</v>
      </c>
      <c r="BT10" s="398"/>
      <c r="BU10" s="398"/>
      <c r="BV10" s="398"/>
      <c r="BW10" s="398"/>
      <c r="BX10" s="402">
        <v>18.6567600184</v>
      </c>
      <c r="BY10" s="402">
        <v>2.5999999999999999E-3</v>
      </c>
      <c r="BZ10" s="402">
        <v>18.559174724696184</v>
      </c>
      <c r="CA10" s="402">
        <v>15.680606692400001</v>
      </c>
      <c r="CB10" s="402">
        <v>2.8E-3</v>
      </c>
      <c r="CC10" s="402">
        <v>15.675996911521151</v>
      </c>
      <c r="CD10" s="402">
        <v>38.984703660799994</v>
      </c>
      <c r="CE10" s="402">
        <v>3.0000000000000001E-3</v>
      </c>
      <c r="CF10" s="402">
        <v>38.893240350658466</v>
      </c>
      <c r="CG10" s="402">
        <v>0.8404785545258231</v>
      </c>
      <c r="CH10" s="402">
        <v>8.0000000000000004E-4</v>
      </c>
      <c r="CI10" s="402">
        <v>2.0895752329103128</v>
      </c>
      <c r="CJ10" s="402">
        <v>1E-3</v>
      </c>
      <c r="CK10" s="402"/>
      <c r="CL10" s="398"/>
      <c r="CM10" s="405">
        <v>12.973595065810814</v>
      </c>
      <c r="CN10" s="405"/>
      <c r="CO10" s="405">
        <v>456.20427378983874</v>
      </c>
      <c r="CP10" s="405">
        <v>428.5</v>
      </c>
      <c r="CQ10" s="404">
        <v>0.70427600000000001</v>
      </c>
      <c r="CR10" s="404">
        <v>9.8598640000000001E-6</v>
      </c>
      <c r="CS10" s="404">
        <v>8.2251155452648939E-2</v>
      </c>
      <c r="CT10" s="404">
        <v>0.7042043724893059</v>
      </c>
      <c r="CU10" s="398" t="b">
        <f t="shared" si="2"/>
        <v>0</v>
      </c>
      <c r="CV10" s="398">
        <f t="shared" si="3"/>
        <v>7.4706432688379705</v>
      </c>
      <c r="CW10" s="402">
        <f t="shared" si="4"/>
        <v>1.1966203088060559</v>
      </c>
      <c r="CX10" s="398">
        <f t="shared" si="5"/>
        <v>212.79129758244767</v>
      </c>
      <c r="CY10" s="398">
        <f t="shared" si="6"/>
        <v>9.335078534031414</v>
      </c>
      <c r="CZ10" s="398">
        <f t="shared" si="7"/>
        <v>2.8532171091805756</v>
      </c>
      <c r="DA10" s="398">
        <f t="shared" si="8"/>
        <v>1.0991451947884647</v>
      </c>
      <c r="DB10" s="402">
        <f t="shared" si="9"/>
        <v>51.208676970317768</v>
      </c>
      <c r="DC10" s="398">
        <f t="shared" si="10"/>
        <v>0.26294870432962891</v>
      </c>
      <c r="DD10" s="398">
        <f t="shared" si="11"/>
        <v>2.9865983904787945E-2</v>
      </c>
      <c r="DE10" s="398">
        <f t="shared" si="12"/>
        <v>15.032970211798185</v>
      </c>
      <c r="DF10" s="398">
        <f t="shared" si="13"/>
        <v>2.1920005082211782</v>
      </c>
      <c r="DG10" s="398">
        <f t="shared" si="14"/>
        <v>12.990556940940037</v>
      </c>
      <c r="DH10" s="398">
        <f t="shared" si="15"/>
        <v>3.4772161541140081</v>
      </c>
      <c r="DI10" s="398" t="str">
        <f t="shared" si="16"/>
        <v/>
      </c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398"/>
      <c r="EE10" s="398"/>
      <c r="EF10" s="398"/>
      <c r="EG10" s="398"/>
      <c r="EH10" s="389"/>
      <c r="EI10" s="389"/>
      <c r="EJ10" s="389"/>
      <c r="EK10" s="398"/>
      <c r="EL10" s="393">
        <v>104</v>
      </c>
      <c r="EM10" s="394">
        <v>7.1801209768262986</v>
      </c>
      <c r="EN10" s="395">
        <v>0.70434166250941643</v>
      </c>
      <c r="EO10" s="398"/>
      <c r="EP10" s="398"/>
      <c r="EQ10" s="398"/>
      <c r="ER10" s="398"/>
      <c r="ES10" s="398"/>
      <c r="ET10" s="398"/>
      <c r="EU10" s="398"/>
    </row>
    <row r="11" spans="1:151" s="383" customFormat="1" ht="13" customHeight="1" x14ac:dyDescent="0.2">
      <c r="A11" s="383">
        <v>9</v>
      </c>
      <c r="B11" s="383" t="s">
        <v>11</v>
      </c>
      <c r="C11" s="383" t="s">
        <v>528</v>
      </c>
      <c r="D11" s="398" t="s">
        <v>610</v>
      </c>
      <c r="E11" s="384" t="s">
        <v>573</v>
      </c>
      <c r="F11" s="384">
        <v>72</v>
      </c>
      <c r="G11" s="385" t="s">
        <v>613</v>
      </c>
      <c r="H11" s="384" t="s">
        <v>573</v>
      </c>
      <c r="I11" s="386">
        <v>58.212874009659537</v>
      </c>
      <c r="J11" s="386">
        <v>1.2200063805962125</v>
      </c>
      <c r="K11" s="386">
        <v>16.499038826295422</v>
      </c>
      <c r="L11" s="386">
        <v>0.80488473325422794</v>
      </c>
      <c r="M11" s="386">
        <v>6.5181791336904089</v>
      </c>
      <c r="N11" s="386">
        <v>7.2417705088859599</v>
      </c>
      <c r="O11" s="386">
        <v>0.13278301851006241</v>
      </c>
      <c r="P11" s="386">
        <v>2.856332450806681</v>
      </c>
      <c r="Q11" s="386">
        <v>5.9133369822187936</v>
      </c>
      <c r="R11" s="386">
        <v>4.0254220348313652</v>
      </c>
      <c r="S11" s="386">
        <v>2.165461407130266</v>
      </c>
      <c r="T11" s="386">
        <v>0.29651546238713183</v>
      </c>
      <c r="U11" s="386">
        <v>0.16200000000000001</v>
      </c>
      <c r="V11" s="386">
        <v>98.725541081321424</v>
      </c>
      <c r="W11" s="386">
        <v>0.41270498161636626</v>
      </c>
      <c r="X11" s="387"/>
      <c r="Y11" s="387">
        <v>182.7</v>
      </c>
      <c r="Z11" s="387">
        <v>6.2</v>
      </c>
      <c r="AA11" s="387"/>
      <c r="AB11" s="387">
        <v>14</v>
      </c>
      <c r="AC11" s="387">
        <v>16.992999999999999</v>
      </c>
      <c r="AD11" s="387">
        <v>78.400000000000006</v>
      </c>
      <c r="AE11" s="387"/>
      <c r="AF11" s="387"/>
      <c r="AG11" s="387"/>
      <c r="AH11" s="388">
        <v>5.6576442338815713</v>
      </c>
      <c r="AI11" s="388">
        <v>76.841093328138811</v>
      </c>
      <c r="AJ11" s="388">
        <v>237.09994155727986</v>
      </c>
      <c r="AK11" s="388">
        <v>8.9369647289725069</v>
      </c>
      <c r="AL11" s="388">
        <v>1.5214806693633907</v>
      </c>
      <c r="AM11" s="388">
        <v>8.8768594751802592</v>
      </c>
      <c r="AN11" s="388">
        <v>0.69623375134715737</v>
      </c>
      <c r="AO11" s="388">
        <v>24.905254280706327</v>
      </c>
      <c r="AP11" s="388">
        <v>54.054395859431743</v>
      </c>
      <c r="AQ11" s="388">
        <v>10.351911965578104</v>
      </c>
      <c r="AR11" s="388">
        <v>6.8534284863444794</v>
      </c>
      <c r="AS11" s="388">
        <v>356.47390233139458</v>
      </c>
      <c r="AT11" s="388">
        <v>27.873099673644106</v>
      </c>
      <c r="AU11" s="388">
        <v>6.3844547036964876</v>
      </c>
      <c r="AV11" s="388">
        <v>239.39302639637958</v>
      </c>
      <c r="AW11" s="388">
        <v>5.8498383261731712</v>
      </c>
      <c r="AX11" s="388">
        <v>1.6822855912933756</v>
      </c>
      <c r="AY11" s="388">
        <v>6.2612621069657362</v>
      </c>
      <c r="AZ11" s="388">
        <v>1.0517926487762155</v>
      </c>
      <c r="BA11" s="388">
        <v>6.4799579435120993</v>
      </c>
      <c r="BB11" s="388">
        <v>34.67735242953318</v>
      </c>
      <c r="BC11" s="388">
        <v>1.330846034560675</v>
      </c>
      <c r="BD11" s="388">
        <v>3.5878530928511485</v>
      </c>
      <c r="BE11" s="388">
        <v>0.52690793585976414</v>
      </c>
      <c r="BF11" s="388">
        <v>3.3256836107737353</v>
      </c>
      <c r="BG11" s="388">
        <v>0.53618030955402807</v>
      </c>
      <c r="BH11" s="389">
        <f t="shared" si="0"/>
        <v>0.32063045852855071</v>
      </c>
      <c r="BI11" s="390">
        <v>6.52</v>
      </c>
      <c r="BJ11" s="390">
        <v>1.6E-2</v>
      </c>
      <c r="BK11" s="390">
        <v>28.32</v>
      </c>
      <c r="BL11" s="390">
        <v>0.08</v>
      </c>
      <c r="BM11" s="390">
        <v>0.13919999999999999</v>
      </c>
      <c r="BN11" s="390">
        <v>5.9999999999999995E-4</v>
      </c>
      <c r="BO11" s="391">
        <v>0.51277200000000001</v>
      </c>
      <c r="BP11" s="390">
        <v>6.0000000000000002E-6</v>
      </c>
      <c r="BQ11" s="391">
        <v>0.51270643806931049</v>
      </c>
      <c r="BR11" s="392">
        <v>3.1427848046017282</v>
      </c>
      <c r="BS11" s="392" t="b">
        <f t="shared" si="1"/>
        <v>0</v>
      </c>
      <c r="BX11" s="388">
        <v>18.731380679200001</v>
      </c>
      <c r="BY11" s="388">
        <v>6.1999999999999998E-3</v>
      </c>
      <c r="BZ11" s="388">
        <v>18.596542807256956</v>
      </c>
      <c r="CA11" s="388">
        <v>15.720192690800001</v>
      </c>
      <c r="CB11" s="388">
        <v>7.4999999999999997E-3</v>
      </c>
      <c r="CC11" s="388">
        <v>15.716048991384971</v>
      </c>
      <c r="CD11" s="388">
        <v>39.1868764544</v>
      </c>
      <c r="CE11" s="388">
        <v>1.34E-2</v>
      </c>
      <c r="CF11" s="388">
        <v>38.969378258795665</v>
      </c>
      <c r="CG11" s="388">
        <v>0.83924367135713962</v>
      </c>
      <c r="CH11" s="388">
        <v>3.0000000000000001E-3</v>
      </c>
      <c r="CI11" s="388">
        <v>2.0920442078204369</v>
      </c>
      <c r="CJ11" s="388">
        <v>5.8999999999999999E-3</v>
      </c>
      <c r="CK11" s="388"/>
      <c r="CM11" s="392">
        <v>76.841093328138811</v>
      </c>
      <c r="CN11" s="392"/>
      <c r="CO11" s="392">
        <v>356.47390233139458</v>
      </c>
      <c r="CP11" s="392">
        <v>329.7</v>
      </c>
      <c r="CQ11" s="391">
        <v>0.70458799999999999</v>
      </c>
      <c r="CR11" s="391">
        <v>9.8642320000000004E-6</v>
      </c>
      <c r="CS11" s="391">
        <v>0.62347647816438079</v>
      </c>
      <c r="CT11" s="391">
        <v>0.70395023167711301</v>
      </c>
      <c r="CU11" s="383" t="b">
        <f t="shared" si="2"/>
        <v>0</v>
      </c>
      <c r="CV11" s="383">
        <f t="shared" si="3"/>
        <v>7.4887623705467297</v>
      </c>
      <c r="CW11" s="388">
        <f t="shared" si="4"/>
        <v>1.1948432249916858</v>
      </c>
      <c r="CX11" s="383">
        <f t="shared" si="5"/>
        <v>37.496236954704244</v>
      </c>
      <c r="CY11" s="383">
        <f t="shared" si="6"/>
        <v>1.8589211618257258</v>
      </c>
      <c r="CZ11" s="383">
        <f t="shared" si="7"/>
        <v>5.8738601869400426</v>
      </c>
      <c r="DA11" s="383">
        <f t="shared" si="8"/>
        <v>1.5756872791632639</v>
      </c>
      <c r="DB11" s="388">
        <f t="shared" si="9"/>
        <v>10.27973237160405</v>
      </c>
      <c r="DC11" s="383">
        <f t="shared" si="10"/>
        <v>0.32063045852855071</v>
      </c>
      <c r="DD11" s="383">
        <f t="shared" si="11"/>
        <v>9.1657286861256695E-2</v>
      </c>
      <c r="DE11" s="383">
        <f t="shared" si="12"/>
        <v>3.5876885301908761</v>
      </c>
      <c r="DF11" s="383">
        <f t="shared" si="13"/>
        <v>2.8052544476884425</v>
      </c>
      <c r="DG11" s="383">
        <f t="shared" si="14"/>
        <v>9.520077124486825</v>
      </c>
      <c r="DH11" s="383">
        <f t="shared" si="15"/>
        <v>2.5353388072318928</v>
      </c>
      <c r="DI11" s="383" t="str">
        <f t="shared" si="16"/>
        <v/>
      </c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6"/>
      <c r="DV11" s="406"/>
      <c r="DW11" s="406"/>
      <c r="DX11" s="406"/>
      <c r="DY11" s="406"/>
      <c r="DZ11" s="406"/>
      <c r="EA11" s="406"/>
      <c r="EB11" s="406"/>
      <c r="EC11" s="406"/>
      <c r="ED11" s="406"/>
      <c r="EE11" s="406"/>
      <c r="EF11" s="406"/>
      <c r="EG11" s="406"/>
      <c r="EK11" s="406"/>
      <c r="EL11" s="407">
        <v>104</v>
      </c>
      <c r="EM11" s="408">
        <v>6.4540428572934516</v>
      </c>
      <c r="EN11" s="409">
        <v>0.70420444523299419</v>
      </c>
      <c r="EO11" s="406"/>
      <c r="EP11" s="406"/>
      <c r="EQ11" s="406"/>
      <c r="ER11" s="406"/>
      <c r="ES11" s="406"/>
      <c r="ET11" s="406"/>
      <c r="EU11" s="406"/>
    </row>
    <row r="12" spans="1:151" s="383" customFormat="1" ht="14" x14ac:dyDescent="0.2">
      <c r="A12" s="383">
        <v>10</v>
      </c>
      <c r="B12" s="383" t="s">
        <v>278</v>
      </c>
      <c r="C12" s="383" t="s">
        <v>528</v>
      </c>
      <c r="D12" s="383" t="s">
        <v>610</v>
      </c>
      <c r="E12" s="384" t="s">
        <v>573</v>
      </c>
      <c r="F12" s="384">
        <v>50.4</v>
      </c>
      <c r="G12" s="385" t="s">
        <v>613</v>
      </c>
      <c r="H12" s="384" t="s">
        <v>573</v>
      </c>
      <c r="I12" s="386">
        <v>65.733072501569822</v>
      </c>
      <c r="J12" s="386">
        <v>0.4787110463836769</v>
      </c>
      <c r="K12" s="386">
        <v>17.505164598816773</v>
      </c>
      <c r="L12" s="386">
        <v>0.39377204705638685</v>
      </c>
      <c r="M12" s="386">
        <v>3.1888749214762377</v>
      </c>
      <c r="N12" s="386">
        <v>3.5428759917799297</v>
      </c>
      <c r="O12" s="386">
        <v>6.9378412519373475E-2</v>
      </c>
      <c r="P12" s="386">
        <v>1.3132342369738548</v>
      </c>
      <c r="Q12" s="386">
        <v>5.5829799674518679</v>
      </c>
      <c r="R12" s="386">
        <v>3.2736699507355795</v>
      </c>
      <c r="S12" s="386">
        <v>1.8325812106903077</v>
      </c>
      <c r="T12" s="386">
        <v>0.13776570485989875</v>
      </c>
      <c r="U12" s="386">
        <v>0.89473684210525595</v>
      </c>
      <c r="V12" s="386">
        <v>100.36417046388634</v>
      </c>
      <c r="W12" s="386">
        <v>0.39773470149798895</v>
      </c>
      <c r="X12" s="387">
        <v>4.2</v>
      </c>
      <c r="Y12" s="387">
        <v>41.1</v>
      </c>
      <c r="Z12" s="387">
        <v>4.2</v>
      </c>
      <c r="AA12" s="387"/>
      <c r="AB12" s="387">
        <v>8.4</v>
      </c>
      <c r="AC12" s="387">
        <v>4.4000000000000004</v>
      </c>
      <c r="AD12" s="387">
        <v>67.7</v>
      </c>
      <c r="AE12" s="387"/>
      <c r="AF12" s="387"/>
      <c r="AG12" s="387"/>
      <c r="AH12" s="388">
        <v>10.756229091062659</v>
      </c>
      <c r="AI12" s="388">
        <v>85.87894159079724</v>
      </c>
      <c r="AJ12" s="388">
        <v>243.84755164219729</v>
      </c>
      <c r="AK12" s="388">
        <v>15.014265423266979</v>
      </c>
      <c r="AL12" s="388">
        <v>1.5024708923389514</v>
      </c>
      <c r="AM12" s="388">
        <v>5.8272037520038733</v>
      </c>
      <c r="AN12" s="388">
        <v>0.44366012767152763</v>
      </c>
      <c r="AO12" s="388">
        <v>39.155665019111588</v>
      </c>
      <c r="AP12" s="388">
        <v>75.293455993990506</v>
      </c>
      <c r="AQ12" s="388">
        <v>16.996385165517687</v>
      </c>
      <c r="AR12" s="388">
        <v>8.1314468358338559</v>
      </c>
      <c r="AS12" s="388">
        <v>390.76289946566169</v>
      </c>
      <c r="AT12" s="388">
        <v>28.821292387726892</v>
      </c>
      <c r="AU12" s="388">
        <v>4.7030949816779666</v>
      </c>
      <c r="AV12" s="388">
        <v>128.03629875969727</v>
      </c>
      <c r="AW12" s="388">
        <v>3.4376109851345675</v>
      </c>
      <c r="AX12" s="388">
        <v>1.0953211100371041</v>
      </c>
      <c r="AY12" s="388">
        <v>3.094773785047122</v>
      </c>
      <c r="AZ12" s="388">
        <v>0.40924395276954417</v>
      </c>
      <c r="BA12" s="388">
        <v>1.9979057747030236</v>
      </c>
      <c r="BB12" s="388">
        <v>9.1470641421860179</v>
      </c>
      <c r="BC12" s="388">
        <v>0.34371498062280098</v>
      </c>
      <c r="BD12" s="388">
        <v>0.83929267490330839</v>
      </c>
      <c r="BE12" s="388">
        <v>0.11648276530771727</v>
      </c>
      <c r="BF12" s="388">
        <v>0.70157204892523528</v>
      </c>
      <c r="BG12" s="388">
        <v>0.10736442755029199</v>
      </c>
      <c r="BH12" s="389">
        <f t="shared" si="0"/>
        <v>0.52094351708046838</v>
      </c>
      <c r="BI12" s="390">
        <v>4.34</v>
      </c>
      <c r="BJ12" s="390">
        <v>0.06</v>
      </c>
      <c r="BK12" s="390">
        <v>27.2</v>
      </c>
      <c r="BL12" s="390">
        <v>7.0000000000000007E-2</v>
      </c>
      <c r="BM12" s="390">
        <v>9.6500000000000002E-2</v>
      </c>
      <c r="BN12" s="390">
        <v>4.0000000000000002E-4</v>
      </c>
      <c r="BO12" s="391">
        <v>0.51242100000000002</v>
      </c>
      <c r="BP12" s="390">
        <v>6.1490519999999997E-6</v>
      </c>
      <c r="BQ12" s="391">
        <v>0.51238918681322032</v>
      </c>
      <c r="BR12" s="392">
        <v>-3.589088340297808</v>
      </c>
      <c r="BS12" s="392" t="b">
        <f t="shared" si="1"/>
        <v>0</v>
      </c>
      <c r="BX12" s="388">
        <v>18.8220477592</v>
      </c>
      <c r="BY12" s="388">
        <v>2.8E-3</v>
      </c>
      <c r="BZ12" s="388">
        <v>18.77700599247737</v>
      </c>
      <c r="CA12" s="388">
        <v>15.78795777</v>
      </c>
      <c r="CB12" s="388">
        <v>2.8E-3</v>
      </c>
      <c r="CC12" s="388">
        <v>15.785839766823035</v>
      </c>
      <c r="CD12" s="388">
        <v>39.505938636799996</v>
      </c>
      <c r="CE12" s="388">
        <v>2.8E-3</v>
      </c>
      <c r="CF12" s="388">
        <v>39.357996563599151</v>
      </c>
      <c r="CG12" s="388">
        <v>0.83880128092242401</v>
      </c>
      <c r="CH12" s="388">
        <v>5.9999999999999995E-4</v>
      </c>
      <c r="CI12" s="388">
        <v>2.098918201792892</v>
      </c>
      <c r="CJ12" s="388">
        <v>5.9999999999999995E-4</v>
      </c>
      <c r="CK12" s="388"/>
      <c r="CM12" s="392">
        <v>85.87894159079724</v>
      </c>
      <c r="CN12" s="392"/>
      <c r="CO12" s="392">
        <v>390.76289946566169</v>
      </c>
      <c r="CP12" s="392">
        <v>373.9</v>
      </c>
      <c r="CQ12" s="391">
        <v>0.70631699999999997</v>
      </c>
      <c r="CR12" s="391">
        <v>9.888437999999999E-6</v>
      </c>
      <c r="CS12" s="391">
        <v>0.63577158317485194</v>
      </c>
      <c r="CT12" s="391">
        <v>0.70586182813408105</v>
      </c>
      <c r="CU12" s="383" t="b">
        <f t="shared" si="2"/>
        <v>0</v>
      </c>
      <c r="CV12" s="383">
        <f t="shared" si="3"/>
        <v>55.81132412429433</v>
      </c>
      <c r="CW12" s="388">
        <f t="shared" si="4"/>
        <v>1.9154690336479947</v>
      </c>
      <c r="CX12" s="383">
        <f t="shared" si="5"/>
        <v>27.223838612337907</v>
      </c>
      <c r="CY12" s="383">
        <f t="shared" si="6"/>
        <v>1.7863710113574907</v>
      </c>
      <c r="CZ12" s="383">
        <f t="shared" si="7"/>
        <v>9.9930491165081552</v>
      </c>
      <c r="DA12" s="383">
        <f t="shared" si="8"/>
        <v>2.3029340225453474</v>
      </c>
      <c r="DB12" s="388">
        <f t="shared" si="9"/>
        <v>42.7200349086297</v>
      </c>
      <c r="DC12" s="383">
        <f t="shared" si="10"/>
        <v>0.52094351708046838</v>
      </c>
      <c r="DD12" s="383">
        <f t="shared" si="11"/>
        <v>3.1232279630991795E-2</v>
      </c>
      <c r="DE12" s="383">
        <f t="shared" si="12"/>
        <v>3.4696570387864867</v>
      </c>
      <c r="DF12" s="383">
        <f t="shared" si="13"/>
        <v>2.5590965809891966</v>
      </c>
      <c r="DG12" s="383">
        <f t="shared" si="14"/>
        <v>6.2276442380221892</v>
      </c>
      <c r="DH12" s="383">
        <f t="shared" si="15"/>
        <v>2.6978248754342102</v>
      </c>
      <c r="DI12" s="383">
        <f t="shared" si="16"/>
        <v>50.4</v>
      </c>
      <c r="DK12" s="389"/>
      <c r="DL12" s="389"/>
      <c r="DM12" s="389"/>
      <c r="DN12" s="389"/>
      <c r="DO12" s="389"/>
      <c r="DP12" s="389"/>
      <c r="DQ12" s="389"/>
      <c r="DR12" s="389"/>
      <c r="DS12" s="389"/>
      <c r="DT12" s="389"/>
      <c r="DU12" s="389"/>
      <c r="DV12" s="389"/>
      <c r="DW12" s="389"/>
      <c r="DX12" s="389"/>
      <c r="DY12" s="389"/>
      <c r="DZ12" s="389"/>
      <c r="EA12" s="389"/>
      <c r="EB12" s="389"/>
      <c r="EC12" s="389"/>
      <c r="ED12" s="389"/>
      <c r="EE12" s="389"/>
      <c r="EF12" s="389"/>
      <c r="EG12" s="389"/>
      <c r="EH12" s="389"/>
      <c r="EI12" s="389"/>
      <c r="EJ12" s="389"/>
      <c r="EK12" s="389"/>
      <c r="EL12" s="393">
        <v>102</v>
      </c>
      <c r="EM12" s="394">
        <v>6.26</v>
      </c>
      <c r="EN12" s="389"/>
      <c r="EO12" s="389"/>
      <c r="EP12" s="389"/>
      <c r="EQ12" s="389"/>
      <c r="ER12" s="389"/>
      <c r="ES12" s="389"/>
      <c r="ET12" s="389"/>
      <c r="EU12" s="389"/>
    </row>
    <row r="13" spans="1:151" s="383" customFormat="1" ht="14" x14ac:dyDescent="0.2">
      <c r="A13" s="410">
        <v>11</v>
      </c>
      <c r="B13" s="452" t="s">
        <v>9</v>
      </c>
      <c r="C13" s="452" t="s">
        <v>528</v>
      </c>
      <c r="D13" s="452" t="s">
        <v>610</v>
      </c>
      <c r="E13" s="411" t="s">
        <v>573</v>
      </c>
      <c r="F13" s="411">
        <v>37.200000000000003</v>
      </c>
      <c r="G13" s="384" t="s">
        <v>608</v>
      </c>
      <c r="H13" s="384" t="s">
        <v>573</v>
      </c>
      <c r="I13" s="410">
        <v>70.22</v>
      </c>
      <c r="J13" s="410">
        <v>0.33</v>
      </c>
      <c r="K13" s="410">
        <v>15.59</v>
      </c>
      <c r="L13" s="410">
        <v>0.27599999999999997</v>
      </c>
      <c r="M13" s="450">
        <v>2.235124318515707</v>
      </c>
      <c r="N13" s="450">
        <v>2.4832483185157068</v>
      </c>
      <c r="O13" s="410">
        <v>0.05</v>
      </c>
      <c r="P13" s="410">
        <v>0.76</v>
      </c>
      <c r="Q13" s="410">
        <v>2.58</v>
      </c>
      <c r="R13" s="410">
        <v>3.41</v>
      </c>
      <c r="S13" s="410">
        <v>3.84</v>
      </c>
      <c r="T13" s="410">
        <v>0.13</v>
      </c>
      <c r="U13" s="410">
        <v>0</v>
      </c>
      <c r="V13" s="457">
        <v>99.393248318515703</v>
      </c>
      <c r="W13" s="457">
        <v>0.3528645508239146</v>
      </c>
      <c r="X13" s="410">
        <v>4.0895535701639467</v>
      </c>
      <c r="Y13" s="410">
        <v>40</v>
      </c>
      <c r="Z13" s="410">
        <v>169</v>
      </c>
      <c r="AA13" s="410"/>
      <c r="AB13" s="410">
        <v>7</v>
      </c>
      <c r="AC13" s="410">
        <v>10</v>
      </c>
      <c r="AD13" s="410">
        <v>51</v>
      </c>
      <c r="AE13" s="410"/>
      <c r="AF13" s="410"/>
      <c r="AG13" s="410"/>
      <c r="AH13" s="459">
        <v>3.5337608927617938</v>
      </c>
      <c r="AI13" s="459">
        <v>96.621405824491518</v>
      </c>
      <c r="AJ13" s="459">
        <v>986.28768085012905</v>
      </c>
      <c r="AK13" s="459">
        <v>14.051247697235803</v>
      </c>
      <c r="AL13" s="459">
        <v>1.1792574278152288</v>
      </c>
      <c r="AM13" s="459">
        <v>10.759845244649997</v>
      </c>
      <c r="AN13" s="459">
        <v>0.75491161292678399</v>
      </c>
      <c r="AO13" s="459">
        <v>37.521894395869232</v>
      </c>
      <c r="AP13" s="459">
        <v>67.151343334637076</v>
      </c>
      <c r="AQ13" s="459">
        <v>24.786123061740632</v>
      </c>
      <c r="AR13" s="459">
        <v>7.2804380844654064</v>
      </c>
      <c r="AS13" s="459">
        <v>680.7690743330329</v>
      </c>
      <c r="AT13" s="459">
        <v>24.984191257600312</v>
      </c>
      <c r="AU13" s="459">
        <v>4.090277362345093</v>
      </c>
      <c r="AV13" s="459">
        <v>147.28478824815815</v>
      </c>
      <c r="AW13" s="459">
        <v>3.8955019365786763</v>
      </c>
      <c r="AX13" s="459">
        <v>1.0709448510844748</v>
      </c>
      <c r="AY13" s="459">
        <v>2.4592980042677408</v>
      </c>
      <c r="AZ13" s="459">
        <v>0.30753736686724753</v>
      </c>
      <c r="BA13" s="459">
        <v>1.4919081231399134</v>
      </c>
      <c r="BB13" s="459">
        <v>6.6358529837895235</v>
      </c>
      <c r="BC13" s="459">
        <v>0.24402194584189604</v>
      </c>
      <c r="BD13" s="459">
        <v>0.59585331084574611</v>
      </c>
      <c r="BE13" s="459">
        <v>8.1731988715803131E-2</v>
      </c>
      <c r="BF13" s="459">
        <v>0.4956656687939941</v>
      </c>
      <c r="BG13" s="459">
        <v>7.4977066719952024E-2</v>
      </c>
      <c r="BH13" s="454">
        <f t="shared" si="0"/>
        <v>0.56240554486474903</v>
      </c>
      <c r="BI13" s="410">
        <v>3.87</v>
      </c>
      <c r="BJ13" s="410">
        <v>0.01</v>
      </c>
      <c r="BK13" s="410">
        <v>23.57</v>
      </c>
      <c r="BL13" s="410">
        <v>0.06</v>
      </c>
      <c r="BM13" s="410">
        <v>9.9400000000000002E-2</v>
      </c>
      <c r="BN13" s="410">
        <v>4.0000000000000002E-4</v>
      </c>
      <c r="BO13" s="410">
        <v>0.51270199999999999</v>
      </c>
      <c r="BP13" s="410">
        <v>1.0000000000000001E-5</v>
      </c>
      <c r="BQ13" s="455">
        <v>0.51267781423086556</v>
      </c>
      <c r="BR13" s="457">
        <v>1.7104270144274736</v>
      </c>
      <c r="BS13" s="411" t="b">
        <f t="shared" si="1"/>
        <v>0</v>
      </c>
      <c r="BT13" s="411"/>
      <c r="BU13" s="411"/>
      <c r="BV13" s="411"/>
      <c r="BW13" s="411"/>
      <c r="BX13" s="411">
        <v>18.796371283199999</v>
      </c>
      <c r="BY13" s="411">
        <v>2.3E-3</v>
      </c>
      <c r="BZ13" s="411">
        <v>18.765195717744835</v>
      </c>
      <c r="CA13" s="411">
        <v>15.713989439200001</v>
      </c>
      <c r="CB13" s="411">
        <v>2.8999999999999998E-3</v>
      </c>
      <c r="CC13" s="411">
        <v>15.712531540120661</v>
      </c>
      <c r="CD13" s="411">
        <v>39.288988249599996</v>
      </c>
      <c r="CE13" s="411">
        <v>3.8999999999999998E-3</v>
      </c>
      <c r="CF13" s="411">
        <v>39.24797200695707</v>
      </c>
      <c r="CG13" s="411">
        <v>0.83601186646302317</v>
      </c>
      <c r="CH13" s="411">
        <v>1.1000000000000001E-3</v>
      </c>
      <c r="CI13" s="411">
        <v>2.090243252681228</v>
      </c>
      <c r="CJ13" s="411">
        <v>2.0999999999999999E-3</v>
      </c>
      <c r="CK13" s="411"/>
      <c r="CL13" s="411"/>
      <c r="CM13" s="411">
        <v>103</v>
      </c>
      <c r="CN13" s="411"/>
      <c r="CO13" s="411">
        <v>652</v>
      </c>
      <c r="CP13" s="411">
        <v>652.29999999999995</v>
      </c>
      <c r="CQ13" s="411">
        <v>0.70476700000000003</v>
      </c>
      <c r="CR13" s="411">
        <v>8.4572039999999985E-6</v>
      </c>
      <c r="CS13" s="411">
        <v>0.45693193771042889</v>
      </c>
      <c r="CT13" s="411">
        <v>0.70452556651142495</v>
      </c>
      <c r="CU13" s="411" t="b">
        <f t="shared" si="2"/>
        <v>0</v>
      </c>
      <c r="CV13" s="411">
        <f t="shared" si="3"/>
        <v>75.700006593484446</v>
      </c>
      <c r="CW13" s="411">
        <f t="shared" si="4"/>
        <v>2.0384042064651964</v>
      </c>
      <c r="CX13" s="411">
        <f t="shared" si="5"/>
        <v>36.008508763746732</v>
      </c>
      <c r="CY13" s="411">
        <f t="shared" si="6"/>
        <v>0.88802083333333337</v>
      </c>
      <c r="CZ13" s="411">
        <f t="shared" si="7"/>
        <v>11.915335333751583</v>
      </c>
      <c r="DA13" s="411">
        <f t="shared" si="8"/>
        <v>2.4340641000304024</v>
      </c>
      <c r="DB13" s="411">
        <f t="shared" si="9"/>
        <v>102.58953536132555</v>
      </c>
      <c r="DC13" s="411">
        <f t="shared" si="10"/>
        <v>0.56240554486474903</v>
      </c>
      <c r="DD13" s="411">
        <f t="shared" si="11"/>
        <v>1.9247087523155626E-2</v>
      </c>
      <c r="DE13" s="411">
        <f t="shared" si="12"/>
        <v>4.0025309992605633</v>
      </c>
      <c r="DF13" s="411">
        <f t="shared" si="13"/>
        <v>1.468926891221852</v>
      </c>
      <c r="DG13" s="411">
        <f t="shared" si="14"/>
        <v>26.285657926661319</v>
      </c>
      <c r="DH13" s="411">
        <f t="shared" si="15"/>
        <v>3.2674319980469826</v>
      </c>
      <c r="DI13" s="411">
        <f t="shared" si="16"/>
        <v>37.200000000000003</v>
      </c>
      <c r="DJ13" s="411"/>
      <c r="DK13" s="411"/>
      <c r="DL13" s="411"/>
      <c r="DM13" s="411"/>
      <c r="DN13" s="411"/>
      <c r="DO13" s="411"/>
      <c r="DP13" s="411"/>
      <c r="DQ13" s="411"/>
      <c r="DR13" s="411"/>
      <c r="DS13" s="411"/>
      <c r="DT13" s="411"/>
      <c r="DU13" s="411"/>
      <c r="DV13" s="411"/>
      <c r="DW13" s="411"/>
      <c r="DX13" s="411"/>
      <c r="DY13" s="411"/>
      <c r="DZ13" s="411"/>
      <c r="EA13" s="411"/>
      <c r="EB13" s="411"/>
      <c r="EC13" s="411"/>
      <c r="ED13" s="411"/>
      <c r="EE13" s="411"/>
      <c r="EF13" s="411"/>
      <c r="EG13" s="411"/>
      <c r="EH13" s="389"/>
      <c r="EI13" s="389"/>
      <c r="EJ13" s="389"/>
      <c r="EK13" s="411"/>
      <c r="EL13" s="384">
        <v>102.1</v>
      </c>
      <c r="EM13" s="392">
        <v>4.9911322500517663</v>
      </c>
      <c r="EN13" s="391">
        <v>0.70374364485672247</v>
      </c>
      <c r="EO13" s="411"/>
      <c r="EP13" s="411"/>
      <c r="EQ13" s="411"/>
      <c r="ER13" s="411"/>
      <c r="ES13" s="411"/>
      <c r="ET13" s="411"/>
      <c r="EU13" s="411"/>
    </row>
    <row r="14" spans="1:151" s="383" customFormat="1" ht="14" x14ac:dyDescent="0.2">
      <c r="A14" s="410">
        <v>12</v>
      </c>
      <c r="B14" s="452" t="s">
        <v>8</v>
      </c>
      <c r="C14" s="452" t="s">
        <v>528</v>
      </c>
      <c r="D14" s="452" t="s">
        <v>610</v>
      </c>
      <c r="E14" s="411" t="s">
        <v>573</v>
      </c>
      <c r="F14" s="411">
        <v>39.9</v>
      </c>
      <c r="G14" s="384" t="s">
        <v>579</v>
      </c>
      <c r="H14" s="384" t="s">
        <v>573</v>
      </c>
      <c r="I14" s="410">
        <v>69.83</v>
      </c>
      <c r="J14" s="410">
        <v>0.38</v>
      </c>
      <c r="K14" s="410">
        <v>14.88</v>
      </c>
      <c r="L14" s="410">
        <v>0.26699999999999996</v>
      </c>
      <c r="M14" s="450">
        <v>2.1622398298684558</v>
      </c>
      <c r="N14" s="450">
        <v>2.4022728298684557</v>
      </c>
      <c r="O14" s="410">
        <v>0.04</v>
      </c>
      <c r="P14" s="410">
        <v>0.77</v>
      </c>
      <c r="Q14" s="410">
        <v>2.92</v>
      </c>
      <c r="R14" s="410">
        <v>3.24</v>
      </c>
      <c r="S14" s="410">
        <v>2.98</v>
      </c>
      <c r="T14" s="410">
        <v>0.12</v>
      </c>
      <c r="U14" s="410">
        <v>0</v>
      </c>
      <c r="V14" s="457">
        <v>97.562272829868448</v>
      </c>
      <c r="W14" s="457">
        <v>0.3634902970301136</v>
      </c>
      <c r="X14" s="410"/>
      <c r="Y14" s="410">
        <v>38</v>
      </c>
      <c r="Z14" s="410">
        <v>77</v>
      </c>
      <c r="AA14" s="410"/>
      <c r="AB14" s="410">
        <v>3</v>
      </c>
      <c r="AC14" s="410">
        <v>24</v>
      </c>
      <c r="AD14" s="410">
        <v>52</v>
      </c>
      <c r="AE14" s="410"/>
      <c r="AF14" s="410"/>
      <c r="AG14" s="410"/>
      <c r="AH14" s="410">
        <v>0.55000000000000004</v>
      </c>
      <c r="AI14" s="410">
        <v>65.790000000000006</v>
      </c>
      <c r="AJ14" s="410">
        <v>1066.56</v>
      </c>
      <c r="AK14" s="410">
        <v>10.58</v>
      </c>
      <c r="AL14" s="410">
        <v>0.183</v>
      </c>
      <c r="AM14" s="410">
        <v>6.48</v>
      </c>
      <c r="AN14" s="410">
        <v>0.153</v>
      </c>
      <c r="AO14" s="410">
        <v>42.59</v>
      </c>
      <c r="AP14" s="410">
        <v>76.09</v>
      </c>
      <c r="AQ14" s="410">
        <v>13.52</v>
      </c>
      <c r="AR14" s="410">
        <v>7.18</v>
      </c>
      <c r="AS14" s="410">
        <v>396.16</v>
      </c>
      <c r="AT14" s="410">
        <v>23.09</v>
      </c>
      <c r="AU14" s="410">
        <v>2.94</v>
      </c>
      <c r="AV14" s="410">
        <v>212</v>
      </c>
      <c r="AW14" s="410"/>
      <c r="AX14" s="410">
        <v>0.77</v>
      </c>
      <c r="AY14" s="410">
        <v>1.7</v>
      </c>
      <c r="AZ14" s="410">
        <v>0.20100000000000001</v>
      </c>
      <c r="BA14" s="410">
        <v>0.85</v>
      </c>
      <c r="BB14" s="410">
        <v>3.54</v>
      </c>
      <c r="BC14" s="410">
        <v>0.14799999999999999</v>
      </c>
      <c r="BD14" s="410">
        <v>0.33</v>
      </c>
      <c r="BE14" s="410">
        <v>3.7999999999999999E-2</v>
      </c>
      <c r="BF14" s="410">
        <v>0.2</v>
      </c>
      <c r="BG14" s="410">
        <v>2.8000000000000001E-2</v>
      </c>
      <c r="BH14" s="454">
        <f t="shared" si="0"/>
        <v>0.45820701602425296</v>
      </c>
      <c r="BI14" s="410">
        <v>3.13</v>
      </c>
      <c r="BJ14" s="410">
        <v>8.0000000000000002E-3</v>
      </c>
      <c r="BK14" s="410">
        <v>23.53</v>
      </c>
      <c r="BL14" s="410">
        <v>0.06</v>
      </c>
      <c r="BM14" s="410">
        <v>8.0500000000000002E-2</v>
      </c>
      <c r="BN14" s="410">
        <v>2.9999999999999997E-4</v>
      </c>
      <c r="BO14" s="410">
        <v>0.51268400000000003</v>
      </c>
      <c r="BP14" s="410">
        <v>6.0000000000000002E-6</v>
      </c>
      <c r="BQ14" s="455">
        <v>0.51266299110602587</v>
      </c>
      <c r="BR14" s="457">
        <v>1.4890336974215934</v>
      </c>
      <c r="BS14" s="411" t="b">
        <f t="shared" si="1"/>
        <v>0</v>
      </c>
      <c r="BT14" s="411"/>
      <c r="BU14" s="411"/>
      <c r="BV14" s="411"/>
      <c r="BW14" s="411"/>
      <c r="BX14" s="411">
        <v>18.668834928799999</v>
      </c>
      <c r="BY14" s="411">
        <v>6.1999999999999998E-3</v>
      </c>
      <c r="BZ14" s="411">
        <v>18.663432337859501</v>
      </c>
      <c r="CA14" s="411">
        <v>15.662807846400002</v>
      </c>
      <c r="CB14" s="411">
        <v>6.4999999999999997E-3</v>
      </c>
      <c r="CC14" s="411">
        <v>15.662554913550334</v>
      </c>
      <c r="CD14" s="411">
        <v>39.057431084800001</v>
      </c>
      <c r="CE14" s="411">
        <v>6.7000000000000002E-3</v>
      </c>
      <c r="CF14" s="411">
        <v>38.954710807497548</v>
      </c>
      <c r="CG14" s="411">
        <v>0.83898153827678523</v>
      </c>
      <c r="CH14" s="411">
        <v>1.1000000000000001E-3</v>
      </c>
      <c r="CI14" s="411">
        <v>2.0921193654429375</v>
      </c>
      <c r="CJ14" s="411">
        <v>1.4E-3</v>
      </c>
      <c r="CK14" s="411"/>
      <c r="CL14" s="411"/>
      <c r="CM14" s="411">
        <v>65.790000000000006</v>
      </c>
      <c r="CN14" s="411"/>
      <c r="CO14" s="411">
        <v>396.16</v>
      </c>
      <c r="CP14" s="411">
        <v>380.8</v>
      </c>
      <c r="CQ14" s="411">
        <v>0.70528900000000005</v>
      </c>
      <c r="CR14" s="411">
        <v>8.4634679999999986E-6</v>
      </c>
      <c r="CS14" s="411">
        <v>0.48036718535424056</v>
      </c>
      <c r="CT14" s="411">
        <v>0.70501675644352779</v>
      </c>
      <c r="CU14" s="411" t="b">
        <f t="shared" si="2"/>
        <v>0</v>
      </c>
      <c r="CV14" s="411">
        <f t="shared" si="3"/>
        <v>212.95000000000002</v>
      </c>
      <c r="CW14" s="411">
        <f t="shared" si="4"/>
        <v>2.4731543624161074</v>
      </c>
      <c r="CX14" s="411">
        <f t="shared" si="5"/>
        <v>72.10884353741497</v>
      </c>
      <c r="CY14" s="411">
        <f t="shared" si="6"/>
        <v>1.087248322147651</v>
      </c>
      <c r="CZ14" s="411">
        <f t="shared" si="7"/>
        <v>57.814207650273225</v>
      </c>
      <c r="DA14" s="411">
        <f t="shared" si="8"/>
        <v>3.4369063772048847</v>
      </c>
      <c r="DB14" s="411">
        <f t="shared" si="9"/>
        <v>111.90960451977402</v>
      </c>
      <c r="DC14" s="411">
        <f t="shared" si="10"/>
        <v>0.45820701602425296</v>
      </c>
      <c r="DD14" s="411" t="e">
        <f t="shared" si="11"/>
        <v>#DIV/0!</v>
      </c>
      <c r="DE14" s="411">
        <f t="shared" si="12"/>
        <v>4.3308791684711991</v>
      </c>
      <c r="DF14" s="411">
        <f t="shared" si="13"/>
        <v>2.5242326332794831</v>
      </c>
      <c r="DG14" s="411">
        <f t="shared" si="14"/>
        <v>25.042498239023242</v>
      </c>
      <c r="DH14" s="411">
        <f t="shared" si="15"/>
        <v>3.1198348439850072</v>
      </c>
      <c r="DI14" s="411">
        <f t="shared" si="16"/>
        <v>39.9</v>
      </c>
      <c r="DJ14" s="411"/>
      <c r="DK14" s="411"/>
      <c r="DL14" s="411"/>
      <c r="DM14" s="411"/>
      <c r="DN14" s="411"/>
      <c r="DO14" s="411"/>
      <c r="DP14" s="411"/>
      <c r="DQ14" s="411"/>
      <c r="DR14" s="411"/>
      <c r="DS14" s="411"/>
      <c r="DT14" s="411"/>
      <c r="DU14" s="411"/>
      <c r="DV14" s="411"/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389"/>
      <c r="EI14" s="389"/>
      <c r="EJ14" s="389"/>
      <c r="EK14" s="411"/>
      <c r="EL14" s="385">
        <v>103.81</v>
      </c>
      <c r="EM14" s="394">
        <v>5.8377149992749899</v>
      </c>
      <c r="EN14" s="395">
        <v>0.7041587329227984</v>
      </c>
      <c r="EO14" s="411"/>
      <c r="EP14" s="411"/>
      <c r="EQ14" s="411"/>
      <c r="ER14" s="411"/>
      <c r="ES14" s="411"/>
      <c r="ET14" s="411"/>
      <c r="EU14" s="411"/>
    </row>
    <row r="15" spans="1:151" s="383" customFormat="1" ht="14" x14ac:dyDescent="0.2">
      <c r="A15" s="412">
        <v>13</v>
      </c>
      <c r="B15" s="453" t="s">
        <v>7</v>
      </c>
      <c r="C15" s="453" t="s">
        <v>528</v>
      </c>
      <c r="D15" s="453" t="s">
        <v>610</v>
      </c>
      <c r="E15" s="413" t="s">
        <v>573</v>
      </c>
      <c r="F15" s="413">
        <v>40.9</v>
      </c>
      <c r="G15" s="399" t="s">
        <v>579</v>
      </c>
      <c r="H15" s="399" t="s">
        <v>573</v>
      </c>
      <c r="I15" s="412">
        <v>46.43</v>
      </c>
      <c r="J15" s="412">
        <v>1.1000000000000001</v>
      </c>
      <c r="K15" s="412">
        <v>20.99</v>
      </c>
      <c r="L15" s="412">
        <v>1.218</v>
      </c>
      <c r="M15" s="451">
        <v>9.8637007969280113</v>
      </c>
      <c r="N15" s="451">
        <v>10.958682796928011</v>
      </c>
      <c r="O15" s="412">
        <v>0.16</v>
      </c>
      <c r="P15" s="412">
        <v>3.87</v>
      </c>
      <c r="Q15" s="412">
        <v>11.69</v>
      </c>
      <c r="R15" s="412">
        <v>2.11</v>
      </c>
      <c r="S15" s="412">
        <v>0.39</v>
      </c>
      <c r="T15" s="412">
        <v>0.09</v>
      </c>
      <c r="U15" s="412">
        <v>0</v>
      </c>
      <c r="V15" s="451">
        <v>97.788682796928001</v>
      </c>
      <c r="W15" s="458">
        <v>0.38619269766629349</v>
      </c>
      <c r="X15" s="413"/>
      <c r="Y15" s="412">
        <v>418</v>
      </c>
      <c r="Z15" s="412">
        <v>54</v>
      </c>
      <c r="AA15" s="412"/>
      <c r="AB15" s="412">
        <v>5</v>
      </c>
      <c r="AC15" s="412">
        <v>119</v>
      </c>
      <c r="AD15" s="412">
        <v>77</v>
      </c>
      <c r="AE15" s="412"/>
      <c r="AF15" s="412"/>
      <c r="AG15" s="412"/>
      <c r="AH15" s="412">
        <v>0.25</v>
      </c>
      <c r="AI15" s="412">
        <v>4.99</v>
      </c>
      <c r="AJ15" s="412">
        <v>56.25</v>
      </c>
      <c r="AK15" s="412">
        <v>1.43</v>
      </c>
      <c r="AL15" s="412">
        <v>0.28399999999999997</v>
      </c>
      <c r="AM15" s="412">
        <v>2.1800000000000002</v>
      </c>
      <c r="AN15" s="412">
        <v>0.13100000000000001</v>
      </c>
      <c r="AO15" s="412">
        <v>4.92</v>
      </c>
      <c r="AP15" s="412">
        <v>11.51</v>
      </c>
      <c r="AQ15" s="412">
        <v>3.37</v>
      </c>
      <c r="AR15" s="412">
        <v>1.54</v>
      </c>
      <c r="AS15" s="412">
        <v>392.75</v>
      </c>
      <c r="AT15" s="412">
        <v>6.95</v>
      </c>
      <c r="AU15" s="412">
        <v>1.76</v>
      </c>
      <c r="AV15" s="412">
        <v>30</v>
      </c>
      <c r="AW15" s="412"/>
      <c r="AX15" s="412">
        <v>0.68</v>
      </c>
      <c r="AY15" s="412">
        <v>1.77</v>
      </c>
      <c r="AZ15" s="412">
        <v>0.30499999999999999</v>
      </c>
      <c r="BA15" s="412">
        <v>1.89</v>
      </c>
      <c r="BB15" s="412">
        <v>10.15</v>
      </c>
      <c r="BC15" s="412">
        <v>0.41799999999999998</v>
      </c>
      <c r="BD15" s="412">
        <v>1.18</v>
      </c>
      <c r="BE15" s="412">
        <v>0.16300000000000001</v>
      </c>
      <c r="BF15" s="412">
        <v>1.0900000000000001</v>
      </c>
      <c r="BG15" s="412">
        <v>0.17299999999999999</v>
      </c>
      <c r="BH15" s="454">
        <f t="shared" si="0"/>
        <v>0.20575539568345322</v>
      </c>
      <c r="BI15" s="412">
        <v>1.93</v>
      </c>
      <c r="BJ15" s="412">
        <v>5.0000000000000001E-3</v>
      </c>
      <c r="BK15" s="412">
        <v>7.44</v>
      </c>
      <c r="BL15" s="412">
        <v>0.02</v>
      </c>
      <c r="BM15" s="412">
        <v>0.15659999999999999</v>
      </c>
      <c r="BN15" s="412">
        <v>6.9999999999999999E-4</v>
      </c>
      <c r="BO15" s="412">
        <v>0.51291900000000001</v>
      </c>
      <c r="BP15" s="412">
        <v>7.9999999999999996E-6</v>
      </c>
      <c r="BQ15" s="456">
        <v>0.51287710608963255</v>
      </c>
      <c r="BR15" s="458">
        <v>5.6912981824286391</v>
      </c>
      <c r="BS15" s="413" t="b">
        <f t="shared" si="1"/>
        <v>0</v>
      </c>
      <c r="BT15" s="413"/>
      <c r="BU15" s="413"/>
      <c r="BV15" s="413"/>
      <c r="BW15" s="413"/>
      <c r="BX15" s="413">
        <v>18.6153528792</v>
      </c>
      <c r="BY15" s="413">
        <v>5.7999999999999996E-3</v>
      </c>
      <c r="BZ15" s="413">
        <v>18.580913978312445</v>
      </c>
      <c r="CA15" s="413">
        <v>15.676451788400001</v>
      </c>
      <c r="CB15" s="413">
        <v>5.4999999999999997E-3</v>
      </c>
      <c r="CC15" s="413">
        <v>15.674838789805269</v>
      </c>
      <c r="CD15" s="413">
        <v>39.002852358399998</v>
      </c>
      <c r="CE15" s="413">
        <v>6.3E-3</v>
      </c>
      <c r="CF15" s="413">
        <v>38.945827590546564</v>
      </c>
      <c r="CG15" s="413">
        <v>0.84212487886362875</v>
      </c>
      <c r="CH15" s="413">
        <v>1.2999999999999999E-3</v>
      </c>
      <c r="CI15" s="413">
        <v>2.0951981201484564</v>
      </c>
      <c r="CJ15" s="413">
        <v>1.8E-3</v>
      </c>
      <c r="CK15" s="413"/>
      <c r="CL15" s="413"/>
      <c r="CM15" s="413"/>
      <c r="CN15" s="413">
        <v>5.3</v>
      </c>
      <c r="CO15" s="413">
        <v>392.75</v>
      </c>
      <c r="CP15" s="413">
        <v>396.1</v>
      </c>
      <c r="CQ15" s="413">
        <v>0.704044</v>
      </c>
      <c r="CR15" s="413">
        <v>8.4485280000000004E-6</v>
      </c>
      <c r="CS15" s="413">
        <v>3.8679999999999999E-2</v>
      </c>
      <c r="CT15" s="413">
        <v>0.70402152890485037</v>
      </c>
      <c r="CU15" s="413" t="b">
        <f t="shared" si="2"/>
        <v>0</v>
      </c>
      <c r="CV15" s="413">
        <f t="shared" si="3"/>
        <v>4.5137614678899078</v>
      </c>
      <c r="CW15" s="413">
        <f t="shared" si="4"/>
        <v>1.1580643443059551</v>
      </c>
      <c r="CX15" s="413">
        <f t="shared" si="5"/>
        <v>17.045454545454547</v>
      </c>
      <c r="CY15" s="413">
        <f t="shared" si="6"/>
        <v>5.4102564102564097</v>
      </c>
      <c r="CZ15" s="413">
        <f t="shared" si="7"/>
        <v>5.035211267605634</v>
      </c>
      <c r="DA15" s="413">
        <f t="shared" si="8"/>
        <v>1.402213287192063</v>
      </c>
      <c r="DB15" s="413">
        <f t="shared" si="9"/>
        <v>38.694581280788178</v>
      </c>
      <c r="DC15" s="413">
        <f t="shared" si="10"/>
        <v>0.20575539568345322</v>
      </c>
      <c r="DD15" s="413" t="e">
        <f t="shared" si="11"/>
        <v>#DIV/0!</v>
      </c>
      <c r="DE15" s="413">
        <f t="shared" si="12"/>
        <v>14.388489208633093</v>
      </c>
      <c r="DF15" s="413">
        <f t="shared" si="13"/>
        <v>2.5461489497135581</v>
      </c>
      <c r="DG15" s="413">
        <f t="shared" si="14"/>
        <v>11.432926829268293</v>
      </c>
      <c r="DH15" s="413">
        <f t="shared" si="15"/>
        <v>2.8317009811183489</v>
      </c>
      <c r="DI15" s="413" t="str">
        <f t="shared" si="16"/>
        <v/>
      </c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389"/>
      <c r="EI15" s="389"/>
      <c r="EJ15" s="389"/>
      <c r="EK15" s="413"/>
      <c r="EL15" s="393">
        <v>104</v>
      </c>
      <c r="EM15" s="394">
        <v>7.5472778227236859</v>
      </c>
      <c r="EN15" s="395">
        <v>0.70348101304028599</v>
      </c>
      <c r="EO15" s="413"/>
      <c r="EP15" s="413"/>
      <c r="EQ15" s="413"/>
      <c r="ER15" s="413"/>
      <c r="ES15" s="413"/>
      <c r="ET15" s="413"/>
      <c r="EU15" s="413"/>
    </row>
    <row r="16" spans="1:151" s="383" customFormat="1" ht="14" x14ac:dyDescent="0.2">
      <c r="A16" s="383">
        <v>14</v>
      </c>
      <c r="B16" s="383" t="s">
        <v>298</v>
      </c>
      <c r="C16" s="383" t="s">
        <v>528</v>
      </c>
      <c r="D16" s="383" t="s">
        <v>610</v>
      </c>
      <c r="E16" s="384" t="s">
        <v>573</v>
      </c>
      <c r="F16" s="384">
        <v>47.9</v>
      </c>
      <c r="G16" s="385" t="s">
        <v>613</v>
      </c>
      <c r="H16" s="384" t="s">
        <v>573</v>
      </c>
      <c r="I16" s="386">
        <v>60.524945149686182</v>
      </c>
      <c r="J16" s="386">
        <v>0.73283419434061214</v>
      </c>
      <c r="K16" s="386">
        <v>16.721943889044876</v>
      </c>
      <c r="L16" s="386">
        <v>0.67028972917911356</v>
      </c>
      <c r="M16" s="386">
        <v>5.4281915729693626</v>
      </c>
      <c r="N16" s="386">
        <v>6.0307820395013856</v>
      </c>
      <c r="O16" s="386">
        <v>0.14119736173184114</v>
      </c>
      <c r="P16" s="386">
        <v>2.5962416301537834</v>
      </c>
      <c r="Q16" s="386">
        <v>6.0545826449660618</v>
      </c>
      <c r="R16" s="386">
        <v>3.9654582999055106</v>
      </c>
      <c r="S16" s="386">
        <v>1.4427983934711375</v>
      </c>
      <c r="T16" s="386">
        <v>0.22969429971869934</v>
      </c>
      <c r="U16" s="386">
        <v>0.56299999999999994</v>
      </c>
      <c r="V16" s="386">
        <v>99.003477902520089</v>
      </c>
      <c r="W16" s="386">
        <v>0.43406650433802613</v>
      </c>
      <c r="X16" s="387"/>
      <c r="Y16" s="387">
        <v>143.69999999999999</v>
      </c>
      <c r="Z16" s="387">
        <v>4.5999999999999996</v>
      </c>
      <c r="AA16" s="387"/>
      <c r="AB16" s="387">
        <v>9.1</v>
      </c>
      <c r="AC16" s="387">
        <v>7.9349999999999996</v>
      </c>
      <c r="AD16" s="387">
        <v>63.3</v>
      </c>
      <c r="AE16" s="387"/>
      <c r="AF16" s="387"/>
      <c r="AG16" s="387"/>
      <c r="AH16" s="388">
        <v>1.7107526678773763</v>
      </c>
      <c r="AI16" s="388">
        <v>49.036414595341924</v>
      </c>
      <c r="AJ16" s="388">
        <v>234.24969763622289</v>
      </c>
      <c r="AK16" s="388">
        <v>4.1778519663372542</v>
      </c>
      <c r="AL16" s="388">
        <v>0.93255435125174624</v>
      </c>
      <c r="AM16" s="388">
        <v>4.7598736181780321</v>
      </c>
      <c r="AN16" s="388">
        <v>0.31596608702883267</v>
      </c>
      <c r="AO16" s="388">
        <v>21.073847759719865</v>
      </c>
      <c r="AP16" s="388">
        <v>44.227710563462267</v>
      </c>
      <c r="AQ16" s="388">
        <v>6.8729659773856815</v>
      </c>
      <c r="AR16" s="388">
        <v>5.3947618379191553</v>
      </c>
      <c r="AS16" s="388">
        <v>496.49327958141674</v>
      </c>
      <c r="AT16" s="388">
        <v>21.224530911802663</v>
      </c>
      <c r="AU16" s="388">
        <v>4.6405896860208298</v>
      </c>
      <c r="AV16" s="388">
        <v>142.5962432823095</v>
      </c>
      <c r="AW16" s="388">
        <v>3.5666065689019892</v>
      </c>
      <c r="AX16" s="388">
        <v>1.3437908313884666</v>
      </c>
      <c r="AY16" s="388">
        <v>4.1398892880897931</v>
      </c>
      <c r="AZ16" s="388">
        <v>0.67201951063407772</v>
      </c>
      <c r="BA16" s="388">
        <v>4.0767273419682502</v>
      </c>
      <c r="BB16" s="388">
        <v>21.951286848463756</v>
      </c>
      <c r="BC16" s="388">
        <v>0.84206344313842163</v>
      </c>
      <c r="BD16" s="388">
        <v>2.3149685763191163</v>
      </c>
      <c r="BE16" s="388">
        <v>0.3325070931311726</v>
      </c>
      <c r="BF16" s="388">
        <v>2.1786505375967873</v>
      </c>
      <c r="BG16" s="388">
        <v>0.34898286569230808</v>
      </c>
      <c r="BH16" s="389">
        <f t="shared" si="0"/>
        <v>0.19684072094210617</v>
      </c>
      <c r="BI16" s="390">
        <v>4.7</v>
      </c>
      <c r="BJ16" s="390">
        <v>0.08</v>
      </c>
      <c r="BK16" s="390">
        <v>22.07</v>
      </c>
      <c r="BL16" s="390">
        <v>0.06</v>
      </c>
      <c r="BM16" s="390">
        <v>0.12889999999999999</v>
      </c>
      <c r="BN16" s="390">
        <v>5.0000000000000001E-4</v>
      </c>
      <c r="BO16" s="391">
        <v>0.512764</v>
      </c>
      <c r="BP16" s="390">
        <v>8.2042239999999991E-6</v>
      </c>
      <c r="BQ16" s="391">
        <v>0.51272361368710095</v>
      </c>
      <c r="BR16" s="392">
        <v>2.8726014365032526</v>
      </c>
      <c r="BS16" s="392" t="b">
        <f t="shared" si="1"/>
        <v>0</v>
      </c>
      <c r="BX16" s="388">
        <v>18.7201868784</v>
      </c>
      <c r="BY16" s="388">
        <v>2.5000000000000001E-3</v>
      </c>
      <c r="BZ16" s="388">
        <v>18.655147504838482</v>
      </c>
      <c r="CA16" s="388">
        <v>15.657622245200001</v>
      </c>
      <c r="CB16" s="388">
        <v>3.0999999999999999E-3</v>
      </c>
      <c r="CC16" s="388">
        <v>15.654567092634649</v>
      </c>
      <c r="CD16" s="388">
        <v>38.992333107199997</v>
      </c>
      <c r="CE16" s="388">
        <v>3.3E-3</v>
      </c>
      <c r="CF16" s="388">
        <v>38.896549551285311</v>
      </c>
      <c r="CG16" s="388">
        <v>0.8364030950602479</v>
      </c>
      <c r="CH16" s="388">
        <v>8.0000000000000004E-4</v>
      </c>
      <c r="CI16" s="388">
        <v>2.0829029838473834</v>
      </c>
      <c r="CJ16" s="388">
        <v>1.1999999999999999E-3</v>
      </c>
      <c r="CK16" s="388"/>
      <c r="CM16" s="392">
        <v>49.036414595341924</v>
      </c>
      <c r="CN16" s="392"/>
      <c r="CO16" s="392">
        <v>496.49327958141674</v>
      </c>
      <c r="CP16" s="392">
        <v>457.2</v>
      </c>
      <c r="CQ16" s="391">
        <v>0.70444499999999999</v>
      </c>
      <c r="CR16" s="391">
        <v>7.0444500000000008E-6</v>
      </c>
      <c r="CS16" s="391">
        <v>0.28566269882582906</v>
      </c>
      <c r="CT16" s="391">
        <v>0.7042506318503422</v>
      </c>
      <c r="CU16" s="383" t="b">
        <f t="shared" si="2"/>
        <v>0</v>
      </c>
      <c r="CV16" s="383">
        <f t="shared" si="3"/>
        <v>9.6728903493471137</v>
      </c>
      <c r="CW16" s="388">
        <f t="shared" si="4"/>
        <v>1.2557358383226804</v>
      </c>
      <c r="CX16" s="383">
        <f t="shared" si="5"/>
        <v>30.728043832847806</v>
      </c>
      <c r="CY16" s="383">
        <f t="shared" si="6"/>
        <v>2.7484493452791177</v>
      </c>
      <c r="CZ16" s="383">
        <f t="shared" si="7"/>
        <v>4.48000908550737</v>
      </c>
      <c r="DA16" s="383">
        <f t="shared" si="8"/>
        <v>1.5132227585453484</v>
      </c>
      <c r="DB16" s="388">
        <f t="shared" si="9"/>
        <v>22.617957799415457</v>
      </c>
      <c r="DC16" s="383">
        <f t="shared" si="10"/>
        <v>0.19684072094210617</v>
      </c>
      <c r="DD16" s="383">
        <f t="shared" si="11"/>
        <v>9.784731198982384E-2</v>
      </c>
      <c r="DE16" s="383">
        <f t="shared" si="12"/>
        <v>4.7115293344076408</v>
      </c>
      <c r="DF16" s="383">
        <f t="shared" si="13"/>
        <v>2.0141259532114502</v>
      </c>
      <c r="DG16" s="383">
        <f t="shared" si="14"/>
        <v>11.115658626136756</v>
      </c>
      <c r="DH16" s="383">
        <f t="shared" si="15"/>
        <v>2.3228893526155203</v>
      </c>
      <c r="DI16" s="383" t="str">
        <f t="shared" si="16"/>
        <v/>
      </c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93">
        <v>104</v>
      </c>
      <c r="EM16" s="394">
        <v>6.1458182972939923</v>
      </c>
      <c r="EN16" s="395">
        <v>0.70443782606974392</v>
      </c>
      <c r="EO16" s="389"/>
      <c r="EP16" s="389"/>
      <c r="EQ16" s="389"/>
      <c r="ER16" s="389"/>
      <c r="ES16" s="389"/>
      <c r="ET16" s="389"/>
      <c r="EU16" s="389"/>
    </row>
    <row r="17" spans="1:151" s="383" customFormat="1" ht="14" x14ac:dyDescent="0.2">
      <c r="A17" s="383">
        <v>15</v>
      </c>
      <c r="B17" s="383" t="s">
        <v>282</v>
      </c>
      <c r="C17" s="383" t="s">
        <v>528</v>
      </c>
      <c r="D17" s="383" t="s">
        <v>610</v>
      </c>
      <c r="E17" s="384" t="s">
        <v>573</v>
      </c>
      <c r="F17" s="384">
        <v>51.5</v>
      </c>
      <c r="G17" s="385" t="s">
        <v>613</v>
      </c>
      <c r="H17" s="384" t="s">
        <v>573</v>
      </c>
      <c r="I17" s="386">
        <v>59.07</v>
      </c>
      <c r="J17" s="386">
        <v>0.53900000000000003</v>
      </c>
      <c r="K17" s="386">
        <v>19.879000000000001</v>
      </c>
      <c r="L17" s="386">
        <v>0.43336914957881201</v>
      </c>
      <c r="M17" s="386">
        <v>3.5095432069495422</v>
      </c>
      <c r="N17" s="386">
        <v>3.8991420724208945</v>
      </c>
      <c r="O17" s="386">
        <v>0.105</v>
      </c>
      <c r="P17" s="386">
        <v>2.2989999999999999</v>
      </c>
      <c r="Q17" s="386">
        <v>6.6260000000000003</v>
      </c>
      <c r="R17" s="386">
        <v>4.8129999999999997</v>
      </c>
      <c r="S17" s="386">
        <v>1.714</v>
      </c>
      <c r="T17" s="386">
        <v>0.30199999999999999</v>
      </c>
      <c r="U17" s="386">
        <v>0</v>
      </c>
      <c r="V17" s="386">
        <v>99.246142072420895</v>
      </c>
      <c r="W17" s="386">
        <v>0.5123101881126737</v>
      </c>
      <c r="X17" s="387">
        <v>9.6</v>
      </c>
      <c r="Y17" s="387">
        <v>64.900000000000006</v>
      </c>
      <c r="Z17" s="387">
        <v>1.9</v>
      </c>
      <c r="AA17" s="387"/>
      <c r="AB17" s="387">
        <v>4.3</v>
      </c>
      <c r="AC17" s="387">
        <v>56.7</v>
      </c>
      <c r="AD17" s="387">
        <v>56.1</v>
      </c>
      <c r="AE17" s="387">
        <v>16.3</v>
      </c>
      <c r="AF17" s="387"/>
      <c r="AG17" s="387"/>
      <c r="AH17" s="388">
        <v>3.0957797741440571</v>
      </c>
      <c r="AI17" s="388">
        <v>66.312042023884629</v>
      </c>
      <c r="AJ17" s="388">
        <v>490.28797685288419</v>
      </c>
      <c r="AK17" s="388">
        <v>8.082014313631424</v>
      </c>
      <c r="AL17" s="388">
        <v>1.6054556127385862</v>
      </c>
      <c r="AM17" s="388">
        <v>1.8912783135369589</v>
      </c>
      <c r="AN17" s="388">
        <v>0.13531917384402828</v>
      </c>
      <c r="AO17" s="388">
        <v>32.257027204287688</v>
      </c>
      <c r="AP17" s="388">
        <v>50.910039219837394</v>
      </c>
      <c r="AQ17" s="388">
        <v>9.3038632365438083</v>
      </c>
      <c r="AR17" s="388">
        <v>5.2852490701725419</v>
      </c>
      <c r="AS17" s="388">
        <v>847.3201406569824</v>
      </c>
      <c r="AT17" s="388">
        <v>19.256524768562532</v>
      </c>
      <c r="AU17" s="388">
        <v>3.4828689785800648</v>
      </c>
      <c r="AV17" s="388">
        <v>171.56098165324889</v>
      </c>
      <c r="AW17" s="388">
        <v>4.0529816194020647</v>
      </c>
      <c r="AX17" s="388">
        <v>1.2949496343712064</v>
      </c>
      <c r="AY17" s="388">
        <v>2.9147579156362471</v>
      </c>
      <c r="AZ17" s="388">
        <v>0.43083550215386635</v>
      </c>
      <c r="BA17" s="388">
        <v>2.5603390946859239</v>
      </c>
      <c r="BB17" s="388">
        <v>12.510512583856199</v>
      </c>
      <c r="BC17" s="388">
        <v>0.49572857021031175</v>
      </c>
      <c r="BD17" s="388">
        <v>1.3109031566069245</v>
      </c>
      <c r="BE17" s="388">
        <v>0.18447456078603619</v>
      </c>
      <c r="BF17" s="388">
        <v>1.1545468028616097</v>
      </c>
      <c r="BG17" s="388">
        <v>0.18366444141824068</v>
      </c>
      <c r="BH17" s="389">
        <f t="shared" si="0"/>
        <v>0.41970264161193888</v>
      </c>
      <c r="BI17" s="390">
        <v>3.39</v>
      </c>
      <c r="BJ17" s="390">
        <v>8.0000000000000002E-3</v>
      </c>
      <c r="BK17" s="390">
        <v>18.510000000000002</v>
      </c>
      <c r="BL17" s="390">
        <v>0.05</v>
      </c>
      <c r="BM17" s="390">
        <v>0.1106</v>
      </c>
      <c r="BN17" s="390">
        <v>5.0000000000000001E-4</v>
      </c>
      <c r="BO17" s="391">
        <v>0.51278999999999997</v>
      </c>
      <c r="BP17" s="390">
        <v>1.0000000000000001E-5</v>
      </c>
      <c r="BQ17" s="391">
        <v>0.51275274254000958</v>
      </c>
      <c r="BR17" s="392">
        <v>3.5312954588029299</v>
      </c>
      <c r="BS17" s="392" t="b">
        <f t="shared" si="1"/>
        <v>0</v>
      </c>
      <c r="BX17" s="388">
        <v>18.825878931999998</v>
      </c>
      <c r="BY17" s="388">
        <v>4.1000000000000003E-3</v>
      </c>
      <c r="BZ17" s="388">
        <v>18.736521959978607</v>
      </c>
      <c r="CA17" s="388">
        <v>15.690053579200001</v>
      </c>
      <c r="CB17" s="388">
        <v>4.5999999999999999E-3</v>
      </c>
      <c r="CC17" s="388">
        <v>15.685849801499058</v>
      </c>
      <c r="CD17" s="388">
        <v>39.189495967999996</v>
      </c>
      <c r="CE17" s="388">
        <v>4.8999999999999998E-3</v>
      </c>
      <c r="CF17" s="388">
        <v>39.04165229687851</v>
      </c>
      <c r="CG17" s="388">
        <v>0.83343006910185957</v>
      </c>
      <c r="CH17" s="388">
        <v>1.1000000000000001E-3</v>
      </c>
      <c r="CI17" s="388">
        <v>2.0816821413520392</v>
      </c>
      <c r="CJ17" s="388">
        <v>1.8E-3</v>
      </c>
      <c r="CK17" s="388"/>
      <c r="CM17" s="392">
        <v>66.312042023884629</v>
      </c>
      <c r="CN17" s="392"/>
      <c r="CO17" s="392">
        <v>847.3201406569824</v>
      </c>
      <c r="CP17" s="392">
        <v>929.4</v>
      </c>
      <c r="CQ17" s="391">
        <v>0.70450999999999997</v>
      </c>
      <c r="CR17" s="391">
        <v>9.8631399999999982E-6</v>
      </c>
      <c r="CS17" s="391">
        <v>0.22635799354807171</v>
      </c>
      <c r="CT17" s="391">
        <v>0.70434440385646846</v>
      </c>
      <c r="CU17" s="383" t="b">
        <f t="shared" si="2"/>
        <v>0</v>
      </c>
      <c r="CV17" s="383">
        <f t="shared" si="3"/>
        <v>27.939124792807721</v>
      </c>
      <c r="CW17" s="388">
        <f t="shared" si="4"/>
        <v>1.4077522523099519</v>
      </c>
      <c r="CX17" s="383">
        <f t="shared" si="5"/>
        <v>49.258522990202401</v>
      </c>
      <c r="CY17" s="383">
        <f t="shared" si="6"/>
        <v>2.808051341890315</v>
      </c>
      <c r="CZ17" s="383">
        <f t="shared" si="7"/>
        <v>5.0340939042500992</v>
      </c>
      <c r="DA17" s="383">
        <f t="shared" si="8"/>
        <v>1.7933485936845242</v>
      </c>
      <c r="DB17" s="388">
        <f t="shared" si="9"/>
        <v>67.728651002707934</v>
      </c>
      <c r="DC17" s="383">
        <f t="shared" si="10"/>
        <v>0.41970264161193888</v>
      </c>
      <c r="DD17" s="383">
        <f t="shared" si="11"/>
        <v>4.5315883136261705E-2</v>
      </c>
      <c r="DE17" s="383">
        <f t="shared" si="12"/>
        <v>5.1930450173053133</v>
      </c>
      <c r="DF17" s="383">
        <f t="shared" si="13"/>
        <v>1.1801914672117142</v>
      </c>
      <c r="DG17" s="383">
        <f t="shared" si="14"/>
        <v>15.199416045001005</v>
      </c>
      <c r="DH17" s="383">
        <f t="shared" si="15"/>
        <v>1.6960165604266615</v>
      </c>
      <c r="DI17" s="383" t="str">
        <f t="shared" si="16"/>
        <v/>
      </c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89"/>
      <c r="EB17" s="389"/>
      <c r="EC17" s="389"/>
      <c r="ED17" s="389"/>
      <c r="EE17" s="389"/>
      <c r="EF17" s="389"/>
      <c r="EG17" s="389"/>
      <c r="EH17" s="389"/>
      <c r="EI17" s="389"/>
      <c r="EJ17" s="389"/>
      <c r="EK17" s="389"/>
      <c r="EL17" s="393">
        <v>104</v>
      </c>
      <c r="EM17" s="394">
        <v>6.8884673736091528</v>
      </c>
      <c r="EN17" s="395">
        <v>0.70418515821375394</v>
      </c>
      <c r="EO17" s="389"/>
      <c r="EP17" s="389"/>
      <c r="EQ17" s="389"/>
      <c r="ER17" s="389"/>
      <c r="ES17" s="389"/>
      <c r="ET17" s="389"/>
      <c r="EU17" s="389"/>
    </row>
    <row r="18" spans="1:151" s="383" customFormat="1" ht="14" x14ac:dyDescent="0.2">
      <c r="A18" s="383">
        <v>16</v>
      </c>
      <c r="B18" s="383" t="s">
        <v>292</v>
      </c>
      <c r="C18" s="383" t="s">
        <v>528</v>
      </c>
      <c r="D18" s="383" t="s">
        <v>610</v>
      </c>
      <c r="E18" s="384" t="s">
        <v>573</v>
      </c>
      <c r="F18" s="384">
        <v>46.3</v>
      </c>
      <c r="G18" s="385" t="s">
        <v>613</v>
      </c>
      <c r="H18" s="384" t="s">
        <v>573</v>
      </c>
      <c r="I18" s="386">
        <v>68.830621199999982</v>
      </c>
      <c r="J18" s="386">
        <v>0.41321610000000003</v>
      </c>
      <c r="K18" s="386">
        <v>14.916973500000001</v>
      </c>
      <c r="L18" s="386">
        <v>0.34279344</v>
      </c>
      <c r="M18" s="386">
        <v>2.7760360651146923</v>
      </c>
      <c r="N18" s="386">
        <v>3.0842073676746922</v>
      </c>
      <c r="O18" s="386">
        <v>6.9587100000000013E-2</v>
      </c>
      <c r="P18" s="386">
        <v>0.95841900000000002</v>
      </c>
      <c r="Q18" s="386">
        <v>2.6887608000000003</v>
      </c>
      <c r="R18" s="386">
        <v>3.2687324999999996</v>
      </c>
      <c r="S18" s="386">
        <v>4.1229935999999991</v>
      </c>
      <c r="T18" s="386">
        <v>0.10871189999999999</v>
      </c>
      <c r="U18" s="386">
        <v>0.6</v>
      </c>
      <c r="V18" s="386">
        <v>99.062223067674665</v>
      </c>
      <c r="W18" s="386">
        <v>0.35635224614081923</v>
      </c>
      <c r="X18" s="387">
        <v>8</v>
      </c>
      <c r="Y18" s="387">
        <v>47</v>
      </c>
      <c r="Z18" s="387">
        <v>8.1</v>
      </c>
      <c r="AA18" s="387"/>
      <c r="AB18" s="387">
        <v>4.5</v>
      </c>
      <c r="AC18" s="387">
        <v>2.2000000000000002</v>
      </c>
      <c r="AD18" s="387">
        <v>43.6</v>
      </c>
      <c r="AE18" s="387">
        <v>15.5</v>
      </c>
      <c r="AF18" s="387"/>
      <c r="AG18" s="387"/>
      <c r="AH18" s="388">
        <v>19.912697272861067</v>
      </c>
      <c r="AI18" s="388">
        <v>174.37463360933495</v>
      </c>
      <c r="AJ18" s="388">
        <v>628.12887678933748</v>
      </c>
      <c r="AK18" s="388">
        <v>22.998584970218911</v>
      </c>
      <c r="AL18" s="388">
        <v>2.7749233183305431</v>
      </c>
      <c r="AM18" s="388">
        <v>7.8480599560530528</v>
      </c>
      <c r="AN18" s="388">
        <v>0.7617414324458176</v>
      </c>
      <c r="AO18" s="388">
        <v>30.127550627483874</v>
      </c>
      <c r="AP18" s="388">
        <v>58.413015586461242</v>
      </c>
      <c r="AQ18" s="388">
        <v>18.939711151509524</v>
      </c>
      <c r="AR18" s="388">
        <v>6.4325832868066586</v>
      </c>
      <c r="AS18" s="388">
        <v>250.97183434533957</v>
      </c>
      <c r="AT18" s="388">
        <v>23.036974542161225</v>
      </c>
      <c r="AU18" s="388">
        <v>4.6428315575848709</v>
      </c>
      <c r="AV18" s="388">
        <v>193.4469257863426</v>
      </c>
      <c r="AW18" s="388">
        <v>5.4408105627527714</v>
      </c>
      <c r="AX18" s="388">
        <v>0.86141524138249559</v>
      </c>
      <c r="AY18" s="388">
        <v>4.0414331662257279</v>
      </c>
      <c r="AZ18" s="388">
        <v>0.67077591863587904</v>
      </c>
      <c r="BA18" s="388">
        <v>3.9876711336014741</v>
      </c>
      <c r="BB18" s="388">
        <v>22.216336446797477</v>
      </c>
      <c r="BC18" s="388">
        <v>0.80866374203513591</v>
      </c>
      <c r="BD18" s="388">
        <v>2.2408017708328303</v>
      </c>
      <c r="BE18" s="388">
        <v>0.33210703676891723</v>
      </c>
      <c r="BF18" s="388">
        <v>2.1405103170660111</v>
      </c>
      <c r="BG18" s="388">
        <v>0.34060025357540419</v>
      </c>
      <c r="BH18" s="389">
        <f t="shared" si="0"/>
        <v>0.99833356711524535</v>
      </c>
      <c r="BI18" s="390">
        <v>4.74</v>
      </c>
      <c r="BJ18" s="390">
        <v>1.2E-2</v>
      </c>
      <c r="BK18" s="390">
        <v>24.07</v>
      </c>
      <c r="BL18" s="390">
        <v>7.0000000000000007E-2</v>
      </c>
      <c r="BM18" s="390">
        <v>0.11899999999999999</v>
      </c>
      <c r="BN18" s="390">
        <v>5.9999999999999995E-4</v>
      </c>
      <c r="BO18" s="391">
        <v>0.51267399999999996</v>
      </c>
      <c r="BP18" s="390">
        <v>7.9999999999999996E-6</v>
      </c>
      <c r="BQ18" s="391">
        <v>0.51275274254000958</v>
      </c>
      <c r="BR18" s="392">
        <v>1.1137950373041328</v>
      </c>
      <c r="BS18" s="392" t="b">
        <f t="shared" si="1"/>
        <v>0</v>
      </c>
      <c r="BX18" s="388">
        <v>18.902003192799999</v>
      </c>
      <c r="BY18" s="388">
        <v>2E-3</v>
      </c>
      <c r="BZ18" s="388">
        <v>18.840619020148573</v>
      </c>
      <c r="CA18" s="388">
        <v>15.7379303172</v>
      </c>
      <c r="CB18" s="388">
        <v>1.9E-3</v>
      </c>
      <c r="CC18" s="388">
        <v>15.735054574256036</v>
      </c>
      <c r="CD18" s="388">
        <v>39.424076575999997</v>
      </c>
      <c r="CE18" s="388">
        <v>2E-3</v>
      </c>
      <c r="CF18" s="388">
        <v>39.256779134983312</v>
      </c>
      <c r="CG18" s="388">
        <v>0.83260647861887827</v>
      </c>
      <c r="CH18" s="388">
        <v>4.0000000000000002E-4</v>
      </c>
      <c r="CI18" s="388">
        <v>2.0857089152866668</v>
      </c>
      <c r="CJ18" s="388">
        <v>2.9999999999999997E-4</v>
      </c>
      <c r="CK18" s="388"/>
      <c r="CM18" s="392">
        <v>174.37463360933495</v>
      </c>
      <c r="CN18" s="392"/>
      <c r="CO18" s="392">
        <v>250.97183434533957</v>
      </c>
      <c r="CP18" s="392">
        <v>233</v>
      </c>
      <c r="CQ18" s="391">
        <v>0.70637399999999995</v>
      </c>
      <c r="CR18" s="391">
        <v>8.476487999999998E-6</v>
      </c>
      <c r="CS18" s="391">
        <v>2.0099650126971547</v>
      </c>
      <c r="CT18" s="391">
        <v>0.7050606619642007</v>
      </c>
      <c r="CU18" s="383" t="b">
        <f t="shared" si="2"/>
        <v>0</v>
      </c>
      <c r="CV18" s="383">
        <f t="shared" si="3"/>
        <v>14.07493829264957</v>
      </c>
      <c r="CW18" s="388">
        <f t="shared" si="4"/>
        <v>1.2532487924144855</v>
      </c>
      <c r="CX18" s="383">
        <f t="shared" si="5"/>
        <v>41.665721314035935</v>
      </c>
      <c r="CY18" s="383">
        <f t="shared" si="6"/>
        <v>0.79280562065388616</v>
      </c>
      <c r="CZ18" s="383">
        <f t="shared" si="7"/>
        <v>8.2880073904367855</v>
      </c>
      <c r="DA18" s="383">
        <f t="shared" si="8"/>
        <v>1.5065403950363159</v>
      </c>
      <c r="DB18" s="388">
        <f t="shared" si="9"/>
        <v>11.296724594820294</v>
      </c>
      <c r="DC18" s="383">
        <f t="shared" si="10"/>
        <v>0.99833356711524535</v>
      </c>
      <c r="DD18" s="383">
        <f t="shared" si="11"/>
        <v>6.2601013148136125E-2</v>
      </c>
      <c r="DE18" s="383">
        <f t="shared" si="12"/>
        <v>4.3408477887139449</v>
      </c>
      <c r="DF18" s="383">
        <f t="shared" si="13"/>
        <v>3.9845108619797975</v>
      </c>
      <c r="DG18" s="383">
        <f t="shared" si="14"/>
        <v>20.848985852050202</v>
      </c>
      <c r="DH18" s="383">
        <f t="shared" si="15"/>
        <v>3.2180156775634581</v>
      </c>
      <c r="DI18" s="383" t="str">
        <f t="shared" si="16"/>
        <v/>
      </c>
      <c r="DK18" s="389"/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89"/>
      <c r="EB18" s="389"/>
      <c r="EC18" s="389"/>
      <c r="ED18" s="389"/>
      <c r="EE18" s="389"/>
      <c r="EF18" s="389"/>
      <c r="EG18" s="389"/>
      <c r="EH18" s="389"/>
      <c r="EI18" s="389"/>
      <c r="EJ18" s="389"/>
      <c r="EK18" s="389"/>
      <c r="EL18" s="414">
        <v>116</v>
      </c>
      <c r="EO18" s="389"/>
      <c r="EP18" s="389"/>
      <c r="EQ18" s="389"/>
      <c r="ER18" s="389"/>
      <c r="ES18" s="389"/>
      <c r="ET18" s="389"/>
      <c r="EU18" s="389"/>
    </row>
    <row r="19" spans="1:151" s="383" customFormat="1" ht="14" x14ac:dyDescent="0.2">
      <c r="A19" s="383">
        <v>17</v>
      </c>
      <c r="B19" s="383" t="s">
        <v>293</v>
      </c>
      <c r="C19" s="383" t="s">
        <v>528</v>
      </c>
      <c r="D19" s="383" t="s">
        <v>610</v>
      </c>
      <c r="E19" s="384" t="s">
        <v>573</v>
      </c>
      <c r="F19" s="384">
        <v>31.66</v>
      </c>
      <c r="G19" s="385" t="s">
        <v>613</v>
      </c>
      <c r="H19" s="384" t="s">
        <v>573</v>
      </c>
      <c r="I19" s="386">
        <v>64.999124694642134</v>
      </c>
      <c r="J19" s="386">
        <v>0.61381972730184808</v>
      </c>
      <c r="K19" s="386">
        <v>17.032500972030014</v>
      </c>
      <c r="L19" s="386">
        <v>0.50709879744141317</v>
      </c>
      <c r="M19" s="386">
        <v>4.1066262827948306</v>
      </c>
      <c r="N19" s="386">
        <v>4.5625081016946609</v>
      </c>
      <c r="O19" s="386">
        <v>9.7653138434384931E-2</v>
      </c>
      <c r="P19" s="386">
        <v>1.8045901398435824</v>
      </c>
      <c r="Q19" s="386">
        <v>5.6419598960764024</v>
      </c>
      <c r="R19" s="386">
        <v>3.1577836295772022</v>
      </c>
      <c r="S19" s="386">
        <v>1.7876503097070056</v>
      </c>
      <c r="T19" s="386">
        <v>0.13850802288142353</v>
      </c>
      <c r="U19" s="386">
        <v>0.35643564356434637</v>
      </c>
      <c r="V19" s="386">
        <v>100.19253427575299</v>
      </c>
      <c r="W19" s="386">
        <v>0.41338096831610371</v>
      </c>
      <c r="X19" s="387">
        <v>12.7</v>
      </c>
      <c r="Y19" s="387">
        <v>50.8</v>
      </c>
      <c r="Z19" s="387">
        <v>14.9</v>
      </c>
      <c r="AA19" s="387"/>
      <c r="AB19" s="387">
        <v>14.3</v>
      </c>
      <c r="AC19" s="387">
        <v>24.4</v>
      </c>
      <c r="AD19" s="387">
        <v>79.599999999999994</v>
      </c>
      <c r="AE19" s="387"/>
      <c r="AF19" s="387"/>
      <c r="AG19" s="387"/>
      <c r="AH19" s="388">
        <v>8.104814368539877</v>
      </c>
      <c r="AI19" s="388">
        <v>139.39217174684023</v>
      </c>
      <c r="AJ19" s="388">
        <v>1131.843156877753</v>
      </c>
      <c r="AK19" s="388">
        <v>39.982403673315382</v>
      </c>
      <c r="AL19" s="388">
        <v>6.8438800277863061</v>
      </c>
      <c r="AM19" s="388">
        <v>10.109150768175683</v>
      </c>
      <c r="AN19" s="388">
        <v>0.59509611974822352</v>
      </c>
      <c r="AO19" s="388">
        <v>36.082396153211057</v>
      </c>
      <c r="AP19" s="388">
        <v>64.058933481042189</v>
      </c>
      <c r="AQ19" s="388">
        <v>71.647602173742868</v>
      </c>
      <c r="AR19" s="388">
        <v>6.574280712912147</v>
      </c>
      <c r="AS19" s="388">
        <v>796.68719341798055</v>
      </c>
      <c r="AT19" s="388">
        <v>21.347783328303379</v>
      </c>
      <c r="AU19" s="388">
        <v>3.0803070648855497</v>
      </c>
      <c r="AV19" s="388">
        <v>120.94185878069081</v>
      </c>
      <c r="AW19" s="388">
        <v>3.4545993067274465</v>
      </c>
      <c r="AX19" s="388">
        <v>0.67322358710147578</v>
      </c>
      <c r="AY19" s="388">
        <v>1.6447983486848701</v>
      </c>
      <c r="AZ19" s="388">
        <v>0.20286787247656476</v>
      </c>
      <c r="BA19" s="388">
        <v>0.98409661231528456</v>
      </c>
      <c r="BB19" s="388">
        <v>5.1088049660753398</v>
      </c>
      <c r="BC19" s="388">
        <v>0.16867106398686205</v>
      </c>
      <c r="BD19" s="388">
        <v>0.43281972425374504</v>
      </c>
      <c r="BE19" s="388">
        <v>6.0145983528644309E-2</v>
      </c>
      <c r="BF19" s="388">
        <v>0.40000091691231493</v>
      </c>
      <c r="BG19" s="388">
        <v>5.6312988149272804E-2</v>
      </c>
      <c r="BH19" s="389">
        <f t="shared" si="0"/>
        <v>1.872906571068004</v>
      </c>
      <c r="BI19" s="390">
        <v>2.98</v>
      </c>
      <c r="BJ19" s="390">
        <v>0.08</v>
      </c>
      <c r="BK19" s="390">
        <v>21.18</v>
      </c>
      <c r="BL19" s="390">
        <v>0.05</v>
      </c>
      <c r="BM19" s="390">
        <v>8.5000000000000006E-2</v>
      </c>
      <c r="BN19" s="390">
        <v>4.0000000000000002E-4</v>
      </c>
      <c r="BO19" s="391">
        <v>0.51248700000000003</v>
      </c>
      <c r="BP19" s="390">
        <v>8.1997920000000005E-6</v>
      </c>
      <c r="BQ19" s="391">
        <v>0.51263819465442995</v>
      </c>
      <c r="BR19" s="392">
        <v>-2.4953942296368492</v>
      </c>
      <c r="BS19" s="392" t="b">
        <f t="shared" si="1"/>
        <v>0</v>
      </c>
      <c r="BX19" s="388">
        <v>18.848728639999997</v>
      </c>
      <c r="BY19" s="388">
        <v>6.8999999999999999E-3</v>
      </c>
      <c r="BZ19" s="388">
        <v>18.818282417872798</v>
      </c>
      <c r="CA19" s="388">
        <v>15.780706760000001</v>
      </c>
      <c r="CB19" s="388">
        <v>7.7999999999999996E-3</v>
      </c>
      <c r="CC19" s="388">
        <v>15.779286293572826</v>
      </c>
      <c r="CD19" s="388">
        <v>39.425438079999992</v>
      </c>
      <c r="CE19" s="388">
        <v>8.2000000000000007E-3</v>
      </c>
      <c r="CF19" s="388">
        <v>39.36691730216284</v>
      </c>
      <c r="CG19" s="388">
        <v>0.83722924030593948</v>
      </c>
      <c r="CH19" s="388">
        <v>1.6000000000000001E-3</v>
      </c>
      <c r="CI19" s="388">
        <v>2.0916762521761254</v>
      </c>
      <c r="CJ19" s="388">
        <v>2.2000000000000001E-3</v>
      </c>
      <c r="CK19" s="388"/>
      <c r="CM19" s="392">
        <v>139.39217174684023</v>
      </c>
      <c r="CN19" s="392"/>
      <c r="CO19" s="392">
        <v>796.68719341798055</v>
      </c>
      <c r="CP19" s="392">
        <v>759.2</v>
      </c>
      <c r="CQ19" s="391">
        <v>0.706179</v>
      </c>
      <c r="CR19" s="391">
        <v>7.06179E-6</v>
      </c>
      <c r="CS19" s="391">
        <v>0.50614207030163449</v>
      </c>
      <c r="CT19" s="391">
        <v>0.70595183296683039</v>
      </c>
      <c r="CU19" s="383" t="b">
        <f t="shared" si="2"/>
        <v>0</v>
      </c>
      <c r="CV19" s="383">
        <f t="shared" si="3"/>
        <v>90.205783606042971</v>
      </c>
      <c r="CW19" s="388">
        <f t="shared" si="4"/>
        <v>2.0667890532487387</v>
      </c>
      <c r="CX19" s="383">
        <f t="shared" si="5"/>
        <v>39.262922894729151</v>
      </c>
      <c r="CY19" s="383">
        <f t="shared" si="6"/>
        <v>1.7664437012263099</v>
      </c>
      <c r="CZ19" s="383">
        <f t="shared" si="7"/>
        <v>5.8420667093791723</v>
      </c>
      <c r="DA19" s="383">
        <f t="shared" si="8"/>
        <v>1.9895530409458622</v>
      </c>
      <c r="DB19" s="388">
        <f t="shared" si="9"/>
        <v>155.94394358530533</v>
      </c>
      <c r="DC19" s="383">
        <f t="shared" si="10"/>
        <v>1.872906571068004</v>
      </c>
      <c r="DD19" s="383">
        <f t="shared" si="11"/>
        <v>1.6300874037579276E-2</v>
      </c>
      <c r="DE19" s="383">
        <f t="shared" si="12"/>
        <v>4.6843271014193641</v>
      </c>
      <c r="DF19" s="383">
        <f t="shared" si="13"/>
        <v>1.2551977843521727</v>
      </c>
      <c r="DG19" s="383">
        <f t="shared" si="14"/>
        <v>31.368292506733304</v>
      </c>
      <c r="DH19" s="383">
        <f t="shared" si="15"/>
        <v>2.5282794142331557</v>
      </c>
      <c r="DI19" s="383">
        <f t="shared" si="16"/>
        <v>31.66</v>
      </c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389"/>
      <c r="DW19" s="389"/>
      <c r="DX19" s="389"/>
      <c r="DY19" s="389"/>
      <c r="DZ19" s="389"/>
      <c r="EA19" s="389"/>
      <c r="EB19" s="389"/>
      <c r="EC19" s="389"/>
      <c r="ED19" s="389"/>
      <c r="EE19" s="389"/>
      <c r="EF19" s="389"/>
      <c r="EG19" s="389"/>
      <c r="EH19" s="389"/>
      <c r="EI19" s="389"/>
      <c r="EJ19" s="389"/>
      <c r="EK19" s="389"/>
      <c r="EL19" s="393">
        <v>102</v>
      </c>
      <c r="EM19" s="394">
        <v>5.5925639308740394</v>
      </c>
      <c r="EN19" s="389"/>
      <c r="EO19" s="389"/>
      <c r="EP19" s="389"/>
      <c r="EQ19" s="389"/>
      <c r="ER19" s="389"/>
      <c r="ES19" s="389"/>
      <c r="ET19" s="389"/>
      <c r="EU19" s="389"/>
    </row>
    <row r="20" spans="1:151" s="383" customFormat="1" ht="14" x14ac:dyDescent="0.2">
      <c r="A20" s="383">
        <v>18</v>
      </c>
      <c r="B20" s="383" t="s">
        <v>3</v>
      </c>
      <c r="C20" s="383" t="s">
        <v>528</v>
      </c>
      <c r="D20" s="383" t="s">
        <v>610</v>
      </c>
      <c r="E20" s="384" t="s">
        <v>573</v>
      </c>
      <c r="F20" s="384">
        <v>30.1</v>
      </c>
      <c r="G20" s="385" t="s">
        <v>613</v>
      </c>
      <c r="H20" s="384" t="s">
        <v>573</v>
      </c>
      <c r="I20" s="386">
        <v>70.767552610021596</v>
      </c>
      <c r="J20" s="386">
        <v>0.28263232936642008</v>
      </c>
      <c r="K20" s="386">
        <v>15.353702737553274</v>
      </c>
      <c r="L20" s="386">
        <v>0.18978163806400111</v>
      </c>
      <c r="M20" s="386">
        <v>1.5369041827702721</v>
      </c>
      <c r="N20" s="386">
        <v>1.707517875389809</v>
      </c>
      <c r="O20" s="386">
        <v>2.6869974974976559E-2</v>
      </c>
      <c r="P20" s="386">
        <v>0.50953434026622224</v>
      </c>
      <c r="Q20" s="386">
        <v>2.4511388282728621</v>
      </c>
      <c r="R20" s="386">
        <v>4.0523902999297983</v>
      </c>
      <c r="S20" s="386">
        <v>3.3816361098137171</v>
      </c>
      <c r="T20" s="386">
        <v>9.0561767508254329E-2</v>
      </c>
      <c r="U20" s="386">
        <v>0.47799999999999998</v>
      </c>
      <c r="V20" s="386">
        <v>99.101536873096933</v>
      </c>
      <c r="W20" s="386">
        <v>0.3471102552898227</v>
      </c>
      <c r="X20" s="387"/>
      <c r="Y20" s="387">
        <v>28</v>
      </c>
      <c r="Z20" s="387">
        <v>0</v>
      </c>
      <c r="AA20" s="387"/>
      <c r="AB20" s="387">
        <v>2.4</v>
      </c>
      <c r="AC20" s="387">
        <v>21.396333333333331</v>
      </c>
      <c r="AD20" s="387">
        <v>54.8</v>
      </c>
      <c r="AE20" s="387"/>
      <c r="AF20" s="387"/>
      <c r="AG20" s="387"/>
      <c r="AH20" s="388">
        <v>0.82544440358761861</v>
      </c>
      <c r="AI20" s="388">
        <v>67.611950551792191</v>
      </c>
      <c r="AJ20" s="388">
        <v>1619.1101511866391</v>
      </c>
      <c r="AK20" s="388">
        <v>21.825122382641055</v>
      </c>
      <c r="AL20" s="388">
        <v>3.3930205499071464</v>
      </c>
      <c r="AM20" s="388">
        <v>2.815523639569935</v>
      </c>
      <c r="AN20" s="388">
        <v>0.19819193576373262</v>
      </c>
      <c r="AO20" s="388">
        <v>36.022834809011151</v>
      </c>
      <c r="AP20" s="388">
        <v>60.02156617097765</v>
      </c>
      <c r="AQ20" s="388">
        <v>24.631637071475172</v>
      </c>
      <c r="AR20" s="388">
        <v>6.0656198174679883</v>
      </c>
      <c r="AS20" s="388">
        <v>614.45540145446546</v>
      </c>
      <c r="AT20" s="388">
        <v>19.543627333462716</v>
      </c>
      <c r="AU20" s="388">
        <v>2.8885276692787025</v>
      </c>
      <c r="AV20" s="388">
        <v>159.1390748274151</v>
      </c>
      <c r="AW20" s="388">
        <v>3.8536952161317082</v>
      </c>
      <c r="AX20" s="388">
        <v>0.75888081262649165</v>
      </c>
      <c r="AY20" s="388">
        <v>1.5106733161112804</v>
      </c>
      <c r="AZ20" s="388">
        <v>0.16336380107498874</v>
      </c>
      <c r="BA20" s="388">
        <v>0.77554642786195338</v>
      </c>
      <c r="BB20" s="388">
        <v>3.4761343181099718</v>
      </c>
      <c r="BC20" s="388">
        <v>0.13350578567092086</v>
      </c>
      <c r="BD20" s="388">
        <v>0.32926481411986031</v>
      </c>
      <c r="BE20" s="388">
        <v>4.8103729975728315E-2</v>
      </c>
      <c r="BF20" s="388">
        <v>0.32371196744339603</v>
      </c>
      <c r="BG20" s="388">
        <v>4.5859549853980747E-2</v>
      </c>
      <c r="BH20" s="389">
        <f t="shared" si="0"/>
        <v>1.1167385670147296</v>
      </c>
      <c r="BI20" s="390">
        <v>2.87</v>
      </c>
      <c r="BJ20" s="390">
        <v>7.0000000000000001E-3</v>
      </c>
      <c r="BK20" s="390">
        <v>20.100000000000001</v>
      </c>
      <c r="BL20" s="390">
        <v>0.05</v>
      </c>
      <c r="BM20" s="390">
        <v>8.6300000000000002E-2</v>
      </c>
      <c r="BN20" s="390">
        <v>4.0000000000000002E-4</v>
      </c>
      <c r="BO20" s="391">
        <v>0.51266999999999996</v>
      </c>
      <c r="BP20" s="390">
        <v>6.0000000000000002E-6</v>
      </c>
      <c r="BQ20" s="391">
        <v>0.51265300982756312</v>
      </c>
      <c r="BR20" s="392">
        <v>1.0482812489787108</v>
      </c>
      <c r="BS20" s="392" t="b">
        <f t="shared" si="1"/>
        <v>0</v>
      </c>
      <c r="BX20" s="388">
        <v>18.746206175199998</v>
      </c>
      <c r="BY20" s="388">
        <v>2.7000000000000001E-3</v>
      </c>
      <c r="BZ20" s="388">
        <v>18.704682311728007</v>
      </c>
      <c r="CA20" s="388">
        <v>15.7047462832</v>
      </c>
      <c r="CB20" s="388">
        <v>2.8E-3</v>
      </c>
      <c r="CC20" s="388">
        <v>15.702810202419707</v>
      </c>
      <c r="CD20" s="388">
        <v>39.078054604799995</v>
      </c>
      <c r="CE20" s="388">
        <v>2.8E-3</v>
      </c>
      <c r="CF20" s="388">
        <v>38.990170047908748</v>
      </c>
      <c r="CG20" s="388">
        <v>0.83775597773891719</v>
      </c>
      <c r="CH20" s="388">
        <v>5.0000000000000001E-4</v>
      </c>
      <c r="CI20" s="388">
        <v>2.084584701543382</v>
      </c>
      <c r="CJ20" s="388">
        <v>5.0000000000000001E-4</v>
      </c>
      <c r="CK20" s="388"/>
      <c r="CM20" s="392">
        <v>67.611950551792191</v>
      </c>
      <c r="CN20" s="392"/>
      <c r="CO20" s="392">
        <v>614.45540145446546</v>
      </c>
      <c r="CP20" s="392">
        <v>546.4</v>
      </c>
      <c r="CQ20" s="391">
        <v>0.70509500000000003</v>
      </c>
      <c r="CR20" s="391">
        <v>9.8713300000000002E-6</v>
      </c>
      <c r="CS20" s="391">
        <v>0.31827968794940709</v>
      </c>
      <c r="CT20" s="391">
        <v>0.70495893181871716</v>
      </c>
      <c r="CU20" s="383" t="b">
        <f t="shared" si="2"/>
        <v>0</v>
      </c>
      <c r="CV20" s="383">
        <f t="shared" si="3"/>
        <v>111.28051611286219</v>
      </c>
      <c r="CW20" s="388">
        <f t="shared" si="4"/>
        <v>2.4087070533134143</v>
      </c>
      <c r="CX20" s="383">
        <f t="shared" si="5"/>
        <v>55.093491580488788</v>
      </c>
      <c r="CY20" s="383">
        <f t="shared" si="6"/>
        <v>1.1983519717480871</v>
      </c>
      <c r="CZ20" s="383">
        <f t="shared" si="7"/>
        <v>6.4323578539005082</v>
      </c>
      <c r="DA20" s="383">
        <f t="shared" si="8"/>
        <v>1.9374380217505798</v>
      </c>
      <c r="DB20" s="388">
        <f t="shared" si="9"/>
        <v>176.76399851791527</v>
      </c>
      <c r="DC20" s="383">
        <f t="shared" si="10"/>
        <v>1.1167385670147296</v>
      </c>
      <c r="DD20" s="383">
        <f t="shared" si="11"/>
        <v>1.1900149669857389E-2</v>
      </c>
      <c r="DE20" s="383">
        <f t="shared" si="12"/>
        <v>5.1167574111884235</v>
      </c>
      <c r="DF20" s="383">
        <f t="shared" si="13"/>
        <v>1.6274574161654685</v>
      </c>
      <c r="DG20" s="383">
        <f t="shared" si="14"/>
        <v>44.946772228531465</v>
      </c>
      <c r="DH20" s="383">
        <f t="shared" si="15"/>
        <v>3.3511340462306478</v>
      </c>
      <c r="DI20" s="383">
        <f t="shared" si="16"/>
        <v>30.1</v>
      </c>
      <c r="DK20" s="389"/>
      <c r="DL20" s="389"/>
      <c r="DM20" s="389"/>
      <c r="DN20" s="389"/>
      <c r="DO20" s="389"/>
      <c r="DP20" s="389"/>
      <c r="DQ20" s="389"/>
      <c r="DR20" s="389"/>
      <c r="DS20" s="389"/>
      <c r="DT20" s="389"/>
      <c r="DU20" s="389"/>
      <c r="DV20" s="389"/>
      <c r="DW20" s="389"/>
      <c r="DX20" s="389"/>
      <c r="DY20" s="389"/>
      <c r="DZ20" s="389"/>
      <c r="EA20" s="389"/>
      <c r="EB20" s="389"/>
      <c r="EC20" s="389"/>
      <c r="ED20" s="389"/>
      <c r="EE20" s="389"/>
      <c r="EF20" s="389"/>
      <c r="EG20" s="389"/>
      <c r="EH20" s="415"/>
      <c r="EI20" s="415"/>
      <c r="EJ20" s="415"/>
      <c r="EK20" s="389"/>
      <c r="EL20" s="385">
        <v>104.38</v>
      </c>
      <c r="EM20" s="394">
        <v>5.3394987465327226</v>
      </c>
      <c r="EN20" s="395">
        <v>0.70372261399735148</v>
      </c>
      <c r="EO20" s="389"/>
      <c r="EP20" s="389"/>
      <c r="EQ20" s="389"/>
      <c r="ER20" s="389"/>
      <c r="ES20" s="389"/>
      <c r="ET20" s="389"/>
      <c r="EU20" s="389"/>
    </row>
    <row r="21" spans="1:151" s="383" customFormat="1" ht="14" x14ac:dyDescent="0.2">
      <c r="A21" s="383">
        <v>19</v>
      </c>
      <c r="B21" s="383" t="s">
        <v>235</v>
      </c>
      <c r="C21" s="383" t="s">
        <v>528</v>
      </c>
      <c r="D21" s="383" t="s">
        <v>610</v>
      </c>
      <c r="E21" s="384" t="s">
        <v>573</v>
      </c>
      <c r="F21" s="384">
        <v>42.1</v>
      </c>
      <c r="G21" s="385" t="s">
        <v>613</v>
      </c>
      <c r="H21" s="384" t="s">
        <v>573</v>
      </c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9" t="e">
        <f t="shared" si="0"/>
        <v>#DIV/0!</v>
      </c>
      <c r="BO21" s="416"/>
      <c r="BQ21" s="416"/>
      <c r="BR21" s="386"/>
      <c r="BS21" s="392" t="b">
        <f t="shared" si="1"/>
        <v>1</v>
      </c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Q21" s="416"/>
      <c r="CR21" s="416"/>
      <c r="CS21" s="416"/>
      <c r="CT21" s="416"/>
      <c r="CU21" s="383" t="b">
        <f t="shared" si="2"/>
        <v>1</v>
      </c>
      <c r="CW21" s="388"/>
      <c r="DB21" s="388"/>
      <c r="DD21" s="383" t="e">
        <f t="shared" si="11"/>
        <v>#DIV/0!</v>
      </c>
      <c r="DE21" s="383" t="e">
        <f t="shared" si="12"/>
        <v>#DIV/0!</v>
      </c>
      <c r="DF21" s="383" t="e">
        <f t="shared" si="13"/>
        <v>#DIV/0!</v>
      </c>
      <c r="DG21" s="383" t="e">
        <f t="shared" si="14"/>
        <v>#DIV/0!</v>
      </c>
      <c r="DH21" s="383" t="e">
        <f t="shared" si="15"/>
        <v>#DIV/0!</v>
      </c>
      <c r="DI21" s="383" t="str">
        <f t="shared" si="16"/>
        <v/>
      </c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89"/>
      <c r="EH21" s="415"/>
      <c r="EI21" s="415"/>
      <c r="EJ21" s="415"/>
      <c r="EK21" s="389"/>
      <c r="EL21" s="385">
        <v>112</v>
      </c>
      <c r="EM21" s="396">
        <v>4.8889053686496098</v>
      </c>
      <c r="EN21" s="397">
        <v>0.70368155517321984</v>
      </c>
      <c r="EO21" s="389"/>
      <c r="EP21" s="389"/>
      <c r="EQ21" s="389"/>
      <c r="ER21" s="389"/>
      <c r="ES21" s="389"/>
      <c r="ET21" s="389"/>
      <c r="EU21" s="389"/>
    </row>
    <row r="22" spans="1:151" s="383" customFormat="1" ht="14" x14ac:dyDescent="0.2">
      <c r="A22" s="383">
        <v>20</v>
      </c>
      <c r="B22" s="383" t="s">
        <v>234</v>
      </c>
      <c r="C22" s="383" t="s">
        <v>528</v>
      </c>
      <c r="D22" s="383" t="s">
        <v>610</v>
      </c>
      <c r="E22" s="384" t="s">
        <v>573</v>
      </c>
      <c r="F22" s="384">
        <v>41.5</v>
      </c>
      <c r="G22" s="385" t="s">
        <v>613</v>
      </c>
      <c r="H22" s="384" t="s">
        <v>573</v>
      </c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9" t="e">
        <f t="shared" si="0"/>
        <v>#DIV/0!</v>
      </c>
      <c r="BO22" s="416"/>
      <c r="BQ22" s="416"/>
      <c r="BR22" s="386"/>
      <c r="BS22" s="392" t="b">
        <f t="shared" si="1"/>
        <v>1</v>
      </c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Q22" s="416"/>
      <c r="CR22" s="416"/>
      <c r="CS22" s="416"/>
      <c r="CT22" s="416"/>
      <c r="CU22" s="383" t="b">
        <f t="shared" si="2"/>
        <v>1</v>
      </c>
      <c r="CW22" s="388"/>
      <c r="DB22" s="388"/>
      <c r="DD22" s="383" t="e">
        <f t="shared" si="11"/>
        <v>#DIV/0!</v>
      </c>
      <c r="DE22" s="383" t="e">
        <f t="shared" si="12"/>
        <v>#DIV/0!</v>
      </c>
      <c r="DF22" s="383" t="e">
        <f t="shared" si="13"/>
        <v>#DIV/0!</v>
      </c>
      <c r="DG22" s="383" t="e">
        <f t="shared" si="14"/>
        <v>#DIV/0!</v>
      </c>
      <c r="DH22" s="383" t="e">
        <f t="shared" si="15"/>
        <v>#DIV/0!</v>
      </c>
      <c r="DI22" s="383" t="str">
        <f t="shared" si="16"/>
        <v/>
      </c>
      <c r="DK22" s="389"/>
      <c r="DL22" s="389"/>
      <c r="DM22" s="389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89"/>
      <c r="EB22" s="389"/>
      <c r="EC22" s="389"/>
      <c r="ED22" s="389"/>
      <c r="EE22" s="389"/>
      <c r="EF22" s="389"/>
      <c r="EG22" s="389"/>
      <c r="EH22" s="415"/>
      <c r="EI22" s="415"/>
      <c r="EJ22" s="415"/>
      <c r="EK22" s="389"/>
      <c r="EL22" s="385">
        <v>104.77</v>
      </c>
      <c r="EM22" s="394">
        <v>7.2052695330881988</v>
      </c>
      <c r="EN22" s="395">
        <v>0.7043830296678647</v>
      </c>
      <c r="EO22" s="389"/>
      <c r="EP22" s="389"/>
      <c r="EQ22" s="389"/>
      <c r="ER22" s="389"/>
      <c r="ES22" s="389"/>
      <c r="ET22" s="389"/>
      <c r="EU22" s="389"/>
    </row>
    <row r="23" spans="1:151" s="383" customFormat="1" ht="14" x14ac:dyDescent="0.2">
      <c r="A23" s="383">
        <v>21</v>
      </c>
      <c r="B23" s="389" t="s">
        <v>413</v>
      </c>
      <c r="C23" s="389" t="s">
        <v>528</v>
      </c>
      <c r="D23" s="383" t="s">
        <v>610</v>
      </c>
      <c r="E23" s="385" t="s">
        <v>608</v>
      </c>
      <c r="F23" s="417">
        <v>30.36</v>
      </c>
      <c r="G23" s="385" t="s">
        <v>608</v>
      </c>
      <c r="H23" s="385" t="s">
        <v>608</v>
      </c>
      <c r="I23" s="389">
        <v>71.8</v>
      </c>
      <c r="J23" s="389">
        <v>0.14000000000000001</v>
      </c>
      <c r="K23" s="389">
        <v>15.96</v>
      </c>
      <c r="L23" s="389">
        <v>1.03</v>
      </c>
      <c r="M23" s="389"/>
      <c r="N23" s="396">
        <v>0.92597000000000007</v>
      </c>
      <c r="O23" s="389">
        <v>0.02</v>
      </c>
      <c r="P23" s="389">
        <v>0.2</v>
      </c>
      <c r="Q23" s="389">
        <v>1.95</v>
      </c>
      <c r="R23" s="389">
        <v>3.75</v>
      </c>
      <c r="S23" s="389">
        <v>4.2300000000000004</v>
      </c>
      <c r="T23" s="389">
        <v>0.02</v>
      </c>
      <c r="U23" s="389">
        <v>0.06</v>
      </c>
      <c r="V23" s="396">
        <v>99.055970000000002</v>
      </c>
      <c r="W23" s="396">
        <v>0.27788210720014411</v>
      </c>
      <c r="X23" s="389"/>
      <c r="Y23" s="389">
        <v>12</v>
      </c>
      <c r="Z23" s="389">
        <v>95</v>
      </c>
      <c r="AA23" s="389">
        <v>3</v>
      </c>
      <c r="AB23" s="389">
        <v>2</v>
      </c>
      <c r="AC23" s="389">
        <v>24</v>
      </c>
      <c r="AD23" s="389">
        <v>27</v>
      </c>
      <c r="AE23" s="389">
        <v>16</v>
      </c>
      <c r="AF23" s="389"/>
      <c r="AG23" s="389"/>
      <c r="AH23" s="418">
        <v>1.2836240400000001</v>
      </c>
      <c r="AI23" s="418">
        <v>75.750750299999993</v>
      </c>
      <c r="AJ23" s="418">
        <v>1144</v>
      </c>
      <c r="AK23" s="418">
        <v>7.4800940100000002</v>
      </c>
      <c r="AL23" s="418">
        <v>0.33105201999999995</v>
      </c>
      <c r="AM23" s="418">
        <v>3.6891092213650589</v>
      </c>
      <c r="AN23" s="418">
        <v>0.20054411076326636</v>
      </c>
      <c r="AO23" s="418">
        <v>10.344731599999999</v>
      </c>
      <c r="AP23" s="418">
        <v>20.090902799999999</v>
      </c>
      <c r="AQ23" s="418">
        <v>25.775539999999999</v>
      </c>
      <c r="AR23" s="418">
        <v>2.1530883800000002</v>
      </c>
      <c r="AS23" s="418">
        <v>353.97974199999999</v>
      </c>
      <c r="AT23" s="418">
        <v>7.6412169000000008</v>
      </c>
      <c r="AU23" s="418">
        <v>1.2418573900000001</v>
      </c>
      <c r="AV23" s="418">
        <v>103</v>
      </c>
      <c r="AW23" s="418">
        <v>7</v>
      </c>
      <c r="AX23" s="418">
        <v>0.44710386038473288</v>
      </c>
      <c r="AY23" s="418">
        <v>0.76607893455009346</v>
      </c>
      <c r="AZ23" s="418">
        <v>8.1770105647868047E-2</v>
      </c>
      <c r="BA23" s="418">
        <v>0.32756562303168185</v>
      </c>
      <c r="BB23" s="418">
        <v>3</v>
      </c>
      <c r="BC23" s="418">
        <v>5.4015570600349908E-2</v>
      </c>
      <c r="BD23" s="418">
        <v>0.1236301103294557</v>
      </c>
      <c r="BE23" s="418">
        <v>1.6729611109553587E-2</v>
      </c>
      <c r="BF23" s="418">
        <v>9.4841435736033902E-2</v>
      </c>
      <c r="BG23" s="418">
        <v>1.5145887314418007E-2</v>
      </c>
      <c r="BH23" s="389">
        <f t="shared" si="0"/>
        <v>0.97891397507640432</v>
      </c>
      <c r="BI23" s="389"/>
      <c r="BJ23" s="389"/>
      <c r="BK23" s="389"/>
      <c r="BL23" s="389"/>
      <c r="BM23" s="389"/>
      <c r="BN23" s="389"/>
      <c r="BO23" s="389">
        <v>0.51270800000000005</v>
      </c>
      <c r="BP23" s="389"/>
      <c r="BQ23" s="397">
        <v>0.51268803689795439</v>
      </c>
      <c r="BR23" s="396">
        <v>1.7385187493390575</v>
      </c>
      <c r="BS23" s="392" t="b">
        <f t="shared" si="1"/>
        <v>0</v>
      </c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>
        <v>0.70516800000000002</v>
      </c>
      <c r="CR23" s="389"/>
      <c r="CS23" s="389"/>
      <c r="CT23" s="397">
        <v>0.70490761407482583</v>
      </c>
      <c r="CU23" s="383" t="b">
        <f t="shared" si="2"/>
        <v>0</v>
      </c>
      <c r="CV23" s="383">
        <f t="shared" ref="CV23:CV46" si="17">AO23/BF23</f>
        <v>109.07396666570747</v>
      </c>
      <c r="CW23" s="388">
        <f t="shared" ref="CW23:CW46" si="18">(AY23/0.596)/(BA23/0.737)</f>
        <v>2.8919876289252735</v>
      </c>
      <c r="CX23" s="383">
        <f t="shared" ref="CX23:CX46" si="19">AV23/AU23</f>
        <v>82.94028028451801</v>
      </c>
      <c r="CY23" s="383">
        <f t="shared" ref="CY23:CY46" si="20">R23/S23</f>
        <v>0.88652482269503541</v>
      </c>
      <c r="CZ23" s="383">
        <f t="shared" ref="CZ23:CZ46" si="21">AK23/AL23</f>
        <v>22.594920308898889</v>
      </c>
      <c r="DA23" s="383">
        <f t="shared" ref="DA23:DA46" si="22">(BA23/0.737)/(BF23/0.596)</f>
        <v>2.7930516681711595</v>
      </c>
      <c r="DB23" s="388">
        <f>AS23/BB23</f>
        <v>117.99324733333333</v>
      </c>
      <c r="DC23" s="383">
        <f t="shared" ref="DC23:DC46" si="23">AK23/AT23</f>
        <v>0.97891397507640432</v>
      </c>
      <c r="DD23" s="383">
        <f t="shared" si="11"/>
        <v>2.1636981877740011E-3</v>
      </c>
      <c r="DE23" s="383">
        <f t="shared" si="12"/>
        <v>13.086920749494753</v>
      </c>
      <c r="DF23" s="383">
        <f t="shared" si="13"/>
        <v>2.8250204216488752</v>
      </c>
      <c r="DG23" s="383">
        <f t="shared" si="14"/>
        <v>110.58769277300534</v>
      </c>
      <c r="DH23" s="383">
        <f t="shared" si="15"/>
        <v>4.6298500000000002</v>
      </c>
      <c r="DI23" s="383">
        <f t="shared" si="16"/>
        <v>30.36</v>
      </c>
      <c r="DJ23" s="389"/>
      <c r="DK23" s="389"/>
      <c r="DL23" s="389"/>
      <c r="DM23" s="389"/>
      <c r="DN23" s="389"/>
      <c r="DO23" s="389"/>
      <c r="DP23" s="389"/>
      <c r="DQ23" s="389"/>
      <c r="DR23" s="389"/>
      <c r="DS23" s="389"/>
      <c r="DT23" s="389"/>
      <c r="DU23" s="389"/>
      <c r="DV23" s="389"/>
      <c r="DW23" s="389"/>
      <c r="DX23" s="389"/>
      <c r="DY23" s="389"/>
      <c r="DZ23" s="389"/>
      <c r="EA23" s="389"/>
      <c r="EB23" s="389"/>
      <c r="EC23" s="389"/>
      <c r="ED23" s="389"/>
      <c r="EE23" s="389"/>
      <c r="EF23" s="389"/>
      <c r="EG23" s="389"/>
      <c r="EH23" s="389"/>
      <c r="EI23" s="389"/>
      <c r="EJ23" s="389"/>
      <c r="EK23" s="389"/>
      <c r="EL23" s="393">
        <v>116</v>
      </c>
      <c r="EM23" s="396"/>
      <c r="EN23" s="397"/>
      <c r="EO23" s="389"/>
      <c r="EP23" s="389"/>
      <c r="EQ23" s="389"/>
      <c r="ER23" s="389"/>
      <c r="ES23" s="389"/>
      <c r="ET23" s="389"/>
      <c r="EU23" s="389"/>
    </row>
    <row r="24" spans="1:151" s="383" customFormat="1" ht="14" x14ac:dyDescent="0.2">
      <c r="A24" s="383">
        <v>22</v>
      </c>
      <c r="B24" s="389" t="s">
        <v>414</v>
      </c>
      <c r="C24" s="389" t="s">
        <v>528</v>
      </c>
      <c r="D24" s="383" t="s">
        <v>610</v>
      </c>
      <c r="E24" s="385" t="s">
        <v>608</v>
      </c>
      <c r="F24" s="417">
        <v>50</v>
      </c>
      <c r="G24" s="385" t="s">
        <v>608</v>
      </c>
      <c r="H24" s="385" t="s">
        <v>608</v>
      </c>
      <c r="I24" s="389">
        <v>68.8</v>
      </c>
      <c r="J24" s="389">
        <v>0.37</v>
      </c>
      <c r="K24" s="389">
        <v>17.760000000000002</v>
      </c>
      <c r="L24" s="389">
        <v>2.0499999999999998</v>
      </c>
      <c r="M24" s="389"/>
      <c r="N24" s="396">
        <v>1.8429499999999999</v>
      </c>
      <c r="O24" s="389">
        <v>0.03</v>
      </c>
      <c r="P24" s="389">
        <v>0.73</v>
      </c>
      <c r="Q24" s="389">
        <v>3.38</v>
      </c>
      <c r="R24" s="389">
        <v>4.54</v>
      </c>
      <c r="S24" s="389">
        <v>2.39</v>
      </c>
      <c r="T24" s="389">
        <v>0.12</v>
      </c>
      <c r="U24" s="389">
        <v>0.25</v>
      </c>
      <c r="V24" s="396">
        <v>100.21295000000001</v>
      </c>
      <c r="W24" s="396">
        <v>0.41373522973952259</v>
      </c>
      <c r="X24" s="389"/>
      <c r="Y24" s="389">
        <v>46</v>
      </c>
      <c r="Z24" s="389">
        <v>11</v>
      </c>
      <c r="AA24" s="389">
        <v>5</v>
      </c>
      <c r="AB24" s="389">
        <v>2</v>
      </c>
      <c r="AC24" s="389">
        <v>7</v>
      </c>
      <c r="AD24" s="389">
        <v>43</v>
      </c>
      <c r="AE24" s="389">
        <v>19</v>
      </c>
      <c r="AF24" s="389"/>
      <c r="AG24" s="389"/>
      <c r="AH24" s="418">
        <v>1.9341240400000002</v>
      </c>
      <c r="AI24" s="418">
        <v>64.80975029999999</v>
      </c>
      <c r="AJ24" s="418">
        <v>765</v>
      </c>
      <c r="AK24" s="418">
        <v>15.12199401</v>
      </c>
      <c r="AL24" s="418">
        <v>0.95791201999999998</v>
      </c>
      <c r="AM24" s="418">
        <v>5.9473387169492771</v>
      </c>
      <c r="AN24" s="418">
        <v>0.47276764604895366</v>
      </c>
      <c r="AO24" s="418">
        <v>33.729731600000001</v>
      </c>
      <c r="AP24" s="418">
        <v>57.328902800000002</v>
      </c>
      <c r="AQ24" s="418">
        <v>19.820539999999998</v>
      </c>
      <c r="AR24" s="418">
        <v>5.52038838</v>
      </c>
      <c r="AS24" s="418">
        <v>613.45974200000001</v>
      </c>
      <c r="AT24" s="418">
        <v>18.094116900000003</v>
      </c>
      <c r="AU24" s="418">
        <v>2.40585739</v>
      </c>
      <c r="AV24" s="418">
        <v>131</v>
      </c>
      <c r="AW24" s="418">
        <v>8</v>
      </c>
      <c r="AX24" s="418">
        <v>0.58932825733129768</v>
      </c>
      <c r="AY24" s="418">
        <v>1.4418543857113819</v>
      </c>
      <c r="AZ24" s="418">
        <v>0.1813885135676066</v>
      </c>
      <c r="BA24" s="418">
        <v>0.86348875296160554</v>
      </c>
      <c r="BB24" s="418">
        <v>6</v>
      </c>
      <c r="BC24" s="418">
        <v>0.16313815674671153</v>
      </c>
      <c r="BD24" s="418">
        <v>0.41596188906080844</v>
      </c>
      <c r="BE24" s="418">
        <v>6.3163871195375337E-2</v>
      </c>
      <c r="BF24" s="418">
        <v>0.3824674317837356</v>
      </c>
      <c r="BG24" s="418">
        <v>5.6466002793196815E-2</v>
      </c>
      <c r="BH24" s="389">
        <f t="shared" si="0"/>
        <v>0.83574092582545423</v>
      </c>
      <c r="BI24" s="389"/>
      <c r="BJ24" s="389"/>
      <c r="BK24" s="389"/>
      <c r="BL24" s="389"/>
      <c r="BM24" s="389"/>
      <c r="BN24" s="389"/>
      <c r="BO24" s="389">
        <v>0.51271199999999995</v>
      </c>
      <c r="BP24" s="389"/>
      <c r="BQ24" s="397">
        <v>0.51268616841418768</v>
      </c>
      <c r="BR24" s="396">
        <v>2.195441381913632</v>
      </c>
      <c r="BS24" s="392" t="b">
        <f t="shared" si="1"/>
        <v>0</v>
      </c>
      <c r="BT24" s="389"/>
      <c r="BU24" s="389"/>
      <c r="BV24" s="389"/>
      <c r="BW24" s="389"/>
      <c r="BX24" s="389"/>
      <c r="BY24" s="389"/>
      <c r="BZ24" s="418">
        <v>18.850876479442618</v>
      </c>
      <c r="CA24" s="418"/>
      <c r="CB24" s="418"/>
      <c r="CC24" s="418">
        <v>15.655732676236166</v>
      </c>
      <c r="CD24" s="418"/>
      <c r="CE24" s="418"/>
      <c r="CF24" s="418">
        <v>38.930434146761449</v>
      </c>
      <c r="CG24" s="418"/>
      <c r="CH24" s="419"/>
      <c r="CI24" s="419"/>
      <c r="CJ24" s="389"/>
      <c r="CK24" s="389"/>
      <c r="CL24" s="389"/>
      <c r="CM24" s="389"/>
      <c r="CN24" s="389"/>
      <c r="CO24" s="389">
        <f>0.596/0.737</f>
        <v>0.80868385345997285</v>
      </c>
      <c r="CP24" s="389"/>
      <c r="CQ24" s="389">
        <v>0.70482999999999996</v>
      </c>
      <c r="CR24" s="389"/>
      <c r="CS24" s="389"/>
      <c r="CT24" s="397">
        <v>0.70461826390672866</v>
      </c>
      <c r="CU24" s="383" t="b">
        <f t="shared" si="2"/>
        <v>0</v>
      </c>
      <c r="CV24" s="383">
        <f t="shared" si="17"/>
        <v>88.189813816807074</v>
      </c>
      <c r="CW24" s="388">
        <f t="shared" si="18"/>
        <v>2.0648378173777195</v>
      </c>
      <c r="CX24" s="383">
        <f t="shared" si="19"/>
        <v>54.450442717221904</v>
      </c>
      <c r="CY24" s="383">
        <f t="shared" si="20"/>
        <v>1.899581589958159</v>
      </c>
      <c r="CZ24" s="383">
        <f t="shared" si="21"/>
        <v>15.786412211426265</v>
      </c>
      <c r="DA24" s="383">
        <f t="shared" si="22"/>
        <v>1.8257486889999621</v>
      </c>
      <c r="DB24" s="388">
        <f>AS24/BB24</f>
        <v>102.24329033333333</v>
      </c>
      <c r="DC24" s="383">
        <f t="shared" si="23"/>
        <v>0.83574092582545423</v>
      </c>
      <c r="DD24" s="383">
        <f t="shared" si="11"/>
        <v>7.0582503491496019E-3</v>
      </c>
      <c r="DE24" s="383">
        <f t="shared" si="12"/>
        <v>5.5266582255804915</v>
      </c>
      <c r="DF24" s="383">
        <f t="shared" si="13"/>
        <v>1.6300988174705684</v>
      </c>
      <c r="DG24" s="383">
        <f t="shared" si="14"/>
        <v>22.680287203945614</v>
      </c>
      <c r="DH24" s="383">
        <f t="shared" si="15"/>
        <v>2.5245890410958904</v>
      </c>
      <c r="DI24" s="383">
        <f t="shared" si="16"/>
        <v>50</v>
      </c>
      <c r="DJ24" s="389"/>
      <c r="DK24" s="389"/>
      <c r="DL24" s="389"/>
      <c r="DM24" s="389"/>
      <c r="DN24" s="389"/>
      <c r="DO24" s="389"/>
      <c r="DP24" s="389"/>
      <c r="DQ24" s="389"/>
      <c r="DR24" s="389"/>
      <c r="DS24" s="389"/>
      <c r="DT24" s="389"/>
      <c r="DU24" s="389"/>
      <c r="DV24" s="389"/>
      <c r="DW24" s="389"/>
      <c r="DX24" s="389"/>
      <c r="DY24" s="389"/>
      <c r="DZ24" s="389"/>
      <c r="EA24" s="389"/>
      <c r="EB24" s="389"/>
      <c r="EC24" s="389"/>
      <c r="ED24" s="389"/>
      <c r="EE24" s="389"/>
      <c r="EF24" s="389"/>
      <c r="EG24" s="389"/>
      <c r="EH24" s="389"/>
      <c r="EI24" s="389"/>
      <c r="EJ24" s="389"/>
      <c r="EK24" s="389"/>
      <c r="EL24" s="420">
        <v>116</v>
      </c>
      <c r="EM24" s="421"/>
      <c r="EN24" s="422"/>
      <c r="EO24" s="389"/>
      <c r="EP24" s="389"/>
      <c r="EQ24" s="389"/>
      <c r="ER24" s="389"/>
      <c r="ES24" s="389"/>
      <c r="ET24" s="389"/>
      <c r="EU24" s="389"/>
    </row>
    <row r="25" spans="1:151" s="383" customFormat="1" ht="14" x14ac:dyDescent="0.2">
      <c r="A25" s="383">
        <v>23</v>
      </c>
      <c r="B25" s="389" t="s">
        <v>415</v>
      </c>
      <c r="C25" s="389" t="s">
        <v>528</v>
      </c>
      <c r="D25" s="383" t="s">
        <v>610</v>
      </c>
      <c r="E25" s="385" t="s">
        <v>608</v>
      </c>
      <c r="F25" s="417">
        <v>50.44</v>
      </c>
      <c r="G25" s="385" t="s">
        <v>608</v>
      </c>
      <c r="H25" s="385" t="s">
        <v>608</v>
      </c>
      <c r="I25" s="389">
        <v>56.07</v>
      </c>
      <c r="J25" s="389">
        <v>0.77</v>
      </c>
      <c r="K25" s="389">
        <v>17.350000000000001</v>
      </c>
      <c r="L25" s="389">
        <v>7.26</v>
      </c>
      <c r="M25" s="389"/>
      <c r="N25" s="396">
        <v>6.5267400000000002</v>
      </c>
      <c r="O25" s="389">
        <v>0.15</v>
      </c>
      <c r="P25" s="389">
        <v>3.41</v>
      </c>
      <c r="Q25" s="389">
        <v>6.76</v>
      </c>
      <c r="R25" s="389">
        <v>3.41</v>
      </c>
      <c r="S25" s="389">
        <v>2.96</v>
      </c>
      <c r="T25" s="389">
        <v>0.27</v>
      </c>
      <c r="U25" s="389">
        <v>0.62</v>
      </c>
      <c r="V25" s="396">
        <v>98.29674</v>
      </c>
      <c r="W25" s="396">
        <v>0.48209209167538414</v>
      </c>
      <c r="X25" s="389"/>
      <c r="Y25" s="389">
        <v>166</v>
      </c>
      <c r="Z25" s="389">
        <v>30</v>
      </c>
      <c r="AA25" s="389">
        <v>15</v>
      </c>
      <c r="AB25" s="389">
        <v>14</v>
      </c>
      <c r="AC25" s="389">
        <v>79</v>
      </c>
      <c r="AD25" s="389">
        <v>75</v>
      </c>
      <c r="AE25" s="389">
        <v>16</v>
      </c>
      <c r="AF25" s="389"/>
      <c r="AG25" s="389"/>
      <c r="AH25" s="418">
        <v>5.2104240399999995</v>
      </c>
      <c r="AI25" s="418">
        <v>86.205750299999991</v>
      </c>
      <c r="AJ25" s="418">
        <v>888</v>
      </c>
      <c r="AK25" s="418">
        <v>2.7345940099999999</v>
      </c>
      <c r="AL25" s="418">
        <v>0.72972202000000008</v>
      </c>
      <c r="AM25" s="418">
        <v>7.9563702518743931</v>
      </c>
      <c r="AN25" s="418">
        <v>0.3751519674269721</v>
      </c>
      <c r="AO25" s="418">
        <v>28.619731599999998</v>
      </c>
      <c r="AP25" s="418">
        <v>54.801902800000001</v>
      </c>
      <c r="AQ25" s="418">
        <v>12.81954</v>
      </c>
      <c r="AR25" s="418">
        <v>6.1936883799999993</v>
      </c>
      <c r="AS25" s="418">
        <v>652.66974200000004</v>
      </c>
      <c r="AT25" s="418">
        <v>24.732116900000001</v>
      </c>
      <c r="AU25" s="418">
        <v>4.9083573899999999</v>
      </c>
      <c r="AV25" s="418">
        <v>108</v>
      </c>
      <c r="AW25" s="418">
        <v>6</v>
      </c>
      <c r="AX25" s="418">
        <v>1.3838196466442747</v>
      </c>
      <c r="AY25" s="418">
        <v>4.3447476779819727</v>
      </c>
      <c r="AZ25" s="418">
        <v>0.6638593420239417</v>
      </c>
      <c r="BA25" s="418">
        <v>3.6930412530179217</v>
      </c>
      <c r="BB25" s="418">
        <v>25</v>
      </c>
      <c r="BC25" s="418">
        <v>0.774205594052498</v>
      </c>
      <c r="BD25" s="418">
        <v>2.1339473453402742</v>
      </c>
      <c r="BE25" s="418">
        <v>0.30057346226052734</v>
      </c>
      <c r="BF25" s="418">
        <v>1.9664887640294935</v>
      </c>
      <c r="BG25" s="418">
        <v>0.31220205966589337</v>
      </c>
      <c r="BH25" s="389">
        <f t="shared" si="0"/>
        <v>0.11056853811005558</v>
      </c>
      <c r="BI25" s="389"/>
      <c r="BJ25" s="389"/>
      <c r="BK25" s="389"/>
      <c r="BL25" s="389"/>
      <c r="BM25" s="389"/>
      <c r="BN25" s="389"/>
      <c r="BO25" s="389">
        <v>0.51275599999999999</v>
      </c>
      <c r="BP25" s="389"/>
      <c r="BQ25" s="397">
        <v>0.51271542496488598</v>
      </c>
      <c r="BR25" s="396">
        <v>2.7772739938947133</v>
      </c>
      <c r="BS25" s="392" t="b">
        <f t="shared" si="1"/>
        <v>0</v>
      </c>
      <c r="BT25" s="389"/>
      <c r="BU25" s="389"/>
      <c r="BV25" s="389"/>
      <c r="BW25" s="389"/>
      <c r="BX25" s="389"/>
      <c r="BY25" s="389"/>
      <c r="BZ25" s="418">
        <v>18.814409602906114</v>
      </c>
      <c r="CA25" s="418"/>
      <c r="CB25" s="418"/>
      <c r="CC25" s="418">
        <v>15.603502592460879</v>
      </c>
      <c r="CD25" s="418"/>
      <c r="CE25" s="418"/>
      <c r="CF25" s="418">
        <v>38.958018125135311</v>
      </c>
      <c r="CG25" s="418"/>
      <c r="CH25" s="419"/>
      <c r="CI25" s="419"/>
      <c r="CJ25" s="389"/>
      <c r="CK25" s="389"/>
      <c r="CL25" s="389"/>
      <c r="CM25" s="389"/>
      <c r="CN25" s="389"/>
      <c r="CO25" s="389"/>
      <c r="CP25" s="389"/>
      <c r="CQ25" s="389">
        <v>0.70480399999999999</v>
      </c>
      <c r="CR25" s="389"/>
      <c r="CS25" s="389"/>
      <c r="CT25" s="397">
        <v>0.70453726446359832</v>
      </c>
      <c r="CU25" s="383" t="b">
        <f t="shared" si="2"/>
        <v>0</v>
      </c>
      <c r="CV25" s="383">
        <f t="shared" si="17"/>
        <v>14.553722413015912</v>
      </c>
      <c r="CW25" s="388">
        <f t="shared" si="18"/>
        <v>1.4547944278468941</v>
      </c>
      <c r="CX25" s="383">
        <f t="shared" si="19"/>
        <v>22.00328774347868</v>
      </c>
      <c r="CY25" s="383">
        <f t="shared" si="20"/>
        <v>1.1520270270270272</v>
      </c>
      <c r="CZ25" s="383">
        <f t="shared" si="21"/>
        <v>3.747446198759357</v>
      </c>
      <c r="DA25" s="383">
        <f t="shared" si="22"/>
        <v>1.5186981416347354</v>
      </c>
      <c r="DB25" s="388">
        <f>AS25/BB25</f>
        <v>26.106789680000002</v>
      </c>
      <c r="DC25" s="383">
        <f t="shared" si="23"/>
        <v>0.11056853811005558</v>
      </c>
      <c r="DD25" s="383">
        <f t="shared" si="11"/>
        <v>5.2033676610982231E-2</v>
      </c>
      <c r="DE25" s="383">
        <f t="shared" si="12"/>
        <v>4.0433255432332196</v>
      </c>
      <c r="DF25" s="383">
        <f t="shared" si="13"/>
        <v>1.5321684699763511</v>
      </c>
      <c r="DG25" s="383">
        <f t="shared" si="14"/>
        <v>31.027544646854761</v>
      </c>
      <c r="DH25" s="383">
        <f t="shared" si="15"/>
        <v>1.9139999999999999</v>
      </c>
      <c r="DI25" s="383" t="str">
        <f t="shared" si="16"/>
        <v/>
      </c>
      <c r="DJ25" s="389"/>
      <c r="DK25" s="389"/>
      <c r="DL25" s="389"/>
      <c r="DM25" s="389"/>
      <c r="DN25" s="389"/>
      <c r="DO25" s="389"/>
      <c r="DP25" s="389"/>
      <c r="DQ25" s="389"/>
      <c r="DR25" s="389"/>
      <c r="DS25" s="389"/>
      <c r="DT25" s="389"/>
      <c r="DU25" s="389"/>
      <c r="DV25" s="389"/>
      <c r="DW25" s="389"/>
      <c r="DX25" s="389"/>
      <c r="DY25" s="389"/>
      <c r="DZ25" s="389"/>
      <c r="EA25" s="389"/>
      <c r="EB25" s="389"/>
      <c r="EC25" s="389"/>
      <c r="ED25" s="389"/>
      <c r="EE25" s="389"/>
      <c r="EF25" s="389"/>
      <c r="EG25" s="389"/>
      <c r="EH25" s="389"/>
      <c r="EI25" s="389"/>
      <c r="EJ25" s="389"/>
      <c r="EK25" s="389"/>
      <c r="EL25" s="420">
        <v>116</v>
      </c>
      <c r="EM25" s="421"/>
      <c r="EN25" s="422"/>
      <c r="EO25" s="389"/>
      <c r="EP25" s="389"/>
      <c r="EQ25" s="389"/>
      <c r="ER25" s="389"/>
      <c r="ES25" s="389"/>
      <c r="ET25" s="389"/>
      <c r="EU25" s="389"/>
    </row>
    <row r="26" spans="1:151" s="383" customFormat="1" ht="14" x14ac:dyDescent="0.2">
      <c r="A26" s="383">
        <v>24</v>
      </c>
      <c r="B26" s="389" t="s">
        <v>416</v>
      </c>
      <c r="C26" s="389" t="s">
        <v>528</v>
      </c>
      <c r="D26" s="383" t="s">
        <v>610</v>
      </c>
      <c r="E26" s="385" t="s">
        <v>608</v>
      </c>
      <c r="F26" s="417">
        <v>70</v>
      </c>
      <c r="G26" s="385" t="s">
        <v>608</v>
      </c>
      <c r="H26" s="385" t="s">
        <v>608</v>
      </c>
      <c r="I26" s="389">
        <v>63.5</v>
      </c>
      <c r="J26" s="389">
        <v>0.61</v>
      </c>
      <c r="K26" s="389">
        <v>18.05</v>
      </c>
      <c r="L26" s="389">
        <v>4.1399999999999997</v>
      </c>
      <c r="M26" s="389"/>
      <c r="N26" s="396">
        <v>3.7218599999999999</v>
      </c>
      <c r="O26" s="389">
        <v>7.0000000000000007E-2</v>
      </c>
      <c r="P26" s="389">
        <v>1.76</v>
      </c>
      <c r="Q26" s="389">
        <v>4.4800000000000004</v>
      </c>
      <c r="R26" s="389">
        <v>4.49</v>
      </c>
      <c r="S26" s="389">
        <v>2.14</v>
      </c>
      <c r="T26" s="389">
        <v>0.24</v>
      </c>
      <c r="U26" s="389">
        <v>0.46</v>
      </c>
      <c r="V26" s="396">
        <v>99.521860000000004</v>
      </c>
      <c r="W26" s="396">
        <v>0.45726037221489307</v>
      </c>
      <c r="X26" s="389"/>
      <c r="Y26" s="389">
        <v>90</v>
      </c>
      <c r="Z26" s="389">
        <v>22</v>
      </c>
      <c r="AA26" s="389">
        <v>7</v>
      </c>
      <c r="AB26" s="389">
        <v>12</v>
      </c>
      <c r="AC26" s="389">
        <v>26</v>
      </c>
      <c r="AD26" s="389">
        <v>67</v>
      </c>
      <c r="AE26" s="389">
        <v>17</v>
      </c>
      <c r="AF26" s="389"/>
      <c r="AG26" s="389"/>
      <c r="AH26" s="418">
        <v>3.7657240399999998</v>
      </c>
      <c r="AI26" s="418">
        <v>76.8117503</v>
      </c>
      <c r="AJ26" s="418">
        <v>577</v>
      </c>
      <c r="AK26" s="418">
        <v>8.8018940099999998</v>
      </c>
      <c r="AL26" s="418">
        <v>1.97595202</v>
      </c>
      <c r="AM26" s="418">
        <v>7.4696678970267172</v>
      </c>
      <c r="AN26" s="418">
        <v>0.49669080359438572</v>
      </c>
      <c r="AO26" s="418">
        <v>29.044731599999999</v>
      </c>
      <c r="AP26" s="418">
        <v>54.824902799999997</v>
      </c>
      <c r="AQ26" s="418">
        <v>13.13354</v>
      </c>
      <c r="AR26" s="418">
        <v>5.8783883800000005</v>
      </c>
      <c r="AS26" s="418">
        <v>924.77974199999994</v>
      </c>
      <c r="AT26" s="418">
        <v>21.4551169</v>
      </c>
      <c r="AU26" s="418">
        <v>3.3405573899999998</v>
      </c>
      <c r="AV26" s="418">
        <v>139</v>
      </c>
      <c r="AW26" s="418">
        <v>7</v>
      </c>
      <c r="AX26" s="418">
        <v>0.90322593672061069</v>
      </c>
      <c r="AY26" s="418">
        <v>2.3303648774545391</v>
      </c>
      <c r="AZ26" s="418">
        <v>0.30882363023553994</v>
      </c>
      <c r="BA26" s="418">
        <v>1.5960995984749053</v>
      </c>
      <c r="BB26" s="418">
        <v>11</v>
      </c>
      <c r="BC26" s="418">
        <v>0.31358851367821178</v>
      </c>
      <c r="BD26" s="418">
        <v>0.82803303830230091</v>
      </c>
      <c r="BE26" s="418">
        <v>0.11804637462710967</v>
      </c>
      <c r="BF26" s="418">
        <v>0.74140199957683539</v>
      </c>
      <c r="BG26" s="418">
        <v>0.11736209785364352</v>
      </c>
      <c r="BH26" s="389">
        <f t="shared" si="0"/>
        <v>0.41024684465830152</v>
      </c>
      <c r="BI26" s="389"/>
      <c r="BJ26" s="389"/>
      <c r="BK26" s="389"/>
      <c r="BL26" s="389"/>
      <c r="BM26" s="389"/>
      <c r="BN26" s="389"/>
      <c r="BO26" s="389">
        <v>0.51272899999999999</v>
      </c>
      <c r="BP26" s="389"/>
      <c r="BQ26" s="397">
        <v>0.51268485627072546</v>
      </c>
      <c r="BR26" s="396">
        <v>2.672373466243716</v>
      </c>
      <c r="BS26" s="392" t="b">
        <f t="shared" si="1"/>
        <v>0</v>
      </c>
      <c r="BT26" s="389"/>
      <c r="BU26" s="389"/>
      <c r="BV26" s="389"/>
      <c r="BW26" s="389"/>
      <c r="BX26" s="389"/>
      <c r="BY26" s="389"/>
      <c r="BZ26" s="418">
        <v>18.622370573351841</v>
      </c>
      <c r="CA26" s="418"/>
      <c r="CB26" s="418"/>
      <c r="CC26" s="418">
        <v>15.605944547506292</v>
      </c>
      <c r="CD26" s="418"/>
      <c r="CE26" s="418"/>
      <c r="CF26" s="418">
        <v>38.725336592956744</v>
      </c>
      <c r="CG26" s="418"/>
      <c r="CH26" s="419"/>
      <c r="CI26" s="419"/>
      <c r="CJ26" s="389"/>
      <c r="CK26" s="389"/>
      <c r="CL26" s="389"/>
      <c r="CM26" s="389"/>
      <c r="CN26" s="389"/>
      <c r="CO26" s="389"/>
      <c r="CP26" s="389"/>
      <c r="CQ26" s="389">
        <v>0.70418000000000003</v>
      </c>
      <c r="CR26" s="389"/>
      <c r="CS26" s="389"/>
      <c r="CT26" s="397">
        <v>0.70394714285634874</v>
      </c>
      <c r="CU26" s="383" t="b">
        <f t="shared" si="2"/>
        <v>0</v>
      </c>
      <c r="CV26" s="383">
        <f t="shared" si="17"/>
        <v>39.175415788705244</v>
      </c>
      <c r="CW26" s="388">
        <f t="shared" si="18"/>
        <v>1.8054487540141393</v>
      </c>
      <c r="CX26" s="383">
        <f t="shared" si="19"/>
        <v>41.609822485342782</v>
      </c>
      <c r="CY26" s="383">
        <f t="shared" si="20"/>
        <v>2.0981308411214954</v>
      </c>
      <c r="CZ26" s="383">
        <f t="shared" si="21"/>
        <v>4.4545079642166616</v>
      </c>
      <c r="DA26" s="383">
        <f t="shared" si="22"/>
        <v>1.7409448241808196</v>
      </c>
      <c r="DB26" s="388">
        <f>AS26/BB26</f>
        <v>84.070885636363627</v>
      </c>
      <c r="DC26" s="383">
        <f t="shared" si="23"/>
        <v>0.41024684465830152</v>
      </c>
      <c r="DD26" s="383">
        <f t="shared" si="11"/>
        <v>1.6766013979091932E-2</v>
      </c>
      <c r="DE26" s="383">
        <f t="shared" si="12"/>
        <v>4.6608928054826864</v>
      </c>
      <c r="DF26" s="383">
        <f t="shared" si="13"/>
        <v>1.0813385659133525</v>
      </c>
      <c r="DG26" s="383">
        <f t="shared" si="14"/>
        <v>19.865909175762535</v>
      </c>
      <c r="DH26" s="383">
        <f t="shared" si="15"/>
        <v>2.1146931818181818</v>
      </c>
      <c r="DI26" s="383">
        <f t="shared" si="16"/>
        <v>70</v>
      </c>
      <c r="DJ26" s="389"/>
      <c r="DK26" s="389"/>
      <c r="DL26" s="389"/>
      <c r="DM26" s="389"/>
      <c r="DN26" s="389"/>
      <c r="DO26" s="389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389"/>
      <c r="EB26" s="389"/>
      <c r="EC26" s="389"/>
      <c r="ED26" s="389"/>
      <c r="EE26" s="389"/>
      <c r="EF26" s="389"/>
      <c r="EG26" s="389"/>
      <c r="EH26" s="389"/>
      <c r="EI26" s="389"/>
      <c r="EJ26" s="389"/>
      <c r="EK26" s="389"/>
      <c r="EL26" s="393">
        <v>116</v>
      </c>
      <c r="EM26" s="396"/>
      <c r="EN26" s="397">
        <v>0.70438782290597324</v>
      </c>
      <c r="EO26" s="389"/>
      <c r="EP26" s="389"/>
      <c r="EQ26" s="389"/>
      <c r="ER26" s="389"/>
      <c r="ES26" s="389"/>
      <c r="ET26" s="389"/>
      <c r="EU26" s="389"/>
    </row>
    <row r="27" spans="1:151" s="383" customFormat="1" ht="14" x14ac:dyDescent="0.2">
      <c r="A27" s="383">
        <v>25</v>
      </c>
      <c r="B27" s="389" t="s">
        <v>417</v>
      </c>
      <c r="C27" s="389" t="s">
        <v>528</v>
      </c>
      <c r="D27" s="383" t="s">
        <v>610</v>
      </c>
      <c r="E27" s="385" t="s">
        <v>608</v>
      </c>
      <c r="F27" s="417">
        <v>151</v>
      </c>
      <c r="G27" s="385" t="s">
        <v>608</v>
      </c>
      <c r="H27" s="385" t="s">
        <v>608</v>
      </c>
      <c r="I27" s="389">
        <v>60.99</v>
      </c>
      <c r="J27" s="389">
        <v>0.5</v>
      </c>
      <c r="K27" s="389">
        <v>18.5</v>
      </c>
      <c r="L27" s="389">
        <v>5.76</v>
      </c>
      <c r="M27" s="389"/>
      <c r="N27" s="396">
        <v>5.1782399999999997</v>
      </c>
      <c r="O27" s="389">
        <v>0.18</v>
      </c>
      <c r="P27" s="389">
        <v>1.73</v>
      </c>
      <c r="Q27" s="389">
        <v>6.37</v>
      </c>
      <c r="R27" s="389">
        <v>3.57</v>
      </c>
      <c r="S27" s="389">
        <v>0.85</v>
      </c>
      <c r="T27" s="389">
        <v>0.19</v>
      </c>
      <c r="U27" s="389">
        <v>0.43</v>
      </c>
      <c r="V27" s="396">
        <v>98.488240000000005</v>
      </c>
      <c r="W27" s="396">
        <v>0.37313034702810483</v>
      </c>
      <c r="X27" s="389"/>
      <c r="Y27" s="389">
        <v>66</v>
      </c>
      <c r="Z27" s="389">
        <v>6</v>
      </c>
      <c r="AA27" s="389">
        <v>10</v>
      </c>
      <c r="AB27" s="389"/>
      <c r="AC27" s="389">
        <v>12</v>
      </c>
      <c r="AD27" s="389">
        <v>79</v>
      </c>
      <c r="AE27" s="389">
        <v>16</v>
      </c>
      <c r="AF27" s="389"/>
      <c r="AG27" s="389"/>
      <c r="AH27" s="418">
        <v>0.93241404000000006</v>
      </c>
      <c r="AI27" s="418">
        <v>36.388750299999998</v>
      </c>
      <c r="AJ27" s="418">
        <v>118</v>
      </c>
      <c r="AK27" s="418">
        <v>1.8982940099999999</v>
      </c>
      <c r="AL27" s="418">
        <v>0.39445201999999996</v>
      </c>
      <c r="AM27" s="418">
        <v>3.1816825111629625</v>
      </c>
      <c r="AN27" s="418">
        <v>0.18849696505680577</v>
      </c>
      <c r="AO27" s="418">
        <v>10.553731599999999</v>
      </c>
      <c r="AP27" s="418">
        <v>24.9699028</v>
      </c>
      <c r="AQ27" s="418">
        <v>2.6884399999999999</v>
      </c>
      <c r="AR27" s="418">
        <v>3.1909883799999998</v>
      </c>
      <c r="AS27" s="418">
        <v>507.11974199999997</v>
      </c>
      <c r="AT27" s="418">
        <v>13.800116900000001</v>
      </c>
      <c r="AU27" s="418">
        <v>2.90335739</v>
      </c>
      <c r="AV27" s="418">
        <v>78</v>
      </c>
      <c r="AW27" s="418">
        <v>4</v>
      </c>
      <c r="AX27" s="418">
        <v>0.95352453214045807</v>
      </c>
      <c r="AY27" s="418">
        <v>2.7332122044508309</v>
      </c>
      <c r="AZ27" s="418">
        <v>0.45447964984487343</v>
      </c>
      <c r="BA27" s="418">
        <v>2.8417666430332473</v>
      </c>
      <c r="BB27" s="418">
        <v>21</v>
      </c>
      <c r="BC27" s="418">
        <v>0.63921737337077711</v>
      </c>
      <c r="BD27" s="418">
        <v>1.8712747651373278</v>
      </c>
      <c r="BE27" s="418">
        <v>0.27966293004226211</v>
      </c>
      <c r="BF27" s="418">
        <v>1.8354594919721547</v>
      </c>
      <c r="BG27" s="418">
        <v>0.28240182368027722</v>
      </c>
      <c r="BH27" s="389">
        <f t="shared" si="0"/>
        <v>0.13755637171450336</v>
      </c>
      <c r="BI27" s="389"/>
      <c r="BJ27" s="389"/>
      <c r="BK27" s="389"/>
      <c r="BL27" s="389"/>
      <c r="BM27" s="389"/>
      <c r="BN27" s="389"/>
      <c r="BO27" s="389">
        <v>0.51284099999999999</v>
      </c>
      <c r="BP27" s="389"/>
      <c r="BQ27" s="397">
        <v>0.51276556271915763</v>
      </c>
      <c r="BR27" s="396">
        <v>6.2837473912846775</v>
      </c>
      <c r="BS27" s="392" t="b">
        <f t="shared" si="1"/>
        <v>0</v>
      </c>
      <c r="BT27" s="389"/>
      <c r="BU27" s="389"/>
      <c r="BV27" s="389"/>
      <c r="BW27" s="389"/>
      <c r="BX27" s="389"/>
      <c r="BY27" s="389"/>
      <c r="BZ27" s="418">
        <v>18.086023975969916</v>
      </c>
      <c r="CA27" s="418"/>
      <c r="CB27" s="418"/>
      <c r="CC27" s="418">
        <v>15.52505939288989</v>
      </c>
      <c r="CD27" s="418"/>
      <c r="CE27" s="418"/>
      <c r="CF27" s="418">
        <v>37.984697001432949</v>
      </c>
      <c r="CG27" s="418"/>
      <c r="CH27" s="419"/>
      <c r="CI27" s="419"/>
      <c r="CJ27" s="389"/>
      <c r="CK27" s="389"/>
      <c r="CL27" s="389"/>
      <c r="CM27" s="389"/>
      <c r="CN27" s="389"/>
      <c r="CO27" s="389"/>
      <c r="CP27" s="389"/>
      <c r="CQ27" s="389">
        <v>0.70356799999999997</v>
      </c>
      <c r="CR27" s="389"/>
      <c r="CS27" s="389"/>
      <c r="CT27" s="397">
        <v>0.70313339748196046</v>
      </c>
      <c r="CU27" s="383" t="b">
        <f t="shared" si="2"/>
        <v>0</v>
      </c>
      <c r="CV27" s="383">
        <f t="shared" si="17"/>
        <v>5.7499125674848219</v>
      </c>
      <c r="CW27" s="388">
        <f t="shared" si="18"/>
        <v>1.1893403885604399</v>
      </c>
      <c r="CX27" s="383">
        <f t="shared" si="19"/>
        <v>26.865449037949819</v>
      </c>
      <c r="CY27" s="383">
        <f t="shared" si="20"/>
        <v>4.2</v>
      </c>
      <c r="CZ27" s="383">
        <f t="shared" si="21"/>
        <v>4.8124839365761138</v>
      </c>
      <c r="DA27" s="383">
        <f t="shared" si="22"/>
        <v>1.2520520390525738</v>
      </c>
      <c r="DB27" s="388">
        <f>AS27/BB27</f>
        <v>24.148559142857142</v>
      </c>
      <c r="DC27" s="383">
        <f t="shared" si="23"/>
        <v>0.13755637171450336</v>
      </c>
      <c r="DD27" s="383">
        <f t="shared" si="11"/>
        <v>7.0600455920069305E-2</v>
      </c>
      <c r="DE27" s="383">
        <f t="shared" si="12"/>
        <v>7.2463154279511928</v>
      </c>
      <c r="DF27" s="383">
        <f t="shared" si="13"/>
        <v>1.9719208644020805</v>
      </c>
      <c r="DG27" s="383">
        <f t="shared" si="14"/>
        <v>11.180879377300064</v>
      </c>
      <c r="DH27" s="383">
        <f t="shared" si="15"/>
        <v>2.9932023121387283</v>
      </c>
      <c r="DI27" s="383" t="str">
        <f t="shared" si="16"/>
        <v/>
      </c>
      <c r="DJ27" s="389"/>
      <c r="DK27" s="389"/>
      <c r="DL27" s="389"/>
      <c r="DM27" s="389"/>
      <c r="DN27" s="389"/>
      <c r="DO27" s="389"/>
      <c r="DP27" s="389"/>
      <c r="DQ27" s="389"/>
      <c r="DR27" s="389"/>
      <c r="DS27" s="389"/>
      <c r="DT27" s="389"/>
      <c r="DU27" s="389"/>
      <c r="DV27" s="389"/>
      <c r="DW27" s="389"/>
      <c r="DX27" s="389"/>
      <c r="DY27" s="389"/>
      <c r="DZ27" s="389"/>
      <c r="EA27" s="389"/>
      <c r="EB27" s="389"/>
      <c r="EC27" s="389"/>
      <c r="ED27" s="389"/>
      <c r="EE27" s="389"/>
      <c r="EF27" s="389"/>
      <c r="EG27" s="389"/>
      <c r="EH27" s="389"/>
      <c r="EI27" s="389"/>
      <c r="EJ27" s="389"/>
      <c r="EK27" s="389"/>
      <c r="EL27" s="393">
        <v>116</v>
      </c>
      <c r="EM27" s="396"/>
      <c r="EN27" s="397"/>
      <c r="EO27" s="389"/>
      <c r="EP27" s="389"/>
      <c r="EQ27" s="389"/>
      <c r="ER27" s="389"/>
      <c r="ES27" s="389"/>
      <c r="ET27" s="389"/>
      <c r="EU27" s="389"/>
    </row>
    <row r="28" spans="1:151" s="383" customFormat="1" ht="15" x14ac:dyDescent="0.2">
      <c r="A28" s="383">
        <v>26</v>
      </c>
      <c r="B28" s="389" t="s">
        <v>451</v>
      </c>
      <c r="C28" s="389" t="s">
        <v>528</v>
      </c>
      <c r="D28" s="383" t="s">
        <v>610</v>
      </c>
      <c r="E28" s="385" t="s">
        <v>579</v>
      </c>
      <c r="F28" s="385">
        <v>112</v>
      </c>
      <c r="G28" s="385" t="s">
        <v>579</v>
      </c>
      <c r="H28" s="423" t="s">
        <v>615</v>
      </c>
      <c r="I28" s="396">
        <v>61.41</v>
      </c>
      <c r="J28" s="396">
        <v>0.45</v>
      </c>
      <c r="K28" s="396">
        <v>16.3</v>
      </c>
      <c r="L28" s="396"/>
      <c r="M28" s="396"/>
      <c r="N28" s="396">
        <v>5.3010530105301052</v>
      </c>
      <c r="O28" s="396">
        <v>0.11</v>
      </c>
      <c r="P28" s="396">
        <v>2.39</v>
      </c>
      <c r="Q28" s="396">
        <v>5.53</v>
      </c>
      <c r="R28" s="396">
        <v>2.94</v>
      </c>
      <c r="S28" s="396">
        <v>2.1</v>
      </c>
      <c r="T28" s="396">
        <v>0.15</v>
      </c>
      <c r="U28" s="396">
        <v>1.93</v>
      </c>
      <c r="V28" s="396">
        <v>98.611053010530114</v>
      </c>
      <c r="W28" s="396">
        <v>0.44544823572187869</v>
      </c>
      <c r="X28" s="424"/>
      <c r="Y28" s="424">
        <v>127</v>
      </c>
      <c r="Z28" s="424">
        <v>87</v>
      </c>
      <c r="AA28" s="424">
        <v>16</v>
      </c>
      <c r="AB28" s="424">
        <v>6</v>
      </c>
      <c r="AC28" s="424">
        <v>66</v>
      </c>
      <c r="AD28" s="424">
        <v>38</v>
      </c>
      <c r="AE28" s="424">
        <v>14</v>
      </c>
      <c r="AF28" s="424"/>
      <c r="AG28" s="424"/>
      <c r="AH28" s="418">
        <v>1.36</v>
      </c>
      <c r="AI28" s="418">
        <v>43.75</v>
      </c>
      <c r="AJ28" s="418">
        <v>604.72</v>
      </c>
      <c r="AK28" s="418">
        <v>8.7100000000000009</v>
      </c>
      <c r="AL28" s="418">
        <v>1.5309999999999999</v>
      </c>
      <c r="AM28" s="418">
        <v>3.86</v>
      </c>
      <c r="AN28" s="418">
        <v>0.21299999999999999</v>
      </c>
      <c r="AO28" s="418">
        <v>19.399999999999999</v>
      </c>
      <c r="AP28" s="418">
        <v>38.409999999999997</v>
      </c>
      <c r="AQ28" s="418">
        <v>2.91</v>
      </c>
      <c r="AR28" s="418">
        <v>4.32</v>
      </c>
      <c r="AS28" s="418">
        <v>414.79</v>
      </c>
      <c r="AT28" s="418">
        <v>16.87</v>
      </c>
      <c r="AU28" s="418">
        <v>3.2</v>
      </c>
      <c r="AV28" s="418">
        <v>86</v>
      </c>
      <c r="AW28" s="418"/>
      <c r="AX28" s="418">
        <v>0.92</v>
      </c>
      <c r="AY28" s="418">
        <v>2.57</v>
      </c>
      <c r="AZ28" s="418">
        <v>0.39300000000000002</v>
      </c>
      <c r="BA28" s="418">
        <v>2.2799999999999998</v>
      </c>
      <c r="BB28" s="418"/>
      <c r="BC28" s="418">
        <v>0.49299999999999999</v>
      </c>
      <c r="BD28" s="418">
        <v>1.44</v>
      </c>
      <c r="BE28" s="418">
        <v>0.21299999999999999</v>
      </c>
      <c r="BF28" s="418">
        <v>1.45</v>
      </c>
      <c r="BG28" s="418">
        <v>0.23300000000000001</v>
      </c>
      <c r="BH28" s="389">
        <f t="shared" si="0"/>
        <v>0.51630112625963254</v>
      </c>
      <c r="BI28" s="389"/>
      <c r="BJ28" s="389"/>
      <c r="BK28" s="389"/>
      <c r="BL28" s="389"/>
      <c r="BM28" s="389"/>
      <c r="BN28" s="389"/>
      <c r="BO28" s="397">
        <v>0.51283199999999995</v>
      </c>
      <c r="BP28" s="389"/>
      <c r="BQ28" s="397">
        <v>0.51274434849549599</v>
      </c>
      <c r="BR28" s="396">
        <v>4.8889053686496098</v>
      </c>
      <c r="BS28" s="392" t="b">
        <f t="shared" si="1"/>
        <v>0</v>
      </c>
      <c r="BT28" s="389"/>
      <c r="BU28" s="389"/>
      <c r="BV28" s="389"/>
      <c r="BW28" s="389"/>
      <c r="BX28" s="418"/>
      <c r="BY28" s="418"/>
      <c r="BZ28" s="418">
        <v>18.636440665869365</v>
      </c>
      <c r="CA28" s="418"/>
      <c r="CB28" s="418"/>
      <c r="CC28" s="418">
        <v>15.686548279085873</v>
      </c>
      <c r="CD28" s="418"/>
      <c r="CE28" s="418"/>
      <c r="CF28" s="418">
        <v>38.480060727462018</v>
      </c>
      <c r="CG28" s="418"/>
      <c r="CH28" s="418"/>
      <c r="CI28" s="418"/>
      <c r="CJ28" s="418"/>
      <c r="CK28" s="418"/>
      <c r="CL28" s="389"/>
      <c r="CM28" s="389"/>
      <c r="CN28" s="389"/>
      <c r="CO28" s="389"/>
      <c r="CP28" s="389"/>
      <c r="CQ28" s="397">
        <v>0.70415499999999998</v>
      </c>
      <c r="CR28" s="397"/>
      <c r="CS28" s="397"/>
      <c r="CT28" s="397">
        <v>0.70368155517321984</v>
      </c>
      <c r="CU28" s="383" t="b">
        <f t="shared" si="2"/>
        <v>0</v>
      </c>
      <c r="CV28" s="383">
        <f t="shared" si="17"/>
        <v>13.379310344827585</v>
      </c>
      <c r="CW28" s="388">
        <f t="shared" si="18"/>
        <v>1.3938611209231133</v>
      </c>
      <c r="CX28" s="383">
        <f t="shared" si="19"/>
        <v>26.875</v>
      </c>
      <c r="CY28" s="383">
        <f t="shared" si="20"/>
        <v>1.4</v>
      </c>
      <c r="CZ28" s="383">
        <f t="shared" si="21"/>
        <v>5.689092096668845</v>
      </c>
      <c r="DA28" s="383">
        <f t="shared" si="22"/>
        <v>1.271585645440509</v>
      </c>
      <c r="DB28" s="388"/>
      <c r="DC28" s="383">
        <f t="shared" si="23"/>
        <v>0.51630112625963254</v>
      </c>
      <c r="DD28" s="383" t="e">
        <f t="shared" si="11"/>
        <v>#DIV/0!</v>
      </c>
      <c r="DE28" s="383">
        <f t="shared" si="12"/>
        <v>5.9276822762299934</v>
      </c>
      <c r="DF28" s="383">
        <f t="shared" si="13"/>
        <v>2.410858506714241</v>
      </c>
      <c r="DG28" s="383">
        <f t="shared" si="14"/>
        <v>31.17113402061856</v>
      </c>
      <c r="DH28" s="383">
        <f t="shared" si="15"/>
        <v>2.2180138119372823</v>
      </c>
      <c r="DI28" s="383" t="str">
        <f t="shared" si="16"/>
        <v/>
      </c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389"/>
      <c r="ED28" s="389"/>
      <c r="EE28" s="389"/>
      <c r="EF28" s="389"/>
      <c r="EG28" s="389"/>
      <c r="EH28" s="389"/>
      <c r="EI28" s="389"/>
      <c r="EJ28" s="389"/>
      <c r="EK28" s="389"/>
      <c r="EL28" s="393">
        <v>102</v>
      </c>
      <c r="EM28" s="394">
        <v>5.8447345083822988</v>
      </c>
      <c r="EN28" s="389"/>
      <c r="EO28" s="389"/>
      <c r="EP28" s="389"/>
      <c r="EQ28" s="389"/>
      <c r="ER28" s="389"/>
      <c r="ES28" s="389"/>
      <c r="ET28" s="389"/>
      <c r="EU28" s="389"/>
    </row>
    <row r="29" spans="1:151" s="383" customFormat="1" ht="14" x14ac:dyDescent="0.2">
      <c r="A29" s="383">
        <v>30</v>
      </c>
      <c r="B29" s="383" t="s">
        <v>581</v>
      </c>
      <c r="C29" s="383" t="s">
        <v>528</v>
      </c>
      <c r="D29" s="383" t="s">
        <v>609</v>
      </c>
      <c r="E29" s="384" t="s">
        <v>573</v>
      </c>
      <c r="F29" s="384">
        <v>102.1</v>
      </c>
      <c r="G29" s="385" t="s">
        <v>608</v>
      </c>
      <c r="H29" s="384" t="s">
        <v>573</v>
      </c>
      <c r="I29" s="386">
        <v>73.949861699999985</v>
      </c>
      <c r="J29" s="386">
        <v>0.30246480000000003</v>
      </c>
      <c r="K29" s="386">
        <v>13.719083400000001</v>
      </c>
      <c r="L29" s="386">
        <v>0.26298063000000005</v>
      </c>
      <c r="M29" s="386">
        <v>2.1296898601868888</v>
      </c>
      <c r="N29" s="386">
        <v>2.366109446556889</v>
      </c>
      <c r="O29" s="386">
        <v>6.5171699999999999E-2</v>
      </c>
      <c r="P29" s="386">
        <v>0.47617020000000004</v>
      </c>
      <c r="Q29" s="386">
        <v>2.784721499999999</v>
      </c>
      <c r="R29" s="386">
        <v>4.4980254000000004</v>
      </c>
      <c r="S29" s="386">
        <v>1.1415789000000001</v>
      </c>
      <c r="T29" s="386">
        <v>6.6230999999999998E-2</v>
      </c>
      <c r="U29" s="386">
        <v>0.33</v>
      </c>
      <c r="V29" s="386">
        <v>99.699418046556872</v>
      </c>
      <c r="W29" s="386">
        <v>0.26391977474420464</v>
      </c>
      <c r="X29" s="387">
        <v>5.8</v>
      </c>
      <c r="Y29" s="387">
        <v>20.2</v>
      </c>
      <c r="Z29" s="387">
        <v>4.0999999999999996</v>
      </c>
      <c r="AA29" s="387"/>
      <c r="AB29" s="387">
        <v>1.9</v>
      </c>
      <c r="AC29" s="387">
        <v>0.4</v>
      </c>
      <c r="AD29" s="387">
        <v>28.3</v>
      </c>
      <c r="AE29" s="387">
        <v>14.4</v>
      </c>
      <c r="AF29" s="387"/>
      <c r="AG29" s="387"/>
      <c r="AH29" s="388">
        <v>0.81974564277184259</v>
      </c>
      <c r="AI29" s="388">
        <v>31.671937497807431</v>
      </c>
      <c r="AJ29" s="388">
        <v>219.92331761647119</v>
      </c>
      <c r="AK29" s="388">
        <v>6.5012722351719416</v>
      </c>
      <c r="AL29" s="388">
        <v>0.96123255631026772</v>
      </c>
      <c r="AM29" s="388">
        <v>3.0129066486775491</v>
      </c>
      <c r="AN29" s="388">
        <v>0.271282288005947</v>
      </c>
      <c r="AO29" s="388">
        <v>25.222733149072319</v>
      </c>
      <c r="AP29" s="388">
        <v>42.724791235242975</v>
      </c>
      <c r="AQ29" s="388">
        <v>3.5940202576542402</v>
      </c>
      <c r="AR29" s="388">
        <v>4.4246749295766339</v>
      </c>
      <c r="AS29" s="388">
        <v>174.16912125709658</v>
      </c>
      <c r="AT29" s="388">
        <v>15.454386322600675</v>
      </c>
      <c r="AU29" s="388">
        <v>2.578021096283202</v>
      </c>
      <c r="AV29" s="388">
        <v>169.05843727092608</v>
      </c>
      <c r="AW29" s="388">
        <v>4.5250198429014903</v>
      </c>
      <c r="AX29" s="388">
        <v>1.2515235161781186</v>
      </c>
      <c r="AY29" s="388">
        <v>2.1253196667190513</v>
      </c>
      <c r="AZ29" s="388">
        <v>0.3208095164231532</v>
      </c>
      <c r="BA29" s="388">
        <v>1.9181891611643302</v>
      </c>
      <c r="BB29" s="388">
        <v>12.548855987287526</v>
      </c>
      <c r="BC29" s="388">
        <v>0.41007210781130293</v>
      </c>
      <c r="BD29" s="388">
        <v>1.2318752352289697</v>
      </c>
      <c r="BE29" s="388">
        <v>0.20032447451916716</v>
      </c>
      <c r="BF29" s="388">
        <v>1.4262126667632529</v>
      </c>
      <c r="BG29" s="388">
        <v>0.25626556571325032</v>
      </c>
      <c r="BH29" s="389">
        <f t="shared" si="0"/>
        <v>0.42067488798726388</v>
      </c>
      <c r="BI29" s="390">
        <v>2.6</v>
      </c>
      <c r="BJ29" s="390">
        <v>7.0000000000000001E-3</v>
      </c>
      <c r="BK29" s="390">
        <v>16.82</v>
      </c>
      <c r="BL29" s="390">
        <v>0.04</v>
      </c>
      <c r="BM29" s="390">
        <v>9.3600000000000003E-2</v>
      </c>
      <c r="BN29" s="390">
        <v>4.0000000000000002E-4</v>
      </c>
      <c r="BO29" s="391">
        <v>0.51282499999999998</v>
      </c>
      <c r="BP29" s="390">
        <v>7.9999999999999996E-6</v>
      </c>
      <c r="BQ29" s="391">
        <v>0.51276254048156844</v>
      </c>
      <c r="BR29" s="392">
        <v>4.9911322500517663</v>
      </c>
      <c r="BS29" s="392" t="b">
        <f t="shared" si="1"/>
        <v>0</v>
      </c>
      <c r="BX29" s="388">
        <v>18.720255041599998</v>
      </c>
      <c r="BY29" s="388">
        <v>2.3E-3</v>
      </c>
      <c r="BZ29" s="388">
        <v>18.445843394493206</v>
      </c>
      <c r="CA29" s="388">
        <v>15.616551922400001</v>
      </c>
      <c r="CB29" s="388">
        <v>2.5000000000000001E-3</v>
      </c>
      <c r="CC29" s="388">
        <v>15.603364946433773</v>
      </c>
      <c r="CD29" s="388">
        <v>39.104428595199998</v>
      </c>
      <c r="CE29" s="388">
        <v>2.5999999999999999E-3</v>
      </c>
      <c r="CF29" s="388">
        <v>38.496064156807286</v>
      </c>
      <c r="CG29" s="388">
        <v>0.8342061519833478</v>
      </c>
      <c r="CH29" s="388">
        <v>1.1999999999999999E-3</v>
      </c>
      <c r="CI29" s="388">
        <v>2.0888833249494976</v>
      </c>
      <c r="CJ29" s="388">
        <v>1.1000000000000001E-3</v>
      </c>
      <c r="CK29" s="388"/>
      <c r="CM29" s="392">
        <v>31.671937497807431</v>
      </c>
      <c r="CN29" s="392"/>
      <c r="CO29" s="392">
        <v>174.16912125709658</v>
      </c>
      <c r="CP29" s="392">
        <v>162</v>
      </c>
      <c r="CQ29" s="391">
        <v>0.70450599999999997</v>
      </c>
      <c r="CR29" s="391">
        <v>7.0450600000000003E-6</v>
      </c>
      <c r="CS29" s="391">
        <v>0.52596187445396747</v>
      </c>
      <c r="CT29" s="391">
        <v>0.70374364485672247</v>
      </c>
      <c r="CU29" s="383" t="b">
        <f t="shared" si="2"/>
        <v>0</v>
      </c>
      <c r="CV29" s="383">
        <f t="shared" si="17"/>
        <v>17.685113683862141</v>
      </c>
      <c r="CW29" s="388">
        <f t="shared" si="18"/>
        <v>1.3701056474754705</v>
      </c>
      <c r="CX29" s="383">
        <f t="shared" si="19"/>
        <v>65.576824609644149</v>
      </c>
      <c r="CY29" s="383">
        <f t="shared" si="20"/>
        <v>3.940179167642289</v>
      </c>
      <c r="CZ29" s="383">
        <f t="shared" si="21"/>
        <v>6.7634748661940387</v>
      </c>
      <c r="DA29" s="383">
        <f t="shared" si="22"/>
        <v>1.0876418634227567</v>
      </c>
      <c r="DB29" s="388">
        <f t="shared" ref="DB29:DB46" si="24">AS29/BB29</f>
        <v>13.879282815384654</v>
      </c>
      <c r="DC29" s="383">
        <f t="shared" si="23"/>
        <v>0.42067488798726388</v>
      </c>
      <c r="DD29" s="383">
        <f t="shared" si="11"/>
        <v>5.6633025845236988E-2</v>
      </c>
      <c r="DE29" s="383">
        <f t="shared" si="12"/>
        <v>6.4706548621577316</v>
      </c>
      <c r="DF29" s="383">
        <f t="shared" si="13"/>
        <v>5.7415458766876828</v>
      </c>
      <c r="DG29" s="383">
        <f t="shared" si="14"/>
        <v>8.719250063689465</v>
      </c>
      <c r="DH29" s="383">
        <f t="shared" si="15"/>
        <v>4.9690414195531112</v>
      </c>
      <c r="DI29" s="383" t="str">
        <f t="shared" si="16"/>
        <v/>
      </c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420">
        <v>116</v>
      </c>
      <c r="EM29" s="421"/>
      <c r="EN29" s="389"/>
      <c r="EO29" s="389"/>
      <c r="EP29" s="389"/>
      <c r="EQ29" s="389"/>
      <c r="ER29" s="389"/>
      <c r="ES29" s="389"/>
      <c r="ET29" s="389"/>
      <c r="EU29" s="389"/>
    </row>
    <row r="30" spans="1:151" s="383" customFormat="1" ht="14" x14ac:dyDescent="0.2">
      <c r="A30" s="383">
        <v>31</v>
      </c>
      <c r="B30" s="383" t="s">
        <v>582</v>
      </c>
      <c r="C30" s="383" t="s">
        <v>528</v>
      </c>
      <c r="D30" s="383" t="s">
        <v>609</v>
      </c>
      <c r="E30" s="384" t="s">
        <v>573</v>
      </c>
      <c r="F30" s="384">
        <v>98.6</v>
      </c>
      <c r="G30" s="385" t="s">
        <v>608</v>
      </c>
      <c r="H30" s="384" t="s">
        <v>573</v>
      </c>
      <c r="I30" s="386">
        <v>67.648260240000013</v>
      </c>
      <c r="J30" s="386">
        <v>0.37566132000000002</v>
      </c>
      <c r="K30" s="386">
        <v>16.865736120000001</v>
      </c>
      <c r="L30" s="386">
        <v>0.29985376800000008</v>
      </c>
      <c r="M30" s="386">
        <v>2.4282987277368373</v>
      </c>
      <c r="N30" s="386">
        <v>2.6978672651688376</v>
      </c>
      <c r="O30" s="386">
        <v>6.8684159999999994E-2</v>
      </c>
      <c r="P30" s="386">
        <v>1.23936264</v>
      </c>
      <c r="Q30" s="386">
        <v>4.5777155999999994</v>
      </c>
      <c r="R30" s="386">
        <v>4.654208399999999</v>
      </c>
      <c r="S30" s="386">
        <v>1.0594750799999999</v>
      </c>
      <c r="T30" s="386">
        <v>0.11753795999999998</v>
      </c>
      <c r="U30" s="386">
        <v>0.4929577464787967</v>
      </c>
      <c r="V30" s="386">
        <v>99.797466531647643</v>
      </c>
      <c r="W30" s="386">
        <v>0.45008400068556231</v>
      </c>
      <c r="X30" s="387">
        <v>5.4</v>
      </c>
      <c r="Y30" s="387">
        <v>46.5</v>
      </c>
      <c r="Z30" s="387">
        <v>22.5</v>
      </c>
      <c r="AA30" s="387"/>
      <c r="AB30" s="387">
        <v>9.3000000000000007</v>
      </c>
      <c r="AC30" s="387">
        <v>1.6</v>
      </c>
      <c r="AD30" s="387">
        <v>54.9</v>
      </c>
      <c r="AE30" s="387">
        <v>18.2</v>
      </c>
      <c r="AF30" s="387"/>
      <c r="AG30" s="387"/>
      <c r="AH30" s="388">
        <v>0.84362932129178958</v>
      </c>
      <c r="AI30" s="388">
        <v>30.160220170207271</v>
      </c>
      <c r="AJ30" s="388">
        <v>288.27213359883564</v>
      </c>
      <c r="AK30" s="388">
        <v>2.4432602229657006</v>
      </c>
      <c r="AL30" s="388">
        <v>0.4858699868309716</v>
      </c>
      <c r="AM30" s="388">
        <v>3.6243485296370732</v>
      </c>
      <c r="AN30" s="388">
        <v>0.21981858319669961</v>
      </c>
      <c r="AO30" s="388">
        <v>10.043033303117195</v>
      </c>
      <c r="AP30" s="388">
        <v>18.643754371566729</v>
      </c>
      <c r="AQ30" s="388">
        <v>5.720885587479362</v>
      </c>
      <c r="AR30" s="388">
        <v>2.1354637505309926</v>
      </c>
      <c r="AS30" s="388">
        <v>528.11438606289857</v>
      </c>
      <c r="AT30" s="388">
        <v>8.1894641206775773</v>
      </c>
      <c r="AU30" s="388">
        <v>1.7319590148369464</v>
      </c>
      <c r="AV30" s="388">
        <v>132.8179673270518</v>
      </c>
      <c r="AW30" s="388">
        <v>3.496535787961077</v>
      </c>
      <c r="AX30" s="388">
        <v>0.68987204116430989</v>
      </c>
      <c r="AY30" s="388">
        <v>1.5106505605587726</v>
      </c>
      <c r="AZ30" s="388">
        <v>0.23491623530070568</v>
      </c>
      <c r="BA30" s="388">
        <v>1.3995705983762039</v>
      </c>
      <c r="BB30" s="388">
        <v>7.2208230070078896</v>
      </c>
      <c r="BC30" s="388">
        <v>0.27954932157865819</v>
      </c>
      <c r="BD30" s="388">
        <v>0.76891413586186597</v>
      </c>
      <c r="BE30" s="388">
        <v>0.10822951582529487</v>
      </c>
      <c r="BF30" s="388">
        <v>0.73076025428938129</v>
      </c>
      <c r="BG30" s="388">
        <v>0.11688905446500075</v>
      </c>
      <c r="BH30" s="389">
        <f t="shared" si="0"/>
        <v>0.29834189233416541</v>
      </c>
      <c r="BI30" s="390">
        <v>1.63</v>
      </c>
      <c r="BJ30" s="390">
        <v>4.0000000000000001E-3</v>
      </c>
      <c r="BK30" s="390">
        <v>8.52</v>
      </c>
      <c r="BL30" s="390">
        <v>0.02</v>
      </c>
      <c r="BM30" s="390">
        <v>0.1159</v>
      </c>
      <c r="BN30" s="390">
        <v>5.0000000000000001E-4</v>
      </c>
      <c r="BO30" s="391">
        <v>0.51278699999999999</v>
      </c>
      <c r="BP30" s="390">
        <v>8.2045919999999991E-6</v>
      </c>
      <c r="BQ30" s="391">
        <v>0.51271223847823122</v>
      </c>
      <c r="BR30" s="392">
        <v>3.9242114154958152</v>
      </c>
      <c r="BS30" s="392" t="b">
        <f t="shared" si="1"/>
        <v>0</v>
      </c>
      <c r="BX30" s="388">
        <v>18.556771620799999</v>
      </c>
      <c r="BY30" s="388">
        <v>2.3E-3</v>
      </c>
      <c r="BZ30" s="388">
        <v>18.472867649493551</v>
      </c>
      <c r="CA30" s="388">
        <v>15.6647789168</v>
      </c>
      <c r="CB30" s="388">
        <v>2.2000000000000001E-3</v>
      </c>
      <c r="CC30" s="388">
        <v>15.660752664991561</v>
      </c>
      <c r="CD30" s="388">
        <v>38.947171366399999</v>
      </c>
      <c r="CE30" s="388">
        <v>2.2000000000000001E-3</v>
      </c>
      <c r="CF30" s="388">
        <v>38.808845997865326</v>
      </c>
      <c r="CG30" s="388">
        <v>0.84415431934515972</v>
      </c>
      <c r="CH30" s="388">
        <v>5.0000000000000001E-4</v>
      </c>
      <c r="CI30" s="388">
        <v>2.0988118063998114</v>
      </c>
      <c r="CJ30" s="388">
        <v>5.0000000000000001E-4</v>
      </c>
      <c r="CK30" s="388"/>
      <c r="CM30" s="392">
        <v>30.160220170207271</v>
      </c>
      <c r="CN30" s="392"/>
      <c r="CO30" s="392">
        <v>528.11438606289857</v>
      </c>
      <c r="CP30" s="392">
        <v>509</v>
      </c>
      <c r="CQ30" s="391">
        <v>0.70410200000000001</v>
      </c>
      <c r="CR30" s="391">
        <v>1.8306651999999997E-5</v>
      </c>
      <c r="CS30" s="391">
        <v>0.16517340929067864</v>
      </c>
      <c r="CT30" s="391">
        <v>0.70387057543290732</v>
      </c>
      <c r="CU30" s="383" t="b">
        <f t="shared" si="2"/>
        <v>0</v>
      </c>
      <c r="CV30" s="383">
        <f t="shared" si="17"/>
        <v>13.74326702111545</v>
      </c>
      <c r="CW30" s="388">
        <f t="shared" si="18"/>
        <v>1.3347208166086424</v>
      </c>
      <c r="CX30" s="383">
        <f t="shared" si="19"/>
        <v>76.686553312900315</v>
      </c>
      <c r="CY30" s="383">
        <f t="shared" si="20"/>
        <v>4.3929380575898014</v>
      </c>
      <c r="CZ30" s="383">
        <f t="shared" si="21"/>
        <v>5.0286296523511789</v>
      </c>
      <c r="DA30" s="383">
        <f t="shared" si="22"/>
        <v>1.5488118545592813</v>
      </c>
      <c r="DB30" s="388">
        <f t="shared" si="24"/>
        <v>73.13769989243022</v>
      </c>
      <c r="DC30" s="383">
        <f t="shared" si="23"/>
        <v>0.29834189233416541</v>
      </c>
      <c r="DD30" s="383">
        <f t="shared" si="11"/>
        <v>3.3429960839371782E-2</v>
      </c>
      <c r="DE30" s="383">
        <f t="shared" si="12"/>
        <v>12.21081117475196</v>
      </c>
      <c r="DF30" s="383">
        <f t="shared" si="13"/>
        <v>1.8935291792655307</v>
      </c>
      <c r="DG30" s="383">
        <f t="shared" si="14"/>
        <v>28.703691892504292</v>
      </c>
      <c r="DH30" s="383">
        <f t="shared" si="15"/>
        <v>2.1768182919963102</v>
      </c>
      <c r="DI30" s="383" t="str">
        <f t="shared" si="16"/>
        <v/>
      </c>
      <c r="DK30" s="415"/>
      <c r="DL30" s="415"/>
      <c r="DM30" s="415"/>
      <c r="DN30" s="415"/>
      <c r="DO30" s="415"/>
      <c r="DP30" s="415"/>
      <c r="DQ30" s="415"/>
      <c r="DR30" s="415"/>
      <c r="DS30" s="415"/>
      <c r="DT30" s="415"/>
      <c r="DU30" s="415"/>
      <c r="DV30" s="415"/>
      <c r="DW30" s="415"/>
      <c r="DX30" s="415"/>
      <c r="DY30" s="415"/>
      <c r="DZ30" s="415"/>
      <c r="EA30" s="415"/>
      <c r="EB30" s="415"/>
      <c r="EC30" s="415"/>
      <c r="ED30" s="415"/>
      <c r="EE30" s="415"/>
      <c r="EF30" s="415"/>
      <c r="EG30" s="415"/>
      <c r="EH30" s="389"/>
      <c r="EI30" s="389"/>
      <c r="EJ30" s="389"/>
      <c r="EK30" s="415"/>
      <c r="EL30" s="415"/>
      <c r="EM30" s="415"/>
      <c r="EN30" s="415"/>
      <c r="EO30" s="415"/>
      <c r="EP30" s="415"/>
      <c r="EQ30" s="415"/>
      <c r="ER30" s="415"/>
      <c r="ES30" s="415"/>
      <c r="ET30" s="415"/>
      <c r="EU30" s="415"/>
    </row>
    <row r="31" spans="1:151" s="383" customFormat="1" ht="14" x14ac:dyDescent="0.2">
      <c r="A31" s="383">
        <v>32</v>
      </c>
      <c r="B31" s="383" t="s">
        <v>272</v>
      </c>
      <c r="C31" s="383" t="s">
        <v>528</v>
      </c>
      <c r="D31" s="383" t="s">
        <v>609</v>
      </c>
      <c r="E31" s="384" t="s">
        <v>573</v>
      </c>
      <c r="F31" s="384">
        <v>72</v>
      </c>
      <c r="G31" s="385" t="s">
        <v>608</v>
      </c>
      <c r="H31" s="384" t="s">
        <v>573</v>
      </c>
      <c r="I31" s="386">
        <v>76.333001760000002</v>
      </c>
      <c r="J31" s="386">
        <v>8.7349200000000016E-2</v>
      </c>
      <c r="K31" s="386">
        <v>12.43857588</v>
      </c>
      <c r="L31" s="386">
        <v>8.656136400000003E-2</v>
      </c>
      <c r="M31" s="386">
        <v>0.70099786130539909</v>
      </c>
      <c r="N31" s="386">
        <v>0.77881652754139918</v>
      </c>
      <c r="O31" s="386">
        <v>3.5597039999999996E-2</v>
      </c>
      <c r="P31" s="386">
        <v>9.3404879999999996E-2</v>
      </c>
      <c r="Q31" s="386">
        <v>0.69246899999999989</v>
      </c>
      <c r="R31" s="386">
        <v>4.1570549999999997</v>
      </c>
      <c r="S31" s="386">
        <v>3.7157473199999997</v>
      </c>
      <c r="T31" s="386">
        <v>1.9601279999999999E-2</v>
      </c>
      <c r="U31" s="386">
        <v>0.25473071324583418</v>
      </c>
      <c r="V31" s="386">
        <v>98.606348600787243</v>
      </c>
      <c r="W31" s="386">
        <v>0.17605622404220173</v>
      </c>
      <c r="X31" s="387">
        <v>3.9</v>
      </c>
      <c r="Y31" s="387">
        <v>4.5</v>
      </c>
      <c r="Z31" s="387">
        <v>13.9</v>
      </c>
      <c r="AA31" s="387"/>
      <c r="AB31" s="387">
        <v>6.3</v>
      </c>
      <c r="AC31" s="387">
        <v>0</v>
      </c>
      <c r="AD31" s="387">
        <v>14</v>
      </c>
      <c r="AE31" s="387">
        <v>12.3</v>
      </c>
      <c r="AF31" s="387"/>
      <c r="AG31" s="387"/>
      <c r="AH31" s="388">
        <v>2.6392140216542352</v>
      </c>
      <c r="AI31" s="388">
        <v>112.5961710316414</v>
      </c>
      <c r="AJ31" s="388">
        <v>561.47668363634955</v>
      </c>
      <c r="AK31" s="388">
        <v>11.124975336477588</v>
      </c>
      <c r="AL31" s="388">
        <v>2.0100733000746507</v>
      </c>
      <c r="AM31" s="388">
        <v>4.3997848187109971</v>
      </c>
      <c r="AN31" s="388">
        <v>0.47632051772071671</v>
      </c>
      <c r="AO31" s="388">
        <v>19.893061433490654</v>
      </c>
      <c r="AP31" s="388">
        <v>40.255821909737769</v>
      </c>
      <c r="AQ31" s="388">
        <v>19.661817896487833</v>
      </c>
      <c r="AR31" s="388">
        <v>4.7270608281967972</v>
      </c>
      <c r="AS31" s="388">
        <v>44.663104281417596</v>
      </c>
      <c r="AT31" s="388">
        <v>17.196390547835371</v>
      </c>
      <c r="AU31" s="388">
        <v>4.0952024816944252</v>
      </c>
      <c r="AV31" s="388">
        <v>92.461966024472503</v>
      </c>
      <c r="AW31" s="388">
        <v>3.5388515366279152</v>
      </c>
      <c r="AX31" s="388">
        <v>0.30965875870376069</v>
      </c>
      <c r="AY31" s="388">
        <v>4.2629642307789233</v>
      </c>
      <c r="AZ31" s="388">
        <v>0.83122530855076127</v>
      </c>
      <c r="BA31" s="388">
        <v>5.5829714612759638</v>
      </c>
      <c r="BB31" s="388">
        <v>34.40515856527194</v>
      </c>
      <c r="BC31" s="388">
        <v>1.2088464742050069</v>
      </c>
      <c r="BD31" s="388">
        <v>3.574094181571843</v>
      </c>
      <c r="BE31" s="388">
        <v>0.5617232927399054</v>
      </c>
      <c r="BF31" s="388">
        <v>3.7149474080795746</v>
      </c>
      <c r="BG31" s="388">
        <v>0.60602748425597219</v>
      </c>
      <c r="BH31" s="389">
        <f t="shared" si="0"/>
        <v>0.64693665252200072</v>
      </c>
      <c r="BI31" s="390">
        <v>4.16</v>
      </c>
      <c r="BJ31" s="390">
        <v>1.2E-2</v>
      </c>
      <c r="BK31" s="390">
        <v>17.8</v>
      </c>
      <c r="BL31" s="390">
        <v>0.05</v>
      </c>
      <c r="BM31" s="390">
        <v>0.1414</v>
      </c>
      <c r="BN31" s="390">
        <v>6.9999999999999999E-4</v>
      </c>
      <c r="BO31" s="391">
        <v>0.51273999999999997</v>
      </c>
      <c r="BP31" s="390">
        <v>7.1783599999999995E-6</v>
      </c>
      <c r="BQ31" s="391">
        <v>0.51267340188937138</v>
      </c>
      <c r="BR31" s="392">
        <v>2.498233458143595</v>
      </c>
      <c r="BS31" s="392" t="b">
        <f t="shared" si="1"/>
        <v>0</v>
      </c>
      <c r="BX31" s="388">
        <v>18.684476378399999</v>
      </c>
      <c r="BY31" s="388">
        <v>3.0000000000000001E-3</v>
      </c>
      <c r="BZ31" s="388">
        <v>18.610408564345892</v>
      </c>
      <c r="CA31" s="388">
        <v>15.7485544268</v>
      </c>
      <c r="CB31" s="388">
        <v>3.5999999999999999E-3</v>
      </c>
      <c r="CC31" s="388">
        <v>15.745039812329351</v>
      </c>
      <c r="CD31" s="388">
        <v>39.208093811200001</v>
      </c>
      <c r="CE31" s="388">
        <v>3.5000000000000001E-3</v>
      </c>
      <c r="CF31" s="388">
        <v>39.073508278378334</v>
      </c>
      <c r="CG31" s="388">
        <v>0.84286838484839521</v>
      </c>
      <c r="CH31" s="388">
        <v>8.9999999999999998E-4</v>
      </c>
      <c r="CI31" s="388">
        <v>2.0984315009504964</v>
      </c>
      <c r="CJ31" s="388">
        <v>1E-3</v>
      </c>
      <c r="CK31" s="388"/>
      <c r="CM31" s="392">
        <v>112.5961710316414</v>
      </c>
      <c r="CN31" s="392"/>
      <c r="CO31" s="392">
        <v>44.663104281417596</v>
      </c>
      <c r="CP31" s="392">
        <v>40.119999999999997</v>
      </c>
      <c r="CQ31" s="391">
        <v>0.71181099999999997</v>
      </c>
      <c r="CR31" s="391">
        <v>1.2812597999999999E-5</v>
      </c>
      <c r="CS31" s="391">
        <v>7.2968573429411316</v>
      </c>
      <c r="CT31" s="391">
        <v>0.70434687804362062</v>
      </c>
      <c r="CU31" s="383" t="b">
        <f t="shared" si="2"/>
        <v>0</v>
      </c>
      <c r="CV31" s="383">
        <f t="shared" si="17"/>
        <v>5.354870270902242</v>
      </c>
      <c r="CW31" s="388">
        <f t="shared" si="18"/>
        <v>0.94420763721449963</v>
      </c>
      <c r="CX31" s="383">
        <f t="shared" si="19"/>
        <v>22.578118282985503</v>
      </c>
      <c r="CY31" s="383">
        <f t="shared" si="20"/>
        <v>1.1187668702940758</v>
      </c>
      <c r="CZ31" s="383">
        <f t="shared" si="21"/>
        <v>5.5346117656825875</v>
      </c>
      <c r="DA31" s="383">
        <f t="shared" si="22"/>
        <v>1.2153224202427237</v>
      </c>
      <c r="DB31" s="388">
        <f t="shared" si="24"/>
        <v>1.2981513861267269</v>
      </c>
      <c r="DC31" s="383">
        <f t="shared" si="23"/>
        <v>0.64693665252200072</v>
      </c>
      <c r="DD31" s="383">
        <f t="shared" si="11"/>
        <v>0.17124976224163416</v>
      </c>
      <c r="DE31" s="383">
        <f t="shared" si="12"/>
        <v>5.8151738134714384</v>
      </c>
      <c r="DF31" s="383">
        <f t="shared" si="13"/>
        <v>22.389845401231035</v>
      </c>
      <c r="DG31" s="383">
        <f t="shared" si="14"/>
        <v>28.2247498965184</v>
      </c>
      <c r="DH31" s="383">
        <f t="shared" si="15"/>
        <v>8.3380710680362657</v>
      </c>
      <c r="DI31" s="383" t="str">
        <f t="shared" si="16"/>
        <v/>
      </c>
      <c r="DK31" s="415"/>
      <c r="DL31" s="415"/>
      <c r="DM31" s="415"/>
      <c r="DN31" s="415"/>
      <c r="DO31" s="415"/>
      <c r="DP31" s="415"/>
      <c r="DQ31" s="415"/>
      <c r="DR31" s="415"/>
      <c r="DS31" s="415"/>
      <c r="DT31" s="415"/>
      <c r="DU31" s="415"/>
      <c r="DV31" s="415"/>
      <c r="DW31" s="415"/>
      <c r="DX31" s="415"/>
      <c r="DY31" s="415"/>
      <c r="DZ31" s="415"/>
      <c r="EA31" s="415"/>
      <c r="EB31" s="415"/>
      <c r="EC31" s="415"/>
      <c r="ED31" s="415"/>
      <c r="EE31" s="415"/>
      <c r="EF31" s="415"/>
      <c r="EG31" s="415"/>
      <c r="EH31" s="389"/>
      <c r="EI31" s="389"/>
      <c r="EJ31" s="389"/>
      <c r="EK31" s="415"/>
      <c r="EL31" s="415"/>
      <c r="EM31" s="415"/>
      <c r="EN31" s="415"/>
      <c r="EO31" s="415"/>
      <c r="EP31" s="415"/>
      <c r="EQ31" s="415"/>
      <c r="ER31" s="415"/>
      <c r="ES31" s="415"/>
      <c r="ET31" s="415"/>
      <c r="EU31" s="415"/>
    </row>
    <row r="32" spans="1:151" s="383" customFormat="1" ht="14" x14ac:dyDescent="0.2">
      <c r="A32" s="383">
        <v>33</v>
      </c>
      <c r="B32" s="383" t="s">
        <v>273</v>
      </c>
      <c r="C32" s="383" t="s">
        <v>528</v>
      </c>
      <c r="D32" s="383" t="s">
        <v>609</v>
      </c>
      <c r="E32" s="384" t="s">
        <v>573</v>
      </c>
      <c r="F32" s="384">
        <v>62.7</v>
      </c>
      <c r="G32" s="385" t="s">
        <v>608</v>
      </c>
      <c r="H32" s="384" t="s">
        <v>573</v>
      </c>
      <c r="I32" s="386">
        <v>70.51598328</v>
      </c>
      <c r="J32" s="386">
        <v>0.42438564000000001</v>
      </c>
      <c r="K32" s="386">
        <v>14.797153680000003</v>
      </c>
      <c r="L32" s="386">
        <v>0.34317080400000005</v>
      </c>
      <c r="M32" s="386">
        <v>2.7790920631340121</v>
      </c>
      <c r="N32" s="386">
        <v>3.0876026159300123</v>
      </c>
      <c r="O32" s="386">
        <v>9.1522439999999997E-2</v>
      </c>
      <c r="P32" s="386">
        <v>1.0680506400000001</v>
      </c>
      <c r="Q32" s="386">
        <v>3.3541395600000001</v>
      </c>
      <c r="R32" s="386">
        <v>4.2322629600000017</v>
      </c>
      <c r="S32" s="386">
        <v>1.56824184</v>
      </c>
      <c r="T32" s="386">
        <v>0.12375300000000002</v>
      </c>
      <c r="U32" s="386">
        <v>0.59711581793621726</v>
      </c>
      <c r="V32" s="386">
        <v>99.860211473866244</v>
      </c>
      <c r="W32" s="386">
        <v>0.38130171284920084</v>
      </c>
      <c r="X32" s="387">
        <v>10.1</v>
      </c>
      <c r="Y32" s="387">
        <v>53.4</v>
      </c>
      <c r="Z32" s="387">
        <v>12.2</v>
      </c>
      <c r="AA32" s="387"/>
      <c r="AB32" s="387">
        <v>5.7</v>
      </c>
      <c r="AC32" s="387">
        <v>0.3</v>
      </c>
      <c r="AD32" s="387">
        <v>54.3</v>
      </c>
      <c r="AE32" s="387">
        <v>15.3</v>
      </c>
      <c r="AF32" s="387"/>
      <c r="AG32" s="387"/>
      <c r="AH32" s="388">
        <v>2.4823842235102616</v>
      </c>
      <c r="AI32" s="388">
        <v>52.818832944750874</v>
      </c>
      <c r="AJ32" s="388">
        <v>266.76087393531179</v>
      </c>
      <c r="AK32" s="388">
        <v>6.5731846955953346</v>
      </c>
      <c r="AL32" s="388">
        <v>1.532407732966756</v>
      </c>
      <c r="AM32" s="388">
        <v>4.1645843753402483</v>
      </c>
      <c r="AN32" s="388">
        <v>0.31707561125502659</v>
      </c>
      <c r="AO32" s="388">
        <v>14.671924867258999</v>
      </c>
      <c r="AP32" s="388">
        <v>28.578618095412939</v>
      </c>
      <c r="AQ32" s="388">
        <v>8.4504560840059515</v>
      </c>
      <c r="AR32" s="388">
        <v>3.2729665654228364</v>
      </c>
      <c r="AS32" s="388">
        <v>245.71634303957549</v>
      </c>
      <c r="AT32" s="388">
        <v>11.969880906149555</v>
      </c>
      <c r="AU32" s="388">
        <v>2.5352752409707757</v>
      </c>
      <c r="AV32" s="388">
        <v>150.59429450160124</v>
      </c>
      <c r="AW32" s="388">
        <v>4.0816306186914755</v>
      </c>
      <c r="AX32" s="388">
        <v>0.8008413206930225</v>
      </c>
      <c r="AY32" s="388">
        <v>2.6005473379986399</v>
      </c>
      <c r="AZ32" s="388">
        <v>0.4567423924440972</v>
      </c>
      <c r="BA32" s="388">
        <v>2.8492439866345807</v>
      </c>
      <c r="BB32" s="388">
        <v>16.667317014346157</v>
      </c>
      <c r="BC32" s="388">
        <v>0.6166741783977373</v>
      </c>
      <c r="BD32" s="388">
        <v>1.7446764264477921</v>
      </c>
      <c r="BE32" s="388">
        <v>0.26208911490247688</v>
      </c>
      <c r="BF32" s="388">
        <v>1.7943870032428177</v>
      </c>
      <c r="BG32" s="388">
        <v>0.30484024316301689</v>
      </c>
      <c r="BH32" s="389">
        <f t="shared" si="0"/>
        <v>0.54914370052072492</v>
      </c>
      <c r="BI32" s="390">
        <v>2.97</v>
      </c>
      <c r="BJ32" s="390">
        <v>8.0000000000000002E-3</v>
      </c>
      <c r="BK32" s="390">
        <v>14.06</v>
      </c>
      <c r="BL32" s="390">
        <v>0.04</v>
      </c>
      <c r="BM32" s="390">
        <v>0.1278</v>
      </c>
      <c r="BN32" s="390">
        <v>5.9999999999999995E-4</v>
      </c>
      <c r="BO32" s="391">
        <v>0.51275700000000002</v>
      </c>
      <c r="BP32" s="390">
        <v>8.2041119999999994E-6</v>
      </c>
      <c r="BQ32" s="391">
        <v>0.51270458384150186</v>
      </c>
      <c r="BR32" s="392">
        <v>2.8730208793814604</v>
      </c>
      <c r="BS32" s="392" t="b">
        <f t="shared" si="1"/>
        <v>0</v>
      </c>
      <c r="BX32" s="388">
        <v>18.747707770399998</v>
      </c>
      <c r="BY32" s="388">
        <v>2.8E-3</v>
      </c>
      <c r="BZ32" s="388">
        <v>18.633423698354232</v>
      </c>
      <c r="CA32" s="388">
        <v>15.7240976984</v>
      </c>
      <c r="CB32" s="388">
        <v>3.0999999999999999E-3</v>
      </c>
      <c r="CC32" s="388">
        <v>15.71869591920904</v>
      </c>
      <c r="CD32" s="388">
        <v>39.140533068799996</v>
      </c>
      <c r="CE32" s="388">
        <v>3.0999999999999999E-3</v>
      </c>
      <c r="CF32" s="388">
        <v>38.979511986150683</v>
      </c>
      <c r="CG32" s="388">
        <v>0.83872107944983787</v>
      </c>
      <c r="CH32" s="388">
        <v>6.9999999999999999E-4</v>
      </c>
      <c r="CI32" s="388">
        <v>2.0877503291681028</v>
      </c>
      <c r="CJ32" s="388">
        <v>8.0000000000000004E-4</v>
      </c>
      <c r="CK32" s="388"/>
      <c r="CM32" s="392">
        <v>52.818832944750874</v>
      </c>
      <c r="CN32" s="392"/>
      <c r="CO32" s="392">
        <v>245.71634303957549</v>
      </c>
      <c r="CP32" s="392">
        <v>228</v>
      </c>
      <c r="CQ32" s="391">
        <v>0.70474300000000001</v>
      </c>
      <c r="CR32" s="391">
        <v>8.456915999999999E-6</v>
      </c>
      <c r="CS32" s="391">
        <v>0.62174975602941907</v>
      </c>
      <c r="CT32" s="391">
        <v>0.70418918481689607</v>
      </c>
      <c r="CU32" s="383" t="b">
        <f t="shared" si="2"/>
        <v>0</v>
      </c>
      <c r="CV32" s="383">
        <f t="shared" si="17"/>
        <v>8.1765666162003434</v>
      </c>
      <c r="CW32" s="388">
        <f t="shared" si="18"/>
        <v>1.1286423738736466</v>
      </c>
      <c r="CX32" s="383">
        <f t="shared" si="19"/>
        <v>59.399583945740567</v>
      </c>
      <c r="CY32" s="383">
        <f t="shared" si="20"/>
        <v>2.6987310579597863</v>
      </c>
      <c r="CZ32" s="383">
        <f t="shared" si="21"/>
        <v>4.2894489202750146</v>
      </c>
      <c r="DA32" s="383">
        <f t="shared" si="22"/>
        <v>1.2840806372289082</v>
      </c>
      <c r="DB32" s="388">
        <f t="shared" si="24"/>
        <v>14.742405321029091</v>
      </c>
      <c r="DC32" s="383">
        <f t="shared" si="23"/>
        <v>0.54914370052072492</v>
      </c>
      <c r="DD32" s="383">
        <f t="shared" si="11"/>
        <v>7.4685896799927778E-2</v>
      </c>
      <c r="DE32" s="383">
        <f t="shared" si="12"/>
        <v>8.3543020005006703</v>
      </c>
      <c r="DF32" s="383">
        <f t="shared" si="13"/>
        <v>4.0697333666525317</v>
      </c>
      <c r="DG32" s="383">
        <f t="shared" si="14"/>
        <v>18.181723008314989</v>
      </c>
      <c r="DH32" s="383">
        <f t="shared" si="15"/>
        <v>2.8908766123018399</v>
      </c>
      <c r="DI32" s="383" t="str">
        <f t="shared" si="16"/>
        <v/>
      </c>
      <c r="DK32" s="389"/>
      <c r="DL32" s="389"/>
      <c r="DM32" s="389"/>
      <c r="DN32" s="389"/>
      <c r="DO32" s="389"/>
      <c r="DP32" s="389"/>
      <c r="DQ32" s="389"/>
      <c r="DR32" s="389"/>
      <c r="DS32" s="389"/>
      <c r="DT32" s="389"/>
      <c r="DU32" s="389"/>
      <c r="DV32" s="389"/>
      <c r="DW32" s="389"/>
      <c r="DX32" s="389"/>
      <c r="DY32" s="389"/>
      <c r="DZ32" s="389"/>
      <c r="EA32" s="389"/>
      <c r="EB32" s="389"/>
      <c r="EC32" s="389"/>
      <c r="ED32" s="389"/>
      <c r="EE32" s="389"/>
      <c r="EF32" s="389"/>
      <c r="EG32" s="389"/>
      <c r="EH32" s="389"/>
      <c r="EI32" s="389"/>
      <c r="EJ32" s="389"/>
      <c r="EK32" s="389"/>
      <c r="EL32" s="389"/>
      <c r="EM32" s="389"/>
      <c r="EN32" s="389"/>
      <c r="EO32" s="389"/>
      <c r="EP32" s="389"/>
      <c r="EQ32" s="389"/>
      <c r="ER32" s="389"/>
      <c r="ES32" s="389"/>
      <c r="ET32" s="389"/>
      <c r="EU32" s="389"/>
    </row>
    <row r="33" spans="1:151" s="383" customFormat="1" ht="15" x14ac:dyDescent="0.2">
      <c r="A33" s="383">
        <v>34</v>
      </c>
      <c r="B33" s="383" t="s">
        <v>274</v>
      </c>
      <c r="C33" s="383" t="s">
        <v>528</v>
      </c>
      <c r="D33" s="383" t="s">
        <v>609</v>
      </c>
      <c r="E33" s="384" t="s">
        <v>573</v>
      </c>
      <c r="F33" s="384">
        <v>61.8</v>
      </c>
      <c r="G33" s="385" t="s">
        <v>608</v>
      </c>
      <c r="H33" s="384" t="s">
        <v>573</v>
      </c>
      <c r="I33" s="386">
        <v>76.503506999999999</v>
      </c>
      <c r="J33" s="386">
        <v>0.11152212</v>
      </c>
      <c r="K33" s="386">
        <v>12.27011244</v>
      </c>
      <c r="L33" s="386">
        <v>8.4345264000000045E-2</v>
      </c>
      <c r="M33" s="386">
        <v>0.68305127071749094</v>
      </c>
      <c r="N33" s="386">
        <v>0.75887766305349103</v>
      </c>
      <c r="O33" s="386">
        <v>4.8833880000000003E-2</v>
      </c>
      <c r="P33" s="386">
        <v>0.11097432</v>
      </c>
      <c r="Q33" s="386">
        <v>0.81038544000000012</v>
      </c>
      <c r="R33" s="386">
        <v>3.3355143599999999</v>
      </c>
      <c r="S33" s="386">
        <v>4.656429479999999</v>
      </c>
      <c r="T33" s="386">
        <v>1.93224E-2</v>
      </c>
      <c r="U33" s="386">
        <v>0.28254499790678833</v>
      </c>
      <c r="V33" s="386">
        <v>98.90802410096029</v>
      </c>
      <c r="W33" s="386">
        <v>0.20668757772833002</v>
      </c>
      <c r="X33" s="387">
        <v>3.4</v>
      </c>
      <c r="Y33" s="387">
        <v>5.3</v>
      </c>
      <c r="Z33" s="387">
        <v>10.4</v>
      </c>
      <c r="AA33" s="387"/>
      <c r="AB33" s="387">
        <v>5.7</v>
      </c>
      <c r="AC33" s="387">
        <v>0.4</v>
      </c>
      <c r="AD33" s="387">
        <v>21.2</v>
      </c>
      <c r="AE33" s="387">
        <v>10.1</v>
      </c>
      <c r="AF33" s="387"/>
      <c r="AG33" s="387"/>
      <c r="AH33" s="388">
        <v>0.59066748489901222</v>
      </c>
      <c r="AI33" s="388">
        <v>92.42385274080921</v>
      </c>
      <c r="AJ33" s="388">
        <v>325.71491054154029</v>
      </c>
      <c r="AK33" s="388">
        <v>15.544824832807258</v>
      </c>
      <c r="AL33" s="388">
        <v>0.80924174994473119</v>
      </c>
      <c r="AM33" s="388">
        <v>3.682116605764941</v>
      </c>
      <c r="AN33" s="388">
        <v>0.2067799807549128</v>
      </c>
      <c r="AO33" s="388">
        <v>25.877151130759138</v>
      </c>
      <c r="AP33" s="388">
        <v>46.489342333384791</v>
      </c>
      <c r="AQ33" s="388">
        <v>18.061968637524739</v>
      </c>
      <c r="AR33" s="388">
        <v>4.7494297626164439</v>
      </c>
      <c r="AS33" s="388">
        <v>58.889575376048533</v>
      </c>
      <c r="AT33" s="388">
        <v>15.253717935859974</v>
      </c>
      <c r="AU33" s="388">
        <v>2.6474038561694235</v>
      </c>
      <c r="AV33" s="388">
        <v>69.189657955869706</v>
      </c>
      <c r="AW33" s="388">
        <v>2.1003220571519656</v>
      </c>
      <c r="AX33" s="388">
        <v>0.30818760199376827</v>
      </c>
      <c r="AY33" s="388">
        <v>2.0001932478624935</v>
      </c>
      <c r="AZ33" s="388">
        <v>0.27247759858239778</v>
      </c>
      <c r="BA33" s="388">
        <v>1.3886281911141771</v>
      </c>
      <c r="BB33" s="388">
        <v>6.4579639208091502</v>
      </c>
      <c r="BC33" s="388">
        <v>0.24271616978365132</v>
      </c>
      <c r="BD33" s="388">
        <v>0.57812508307413402</v>
      </c>
      <c r="BE33" s="388">
        <v>8.4667782050583396E-2</v>
      </c>
      <c r="BF33" s="388">
        <v>0.56963771343816427</v>
      </c>
      <c r="BG33" s="388">
        <v>0.10637714901935368</v>
      </c>
      <c r="BH33" s="389">
        <f t="shared" si="0"/>
        <v>1.0190843241084799</v>
      </c>
      <c r="BI33" s="390">
        <v>2.91</v>
      </c>
      <c r="BJ33" s="390">
        <v>7.0000000000000001E-3</v>
      </c>
      <c r="BK33" s="390">
        <v>17.3</v>
      </c>
      <c r="BL33" s="390">
        <v>0.04</v>
      </c>
      <c r="BM33" s="390">
        <v>0.1016</v>
      </c>
      <c r="BN33" s="390">
        <v>4.0000000000000002E-4</v>
      </c>
      <c r="BO33" s="391">
        <v>0.51271800000000001</v>
      </c>
      <c r="BP33" s="390">
        <v>8.2034879999999991E-6</v>
      </c>
      <c r="BQ33" s="391">
        <v>0.51267692782524765</v>
      </c>
      <c r="BR33" s="392">
        <v>2.3108489984347003</v>
      </c>
      <c r="BS33" s="392" t="b">
        <f t="shared" si="1"/>
        <v>0</v>
      </c>
      <c r="BX33" s="388">
        <v>18.597419943199998</v>
      </c>
      <c r="BY33" s="388">
        <v>2.0999999999999999E-3</v>
      </c>
      <c r="BZ33" s="388">
        <v>18.569647326405676</v>
      </c>
      <c r="CA33" s="388">
        <v>15.7085609668</v>
      </c>
      <c r="CB33" s="388">
        <v>2.2000000000000001E-3</v>
      </c>
      <c r="CC33" s="388">
        <v>15.707248755268132</v>
      </c>
      <c r="CD33" s="388">
        <v>39.154620364799996</v>
      </c>
      <c r="CE33" s="388">
        <v>2.2000000000000001E-3</v>
      </c>
      <c r="CF33" s="388">
        <v>38.979377404609608</v>
      </c>
      <c r="CG33" s="388">
        <v>0.84466345411228472</v>
      </c>
      <c r="CH33" s="388">
        <v>5.0000000000000001E-4</v>
      </c>
      <c r="CI33" s="388">
        <v>2.105379159280456</v>
      </c>
      <c r="CJ33" s="388">
        <v>5.0000000000000001E-4</v>
      </c>
      <c r="CK33" s="388"/>
      <c r="CM33" s="392">
        <v>92.42385274080921</v>
      </c>
      <c r="CN33" s="392"/>
      <c r="CO33" s="392">
        <v>58.889575376048533</v>
      </c>
      <c r="CP33" s="392">
        <v>54.41</v>
      </c>
      <c r="CQ33" s="391">
        <v>0.70870599999999995</v>
      </c>
      <c r="CR33" s="391">
        <v>8.5044719999999997E-6</v>
      </c>
      <c r="CS33" s="391">
        <v>4.5412446444242871</v>
      </c>
      <c r="CT33" s="391">
        <v>0.70471903620573284</v>
      </c>
      <c r="CU33" s="383" t="b">
        <f t="shared" si="2"/>
        <v>0</v>
      </c>
      <c r="CV33" s="383">
        <f t="shared" si="17"/>
        <v>45.42738396756129</v>
      </c>
      <c r="CW33" s="388">
        <f t="shared" si="18"/>
        <v>1.7811775276783317</v>
      </c>
      <c r="CX33" s="383">
        <f t="shared" si="19"/>
        <v>26.134908655750571</v>
      </c>
      <c r="CY33" s="383">
        <f t="shared" si="20"/>
        <v>0.71632446584373066</v>
      </c>
      <c r="CZ33" s="383">
        <f t="shared" si="21"/>
        <v>19.20912364428667</v>
      </c>
      <c r="DA33" s="383">
        <f t="shared" si="22"/>
        <v>1.9713603403038462</v>
      </c>
      <c r="DB33" s="388">
        <f t="shared" si="24"/>
        <v>9.1189074603361941</v>
      </c>
      <c r="DC33" s="383">
        <f t="shared" si="23"/>
        <v>1.0190843241084799</v>
      </c>
      <c r="DD33" s="383">
        <f t="shared" si="11"/>
        <v>5.0648017839512179E-2</v>
      </c>
      <c r="DE33" s="383">
        <f t="shared" si="12"/>
        <v>6.5557787563981327</v>
      </c>
      <c r="DF33" s="383">
        <f t="shared" si="13"/>
        <v>16.980934123133757</v>
      </c>
      <c r="DG33" s="383">
        <f t="shared" si="14"/>
        <v>12.586969442489206</v>
      </c>
      <c r="DH33" s="383">
        <f t="shared" si="15"/>
        <v>6.8383177572387108</v>
      </c>
      <c r="DI33" s="383">
        <f t="shared" si="16"/>
        <v>61.8</v>
      </c>
      <c r="DK33" s="389"/>
      <c r="DL33" s="389"/>
      <c r="DM33" s="389"/>
      <c r="DN33" s="389"/>
      <c r="DO33" s="389"/>
      <c r="DP33" s="389"/>
      <c r="DQ33" s="389"/>
      <c r="DR33" s="389"/>
      <c r="DS33" s="389"/>
      <c r="DT33" s="389"/>
      <c r="DU33" s="389"/>
      <c r="DV33" s="389"/>
      <c r="DW33" s="389"/>
      <c r="DX33" s="389"/>
      <c r="DY33" s="389"/>
      <c r="DZ33" s="389"/>
      <c r="EA33" s="389"/>
      <c r="EB33" s="389"/>
      <c r="EC33" s="389"/>
      <c r="ED33" s="389"/>
      <c r="EE33" s="389"/>
      <c r="EF33" s="389"/>
      <c r="EG33" s="389"/>
      <c r="EH33" s="425"/>
      <c r="EI33" s="425"/>
      <c r="EJ33" s="425"/>
      <c r="EK33" s="389"/>
      <c r="EL33" s="389"/>
      <c r="EM33" s="389"/>
      <c r="EN33" s="389"/>
      <c r="EO33" s="389"/>
      <c r="EP33" s="389"/>
      <c r="EQ33" s="389"/>
      <c r="ER33" s="389"/>
      <c r="ES33" s="389"/>
      <c r="ET33" s="389"/>
      <c r="EU33" s="389"/>
    </row>
    <row r="34" spans="1:151" s="383" customFormat="1" ht="14" x14ac:dyDescent="0.2">
      <c r="A34" s="383">
        <v>35</v>
      </c>
      <c r="B34" s="383" t="s">
        <v>319</v>
      </c>
      <c r="C34" s="383" t="s">
        <v>528</v>
      </c>
      <c r="D34" s="383" t="s">
        <v>609</v>
      </c>
      <c r="E34" s="384" t="s">
        <v>573</v>
      </c>
      <c r="F34" s="384">
        <v>58.5</v>
      </c>
      <c r="G34" s="385" t="s">
        <v>608</v>
      </c>
      <c r="H34" s="384" t="s">
        <v>573</v>
      </c>
      <c r="I34" s="386">
        <v>59.478878570314251</v>
      </c>
      <c r="J34" s="386">
        <v>0.94901966101838375</v>
      </c>
      <c r="K34" s="386">
        <v>16.555539723553665</v>
      </c>
      <c r="L34" s="386">
        <v>0.68985525943470183</v>
      </c>
      <c r="M34" s="386">
        <v>5.5866386471683489</v>
      </c>
      <c r="N34" s="386">
        <v>6.2068185254001458</v>
      </c>
      <c r="O34" s="386">
        <v>0.12780807702522351</v>
      </c>
      <c r="P34" s="386">
        <v>3.2623604062407372</v>
      </c>
      <c r="Q34" s="386">
        <v>6.6301290500171666</v>
      </c>
      <c r="R34" s="386">
        <v>3.7173426619169754</v>
      </c>
      <c r="S34" s="386">
        <v>1.43804183488991</v>
      </c>
      <c r="T34" s="386">
        <v>0.19704004804515121</v>
      </c>
      <c r="U34" s="386">
        <v>0.36</v>
      </c>
      <c r="V34" s="386">
        <v>98.922978558421605</v>
      </c>
      <c r="W34" s="386">
        <v>0.48358978145988751</v>
      </c>
      <c r="X34" s="387">
        <v>21.8</v>
      </c>
      <c r="Y34" s="387">
        <v>184.4</v>
      </c>
      <c r="Z34" s="387">
        <v>29.3</v>
      </c>
      <c r="AA34" s="387"/>
      <c r="AB34" s="387">
        <v>11.292464795299823</v>
      </c>
      <c r="AC34" s="387">
        <v>66.2</v>
      </c>
      <c r="AD34" s="387">
        <v>83.7</v>
      </c>
      <c r="AE34" s="387">
        <v>18.5</v>
      </c>
      <c r="AF34" s="387"/>
      <c r="AG34" s="387"/>
      <c r="AH34" s="388">
        <v>5.0670296036579385</v>
      </c>
      <c r="AI34" s="388">
        <v>42.720042865243734</v>
      </c>
      <c r="AJ34" s="388">
        <v>238.23808345632889</v>
      </c>
      <c r="AK34" s="388">
        <v>3.1290309275374466</v>
      </c>
      <c r="AL34" s="388">
        <v>0.70174916809246257</v>
      </c>
      <c r="AM34" s="388">
        <v>2.7810514160288844</v>
      </c>
      <c r="AN34" s="388">
        <v>0.18429682380373669</v>
      </c>
      <c r="AO34" s="388">
        <v>10.991697423343203</v>
      </c>
      <c r="AP34" s="388">
        <v>26.203612972634318</v>
      </c>
      <c r="AQ34" s="388">
        <v>9.0969797688177181</v>
      </c>
      <c r="AR34" s="388">
        <v>3.7257768785422831</v>
      </c>
      <c r="AS34" s="388">
        <v>391.4267010498333</v>
      </c>
      <c r="AT34" s="388">
        <v>16.68150749698038</v>
      </c>
      <c r="AU34" s="388">
        <v>4.2052573001847842</v>
      </c>
      <c r="AV34" s="388">
        <v>126.36978666249391</v>
      </c>
      <c r="AW34" s="388">
        <v>3.7918782569813669</v>
      </c>
      <c r="AX34" s="388">
        <v>1.0731045569799122</v>
      </c>
      <c r="AY34" s="388">
        <v>4.1727941604095893</v>
      </c>
      <c r="AZ34" s="388">
        <v>0.69626629783757166</v>
      </c>
      <c r="BA34" s="388">
        <v>4.2365558700370194</v>
      </c>
      <c r="BB34" s="388">
        <v>21.937172549843869</v>
      </c>
      <c r="BC34" s="388">
        <v>0.86393439926111015</v>
      </c>
      <c r="BD34" s="388">
        <v>2.3454128203391744</v>
      </c>
      <c r="BE34" s="388">
        <v>0.33341976842814225</v>
      </c>
      <c r="BF34" s="388">
        <v>2.0206782222296109</v>
      </c>
      <c r="BG34" s="388">
        <v>0.31315276338188258</v>
      </c>
      <c r="BH34" s="389">
        <f t="shared" si="0"/>
        <v>0.1875748296791433</v>
      </c>
      <c r="BI34" s="390">
        <v>4.2300000000000004</v>
      </c>
      <c r="BJ34" s="390">
        <v>1.0999999999999999E-2</v>
      </c>
      <c r="BK34" s="390">
        <v>17.16</v>
      </c>
      <c r="BL34" s="390">
        <v>0.04</v>
      </c>
      <c r="BM34" s="390">
        <v>0.14909</v>
      </c>
      <c r="BN34" s="390">
        <v>6.3000000000000003E-4</v>
      </c>
      <c r="BO34" s="391">
        <v>0.51275099999999996</v>
      </c>
      <c r="BP34" s="390">
        <v>3.9999999999999998E-6</v>
      </c>
      <c r="BQ34" s="391">
        <v>0.51269394874397578</v>
      </c>
      <c r="BR34" s="392">
        <v>2.5600494746380598</v>
      </c>
      <c r="BS34" s="392" t="b">
        <f t="shared" si="1"/>
        <v>0</v>
      </c>
      <c r="BX34" s="388">
        <v>18.617880932000002</v>
      </c>
      <c r="BY34" s="388">
        <v>2.8E-3</v>
      </c>
      <c r="BZ34" s="388">
        <v>18.572776113374648</v>
      </c>
      <c r="CA34" s="388">
        <v>15.672528716</v>
      </c>
      <c r="CB34" s="388">
        <v>2.8E-3</v>
      </c>
      <c r="CC34" s="388">
        <v>15.6704005346876</v>
      </c>
      <c r="CD34" s="388">
        <v>38.927806860799997</v>
      </c>
      <c r="CE34" s="388">
        <v>3.0999999999999999E-3</v>
      </c>
      <c r="CF34" s="388">
        <v>38.86173097719346</v>
      </c>
      <c r="CG34" s="388">
        <v>0.84179981455689756</v>
      </c>
      <c r="CH34" s="388">
        <v>6.9999999999999999E-4</v>
      </c>
      <c r="CI34" s="388">
        <v>2.0908827918161053</v>
      </c>
      <c r="CJ34" s="388">
        <v>8.0000000000000004E-4</v>
      </c>
      <c r="CK34" s="388"/>
      <c r="CM34" s="392">
        <v>42.720042865243734</v>
      </c>
      <c r="CN34" s="392">
        <v>42.7</v>
      </c>
      <c r="CO34" s="392">
        <v>391.4267010498333</v>
      </c>
      <c r="CP34" s="392">
        <v>373.66</v>
      </c>
      <c r="CQ34" s="391">
        <v>0.70464400000000005</v>
      </c>
      <c r="CR34" s="391">
        <v>7.9999999999999996E-6</v>
      </c>
      <c r="CS34" s="391">
        <v>0.33050000000000002</v>
      </c>
      <c r="CT34" s="391">
        <v>0.70438166121811563</v>
      </c>
      <c r="CU34" s="383" t="b">
        <f t="shared" si="2"/>
        <v>0</v>
      </c>
      <c r="CV34" s="383">
        <f t="shared" si="17"/>
        <v>5.4396080001371985</v>
      </c>
      <c r="CW34" s="388">
        <f t="shared" si="18"/>
        <v>1.2179662440272809</v>
      </c>
      <c r="CX34" s="383">
        <f t="shared" si="19"/>
        <v>30.050429175152033</v>
      </c>
      <c r="CY34" s="383">
        <f t="shared" si="20"/>
        <v>2.585003142277539</v>
      </c>
      <c r="CZ34" s="383">
        <f t="shared" si="21"/>
        <v>4.4589022257667503</v>
      </c>
      <c r="DA34" s="383">
        <f t="shared" si="22"/>
        <v>1.6954873312781724</v>
      </c>
      <c r="DB34" s="388">
        <f t="shared" si="24"/>
        <v>17.843078918236397</v>
      </c>
      <c r="DC34" s="383">
        <f t="shared" si="23"/>
        <v>0.1875748296791433</v>
      </c>
      <c r="DD34" s="383">
        <f t="shared" si="11"/>
        <v>8.2585131209137713E-2</v>
      </c>
      <c r="DE34" s="383">
        <f t="shared" si="12"/>
        <v>5.9946620542598801</v>
      </c>
      <c r="DF34" s="383">
        <f t="shared" si="13"/>
        <v>2.5547567330433294</v>
      </c>
      <c r="DG34" s="383">
        <f t="shared" si="14"/>
        <v>21.674366959044903</v>
      </c>
      <c r="DH34" s="383">
        <f t="shared" si="15"/>
        <v>1.9025545165171829</v>
      </c>
      <c r="DI34" s="383" t="str">
        <f t="shared" si="16"/>
        <v/>
      </c>
      <c r="EH34" s="389"/>
      <c r="EI34" s="389"/>
      <c r="EJ34" s="389"/>
      <c r="EL34" s="385">
        <v>116</v>
      </c>
      <c r="EM34" s="394">
        <v>5.5</v>
      </c>
      <c r="EN34" s="395">
        <v>0.70404999999999995</v>
      </c>
    </row>
    <row r="35" spans="1:151" s="383" customFormat="1" ht="13" customHeight="1" x14ac:dyDescent="0.2">
      <c r="A35" s="383">
        <v>36</v>
      </c>
      <c r="B35" s="383" t="s">
        <v>24</v>
      </c>
      <c r="C35" s="383" t="s">
        <v>528</v>
      </c>
      <c r="D35" s="383" t="s">
        <v>609</v>
      </c>
      <c r="E35" s="384" t="s">
        <v>573</v>
      </c>
      <c r="F35" s="384">
        <v>58.1</v>
      </c>
      <c r="G35" s="385" t="s">
        <v>608</v>
      </c>
      <c r="H35" s="384" t="s">
        <v>573</v>
      </c>
      <c r="I35" s="386">
        <v>77.147099209076686</v>
      </c>
      <c r="J35" s="386">
        <v>0.11242674485031454</v>
      </c>
      <c r="K35" s="386">
        <v>12.133710597505674</v>
      </c>
      <c r="L35" s="386">
        <v>5.7075263981361875E-2</v>
      </c>
      <c r="M35" s="386">
        <v>0.46221126996538242</v>
      </c>
      <c r="N35" s="386">
        <v>0.51352193228462673</v>
      </c>
      <c r="O35" s="386">
        <v>2.6288283401509183E-2</v>
      </c>
      <c r="P35" s="386">
        <v>6.1024670122675061E-2</v>
      </c>
      <c r="Q35" s="386">
        <v>0.52593878379451797</v>
      </c>
      <c r="R35" s="386">
        <v>2.883659699024836</v>
      </c>
      <c r="S35" s="386">
        <v>5.6388411848556617</v>
      </c>
      <c r="T35" s="386">
        <v>9.0301566817808741E-3</v>
      </c>
      <c r="U35" s="386">
        <v>0.2</v>
      </c>
      <c r="V35" s="386">
        <v>99.251541261598277</v>
      </c>
      <c r="W35" s="386">
        <v>0.17472814821402979</v>
      </c>
      <c r="X35" s="387">
        <v>3</v>
      </c>
      <c r="Y35" s="387">
        <v>4.8</v>
      </c>
      <c r="Z35" s="387">
        <v>2.9</v>
      </c>
      <c r="AA35" s="387"/>
      <c r="AB35" s="387">
        <v>0.21672106686561676</v>
      </c>
      <c r="AC35" s="387">
        <v>0</v>
      </c>
      <c r="AD35" s="387">
        <v>6.2</v>
      </c>
      <c r="AE35" s="387">
        <v>10.4</v>
      </c>
      <c r="AF35" s="387"/>
      <c r="AG35" s="387"/>
      <c r="AH35" s="388">
        <v>0.49304853184754932</v>
      </c>
      <c r="AI35" s="388">
        <v>103.29767391157633</v>
      </c>
      <c r="AJ35" s="388">
        <v>329.12674400168646</v>
      </c>
      <c r="AK35" s="388">
        <v>12.673608090024425</v>
      </c>
      <c r="AL35" s="388">
        <v>0.70890242958247751</v>
      </c>
      <c r="AM35" s="388">
        <v>3.0816115512415365</v>
      </c>
      <c r="AN35" s="388">
        <v>0.20167009621468707</v>
      </c>
      <c r="AO35" s="388">
        <v>23.524918597053791</v>
      </c>
      <c r="AP35" s="388">
        <v>41.692307863563201</v>
      </c>
      <c r="AQ35" s="388">
        <v>11.165791935883409</v>
      </c>
      <c r="AR35" s="388">
        <v>4.1826942118969397</v>
      </c>
      <c r="AS35" s="388">
        <v>43.257188895234485</v>
      </c>
      <c r="AT35" s="388">
        <v>13.375031280074458</v>
      </c>
      <c r="AU35" s="388">
        <v>1.934024794780085</v>
      </c>
      <c r="AV35" s="388">
        <v>82.945024104719948</v>
      </c>
      <c r="AW35" s="388">
        <v>2.5319752087179279</v>
      </c>
      <c r="AX35" s="388">
        <v>0.44454065904217044</v>
      </c>
      <c r="AY35" s="388">
        <v>1.1834209617407758</v>
      </c>
      <c r="AZ35" s="388">
        <v>0.14556215411542911</v>
      </c>
      <c r="BA35" s="388">
        <v>0.75007956546426846</v>
      </c>
      <c r="BB35" s="388">
        <v>4.4486269029887664</v>
      </c>
      <c r="BC35" s="388">
        <v>0.15617135612014599</v>
      </c>
      <c r="BD35" s="388">
        <v>0.47437277052825905</v>
      </c>
      <c r="BE35" s="388">
        <v>8.1789659232270065E-2</v>
      </c>
      <c r="BF35" s="388">
        <v>0.59944166798062526</v>
      </c>
      <c r="BG35" s="388">
        <v>0.11812259546536479</v>
      </c>
      <c r="BH35" s="389">
        <f t="shared" ref="BH35:BH66" si="25">AK35/AT35</f>
        <v>0.94755726731682621</v>
      </c>
      <c r="BI35" s="390">
        <v>1.82</v>
      </c>
      <c r="BJ35" s="390">
        <v>5.0000000000000001E-3</v>
      </c>
      <c r="BK35" s="390">
        <v>13.66</v>
      </c>
      <c r="BL35" s="390">
        <v>0.03</v>
      </c>
      <c r="BM35" s="390">
        <v>8.0369999999999997E-2</v>
      </c>
      <c r="BN35" s="390">
        <v>3.4000000000000002E-4</v>
      </c>
      <c r="BO35" s="391">
        <v>0.51272099999999998</v>
      </c>
      <c r="BP35" s="390">
        <v>5.0000000000000004E-6</v>
      </c>
      <c r="BQ35" s="391">
        <v>0.51269045568696503</v>
      </c>
      <c r="BR35" s="392">
        <v>2.4818551783223342</v>
      </c>
      <c r="BS35" s="392" t="b">
        <f t="shared" ref="BS35:BS66" si="26">BO35=BQ35</f>
        <v>0</v>
      </c>
      <c r="BX35" s="388">
        <v>18.585298922399996</v>
      </c>
      <c r="BY35" s="388">
        <v>2.0999999999999999E-3</v>
      </c>
      <c r="BZ35" s="388">
        <v>18.548400009404578</v>
      </c>
      <c r="CA35" s="388">
        <v>15.660613976800001</v>
      </c>
      <c r="CB35" s="388">
        <v>2.0999999999999999E-3</v>
      </c>
      <c r="CC35" s="388">
        <v>15.658873266938214</v>
      </c>
      <c r="CD35" s="388">
        <v>39.035230028800001</v>
      </c>
      <c r="CE35" s="388">
        <v>2.0999999999999999E-3</v>
      </c>
      <c r="CF35" s="388">
        <v>38.818495220923829</v>
      </c>
      <c r="CG35" s="388">
        <v>0.84263449526361889</v>
      </c>
      <c r="CH35" s="388">
        <v>5.9999999999999995E-4</v>
      </c>
      <c r="CI35" s="388">
        <v>2.1003283397154648</v>
      </c>
      <c r="CJ35" s="388">
        <v>5.9999999999999995E-4</v>
      </c>
      <c r="CK35" s="388"/>
      <c r="CM35" s="392">
        <v>103.29767391157633</v>
      </c>
      <c r="CN35" s="392">
        <v>128.30000000000001</v>
      </c>
      <c r="CO35" s="392">
        <v>43.257188895234485</v>
      </c>
      <c r="CP35" s="392">
        <v>40.130000000000003</v>
      </c>
      <c r="CQ35" s="391">
        <v>0.70997600000000005</v>
      </c>
      <c r="CR35" s="391">
        <v>1.1E-5</v>
      </c>
      <c r="CS35" s="391">
        <v>9.2521000000000004</v>
      </c>
      <c r="CT35" s="391">
        <v>0.70412699032829484</v>
      </c>
      <c r="CU35" s="383" t="b">
        <f t="shared" ref="CU35:CU66" si="27">CQ35=CT35</f>
        <v>0</v>
      </c>
      <c r="CV35" s="383">
        <f t="shared" si="17"/>
        <v>39.244716965211282</v>
      </c>
      <c r="CW35" s="388">
        <f t="shared" si="18"/>
        <v>1.9509815017372905</v>
      </c>
      <c r="CX35" s="383">
        <f t="shared" si="19"/>
        <v>42.887259940300559</v>
      </c>
      <c r="CY35" s="383">
        <f t="shared" si="20"/>
        <v>0.51139225321144588</v>
      </c>
      <c r="CZ35" s="383">
        <f t="shared" si="21"/>
        <v>17.877789045650196</v>
      </c>
      <c r="DA35" s="383">
        <f t="shared" si="22"/>
        <v>1.0119036860494521</v>
      </c>
      <c r="DB35" s="388">
        <f t="shared" si="24"/>
        <v>9.723716966727995</v>
      </c>
      <c r="DC35" s="383">
        <f t="shared" si="23"/>
        <v>0.94755726731682621</v>
      </c>
      <c r="DD35" s="383">
        <f t="shared" ref="DD35:DD66" si="28">BG35/AW35</f>
        <v>4.6652350725494056E-2</v>
      </c>
      <c r="DE35" s="383">
        <f t="shared" ref="DE35:DE66" si="29">1/AT35*100</f>
        <v>7.4766180284733741</v>
      </c>
      <c r="DF35" s="383">
        <f t="shared" ref="DF35:DF66" si="30">1/AS35*1000</f>
        <v>23.117544748964651</v>
      </c>
      <c r="DG35" s="383">
        <f t="shared" ref="DG35:DG66" si="31">AJ35/AO35</f>
        <v>13.990558251831978</v>
      </c>
      <c r="DH35" s="383">
        <f t="shared" ref="DH35:DH66" si="32">N35/P35</f>
        <v>8.4149890733094903</v>
      </c>
      <c r="DI35" s="383">
        <f t="shared" ref="DI35:DI66" si="33">IF(CW35&gt;1.5,F35,"")</f>
        <v>58.1</v>
      </c>
      <c r="DK35" s="389"/>
      <c r="DL35" s="389"/>
      <c r="DM35" s="389"/>
      <c r="DN35" s="389"/>
      <c r="DO35" s="389"/>
      <c r="DP35" s="389"/>
      <c r="DQ35" s="389"/>
      <c r="DR35" s="389"/>
      <c r="DS35" s="389"/>
      <c r="DT35" s="389"/>
      <c r="DU35" s="389"/>
      <c r="DV35" s="389"/>
      <c r="DW35" s="389"/>
      <c r="DX35" s="389"/>
      <c r="DY35" s="389"/>
      <c r="DZ35" s="389"/>
      <c r="EA35" s="389"/>
      <c r="EB35" s="389"/>
      <c r="EC35" s="389"/>
      <c r="ED35" s="389"/>
      <c r="EE35" s="389"/>
      <c r="EF35" s="389"/>
      <c r="EG35" s="389"/>
      <c r="EH35" s="425"/>
      <c r="EI35" s="425"/>
      <c r="EJ35" s="425"/>
      <c r="EK35" s="389"/>
      <c r="EL35" s="389"/>
      <c r="EM35" s="389"/>
      <c r="EN35" s="389"/>
      <c r="EO35" s="389"/>
      <c r="EP35" s="389"/>
      <c r="EQ35" s="389"/>
      <c r="ER35" s="389"/>
      <c r="ES35" s="389"/>
      <c r="ET35" s="389"/>
      <c r="EU35" s="389"/>
    </row>
    <row r="36" spans="1:151" s="383" customFormat="1" ht="14" x14ac:dyDescent="0.2">
      <c r="A36" s="383">
        <v>37</v>
      </c>
      <c r="B36" s="383" t="s">
        <v>275</v>
      </c>
      <c r="C36" s="383" t="s">
        <v>528</v>
      </c>
      <c r="D36" s="383" t="s">
        <v>609</v>
      </c>
      <c r="E36" s="384" t="s">
        <v>573</v>
      </c>
      <c r="F36" s="384">
        <v>53.4</v>
      </c>
      <c r="G36" s="385" t="s">
        <v>608</v>
      </c>
      <c r="H36" s="384" t="s">
        <v>573</v>
      </c>
      <c r="I36" s="386">
        <v>60.232512360000001</v>
      </c>
      <c r="J36" s="386">
        <v>0.80900099999999997</v>
      </c>
      <c r="K36" s="386">
        <v>17.014249679999999</v>
      </c>
      <c r="L36" s="386">
        <v>0.64377356400000008</v>
      </c>
      <c r="M36" s="386">
        <v>5.2134563351953913</v>
      </c>
      <c r="N36" s="386">
        <v>5.7922087692313911</v>
      </c>
      <c r="O36" s="386">
        <v>0.13964915999999999</v>
      </c>
      <c r="P36" s="386">
        <v>2.8219369200000002</v>
      </c>
      <c r="Q36" s="386">
        <v>5.9984697599999981</v>
      </c>
      <c r="R36" s="386">
        <v>4.1036594399999977</v>
      </c>
      <c r="S36" s="386">
        <v>1.3199888400000002</v>
      </c>
      <c r="T36" s="386">
        <v>0.21117191999999999</v>
      </c>
      <c r="U36" s="386">
        <v>1.0296666326836825</v>
      </c>
      <c r="V36" s="386">
        <v>99.472514481915056</v>
      </c>
      <c r="W36" s="386">
        <v>0.46466967946771026</v>
      </c>
      <c r="X36" s="387">
        <v>18.8</v>
      </c>
      <c r="Y36" s="387">
        <v>154.6</v>
      </c>
      <c r="Z36" s="387">
        <v>16.8</v>
      </c>
      <c r="AA36" s="387"/>
      <c r="AB36" s="387">
        <v>10.7</v>
      </c>
      <c r="AC36" s="387">
        <v>19.899999999999999</v>
      </c>
      <c r="AD36" s="387">
        <v>73.400000000000006</v>
      </c>
      <c r="AE36" s="387">
        <v>19.100000000000001</v>
      </c>
      <c r="AF36" s="387"/>
      <c r="AG36" s="387"/>
      <c r="AH36" s="388">
        <v>1.1535400961001536</v>
      </c>
      <c r="AI36" s="388">
        <v>35.22086451423818</v>
      </c>
      <c r="AJ36" s="388">
        <v>354.44116223457866</v>
      </c>
      <c r="AK36" s="388">
        <v>1.193532330068533</v>
      </c>
      <c r="AL36" s="388">
        <v>0.33030177603869693</v>
      </c>
      <c r="AM36" s="388">
        <v>4.7770696662544463</v>
      </c>
      <c r="AN36" s="388">
        <v>0.26552876942814629</v>
      </c>
      <c r="AO36" s="388">
        <v>17.585108092308236</v>
      </c>
      <c r="AP36" s="388">
        <v>38.188638811484296</v>
      </c>
      <c r="AQ36" s="388">
        <v>5.3275626429306113</v>
      </c>
      <c r="AR36" s="388">
        <v>4.8048952944183405</v>
      </c>
      <c r="AS36" s="388">
        <v>451.02320702336903</v>
      </c>
      <c r="AT36" s="388">
        <v>19.572922743257955</v>
      </c>
      <c r="AU36" s="388">
        <v>4.3277728971857226</v>
      </c>
      <c r="AV36" s="388">
        <v>160.4547327187768</v>
      </c>
      <c r="AW36" s="388">
        <v>4.1363796640439441</v>
      </c>
      <c r="AX36" s="388">
        <v>1.1955595591061261</v>
      </c>
      <c r="AY36" s="388">
        <v>4.1830143588729731</v>
      </c>
      <c r="AZ36" s="388">
        <v>0.70016099990989933</v>
      </c>
      <c r="BA36" s="388">
        <v>4.1962132104445882</v>
      </c>
      <c r="BB36" s="388">
        <v>22.047260451978822</v>
      </c>
      <c r="BC36" s="388">
        <v>0.85378826940322672</v>
      </c>
      <c r="BD36" s="388">
        <v>2.3344436259671166</v>
      </c>
      <c r="BE36" s="388">
        <v>0.34561516006998239</v>
      </c>
      <c r="BF36" s="388">
        <v>2.1473953238363865</v>
      </c>
      <c r="BG36" s="388">
        <v>0.34790206767544729</v>
      </c>
      <c r="BH36" s="389">
        <f t="shared" si="25"/>
        <v>6.0978748331270781E-2</v>
      </c>
      <c r="BI36" s="390">
        <v>4.46</v>
      </c>
      <c r="BJ36" s="390">
        <v>1.2E-2</v>
      </c>
      <c r="BK36" s="390">
        <v>20.309999999999999</v>
      </c>
      <c r="BL36" s="390">
        <v>0.05</v>
      </c>
      <c r="BM36" s="390">
        <v>0.13289999999999999</v>
      </c>
      <c r="BN36" s="390">
        <v>5.9999999999999995E-4</v>
      </c>
      <c r="BO36" s="391">
        <v>0.51272700000000004</v>
      </c>
      <c r="BP36" s="390">
        <v>5.1272700000000005E-6</v>
      </c>
      <c r="BQ36" s="391">
        <v>0.51268057843003012</v>
      </c>
      <c r="BR36" s="392">
        <v>2.1711239713329</v>
      </c>
      <c r="BS36" s="392" t="b">
        <f t="shared" si="26"/>
        <v>0</v>
      </c>
      <c r="BX36" s="388">
        <v>18.610587469599999</v>
      </c>
      <c r="BY36" s="388">
        <v>1.9E-3</v>
      </c>
      <c r="BZ36" s="388">
        <v>18.577478302419571</v>
      </c>
      <c r="CA36" s="388">
        <v>15.690534303600002</v>
      </c>
      <c r="CB36" s="388">
        <v>2E-3</v>
      </c>
      <c r="CC36" s="388">
        <v>15.688975450129639</v>
      </c>
      <c r="CD36" s="388">
        <v>38.987684902399991</v>
      </c>
      <c r="CE36" s="388">
        <v>2E-3</v>
      </c>
      <c r="CF36" s="388">
        <v>38.948367859152071</v>
      </c>
      <c r="CG36" s="388">
        <v>0.84309720632033558</v>
      </c>
      <c r="CH36" s="388">
        <v>5.9999999999999995E-4</v>
      </c>
      <c r="CI36" s="388">
        <v>2.094919623901478</v>
      </c>
      <c r="CJ36" s="388">
        <v>5.0000000000000001E-4</v>
      </c>
      <c r="CK36" s="388"/>
      <c r="CM36" s="392">
        <v>35.22086451423818</v>
      </c>
      <c r="CN36" s="392"/>
      <c r="CO36" s="392">
        <v>451.02320702336903</v>
      </c>
      <c r="CP36" s="392">
        <v>447.9</v>
      </c>
      <c r="CQ36" s="391">
        <v>0.70442099999999996</v>
      </c>
      <c r="CR36" s="391">
        <v>1.2679578E-5</v>
      </c>
      <c r="CS36" s="391">
        <v>0.22586467032642252</v>
      </c>
      <c r="CT36" s="391">
        <v>0.70424966638656816</v>
      </c>
      <c r="CU36" s="383" t="b">
        <f t="shared" si="27"/>
        <v>0</v>
      </c>
      <c r="CV36" s="383">
        <f t="shared" si="17"/>
        <v>8.1890408799493475</v>
      </c>
      <c r="CW36" s="388">
        <f t="shared" si="18"/>
        <v>1.2326876270188181</v>
      </c>
      <c r="CX36" s="383">
        <f t="shared" si="19"/>
        <v>37.07558980812459</v>
      </c>
      <c r="CY36" s="383">
        <f t="shared" si="20"/>
        <v>3.1088591930822669</v>
      </c>
      <c r="CZ36" s="383">
        <f t="shared" si="21"/>
        <v>3.6134602253204453</v>
      </c>
      <c r="DA36" s="383">
        <f t="shared" si="22"/>
        <v>1.5802446020509835</v>
      </c>
      <c r="DB36" s="388">
        <f t="shared" si="24"/>
        <v>20.457108855122545</v>
      </c>
      <c r="DC36" s="383">
        <f t="shared" si="23"/>
        <v>6.0978748331270781E-2</v>
      </c>
      <c r="DD36" s="383">
        <f t="shared" si="28"/>
        <v>8.4107866282110033E-2</v>
      </c>
      <c r="DE36" s="383">
        <f t="shared" si="29"/>
        <v>5.1090989992511862</v>
      </c>
      <c r="DF36" s="383">
        <f t="shared" si="30"/>
        <v>2.2171808111598716</v>
      </c>
      <c r="DG36" s="383">
        <f t="shared" si="31"/>
        <v>20.155756812755218</v>
      </c>
      <c r="DH36" s="383">
        <f t="shared" si="32"/>
        <v>2.0525649344533861</v>
      </c>
      <c r="DI36" s="383" t="str">
        <f t="shared" si="33"/>
        <v/>
      </c>
      <c r="DK36" s="389"/>
      <c r="DL36" s="389"/>
      <c r="DM36" s="389"/>
      <c r="DN36" s="389"/>
      <c r="DO36" s="389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89"/>
      <c r="EB36" s="389"/>
      <c r="EC36" s="389"/>
      <c r="ED36" s="389"/>
      <c r="EE36" s="389"/>
      <c r="EF36" s="389"/>
      <c r="EG36" s="389"/>
      <c r="EH36" s="389"/>
      <c r="EI36" s="389"/>
      <c r="EJ36" s="389"/>
      <c r="EK36" s="389"/>
      <c r="EL36" s="389"/>
      <c r="EM36" s="389"/>
      <c r="EN36" s="389"/>
      <c r="EO36" s="389"/>
      <c r="EP36" s="389"/>
      <c r="EQ36" s="389"/>
      <c r="ER36" s="389"/>
      <c r="ES36" s="389"/>
      <c r="ET36" s="389"/>
      <c r="EU36" s="389"/>
    </row>
    <row r="37" spans="1:151" s="383" customFormat="1" ht="14" x14ac:dyDescent="0.2">
      <c r="A37" s="383">
        <v>38</v>
      </c>
      <c r="B37" s="383" t="s">
        <v>276</v>
      </c>
      <c r="C37" s="383" t="s">
        <v>528</v>
      </c>
      <c r="D37" s="383" t="s">
        <v>609</v>
      </c>
      <c r="E37" s="384" t="s">
        <v>573</v>
      </c>
      <c r="F37" s="384">
        <v>53.3</v>
      </c>
      <c r="G37" s="385" t="s">
        <v>608</v>
      </c>
      <c r="H37" s="384" t="s">
        <v>573</v>
      </c>
      <c r="I37" s="386">
        <v>61.915622880000001</v>
      </c>
      <c r="J37" s="386">
        <v>0.88579259999999993</v>
      </c>
      <c r="K37" s="386">
        <v>16.401869039999994</v>
      </c>
      <c r="L37" s="386">
        <v>0.61901101199999997</v>
      </c>
      <c r="M37" s="386">
        <v>5.0129223418486166</v>
      </c>
      <c r="N37" s="386">
        <v>5.5694132416366164</v>
      </c>
      <c r="O37" s="386">
        <v>0.10774728</v>
      </c>
      <c r="P37" s="386">
        <v>2.4371821199999997</v>
      </c>
      <c r="Q37" s="386">
        <v>5.1391408799999994</v>
      </c>
      <c r="R37" s="386">
        <v>3.5934883200000005</v>
      </c>
      <c r="S37" s="386">
        <v>2.9355705600000004</v>
      </c>
      <c r="T37" s="386">
        <v>0.24225708000000004</v>
      </c>
      <c r="U37" s="386">
        <v>0.25667351129412957</v>
      </c>
      <c r="V37" s="386">
        <v>99.484757512930742</v>
      </c>
      <c r="W37" s="386">
        <v>0.4380907706027673</v>
      </c>
      <c r="X37" s="387">
        <v>14.1</v>
      </c>
      <c r="Y37" s="387">
        <v>137</v>
      </c>
      <c r="Z37" s="387">
        <v>24.4</v>
      </c>
      <c r="AA37" s="387"/>
      <c r="AB37" s="387">
        <v>13.7</v>
      </c>
      <c r="AC37" s="387">
        <v>26.6</v>
      </c>
      <c r="AD37" s="387">
        <v>67.3</v>
      </c>
      <c r="AE37" s="387">
        <v>19.3</v>
      </c>
      <c r="AF37" s="387"/>
      <c r="AG37" s="387"/>
      <c r="AH37" s="388">
        <v>11.258586897887294</v>
      </c>
      <c r="AI37" s="388">
        <v>117.58012202192941</v>
      </c>
      <c r="AJ37" s="388">
        <v>470.66375200996254</v>
      </c>
      <c r="AK37" s="388">
        <v>13.100659377878827</v>
      </c>
      <c r="AL37" s="388">
        <v>2.9007647311847635</v>
      </c>
      <c r="AM37" s="388">
        <v>6.5845803319788931</v>
      </c>
      <c r="AN37" s="388">
        <v>0.43324100119671172</v>
      </c>
      <c r="AO37" s="388">
        <v>25.590094552129749</v>
      </c>
      <c r="AP37" s="388">
        <v>53.869357605428398</v>
      </c>
      <c r="AQ37" s="388">
        <v>9.0899898940163038</v>
      </c>
      <c r="AR37" s="388">
        <v>6.4698240537293668</v>
      </c>
      <c r="AS37" s="388">
        <v>408.41159671591265</v>
      </c>
      <c r="AT37" s="388">
        <v>24.56625243263672</v>
      </c>
      <c r="AU37" s="388">
        <v>5.0346898149234054</v>
      </c>
      <c r="AV37" s="388">
        <v>328.03707747048617</v>
      </c>
      <c r="AW37" s="388">
        <v>8.3478578820282134</v>
      </c>
      <c r="AX37" s="388">
        <v>1.2877745911269058</v>
      </c>
      <c r="AY37" s="388">
        <v>4.4833183053684751</v>
      </c>
      <c r="AZ37" s="388">
        <v>0.6931568983045856</v>
      </c>
      <c r="BA37" s="388">
        <v>4.1077946757314434</v>
      </c>
      <c r="BB37" s="388">
        <v>21.609998681411628</v>
      </c>
      <c r="BC37" s="388">
        <v>0.82482604588126329</v>
      </c>
      <c r="BD37" s="388">
        <v>2.2255255746545473</v>
      </c>
      <c r="BE37" s="388">
        <v>0.31784848241663266</v>
      </c>
      <c r="BF37" s="388">
        <v>2.0534878922584356</v>
      </c>
      <c r="BG37" s="388">
        <v>0.32841205285288</v>
      </c>
      <c r="BH37" s="389">
        <f t="shared" si="25"/>
        <v>0.53327870882228501</v>
      </c>
      <c r="BI37" s="390">
        <v>4.7699999999999996</v>
      </c>
      <c r="BJ37" s="390">
        <v>1.2E-2</v>
      </c>
      <c r="BK37" s="390">
        <v>23.97</v>
      </c>
      <c r="BL37" s="390">
        <v>0.06</v>
      </c>
      <c r="BM37" s="390">
        <v>0.1202</v>
      </c>
      <c r="BN37" s="390">
        <v>5.0000000000000001E-4</v>
      </c>
      <c r="BO37" s="391">
        <v>0.51275400000000004</v>
      </c>
      <c r="BP37" s="390">
        <v>7.1785560000000007E-6</v>
      </c>
      <c r="BQ37" s="391">
        <v>0.51271209314003585</v>
      </c>
      <c r="BR37" s="392">
        <v>2.7834506929247382</v>
      </c>
      <c r="BS37" s="392" t="b">
        <f t="shared" si="26"/>
        <v>0</v>
      </c>
      <c r="BX37" s="388">
        <v>18.710984846399999</v>
      </c>
      <c r="BY37" s="388">
        <v>4.3E-3</v>
      </c>
      <c r="BZ37" s="388">
        <v>18.54064298004787</v>
      </c>
      <c r="CA37" s="388">
        <v>15.662872076800001</v>
      </c>
      <c r="CB37" s="388">
        <v>5.4000000000000003E-3</v>
      </c>
      <c r="CC37" s="388">
        <v>15.654852337720998</v>
      </c>
      <c r="CD37" s="388">
        <v>39.022171647999997</v>
      </c>
      <c r="CE37" s="388">
        <v>5.7000000000000002E-3</v>
      </c>
      <c r="CF37" s="388">
        <v>38.769350346340637</v>
      </c>
      <c r="CG37" s="388">
        <v>0.8370950115869259</v>
      </c>
      <c r="CH37" s="388">
        <v>1.4E-3</v>
      </c>
      <c r="CI37" s="388">
        <v>2.0855220592788775</v>
      </c>
      <c r="CJ37" s="388">
        <v>1.9E-3</v>
      </c>
      <c r="CK37" s="388"/>
      <c r="CM37" s="392">
        <v>117.58012202192941</v>
      </c>
      <c r="CN37" s="392"/>
      <c r="CO37" s="392">
        <v>408.41159671591265</v>
      </c>
      <c r="CP37" s="392">
        <v>385.2</v>
      </c>
      <c r="CQ37" s="391">
        <v>0.70486300000000002</v>
      </c>
      <c r="CR37" s="391">
        <v>1.409726E-5</v>
      </c>
      <c r="CS37" s="391">
        <v>0.83272539016839853</v>
      </c>
      <c r="CT37" s="391">
        <v>0.70423250489303146</v>
      </c>
      <c r="CU37" s="383" t="b">
        <f t="shared" si="27"/>
        <v>0</v>
      </c>
      <c r="CV37" s="383">
        <f t="shared" si="17"/>
        <v>12.461770360859369</v>
      </c>
      <c r="CW37" s="388">
        <f t="shared" si="18"/>
        <v>1.3496217679195091</v>
      </c>
      <c r="CX37" s="383">
        <f t="shared" si="19"/>
        <v>65.155369949136926</v>
      </c>
      <c r="CY37" s="383">
        <f t="shared" si="20"/>
        <v>1.2241192117691766</v>
      </c>
      <c r="CZ37" s="383">
        <f t="shared" si="21"/>
        <v>4.5162778066899989</v>
      </c>
      <c r="DA37" s="383">
        <f t="shared" si="22"/>
        <v>1.6176901943840605</v>
      </c>
      <c r="DB37" s="388">
        <f t="shared" si="24"/>
        <v>18.89919581842538</v>
      </c>
      <c r="DC37" s="383">
        <f t="shared" si="23"/>
        <v>0.53327870882228501</v>
      </c>
      <c r="DD37" s="383">
        <f t="shared" si="28"/>
        <v>3.9340877323739046E-2</v>
      </c>
      <c r="DE37" s="383">
        <f t="shared" si="29"/>
        <v>4.0706249467317264</v>
      </c>
      <c r="DF37" s="383">
        <f t="shared" si="30"/>
        <v>2.4485102970658073</v>
      </c>
      <c r="DG37" s="383">
        <f t="shared" si="31"/>
        <v>18.392419420380428</v>
      </c>
      <c r="DH37" s="383">
        <f t="shared" si="32"/>
        <v>2.2851855000629238</v>
      </c>
      <c r="DI37" s="383" t="str">
        <f t="shared" si="33"/>
        <v/>
      </c>
      <c r="DK37" s="389"/>
      <c r="DL37" s="389"/>
      <c r="DM37" s="389"/>
      <c r="DN37" s="389"/>
      <c r="DO37" s="389"/>
      <c r="DP37" s="389"/>
      <c r="DQ37" s="389"/>
      <c r="DR37" s="389"/>
      <c r="DS37" s="389"/>
      <c r="DT37" s="389"/>
      <c r="DU37" s="389"/>
      <c r="DV37" s="389"/>
      <c r="DW37" s="389"/>
      <c r="DX37" s="389"/>
      <c r="DY37" s="389"/>
      <c r="DZ37" s="389"/>
      <c r="EA37" s="389"/>
      <c r="EB37" s="389"/>
      <c r="EC37" s="389"/>
      <c r="ED37" s="389"/>
      <c r="EE37" s="389"/>
      <c r="EF37" s="389"/>
      <c r="EG37" s="389"/>
      <c r="EH37" s="389"/>
      <c r="EI37" s="389"/>
      <c r="EJ37" s="389"/>
      <c r="EK37" s="389"/>
      <c r="EL37" s="389"/>
      <c r="EM37" s="389"/>
      <c r="EN37" s="389"/>
      <c r="EO37" s="389"/>
      <c r="EP37" s="389"/>
      <c r="EQ37" s="389"/>
      <c r="ER37" s="389"/>
      <c r="ES37" s="389"/>
      <c r="ET37" s="389"/>
      <c r="EU37" s="389"/>
    </row>
    <row r="38" spans="1:151" s="383" customFormat="1" ht="14" x14ac:dyDescent="0.2">
      <c r="A38" s="383">
        <v>39</v>
      </c>
      <c r="B38" s="383" t="s">
        <v>320</v>
      </c>
      <c r="C38" s="383" t="s">
        <v>528</v>
      </c>
      <c r="D38" s="383" t="s">
        <v>609</v>
      </c>
      <c r="E38" s="384" t="s">
        <v>573</v>
      </c>
      <c r="F38" s="384">
        <v>51.5</v>
      </c>
      <c r="G38" s="385" t="s">
        <v>608</v>
      </c>
      <c r="H38" s="384" t="s">
        <v>573</v>
      </c>
      <c r="I38" s="386">
        <v>72.921582240000006</v>
      </c>
      <c r="J38" s="386">
        <v>0.25312343999999998</v>
      </c>
      <c r="K38" s="386">
        <v>14.291922719999999</v>
      </c>
      <c r="L38" s="386">
        <v>0.16930007999999999</v>
      </c>
      <c r="M38" s="386">
        <v>1.3710388620820821</v>
      </c>
      <c r="N38" s="386">
        <v>1.5232396340020822</v>
      </c>
      <c r="O38" s="386">
        <v>5.3734200000000003E-2</v>
      </c>
      <c r="P38" s="386">
        <v>0.51538019999999996</v>
      </c>
      <c r="Q38" s="386">
        <v>1.9340327999999998</v>
      </c>
      <c r="R38" s="386">
        <v>3.8681353199999999</v>
      </c>
      <c r="S38" s="386">
        <v>3.8390919599999997</v>
      </c>
      <c r="T38" s="386">
        <v>7.3156200000000005E-2</v>
      </c>
      <c r="U38" s="386">
        <v>0.59368082109045139</v>
      </c>
      <c r="V38" s="386">
        <v>99.867079535092543</v>
      </c>
      <c r="W38" s="386">
        <v>0.37609489347841663</v>
      </c>
      <c r="X38" s="387">
        <v>3.8</v>
      </c>
      <c r="Y38" s="387">
        <v>21.3</v>
      </c>
      <c r="Z38" s="387">
        <v>6.1</v>
      </c>
      <c r="AA38" s="387"/>
      <c r="AB38" s="387">
        <v>3.9</v>
      </c>
      <c r="AC38" s="387">
        <v>1.5</v>
      </c>
      <c r="AD38" s="387">
        <v>15.6</v>
      </c>
      <c r="AE38" s="387">
        <v>12.9</v>
      </c>
      <c r="AF38" s="387"/>
      <c r="AG38" s="387"/>
      <c r="AH38" s="388">
        <v>2.5976971743429882</v>
      </c>
      <c r="AI38" s="388">
        <v>124.3706247645416</v>
      </c>
      <c r="AJ38" s="388">
        <v>585.0489936050601</v>
      </c>
      <c r="AK38" s="388">
        <v>19.936052771663689</v>
      </c>
      <c r="AL38" s="388">
        <v>2.9589875402619374</v>
      </c>
      <c r="AM38" s="388">
        <v>5.2974609291191088</v>
      </c>
      <c r="AN38" s="388">
        <v>0.48102402039754749</v>
      </c>
      <c r="AO38" s="388">
        <v>25.301052978810379</v>
      </c>
      <c r="AP38" s="388">
        <v>46.619038348006178</v>
      </c>
      <c r="AQ38" s="388">
        <v>12.299539743450772</v>
      </c>
      <c r="AR38" s="388">
        <v>4.9005821244811933</v>
      </c>
      <c r="AS38" s="388">
        <v>244.90238512934846</v>
      </c>
      <c r="AT38" s="388">
        <v>16.317066330173137</v>
      </c>
      <c r="AU38" s="388">
        <v>2.9062478635981814</v>
      </c>
      <c r="AV38" s="388">
        <v>138.46608439407777</v>
      </c>
      <c r="AW38" s="388">
        <v>3.7366434724629434</v>
      </c>
      <c r="AX38" s="388">
        <v>0.70010512036969641</v>
      </c>
      <c r="AY38" s="388">
        <v>2.3280981197936357</v>
      </c>
      <c r="AZ38" s="388">
        <v>0.37929720331945799</v>
      </c>
      <c r="BA38" s="388">
        <v>2.2582971676633177</v>
      </c>
      <c r="BB38" s="388">
        <v>13.089420743997396</v>
      </c>
      <c r="BC38" s="388">
        <v>0.46861413814307934</v>
      </c>
      <c r="BD38" s="388">
        <v>1.3349580360401878</v>
      </c>
      <c r="BE38" s="388">
        <v>0.20973924526282012</v>
      </c>
      <c r="BF38" s="388">
        <v>1.3894332549207999</v>
      </c>
      <c r="BG38" s="388">
        <v>0.22536205926803188</v>
      </c>
      <c r="BH38" s="389">
        <f t="shared" si="25"/>
        <v>1.2217914892457358</v>
      </c>
      <c r="BI38" s="390">
        <v>2.86</v>
      </c>
      <c r="BJ38" s="390">
        <v>8.0000000000000002E-3</v>
      </c>
      <c r="BK38" s="390">
        <v>16.59</v>
      </c>
      <c r="BL38" s="390">
        <v>0.04</v>
      </c>
      <c r="BM38" s="390">
        <v>0.1041</v>
      </c>
      <c r="BN38" s="390">
        <v>5.0000000000000001E-4</v>
      </c>
      <c r="BO38" s="391">
        <v>0.51267799999999997</v>
      </c>
      <c r="BP38" s="390">
        <v>1.025356E-5</v>
      </c>
      <c r="BQ38" s="391">
        <v>0.51264293217373424</v>
      </c>
      <c r="BR38" s="392">
        <v>1.388954044576618</v>
      </c>
      <c r="BS38" s="392" t="b">
        <f t="shared" si="26"/>
        <v>0</v>
      </c>
      <c r="BX38" s="388">
        <v>18.807229279999998</v>
      </c>
      <c r="BY38" s="388">
        <v>4.8000000000000001E-2</v>
      </c>
      <c r="BZ38" s="388">
        <v>18.682487069574069</v>
      </c>
      <c r="CA38" s="388">
        <v>15.691988520000001</v>
      </c>
      <c r="CB38" s="388">
        <v>4.3999999999999997E-2</v>
      </c>
      <c r="CC38" s="388">
        <v>15.686120052093218</v>
      </c>
      <c r="CD38" s="388">
        <v>39.303053439999992</v>
      </c>
      <c r="CE38" s="388">
        <v>4.8000000000000001E-2</v>
      </c>
      <c r="CF38" s="388">
        <v>39.026828775063144</v>
      </c>
      <c r="CG38" s="388">
        <v>0.83435939905763745</v>
      </c>
      <c r="CH38" s="388">
        <v>4.0000000000000001E-3</v>
      </c>
      <c r="CI38" s="388">
        <v>2.0897843512651639</v>
      </c>
      <c r="CJ38" s="388">
        <v>4.4000000000000003E-3</v>
      </c>
      <c r="CK38" s="388"/>
      <c r="CM38" s="392">
        <v>124.3706247645416</v>
      </c>
      <c r="CN38" s="392"/>
      <c r="CO38" s="392">
        <v>244.90238512934846</v>
      </c>
      <c r="CP38" s="392">
        <v>222.9</v>
      </c>
      <c r="CQ38" s="391">
        <v>0.70559799999999995</v>
      </c>
      <c r="CR38" s="391">
        <v>9.8783720000000002E-6</v>
      </c>
      <c r="CS38" s="391">
        <v>1.4690006948778724</v>
      </c>
      <c r="CT38" s="391">
        <v>0.70452332688550601</v>
      </c>
      <c r="CU38" s="383" t="b">
        <f t="shared" si="27"/>
        <v>0</v>
      </c>
      <c r="CV38" s="383">
        <f t="shared" si="17"/>
        <v>18.209621001371946</v>
      </c>
      <c r="CW38" s="388">
        <f t="shared" si="18"/>
        <v>1.2747981318725126</v>
      </c>
      <c r="CX38" s="383">
        <f t="shared" si="19"/>
        <v>47.644279116181444</v>
      </c>
      <c r="CY38" s="383">
        <f t="shared" si="20"/>
        <v>1.0075651639248568</v>
      </c>
      <c r="CZ38" s="383">
        <f t="shared" si="21"/>
        <v>6.737457491929451</v>
      </c>
      <c r="DA38" s="383">
        <f t="shared" si="22"/>
        <v>1.3143837239650733</v>
      </c>
      <c r="DB38" s="388">
        <f t="shared" si="24"/>
        <v>18.709948279541468</v>
      </c>
      <c r="DC38" s="383">
        <f t="shared" si="23"/>
        <v>1.2217914892457358</v>
      </c>
      <c r="DD38" s="383">
        <f t="shared" si="28"/>
        <v>6.0311362571470704E-2</v>
      </c>
      <c r="DE38" s="383">
        <f t="shared" si="29"/>
        <v>6.1285526439935056</v>
      </c>
      <c r="DF38" s="383">
        <f t="shared" si="30"/>
        <v>4.0832595381700214</v>
      </c>
      <c r="DG38" s="383">
        <f t="shared" si="31"/>
        <v>23.123503756742394</v>
      </c>
      <c r="DH38" s="383">
        <f t="shared" si="32"/>
        <v>2.9555649091720682</v>
      </c>
      <c r="DI38" s="383" t="str">
        <f t="shared" si="33"/>
        <v/>
      </c>
      <c r="DK38" s="389"/>
      <c r="DL38" s="389"/>
      <c r="DM38" s="389"/>
      <c r="DN38" s="389"/>
      <c r="DO38" s="389"/>
      <c r="DP38" s="389"/>
      <c r="DQ38" s="389"/>
      <c r="DR38" s="389"/>
      <c r="DS38" s="389"/>
      <c r="DT38" s="389"/>
      <c r="DU38" s="389"/>
      <c r="DV38" s="389"/>
      <c r="DW38" s="389"/>
      <c r="DX38" s="389"/>
      <c r="DY38" s="389"/>
      <c r="DZ38" s="389"/>
      <c r="EA38" s="389"/>
      <c r="EB38" s="389"/>
      <c r="EC38" s="389"/>
      <c r="ED38" s="389"/>
      <c r="EE38" s="389"/>
      <c r="EF38" s="389"/>
      <c r="EG38" s="389"/>
      <c r="EH38" s="389"/>
      <c r="EI38" s="389"/>
      <c r="EJ38" s="389"/>
      <c r="EK38" s="389"/>
      <c r="EL38" s="389"/>
      <c r="EM38" s="389"/>
      <c r="EN38" s="389"/>
      <c r="EO38" s="389"/>
      <c r="EP38" s="389"/>
      <c r="EQ38" s="389"/>
      <c r="ER38" s="389"/>
      <c r="ES38" s="389"/>
      <c r="ET38" s="389"/>
      <c r="EU38" s="389"/>
    </row>
    <row r="39" spans="1:151" s="383" customFormat="1" ht="14" x14ac:dyDescent="0.2">
      <c r="A39" s="383">
        <v>40</v>
      </c>
      <c r="B39" s="383" t="s">
        <v>583</v>
      </c>
      <c r="C39" s="383" t="s">
        <v>528</v>
      </c>
      <c r="D39" s="383" t="s">
        <v>609</v>
      </c>
      <c r="E39" s="384" t="s">
        <v>573</v>
      </c>
      <c r="F39" s="384">
        <v>51.6</v>
      </c>
      <c r="G39" s="385" t="s">
        <v>608</v>
      </c>
      <c r="H39" s="384" t="s">
        <v>573</v>
      </c>
      <c r="I39" s="386">
        <v>68.547269759999992</v>
      </c>
      <c r="J39" s="386">
        <v>0.45597875999999998</v>
      </c>
      <c r="K39" s="386">
        <v>15.2909904</v>
      </c>
      <c r="L39" s="386">
        <v>0.34516479600000005</v>
      </c>
      <c r="M39" s="386">
        <v>2.7952399617214247</v>
      </c>
      <c r="N39" s="386">
        <v>3.105543113325425</v>
      </c>
      <c r="O39" s="386">
        <v>0.10284696</v>
      </c>
      <c r="P39" s="386">
        <v>1.1991342</v>
      </c>
      <c r="Q39" s="386">
        <v>3.34477716</v>
      </c>
      <c r="R39" s="386">
        <v>4.3845613199999995</v>
      </c>
      <c r="S39" s="386">
        <v>2.3480899200000001</v>
      </c>
      <c r="T39" s="386">
        <v>0.13974876</v>
      </c>
      <c r="U39" s="386">
        <v>0.28188865398173624</v>
      </c>
      <c r="V39" s="386">
        <v>99.200829007307149</v>
      </c>
      <c r="W39" s="386">
        <v>0.40756135906010771</v>
      </c>
      <c r="X39" s="387">
        <v>8.4</v>
      </c>
      <c r="Y39" s="387">
        <v>61.5</v>
      </c>
      <c r="Z39" s="387">
        <v>12.8</v>
      </c>
      <c r="AA39" s="387"/>
      <c r="AB39" s="387">
        <v>5.9</v>
      </c>
      <c r="AC39" s="387">
        <v>3.1</v>
      </c>
      <c r="AD39" s="387">
        <v>47.8</v>
      </c>
      <c r="AE39" s="387">
        <v>16.3</v>
      </c>
      <c r="AF39" s="387"/>
      <c r="AG39" s="387"/>
      <c r="AH39" s="388">
        <v>1.7043900273028014</v>
      </c>
      <c r="AI39" s="388">
        <v>64.72139198181489</v>
      </c>
      <c r="AJ39" s="388">
        <v>515.89939823252837</v>
      </c>
      <c r="AK39" s="388">
        <v>6.9370011254367983</v>
      </c>
      <c r="AL39" s="388">
        <v>1.4628114310148166</v>
      </c>
      <c r="AM39" s="388">
        <v>4.7167154197192023</v>
      </c>
      <c r="AN39" s="388">
        <v>0.35750827682742742</v>
      </c>
      <c r="AO39" s="388">
        <v>19.665173965675681</v>
      </c>
      <c r="AP39" s="388">
        <v>37.284340478058787</v>
      </c>
      <c r="AQ39" s="388">
        <v>6.5151857591737663</v>
      </c>
      <c r="AR39" s="388">
        <v>4.2449465421528636</v>
      </c>
      <c r="AS39" s="388">
        <v>316.01896973987317</v>
      </c>
      <c r="AT39" s="388">
        <v>15.698117564508637</v>
      </c>
      <c r="AU39" s="388">
        <v>3.2530323802213097</v>
      </c>
      <c r="AV39" s="388">
        <v>150.53880368196027</v>
      </c>
      <c r="AW39" s="388">
        <v>3.9630199279061622</v>
      </c>
      <c r="AX39" s="388">
        <v>0.93241515345526083</v>
      </c>
      <c r="AY39" s="388">
        <v>2.9047636932599725</v>
      </c>
      <c r="AZ39" s="388">
        <v>0.4884345666597173</v>
      </c>
      <c r="BA39" s="388">
        <v>2.9858886796432449</v>
      </c>
      <c r="BB39" s="388">
        <v>16.771411903319621</v>
      </c>
      <c r="BC39" s="388">
        <v>0.61306286478699146</v>
      </c>
      <c r="BD39" s="388">
        <v>1.7065070067575945</v>
      </c>
      <c r="BE39" s="388">
        <v>0.2645185381483538</v>
      </c>
      <c r="BF39" s="388">
        <v>1.7097950121550443</v>
      </c>
      <c r="BG39" s="388">
        <v>0.27042183478523085</v>
      </c>
      <c r="BH39" s="389">
        <f t="shared" si="25"/>
        <v>0.44190018942910952</v>
      </c>
      <c r="BI39" s="390"/>
      <c r="BJ39" s="390"/>
      <c r="BK39" s="390">
        <v>17.03</v>
      </c>
      <c r="BL39" s="390"/>
      <c r="BM39" s="390">
        <v>0.12239999999999999</v>
      </c>
      <c r="BN39" s="390"/>
      <c r="BO39" s="391">
        <v>0.51272399999999996</v>
      </c>
      <c r="BP39" s="390"/>
      <c r="BQ39" s="391">
        <v>0.51268276751263275</v>
      </c>
      <c r="BR39" s="392">
        <v>2.2000000000000002</v>
      </c>
      <c r="BS39" s="392" t="b">
        <f t="shared" si="26"/>
        <v>0</v>
      </c>
      <c r="BX39" s="388">
        <v>18.6924033576</v>
      </c>
      <c r="BY39" s="388">
        <v>2E-3</v>
      </c>
      <c r="BZ39" s="388">
        <v>18.576146941854724</v>
      </c>
      <c r="CA39" s="388">
        <v>15.7064172772</v>
      </c>
      <c r="CB39" s="388">
        <v>2E-3</v>
      </c>
      <c r="CC39" s="388">
        <v>15.700947792379237</v>
      </c>
      <c r="CD39" s="388">
        <v>39.154069734399997</v>
      </c>
      <c r="CE39" s="388">
        <v>1.9E-3</v>
      </c>
      <c r="CF39" s="388">
        <v>38.972872722109202</v>
      </c>
      <c r="CG39" s="388">
        <v>0.84025670625249205</v>
      </c>
      <c r="CH39" s="388">
        <v>5.0000000000000001E-4</v>
      </c>
      <c r="CI39" s="388">
        <v>2.0946514466520245</v>
      </c>
      <c r="CJ39" s="388">
        <v>5.0000000000000001E-4</v>
      </c>
      <c r="CK39" s="388"/>
      <c r="CM39" s="392">
        <v>64.7</v>
      </c>
      <c r="CN39" s="392"/>
      <c r="CO39" s="392">
        <v>316</v>
      </c>
      <c r="CP39" s="392">
        <v>279.39999999999998</v>
      </c>
      <c r="CQ39" s="391">
        <v>0.70469599999999999</v>
      </c>
      <c r="CR39" s="391">
        <v>8.4563519999999996E-6</v>
      </c>
      <c r="CS39" s="391">
        <v>0.59237069363910988</v>
      </c>
      <c r="CT39" s="391">
        <v>0.70426264087329005</v>
      </c>
      <c r="CU39" s="383" t="b">
        <f t="shared" si="27"/>
        <v>0</v>
      </c>
      <c r="CV39" s="383">
        <f t="shared" si="17"/>
        <v>11.501480485014095</v>
      </c>
      <c r="CW39" s="388">
        <f t="shared" si="18"/>
        <v>1.2029800455642177</v>
      </c>
      <c r="CX39" s="383">
        <f t="shared" si="19"/>
        <v>46.276454116241794</v>
      </c>
      <c r="CY39" s="383">
        <f t="shared" si="20"/>
        <v>1.8672885065662219</v>
      </c>
      <c r="CZ39" s="383">
        <f t="shared" si="21"/>
        <v>4.7422388001331761</v>
      </c>
      <c r="DA39" s="383">
        <f t="shared" si="22"/>
        <v>1.4122394475890834</v>
      </c>
      <c r="DB39" s="388">
        <f t="shared" si="24"/>
        <v>18.842717092728638</v>
      </c>
      <c r="DC39" s="383">
        <f t="shared" si="23"/>
        <v>0.44190018942910952</v>
      </c>
      <c r="DD39" s="383">
        <f t="shared" si="28"/>
        <v>6.8236304561836159E-2</v>
      </c>
      <c r="DE39" s="383">
        <f t="shared" si="29"/>
        <v>6.3701905396661545</v>
      </c>
      <c r="DF39" s="383">
        <f t="shared" si="30"/>
        <v>3.1643670024718351</v>
      </c>
      <c r="DG39" s="383">
        <f t="shared" si="31"/>
        <v>26.234163965851419</v>
      </c>
      <c r="DH39" s="383">
        <f t="shared" si="32"/>
        <v>2.5898211503978663</v>
      </c>
      <c r="DI39" s="383" t="str">
        <f t="shared" si="33"/>
        <v/>
      </c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5"/>
      <c r="EE39" s="415"/>
      <c r="EF39" s="415"/>
      <c r="EG39" s="415"/>
      <c r="EH39" s="389"/>
      <c r="EI39" s="389"/>
      <c r="EJ39" s="389"/>
      <c r="EK39" s="415"/>
      <c r="EL39" s="415"/>
      <c r="EM39" s="415"/>
      <c r="EN39" s="415"/>
      <c r="EO39" s="415"/>
      <c r="EP39" s="415"/>
      <c r="EQ39" s="415"/>
      <c r="ER39" s="415"/>
      <c r="ES39" s="415"/>
      <c r="ET39" s="415"/>
      <c r="EU39" s="415"/>
    </row>
    <row r="40" spans="1:151" s="383" customFormat="1" ht="14" x14ac:dyDescent="0.2">
      <c r="A40" s="383">
        <v>41</v>
      </c>
      <c r="B40" s="426" t="s">
        <v>321</v>
      </c>
      <c r="C40" s="383" t="s">
        <v>528</v>
      </c>
      <c r="D40" s="383" t="s">
        <v>609</v>
      </c>
      <c r="E40" s="384" t="s">
        <v>573</v>
      </c>
      <c r="F40" s="384">
        <v>50.3</v>
      </c>
      <c r="G40" s="385" t="s">
        <v>608</v>
      </c>
      <c r="H40" s="384" t="s">
        <v>573</v>
      </c>
      <c r="I40" s="386">
        <v>72.137942157993194</v>
      </c>
      <c r="J40" s="386">
        <v>0.29554491158666363</v>
      </c>
      <c r="K40" s="386">
        <v>14.3133932672638</v>
      </c>
      <c r="L40" s="386">
        <v>0.16329737661961702</v>
      </c>
      <c r="M40" s="386">
        <v>1.3224273102620445</v>
      </c>
      <c r="N40" s="386">
        <v>1.4692316518430801</v>
      </c>
      <c r="O40" s="386">
        <v>4.4444805890201555E-2</v>
      </c>
      <c r="P40" s="386">
        <v>0.52042877225776107</v>
      </c>
      <c r="Q40" s="386">
        <v>1.7199090305396634</v>
      </c>
      <c r="R40" s="386">
        <v>3.8303053936320559</v>
      </c>
      <c r="S40" s="386">
        <v>4.1553430715993969</v>
      </c>
      <c r="T40" s="386">
        <v>8.3138318933160094E-2</v>
      </c>
      <c r="U40" s="386">
        <v>0.46</v>
      </c>
      <c r="V40" s="386">
        <v>99.029681381538978</v>
      </c>
      <c r="W40" s="386">
        <v>0.38691256659417655</v>
      </c>
      <c r="X40" s="387">
        <v>3.3</v>
      </c>
      <c r="Y40" s="387">
        <v>23.7</v>
      </c>
      <c r="Z40" s="387">
        <v>4.2</v>
      </c>
      <c r="AA40" s="387"/>
      <c r="AB40" s="387">
        <v>0.26607292735242005</v>
      </c>
      <c r="AC40" s="387">
        <v>0</v>
      </c>
      <c r="AD40" s="387">
        <v>27.8</v>
      </c>
      <c r="AE40" s="387">
        <v>14</v>
      </c>
      <c r="AF40" s="387"/>
      <c r="AG40" s="387"/>
      <c r="AH40" s="388">
        <v>2.8090262664837389</v>
      </c>
      <c r="AI40" s="388">
        <v>109.96589411889255</v>
      </c>
      <c r="AJ40" s="388">
        <v>566.28755972101089</v>
      </c>
      <c r="AK40" s="388">
        <v>13.121980689782381</v>
      </c>
      <c r="AL40" s="388">
        <v>1.2877901694456331</v>
      </c>
      <c r="AM40" s="388">
        <v>6.1389749434849374</v>
      </c>
      <c r="AN40" s="388">
        <v>0.56343466176822676</v>
      </c>
      <c r="AO40" s="388">
        <v>23.23519938201915</v>
      </c>
      <c r="AP40" s="388">
        <v>47.08350643489522</v>
      </c>
      <c r="AQ40" s="388">
        <v>12.971027715868624</v>
      </c>
      <c r="AR40" s="388">
        <v>5.4481934102071259</v>
      </c>
      <c r="AS40" s="388">
        <v>268.45651687184414</v>
      </c>
      <c r="AT40" s="388">
        <v>18.989403586099332</v>
      </c>
      <c r="AU40" s="388">
        <v>3.3274641212510589</v>
      </c>
      <c r="AV40" s="388">
        <v>180.2108424074041</v>
      </c>
      <c r="AW40" s="388">
        <v>4.977646186173474</v>
      </c>
      <c r="AX40" s="388">
        <v>0.72490405577887573</v>
      </c>
      <c r="AY40" s="388">
        <v>2.5022356683628595</v>
      </c>
      <c r="AZ40" s="388">
        <v>0.36693385870765072</v>
      </c>
      <c r="BA40" s="388">
        <v>1.9787145188652508</v>
      </c>
      <c r="BB40" s="388">
        <v>10.995071485420334</v>
      </c>
      <c r="BC40" s="388">
        <v>0.38730645461517532</v>
      </c>
      <c r="BD40" s="388">
        <v>0.98580194601431004</v>
      </c>
      <c r="BE40" s="388">
        <v>0.14292682346998706</v>
      </c>
      <c r="BF40" s="388">
        <v>0.87599083753696461</v>
      </c>
      <c r="BG40" s="388">
        <v>0.14907590279896493</v>
      </c>
      <c r="BH40" s="389">
        <f t="shared" si="25"/>
        <v>0.69101594635589103</v>
      </c>
      <c r="BI40" s="390">
        <v>3.29</v>
      </c>
      <c r="BJ40" s="390">
        <v>8.9999999999999993E-3</v>
      </c>
      <c r="BK40" s="390">
        <v>19.329999999999998</v>
      </c>
      <c r="BL40" s="390">
        <v>0.05</v>
      </c>
      <c r="BM40" s="390">
        <v>0.10283</v>
      </c>
      <c r="BN40" s="390">
        <v>4.2999999999999999E-4</v>
      </c>
      <c r="BO40" s="391">
        <v>0.51268599999999998</v>
      </c>
      <c r="BP40" s="390">
        <v>3.0000000000000001E-6</v>
      </c>
      <c r="BQ40" s="391">
        <v>0.51265216727300433</v>
      </c>
      <c r="BR40" s="392">
        <v>1.5389944287669266</v>
      </c>
      <c r="BS40" s="392" t="b">
        <f t="shared" si="26"/>
        <v>0</v>
      </c>
      <c r="BX40" s="388">
        <v>18.764063931199999</v>
      </c>
      <c r="BY40" s="388">
        <v>1.9E-3</v>
      </c>
      <c r="BZ40" s="388">
        <v>18.713755602533475</v>
      </c>
      <c r="CA40" s="388">
        <v>15.7350610248</v>
      </c>
      <c r="CB40" s="388">
        <v>2E-3</v>
      </c>
      <c r="CC40" s="388">
        <v>15.732695470670775</v>
      </c>
      <c r="CD40" s="388">
        <v>39.352673478399993</v>
      </c>
      <c r="CE40" s="388">
        <v>2E-3</v>
      </c>
      <c r="CF40" s="388">
        <v>39.18418324268054</v>
      </c>
      <c r="CG40" s="388">
        <v>0.83857425995210366</v>
      </c>
      <c r="CH40" s="388">
        <v>5.0000000000000001E-4</v>
      </c>
      <c r="CI40" s="388">
        <v>2.0972361649741678</v>
      </c>
      <c r="CJ40" s="388">
        <v>5.0000000000000001E-4</v>
      </c>
      <c r="CK40" s="388"/>
      <c r="CM40" s="392">
        <v>109.96589411889255</v>
      </c>
      <c r="CN40" s="392">
        <v>125</v>
      </c>
      <c r="CO40" s="392">
        <v>268.45651687184414</v>
      </c>
      <c r="CP40" s="392">
        <v>248.98</v>
      </c>
      <c r="CQ40" s="391">
        <v>0.70525800000000005</v>
      </c>
      <c r="CR40" s="391">
        <v>1.0000000000000001E-5</v>
      </c>
      <c r="CS40" s="391">
        <v>1.4518</v>
      </c>
      <c r="CT40" s="391">
        <v>0.70422066691333607</v>
      </c>
      <c r="CU40" s="383" t="b">
        <f t="shared" si="27"/>
        <v>0</v>
      </c>
      <c r="CV40" s="383">
        <f t="shared" si="17"/>
        <v>26.524477638772886</v>
      </c>
      <c r="CW40" s="388">
        <f t="shared" si="18"/>
        <v>1.5637463110529228</v>
      </c>
      <c r="CX40" s="383">
        <f t="shared" si="19"/>
        <v>54.158613238374599</v>
      </c>
      <c r="CY40" s="383">
        <f t="shared" si="20"/>
        <v>0.92177837729238721</v>
      </c>
      <c r="CZ40" s="383">
        <f t="shared" si="21"/>
        <v>10.189533202781879</v>
      </c>
      <c r="DA40" s="383">
        <f t="shared" si="22"/>
        <v>1.8266794736259155</v>
      </c>
      <c r="DB40" s="388">
        <f t="shared" si="24"/>
        <v>24.416077442317896</v>
      </c>
      <c r="DC40" s="383">
        <f t="shared" si="23"/>
        <v>0.69101594635589103</v>
      </c>
      <c r="DD40" s="383">
        <f t="shared" si="28"/>
        <v>2.9949075772612486E-2</v>
      </c>
      <c r="DE40" s="383">
        <f t="shared" si="29"/>
        <v>5.2660948273911155</v>
      </c>
      <c r="DF40" s="383">
        <f t="shared" si="30"/>
        <v>3.7249980430811456</v>
      </c>
      <c r="DG40" s="383">
        <f t="shared" si="31"/>
        <v>24.371969028991401</v>
      </c>
      <c r="DH40" s="383">
        <f t="shared" si="32"/>
        <v>2.8231176486825564</v>
      </c>
      <c r="DI40" s="383">
        <f t="shared" si="33"/>
        <v>50.3</v>
      </c>
      <c r="DK40" s="389"/>
      <c r="DL40" s="389"/>
      <c r="DM40" s="389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89"/>
      <c r="EK40" s="389"/>
      <c r="EL40" s="389"/>
      <c r="EM40" s="389"/>
      <c r="EN40" s="389"/>
      <c r="EO40" s="389"/>
      <c r="EP40" s="389"/>
      <c r="EQ40" s="389"/>
      <c r="ER40" s="389"/>
      <c r="ES40" s="389"/>
      <c r="ET40" s="389"/>
      <c r="EU40" s="389"/>
    </row>
    <row r="41" spans="1:151" s="383" customFormat="1" ht="14" x14ac:dyDescent="0.2">
      <c r="A41" s="383">
        <v>42</v>
      </c>
      <c r="B41" s="383" t="s">
        <v>584</v>
      </c>
      <c r="C41" s="383" t="s">
        <v>528</v>
      </c>
      <c r="D41" s="383" t="s">
        <v>609</v>
      </c>
      <c r="E41" s="384" t="s">
        <v>573</v>
      </c>
      <c r="F41" s="384">
        <v>59.5</v>
      </c>
      <c r="G41" s="385" t="s">
        <v>608</v>
      </c>
      <c r="H41" s="384" t="s">
        <v>573</v>
      </c>
      <c r="I41" s="386">
        <v>74.20575503021459</v>
      </c>
      <c r="J41" s="386">
        <v>0.21502565787744873</v>
      </c>
      <c r="K41" s="386">
        <v>13.714127164085832</v>
      </c>
      <c r="L41" s="386">
        <v>0.12710098260664218</v>
      </c>
      <c r="M41" s="386">
        <v>1.0292989026498109</v>
      </c>
      <c r="N41" s="386">
        <v>1.1435626860131822</v>
      </c>
      <c r="O41" s="386">
        <v>5.5986003481108021E-2</v>
      </c>
      <c r="P41" s="386">
        <v>0.33960629533950049</v>
      </c>
      <c r="Q41" s="386">
        <v>1.6449503469994147</v>
      </c>
      <c r="R41" s="386">
        <v>4.1769206482302739</v>
      </c>
      <c r="S41" s="386">
        <v>3.4110675387852769</v>
      </c>
      <c r="T41" s="386">
        <v>5.3125730770567037E-2</v>
      </c>
      <c r="U41" s="386">
        <v>0.17</v>
      </c>
      <c r="V41" s="386">
        <v>99.1301271017972</v>
      </c>
      <c r="W41" s="386">
        <v>0.34601917643750035</v>
      </c>
      <c r="X41" s="387">
        <v>3.3</v>
      </c>
      <c r="Y41" s="387">
        <v>13.8</v>
      </c>
      <c r="Z41" s="387">
        <v>4.7</v>
      </c>
      <c r="AA41" s="387"/>
      <c r="AB41" s="387">
        <v>0</v>
      </c>
      <c r="AC41" s="387">
        <v>0</v>
      </c>
      <c r="AD41" s="387">
        <v>15.8</v>
      </c>
      <c r="AE41" s="387">
        <v>14.2</v>
      </c>
      <c r="AF41" s="387"/>
      <c r="AG41" s="387"/>
      <c r="AH41" s="388">
        <v>1.0157894938501761</v>
      </c>
      <c r="AI41" s="388">
        <v>94.285719416147401</v>
      </c>
      <c r="AJ41" s="388">
        <v>467.28612040810742</v>
      </c>
      <c r="AK41" s="388">
        <v>10.741042300690419</v>
      </c>
      <c r="AL41" s="388">
        <v>1.9403981797809657</v>
      </c>
      <c r="AM41" s="388">
        <v>6.8433756187227681</v>
      </c>
      <c r="AN41" s="388">
        <v>0.60535642108226606</v>
      </c>
      <c r="AO41" s="388">
        <v>18.304784050272321</v>
      </c>
      <c r="AP41" s="388">
        <v>34.648057072229413</v>
      </c>
      <c r="AQ41" s="388">
        <v>8.2732245332103478</v>
      </c>
      <c r="AR41" s="388">
        <v>3.7428624268859294</v>
      </c>
      <c r="AS41" s="388">
        <v>163.54489526643542</v>
      </c>
      <c r="AT41" s="388">
        <v>13.0767036797454</v>
      </c>
      <c r="AU41" s="388">
        <v>2.5868359318415433</v>
      </c>
      <c r="AV41" s="388">
        <v>111.10580555964151</v>
      </c>
      <c r="AW41" s="388">
        <v>3.20205804510109</v>
      </c>
      <c r="AX41" s="388">
        <v>0.76108492808061445</v>
      </c>
      <c r="AY41" s="388">
        <v>2.4201742161930309</v>
      </c>
      <c r="AZ41" s="388">
        <v>0.42322470475472546</v>
      </c>
      <c r="BA41" s="388">
        <v>2.7016859355862644</v>
      </c>
      <c r="BB41" s="388">
        <v>16.858058538092667</v>
      </c>
      <c r="BC41" s="388">
        <v>0.58235986517719462</v>
      </c>
      <c r="BD41" s="388">
        <v>1.7476699912192328</v>
      </c>
      <c r="BE41" s="388">
        <v>0.28085435978983914</v>
      </c>
      <c r="BF41" s="388">
        <v>1.9698656894995323</v>
      </c>
      <c r="BG41" s="388">
        <v>0.33138776785162577</v>
      </c>
      <c r="BH41" s="389">
        <f t="shared" si="25"/>
        <v>0.82138760376801201</v>
      </c>
      <c r="BI41" s="390">
        <v>2.59</v>
      </c>
      <c r="BJ41" s="390">
        <v>7.0000000000000001E-3</v>
      </c>
      <c r="BK41" s="390">
        <v>13.66</v>
      </c>
      <c r="BL41" s="390">
        <v>0.03</v>
      </c>
      <c r="BM41" s="390">
        <v>0.11466999999999999</v>
      </c>
      <c r="BN41" s="390">
        <v>5.0000000000000001E-4</v>
      </c>
      <c r="BO41" s="391">
        <v>0.51273400000000002</v>
      </c>
      <c r="BP41" s="390">
        <v>3.9999999999999998E-6</v>
      </c>
      <c r="BQ41" s="391">
        <v>0.51268936977998447</v>
      </c>
      <c r="BR41" s="392">
        <v>2.4958284899101457</v>
      </c>
      <c r="BS41" s="392" t="b">
        <f t="shared" si="26"/>
        <v>0</v>
      </c>
      <c r="BX41" s="388">
        <v>18.683442904</v>
      </c>
      <c r="BY41" s="388">
        <v>3.2000000000000002E-3</v>
      </c>
      <c r="BZ41" s="388">
        <v>18.543533186557625</v>
      </c>
      <c r="CA41" s="388">
        <v>15.6712431044</v>
      </c>
      <c r="CB41" s="388">
        <v>3.5000000000000001E-3</v>
      </c>
      <c r="CC41" s="388">
        <v>15.664638972233043</v>
      </c>
      <c r="CD41" s="388">
        <v>39.0856127104</v>
      </c>
      <c r="CE41" s="388">
        <v>3.3999999999999998E-3</v>
      </c>
      <c r="CF41" s="388">
        <v>38.831180231319529</v>
      </c>
      <c r="CG41" s="388">
        <v>0.83877704901192984</v>
      </c>
      <c r="CH41" s="388">
        <v>8.0000000000000004E-4</v>
      </c>
      <c r="CI41" s="388">
        <v>2.0919919798096758</v>
      </c>
      <c r="CJ41" s="388">
        <v>8.9999999999999998E-4</v>
      </c>
      <c r="CK41" s="388"/>
      <c r="CM41" s="392">
        <v>94.285719416147401</v>
      </c>
      <c r="CN41" s="392">
        <v>105.5</v>
      </c>
      <c r="CO41" s="392">
        <v>163.54489526643542</v>
      </c>
      <c r="CP41" s="392">
        <v>154.37</v>
      </c>
      <c r="CQ41" s="391">
        <v>0.70545199999999997</v>
      </c>
      <c r="CR41" s="391">
        <v>1.0000000000000001E-5</v>
      </c>
      <c r="CS41" s="391">
        <v>1.9769000000000001</v>
      </c>
      <c r="CT41" s="391">
        <v>0.70378101138026128</v>
      </c>
      <c r="CU41" s="383" t="b">
        <f t="shared" si="27"/>
        <v>0</v>
      </c>
      <c r="CV41" s="383">
        <f t="shared" si="17"/>
        <v>9.2924020900749174</v>
      </c>
      <c r="CW41" s="388">
        <f t="shared" si="18"/>
        <v>1.1077276491958223</v>
      </c>
      <c r="CX41" s="383">
        <f t="shared" si="19"/>
        <v>42.950464771280011</v>
      </c>
      <c r="CY41" s="383">
        <f t="shared" si="20"/>
        <v>1.2245200661484781</v>
      </c>
      <c r="CZ41" s="383">
        <f t="shared" si="21"/>
        <v>5.5354835995068186</v>
      </c>
      <c r="DA41" s="383">
        <f t="shared" si="22"/>
        <v>1.1091161214060177</v>
      </c>
      <c r="DB41" s="388">
        <f t="shared" si="24"/>
        <v>9.7012888463334885</v>
      </c>
      <c r="DC41" s="383">
        <f t="shared" si="23"/>
        <v>0.82138760376801201</v>
      </c>
      <c r="DD41" s="383">
        <f t="shared" si="28"/>
        <v>0.10349211762685699</v>
      </c>
      <c r="DE41" s="383">
        <f t="shared" si="29"/>
        <v>7.647187123685514</v>
      </c>
      <c r="DF41" s="383">
        <f t="shared" si="30"/>
        <v>6.114528969986333</v>
      </c>
      <c r="DG41" s="383">
        <f t="shared" si="31"/>
        <v>25.528087035867301</v>
      </c>
      <c r="DH41" s="383">
        <f t="shared" si="32"/>
        <v>3.3673188680733253</v>
      </c>
      <c r="DI41" s="383" t="str">
        <f t="shared" si="33"/>
        <v/>
      </c>
      <c r="DK41" s="389"/>
      <c r="DL41" s="389"/>
      <c r="DM41" s="389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389"/>
      <c r="EC41" s="389"/>
      <c r="ED41" s="389"/>
      <c r="EE41" s="389"/>
      <c r="EF41" s="389"/>
      <c r="EG41" s="389"/>
      <c r="EH41" s="389"/>
      <c r="EI41" s="389"/>
      <c r="EJ41" s="389"/>
      <c r="EK41" s="389"/>
      <c r="EL41" s="385">
        <v>98.91</v>
      </c>
      <c r="EM41" s="394">
        <v>5.3470240335373731</v>
      </c>
      <c r="EN41" s="395">
        <v>0.70502955948847168</v>
      </c>
      <c r="EO41" s="389"/>
      <c r="EP41" s="389"/>
      <c r="EQ41" s="389"/>
      <c r="ER41" s="389"/>
      <c r="ES41" s="389"/>
      <c r="ET41" s="389"/>
      <c r="EU41" s="389"/>
    </row>
    <row r="42" spans="1:151" s="383" customFormat="1" ht="14" x14ac:dyDescent="0.2">
      <c r="A42" s="383">
        <v>43</v>
      </c>
      <c r="B42" s="383" t="s">
        <v>287</v>
      </c>
      <c r="C42" s="383" t="s">
        <v>528</v>
      </c>
      <c r="D42" s="383" t="s">
        <v>609</v>
      </c>
      <c r="E42" s="384" t="s">
        <v>573</v>
      </c>
      <c r="F42" s="384">
        <v>60.9</v>
      </c>
      <c r="G42" s="385" t="s">
        <v>608</v>
      </c>
      <c r="H42" s="384" t="s">
        <v>573</v>
      </c>
      <c r="I42" s="386">
        <v>68.250890040000002</v>
      </c>
      <c r="J42" s="386">
        <v>0.56780964</v>
      </c>
      <c r="K42" s="386">
        <v>15.681751079999998</v>
      </c>
      <c r="L42" s="386">
        <v>0.37628780400000006</v>
      </c>
      <c r="M42" s="386">
        <v>3.0472826865263483</v>
      </c>
      <c r="N42" s="386">
        <v>3.3855654223223484</v>
      </c>
      <c r="O42" s="386">
        <v>0.11040659999999999</v>
      </c>
      <c r="P42" s="386">
        <v>1.1848415999999999</v>
      </c>
      <c r="Q42" s="386">
        <v>3.6671823600000004</v>
      </c>
      <c r="R42" s="386">
        <v>4.7768857200000001</v>
      </c>
      <c r="S42" s="386">
        <v>1.6057312800000001</v>
      </c>
      <c r="T42" s="386">
        <v>0.17835371999999999</v>
      </c>
      <c r="U42" s="386">
        <v>0.28851107676461374</v>
      </c>
      <c r="V42" s="386">
        <v>99.697928539086959</v>
      </c>
      <c r="W42" s="386">
        <v>0.384053361650392</v>
      </c>
      <c r="X42" s="387">
        <v>12.9</v>
      </c>
      <c r="Y42" s="387">
        <v>55.4</v>
      </c>
      <c r="Z42" s="387">
        <v>12.5</v>
      </c>
      <c r="AA42" s="387"/>
      <c r="AB42" s="387">
        <v>6</v>
      </c>
      <c r="AC42" s="387">
        <v>4</v>
      </c>
      <c r="AD42" s="387">
        <v>52.7</v>
      </c>
      <c r="AE42" s="387">
        <v>17.8</v>
      </c>
      <c r="AF42" s="387"/>
      <c r="AG42" s="387"/>
      <c r="AH42" s="388">
        <v>1.3512201900950289</v>
      </c>
      <c r="AI42" s="388">
        <v>67.687184261455414</v>
      </c>
      <c r="AJ42" s="388">
        <v>245.06419500705937</v>
      </c>
      <c r="AK42" s="388">
        <v>4.9464299287052329</v>
      </c>
      <c r="AL42" s="388">
        <v>2.0643018657083956</v>
      </c>
      <c r="AM42" s="388">
        <v>13.713289548312108</v>
      </c>
      <c r="AN42" s="388">
        <v>1.0052994360984755</v>
      </c>
      <c r="AO42" s="388">
        <v>14.13248270481356</v>
      </c>
      <c r="AP42" s="388">
        <v>31.684819622397018</v>
      </c>
      <c r="AQ42" s="388">
        <v>7.9587746968592468</v>
      </c>
      <c r="AR42" s="388">
        <v>4.3202525189563383</v>
      </c>
      <c r="AS42" s="388">
        <v>305.60880194073997</v>
      </c>
      <c r="AT42" s="388">
        <v>18.108107363331371</v>
      </c>
      <c r="AU42" s="388">
        <v>4.8279022001106737</v>
      </c>
      <c r="AV42" s="388">
        <v>197.79872484414261</v>
      </c>
      <c r="AW42" s="388">
        <v>5.1800642044207361</v>
      </c>
      <c r="AX42" s="388">
        <v>1.2538251411377659</v>
      </c>
      <c r="AY42" s="388">
        <v>5.1404951510474675</v>
      </c>
      <c r="AZ42" s="388">
        <v>1.0028837330093254</v>
      </c>
      <c r="BA42" s="388">
        <v>6.7024436519307757</v>
      </c>
      <c r="BB42" s="388">
        <v>37.719919746948655</v>
      </c>
      <c r="BC42" s="388">
        <v>1.4449402093305401</v>
      </c>
      <c r="BD42" s="388">
        <v>4.0126412819485475</v>
      </c>
      <c r="BE42" s="388">
        <v>0.60741446754548067</v>
      </c>
      <c r="BF42" s="388">
        <v>3.851990535253325</v>
      </c>
      <c r="BG42" s="388">
        <v>0.6037111626844418</v>
      </c>
      <c r="BH42" s="389">
        <f t="shared" si="25"/>
        <v>0.27316106699928644</v>
      </c>
      <c r="BI42" s="390">
        <v>3.6</v>
      </c>
      <c r="BJ42" s="390">
        <v>8.9999999999999993E-3</v>
      </c>
      <c r="BK42" s="390">
        <v>14.08</v>
      </c>
      <c r="BL42" s="390">
        <v>0.04</v>
      </c>
      <c r="BM42" s="390">
        <v>0.15459999999999999</v>
      </c>
      <c r="BN42" s="390">
        <v>6.9999999999999999E-4</v>
      </c>
      <c r="BO42" s="391">
        <v>0.51275300000000001</v>
      </c>
      <c r="BP42" s="390">
        <v>5.1275300000000009E-6</v>
      </c>
      <c r="BQ42" s="391">
        <v>0.51269141272053853</v>
      </c>
      <c r="BR42" s="392">
        <v>2.5708458013862234</v>
      </c>
      <c r="BS42" s="392" t="b">
        <f t="shared" si="26"/>
        <v>0</v>
      </c>
      <c r="BX42" s="388">
        <v>18.704795026399999</v>
      </c>
      <c r="BY42" s="388">
        <v>2.0999999999999999E-3</v>
      </c>
      <c r="BZ42" s="388">
        <v>18.546144365867313</v>
      </c>
      <c r="CA42" s="388">
        <v>15.731175085600002</v>
      </c>
      <c r="CB42" s="388">
        <v>2.0999999999999999E-3</v>
      </c>
      <c r="CC42" s="388">
        <v>15.723681927644568</v>
      </c>
      <c r="CD42" s="388">
        <v>39.130532294399998</v>
      </c>
      <c r="CE42" s="388">
        <v>2.2000000000000001E-3</v>
      </c>
      <c r="CF42" s="388">
        <v>39.005650980834588</v>
      </c>
      <c r="CG42" s="388">
        <v>0.84102365534596757</v>
      </c>
      <c r="CH42" s="388">
        <v>5.9999999999999995E-4</v>
      </c>
      <c r="CI42" s="388">
        <v>2.0920054049868528</v>
      </c>
      <c r="CJ42" s="388">
        <v>5.9999999999999995E-4</v>
      </c>
      <c r="CK42" s="388"/>
      <c r="CM42" s="392">
        <v>67.687184261455414</v>
      </c>
      <c r="CN42" s="392"/>
      <c r="CO42" s="392">
        <v>305.60880194073997</v>
      </c>
      <c r="CP42" s="392">
        <v>287.2</v>
      </c>
      <c r="CQ42" s="391">
        <v>0.70471499999999998</v>
      </c>
      <c r="CR42" s="391">
        <v>8.4565799999999982E-6</v>
      </c>
      <c r="CS42" s="391">
        <v>0.64061966421795014</v>
      </c>
      <c r="CT42" s="391">
        <v>0.70416076531578253</v>
      </c>
      <c r="CU42" s="383" t="b">
        <f t="shared" si="27"/>
        <v>0</v>
      </c>
      <c r="CV42" s="383">
        <f t="shared" si="17"/>
        <v>3.6688778374384405</v>
      </c>
      <c r="CW42" s="388">
        <f t="shared" si="18"/>
        <v>0.948403199490501</v>
      </c>
      <c r="CX42" s="383">
        <f t="shared" si="19"/>
        <v>40.969911287682734</v>
      </c>
      <c r="CY42" s="383">
        <f t="shared" si="20"/>
        <v>2.9748973439690358</v>
      </c>
      <c r="CZ42" s="383">
        <f t="shared" si="21"/>
        <v>2.3961756809282311</v>
      </c>
      <c r="DA42" s="383">
        <f t="shared" si="22"/>
        <v>1.4071057315527016</v>
      </c>
      <c r="DB42" s="388">
        <f t="shared" si="24"/>
        <v>8.1020533445186373</v>
      </c>
      <c r="DC42" s="383">
        <f t="shared" si="23"/>
        <v>0.27316106699928644</v>
      </c>
      <c r="DD42" s="383">
        <f t="shared" si="28"/>
        <v>0.11654511196390706</v>
      </c>
      <c r="DE42" s="383">
        <f t="shared" si="29"/>
        <v>5.5223882868343495</v>
      </c>
      <c r="DF42" s="383">
        <f t="shared" si="30"/>
        <v>3.2721570637023345</v>
      </c>
      <c r="DG42" s="383">
        <f t="shared" si="31"/>
        <v>17.340491414405896</v>
      </c>
      <c r="DH42" s="383">
        <f t="shared" si="32"/>
        <v>2.8573991851082443</v>
      </c>
      <c r="DI42" s="383" t="str">
        <f t="shared" si="33"/>
        <v/>
      </c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</row>
    <row r="43" spans="1:151" s="383" customFormat="1" ht="12.75" customHeight="1" x14ac:dyDescent="0.2">
      <c r="A43" s="383">
        <v>44</v>
      </c>
      <c r="B43" s="383" t="s">
        <v>289</v>
      </c>
      <c r="C43" s="383" t="s">
        <v>528</v>
      </c>
      <c r="D43" s="383" t="s">
        <v>609</v>
      </c>
      <c r="E43" s="384" t="s">
        <v>573</v>
      </c>
      <c r="F43" s="384">
        <v>66</v>
      </c>
      <c r="G43" s="385" t="s">
        <v>608</v>
      </c>
      <c r="H43" s="384" t="s">
        <v>573</v>
      </c>
      <c r="I43" s="386">
        <v>72.927528359999997</v>
      </c>
      <c r="J43" s="386">
        <v>0.25400987999999997</v>
      </c>
      <c r="K43" s="386">
        <v>14.192213159999998</v>
      </c>
      <c r="L43" s="386">
        <v>0.19717314</v>
      </c>
      <c r="M43" s="386">
        <v>1.5967626093192107</v>
      </c>
      <c r="N43" s="386">
        <v>1.7740212621792106</v>
      </c>
      <c r="O43" s="386">
        <v>5.6005079999999999E-2</v>
      </c>
      <c r="P43" s="386">
        <v>0.53341775999999996</v>
      </c>
      <c r="Q43" s="386">
        <v>2.0583335999999997</v>
      </c>
      <c r="R43" s="386">
        <v>3.9825159600000002</v>
      </c>
      <c r="S43" s="386">
        <v>3.36459756</v>
      </c>
      <c r="T43" s="386">
        <v>7.8375240000000013E-2</v>
      </c>
      <c r="U43" s="386">
        <v>0.38081515026780843</v>
      </c>
      <c r="V43" s="386">
        <v>99.601833012447003</v>
      </c>
      <c r="W43" s="386">
        <v>0.34883450053744725</v>
      </c>
      <c r="X43" s="387">
        <v>3.8</v>
      </c>
      <c r="Y43" s="387">
        <v>18.600000000000001</v>
      </c>
      <c r="Z43" s="387">
        <v>7.8</v>
      </c>
      <c r="AA43" s="387"/>
      <c r="AB43" s="387">
        <v>4.2</v>
      </c>
      <c r="AC43" s="387">
        <v>1.4</v>
      </c>
      <c r="AD43" s="387">
        <v>32.5</v>
      </c>
      <c r="AE43" s="387">
        <v>14.1</v>
      </c>
      <c r="AF43" s="387"/>
      <c r="AG43" s="387"/>
      <c r="AH43" s="388">
        <v>3.1780230966232064</v>
      </c>
      <c r="AI43" s="388">
        <v>110.18914401514851</v>
      </c>
      <c r="AJ43" s="388">
        <v>538.38089404471975</v>
      </c>
      <c r="AK43" s="388">
        <v>15.248256055561551</v>
      </c>
      <c r="AL43" s="388">
        <v>3.2058060889264408</v>
      </c>
      <c r="AM43" s="388">
        <v>7.9071232835004208</v>
      </c>
      <c r="AN43" s="388">
        <v>0.9181501405471757</v>
      </c>
      <c r="AO43" s="388">
        <v>28.829805950502418</v>
      </c>
      <c r="AP43" s="388">
        <v>49.785241410010954</v>
      </c>
      <c r="AQ43" s="388">
        <v>13.040428123340051</v>
      </c>
      <c r="AR43" s="388">
        <v>5.0875233724447453</v>
      </c>
      <c r="AS43" s="388">
        <v>206.93482844331515</v>
      </c>
      <c r="AT43" s="388">
        <v>16.796795639989636</v>
      </c>
      <c r="AU43" s="388">
        <v>3.0296880363977805</v>
      </c>
      <c r="AV43" s="388">
        <v>144.68856333797859</v>
      </c>
      <c r="AW43" s="388">
        <v>3.9694272403398609</v>
      </c>
      <c r="AX43" s="388">
        <v>0.69661020221594383</v>
      </c>
      <c r="AY43" s="388">
        <v>2.5532319881709453</v>
      </c>
      <c r="AZ43" s="388">
        <v>0.4088842859081564</v>
      </c>
      <c r="BA43" s="388">
        <v>2.6290003283580825</v>
      </c>
      <c r="BB43" s="388">
        <v>15.730510769918304</v>
      </c>
      <c r="BC43" s="388">
        <v>0.56396450316247915</v>
      </c>
      <c r="BD43" s="388">
        <v>1.6328011600849046</v>
      </c>
      <c r="BE43" s="388">
        <v>0.2638671858311411</v>
      </c>
      <c r="BF43" s="388">
        <v>1.8197606825924479</v>
      </c>
      <c r="BG43" s="388">
        <v>0.30100103960411689</v>
      </c>
      <c r="BH43" s="389">
        <f t="shared" si="25"/>
        <v>0.90780744032264482</v>
      </c>
      <c r="BI43" s="390">
        <v>2.88</v>
      </c>
      <c r="BJ43" s="390">
        <v>8.0000000000000002E-3</v>
      </c>
      <c r="BK43" s="390">
        <v>17.11</v>
      </c>
      <c r="BL43" s="390">
        <v>0.04</v>
      </c>
      <c r="BM43" s="390">
        <v>0.1019</v>
      </c>
      <c r="BN43" s="390">
        <v>4.0000000000000002E-4</v>
      </c>
      <c r="BO43" s="391">
        <v>0.51268199999999997</v>
      </c>
      <c r="BP43" s="390">
        <v>7.1775479999999991E-6</v>
      </c>
      <c r="BQ43" s="391">
        <v>0.51263800638998214</v>
      </c>
      <c r="BR43" s="392">
        <v>1.6569660420051591</v>
      </c>
      <c r="BS43" s="392" t="b">
        <f t="shared" si="26"/>
        <v>0</v>
      </c>
      <c r="BX43" s="388">
        <v>18.723228159999998</v>
      </c>
      <c r="BY43" s="388">
        <v>5.1999999999999998E-3</v>
      </c>
      <c r="BZ43" s="388">
        <v>18.560576421792032</v>
      </c>
      <c r="CA43" s="388">
        <v>15.65084092</v>
      </c>
      <c r="CB43" s="388">
        <v>5.5999999999999999E-3</v>
      </c>
      <c r="CC43" s="388">
        <v>15.643142321546692</v>
      </c>
      <c r="CD43" s="388">
        <v>39.021307519999993</v>
      </c>
      <c r="CE43" s="388">
        <v>6.6E-3</v>
      </c>
      <c r="CF43" s="388">
        <v>38.767232892391952</v>
      </c>
      <c r="CG43" s="388">
        <v>0.835905047262961</v>
      </c>
      <c r="CH43" s="388">
        <v>1.2999999999999999E-3</v>
      </c>
      <c r="CI43" s="388">
        <v>2.0841121619916207</v>
      </c>
      <c r="CJ43" s="388">
        <v>1.1000000000000001E-3</v>
      </c>
      <c r="CK43" s="388"/>
      <c r="CM43" s="392">
        <v>110.18914401514851</v>
      </c>
      <c r="CN43" s="392"/>
      <c r="CO43" s="392">
        <v>206.93482844331515</v>
      </c>
      <c r="CP43" s="392">
        <v>189.1</v>
      </c>
      <c r="CQ43" s="391">
        <v>0.70573200000000003</v>
      </c>
      <c r="CR43" s="391">
        <v>8.4687839999999988E-6</v>
      </c>
      <c r="CS43" s="391">
        <v>1.5403099195840833</v>
      </c>
      <c r="CT43" s="391">
        <v>0.70428774487112533</v>
      </c>
      <c r="CU43" s="383" t="b">
        <f t="shared" si="27"/>
        <v>0</v>
      </c>
      <c r="CV43" s="383">
        <f t="shared" si="17"/>
        <v>15.842635917065319</v>
      </c>
      <c r="CW43" s="388">
        <f t="shared" si="18"/>
        <v>1.2009387678070411</v>
      </c>
      <c r="CX43" s="383">
        <f t="shared" si="19"/>
        <v>47.756918072003707</v>
      </c>
      <c r="CY43" s="383">
        <f t="shared" si="20"/>
        <v>1.1836529893934775</v>
      </c>
      <c r="CZ43" s="383">
        <f t="shared" si="21"/>
        <v>4.7564499013937187</v>
      </c>
      <c r="DA43" s="383">
        <f t="shared" si="22"/>
        <v>1.1683020391754952</v>
      </c>
      <c r="DB43" s="388">
        <f t="shared" si="24"/>
        <v>13.154997410448985</v>
      </c>
      <c r="DC43" s="383">
        <f t="shared" si="23"/>
        <v>0.90780744032264482</v>
      </c>
      <c r="DD43" s="383">
        <f t="shared" si="28"/>
        <v>7.5829841783003754E-2</v>
      </c>
      <c r="DE43" s="383">
        <f t="shared" si="29"/>
        <v>5.95351650060688</v>
      </c>
      <c r="DF43" s="383">
        <f t="shared" si="30"/>
        <v>4.8324393120413074</v>
      </c>
      <c r="DG43" s="383">
        <f t="shared" si="31"/>
        <v>18.674454311938835</v>
      </c>
      <c r="DH43" s="383">
        <f t="shared" si="32"/>
        <v>3.3257633982400789</v>
      </c>
      <c r="DI43" s="383" t="str">
        <f t="shared" si="33"/>
        <v/>
      </c>
      <c r="DK43" s="389"/>
      <c r="DL43" s="389"/>
      <c r="DM43" s="389"/>
      <c r="DN43" s="389"/>
      <c r="DO43" s="389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389"/>
      <c r="EB43" s="389"/>
      <c r="EC43" s="389"/>
      <c r="ED43" s="389"/>
      <c r="EE43" s="389"/>
      <c r="EF43" s="389"/>
      <c r="EG43" s="389"/>
      <c r="EH43" s="389"/>
      <c r="EI43" s="389"/>
      <c r="EJ43" s="389"/>
      <c r="EK43" s="389"/>
      <c r="EL43" s="389"/>
      <c r="EM43" s="389"/>
      <c r="EN43" s="389"/>
      <c r="EO43" s="389"/>
      <c r="EP43" s="389"/>
      <c r="EQ43" s="389"/>
      <c r="ER43" s="389"/>
      <c r="ES43" s="389"/>
      <c r="ET43" s="389"/>
      <c r="EU43" s="389"/>
    </row>
    <row r="44" spans="1:151" s="389" customFormat="1" ht="14" customHeight="1" x14ac:dyDescent="0.2">
      <c r="A44" s="383">
        <v>45</v>
      </c>
      <c r="B44" s="383" t="s">
        <v>316</v>
      </c>
      <c r="C44" s="383" t="s">
        <v>528</v>
      </c>
      <c r="D44" s="383" t="s">
        <v>609</v>
      </c>
      <c r="E44" s="384" t="s">
        <v>573</v>
      </c>
      <c r="F44" s="384">
        <v>48.1</v>
      </c>
      <c r="G44" s="385" t="s">
        <v>608</v>
      </c>
      <c r="H44" s="384" t="s">
        <v>573</v>
      </c>
      <c r="I44" s="386">
        <v>62.203892518399364</v>
      </c>
      <c r="J44" s="386">
        <v>0.65902255542478472</v>
      </c>
      <c r="K44" s="386">
        <v>15.671789033294045</v>
      </c>
      <c r="L44" s="386">
        <v>0.45198049754783243</v>
      </c>
      <c r="M44" s="386">
        <v>3.6602630491448886</v>
      </c>
      <c r="N44" s="386">
        <v>4.0665935164403901</v>
      </c>
      <c r="O44" s="386">
        <v>8.7322288650773822E-2</v>
      </c>
      <c r="P44" s="386">
        <v>2.2835620201896747</v>
      </c>
      <c r="Q44" s="386">
        <v>4.6265623962782145</v>
      </c>
      <c r="R44" s="386">
        <v>4.3844286047705445</v>
      </c>
      <c r="S44" s="386">
        <v>3.6039015946675494</v>
      </c>
      <c r="T44" s="386">
        <v>0.44616076378421393</v>
      </c>
      <c r="U44" s="386">
        <v>0.63</v>
      </c>
      <c r="V44" s="386">
        <v>98.663235291899554</v>
      </c>
      <c r="W44" s="386">
        <v>0.50011596134073111</v>
      </c>
      <c r="X44" s="387">
        <v>8.8000000000000007</v>
      </c>
      <c r="Y44" s="387">
        <v>100</v>
      </c>
      <c r="Z44" s="387">
        <v>38.5</v>
      </c>
      <c r="AA44" s="387"/>
      <c r="AB44" s="387">
        <v>19.042394852186888</v>
      </c>
      <c r="AC44" s="387">
        <v>7.3</v>
      </c>
      <c r="AD44" s="387">
        <v>63.8</v>
      </c>
      <c r="AE44" s="387">
        <v>18.5</v>
      </c>
      <c r="AF44" s="387"/>
      <c r="AG44" s="387"/>
      <c r="AH44" s="388">
        <v>3.9493205026766649</v>
      </c>
      <c r="AI44" s="388">
        <v>124.04412887337163</v>
      </c>
      <c r="AJ44" s="388">
        <v>2544.3726634957147</v>
      </c>
      <c r="AK44" s="388">
        <v>70.017076298590879</v>
      </c>
      <c r="AL44" s="388">
        <v>8.0116432834946902</v>
      </c>
      <c r="AM44" s="388">
        <v>16.430894879895288</v>
      </c>
      <c r="AN44" s="388">
        <v>0.97116003051165833</v>
      </c>
      <c r="AO44" s="388">
        <v>83.054206651042804</v>
      </c>
      <c r="AP44" s="388">
        <v>144.16496556496844</v>
      </c>
      <c r="AQ44" s="388">
        <v>71.813391785694861</v>
      </c>
      <c r="AR44" s="388">
        <v>15.04124074376104</v>
      </c>
      <c r="AS44" s="388">
        <v>1113.6426707746921</v>
      </c>
      <c r="AT44" s="388">
        <v>51.971651156919961</v>
      </c>
      <c r="AU44" s="388">
        <v>8.8329794038187863</v>
      </c>
      <c r="AV44" s="388">
        <v>251.87702304470753</v>
      </c>
      <c r="AW44" s="388">
        <v>6.482039601700059</v>
      </c>
      <c r="AX44" s="388">
        <v>2.093399385320176</v>
      </c>
      <c r="AY44" s="388">
        <v>5.8049158144486181</v>
      </c>
      <c r="AZ44" s="388">
        <v>0.71433278403766465</v>
      </c>
      <c r="BA44" s="388">
        <v>3.399841445237695</v>
      </c>
      <c r="BB44" s="388">
        <v>16.076282410414908</v>
      </c>
      <c r="BC44" s="388">
        <v>0.58401299151146213</v>
      </c>
      <c r="BD44" s="388">
        <v>1.41530612149282</v>
      </c>
      <c r="BE44" s="388">
        <v>0.1954218994307593</v>
      </c>
      <c r="BF44" s="388">
        <v>1.1740110213171528</v>
      </c>
      <c r="BG44" s="388">
        <v>0.18334609384740383</v>
      </c>
      <c r="BH44" s="389">
        <f t="shared" si="25"/>
        <v>1.3472166987188012</v>
      </c>
      <c r="BI44" s="390">
        <v>9.09</v>
      </c>
      <c r="BJ44" s="390">
        <v>2.1999999999999999E-2</v>
      </c>
      <c r="BK44" s="390">
        <v>52.77</v>
      </c>
      <c r="BL44" s="390">
        <v>0.14000000000000001</v>
      </c>
      <c r="BM44" s="390">
        <v>0.10419</v>
      </c>
      <c r="BN44" s="390">
        <v>4.4000000000000002E-4</v>
      </c>
      <c r="BO44" s="391">
        <v>0.51228099999999999</v>
      </c>
      <c r="BP44" s="390">
        <v>3.9999999999999998E-6</v>
      </c>
      <c r="BQ44" s="391">
        <v>0.51224821937924481</v>
      </c>
      <c r="BR44" s="392">
        <v>-6.3969852058731735</v>
      </c>
      <c r="BS44" s="392" t="b">
        <f t="shared" si="26"/>
        <v>0</v>
      </c>
      <c r="BT44" s="383"/>
      <c r="BU44" s="383"/>
      <c r="BV44" s="383"/>
      <c r="BW44" s="383"/>
      <c r="BX44" s="388">
        <v>18.9720829816</v>
      </c>
      <c r="BY44" s="388">
        <v>2.3E-3</v>
      </c>
      <c r="BZ44" s="388">
        <v>18.917459939648747</v>
      </c>
      <c r="CA44" s="388">
        <v>15.8435732676</v>
      </c>
      <c r="CB44" s="388">
        <v>2.3999999999999998E-3</v>
      </c>
      <c r="CC44" s="388">
        <v>15.841007195833653</v>
      </c>
      <c r="CD44" s="388">
        <v>39.830625689599998</v>
      </c>
      <c r="CE44" s="388">
        <v>2.5000000000000001E-3</v>
      </c>
      <c r="CF44" s="388">
        <v>39.673701691026601</v>
      </c>
      <c r="CG44" s="388">
        <v>0.8350993026419834</v>
      </c>
      <c r="CH44" s="388">
        <v>5.0000000000000001E-4</v>
      </c>
      <c r="CI44" s="388">
        <v>2.099433453260223</v>
      </c>
      <c r="CJ44" s="388">
        <v>5.9999999999999995E-4</v>
      </c>
      <c r="CK44" s="388"/>
      <c r="CL44" s="383"/>
      <c r="CM44" s="392">
        <v>124.04412887337163</v>
      </c>
      <c r="CN44" s="392">
        <v>156.80000000000001</v>
      </c>
      <c r="CO44" s="392">
        <v>1113.6426707746921</v>
      </c>
      <c r="CP44" s="392">
        <v>1306.0999999999999</v>
      </c>
      <c r="CQ44" s="391">
        <v>0.71057700000000001</v>
      </c>
      <c r="CR44" s="391">
        <v>1.2999999999999999E-5</v>
      </c>
      <c r="CS44" s="391">
        <v>0.34739999999999999</v>
      </c>
      <c r="CT44" s="391">
        <v>0.7103396377996628</v>
      </c>
      <c r="CU44" s="383" t="b">
        <f t="shared" si="27"/>
        <v>0</v>
      </c>
      <c r="CV44" s="383">
        <f t="shared" si="17"/>
        <v>70.743975263419742</v>
      </c>
      <c r="CW44" s="388">
        <f t="shared" si="18"/>
        <v>2.1113415288927011</v>
      </c>
      <c r="CX44" s="383">
        <f t="shared" si="19"/>
        <v>28.515522512801606</v>
      </c>
      <c r="CY44" s="383">
        <f t="shared" si="20"/>
        <v>1.2165783358951554</v>
      </c>
      <c r="CZ44" s="383">
        <f t="shared" si="21"/>
        <v>8.739415101373476</v>
      </c>
      <c r="DA44" s="383">
        <f t="shared" si="22"/>
        <v>2.3418833649475661</v>
      </c>
      <c r="DB44" s="388">
        <f t="shared" si="24"/>
        <v>69.272400318946026</v>
      </c>
      <c r="DC44" s="383">
        <f t="shared" si="23"/>
        <v>1.3472166987188012</v>
      </c>
      <c r="DD44" s="383">
        <f t="shared" si="28"/>
        <v>2.8285247408750363E-2</v>
      </c>
      <c r="DE44" s="383">
        <f t="shared" si="29"/>
        <v>1.9241258989071992</v>
      </c>
      <c r="DF44" s="383">
        <f t="shared" si="30"/>
        <v>0.89795409806303672</v>
      </c>
      <c r="DG44" s="383">
        <f t="shared" si="31"/>
        <v>30.63508479692122</v>
      </c>
      <c r="DH44" s="383">
        <f t="shared" si="32"/>
        <v>1.780811504345573</v>
      </c>
      <c r="DI44" s="383">
        <f t="shared" si="33"/>
        <v>48.1</v>
      </c>
      <c r="DJ44" s="383"/>
      <c r="EL44" s="417">
        <v>151</v>
      </c>
      <c r="EM44" s="396">
        <v>6.2837473912846775</v>
      </c>
      <c r="EN44" s="397">
        <v>0.70313339748196046</v>
      </c>
    </row>
    <row r="45" spans="1:151" s="389" customFormat="1" ht="13" customHeight="1" x14ac:dyDescent="0.2">
      <c r="A45" s="383">
        <v>46</v>
      </c>
      <c r="B45" s="383" t="s">
        <v>279</v>
      </c>
      <c r="C45" s="383" t="s">
        <v>528</v>
      </c>
      <c r="D45" s="383" t="s">
        <v>609</v>
      </c>
      <c r="E45" s="384" t="s">
        <v>573</v>
      </c>
      <c r="F45" s="384">
        <v>39.81</v>
      </c>
      <c r="G45" s="385" t="s">
        <v>608</v>
      </c>
      <c r="H45" s="384" t="s">
        <v>573</v>
      </c>
      <c r="I45" s="386">
        <v>70.4021604</v>
      </c>
      <c r="J45" s="386">
        <v>0.39220488000000003</v>
      </c>
      <c r="K45" s="386">
        <v>15.14461824</v>
      </c>
      <c r="L45" s="386">
        <v>0.23128813200000001</v>
      </c>
      <c r="M45" s="386">
        <v>1.8730352478886627</v>
      </c>
      <c r="N45" s="386">
        <v>2.0809632785566627</v>
      </c>
      <c r="O45" s="386">
        <v>5.5437359999999998E-2</v>
      </c>
      <c r="P45" s="386">
        <v>0.84796452</v>
      </c>
      <c r="Q45" s="386">
        <v>2.31446496</v>
      </c>
      <c r="R45" s="386">
        <v>4.2031199999999993</v>
      </c>
      <c r="S45" s="386">
        <v>3.3647768399999998</v>
      </c>
      <c r="T45" s="386">
        <v>0.18826392</v>
      </c>
      <c r="U45" s="386">
        <v>0.53316272126280051</v>
      </c>
      <c r="V45" s="386">
        <v>99.527137119819457</v>
      </c>
      <c r="W45" s="386">
        <v>0.42062350323064612</v>
      </c>
      <c r="X45" s="387">
        <v>5.7</v>
      </c>
      <c r="Y45" s="387">
        <v>41.8</v>
      </c>
      <c r="Z45" s="387">
        <v>14</v>
      </c>
      <c r="AA45" s="387"/>
      <c r="AB45" s="387">
        <v>9.3000000000000007</v>
      </c>
      <c r="AC45" s="387">
        <v>26.6</v>
      </c>
      <c r="AD45" s="387">
        <v>73.8</v>
      </c>
      <c r="AE45" s="387">
        <v>22.8</v>
      </c>
      <c r="AF45" s="387"/>
      <c r="AG45" s="387"/>
      <c r="AH45" s="388">
        <v>30.85012107643259</v>
      </c>
      <c r="AI45" s="388">
        <v>252.80648615196674</v>
      </c>
      <c r="AJ45" s="388">
        <v>712.69846440733261</v>
      </c>
      <c r="AK45" s="388">
        <v>29.277824262610245</v>
      </c>
      <c r="AL45" s="388">
        <v>6.0103329793184361</v>
      </c>
      <c r="AM45" s="388">
        <v>11.96270402536952</v>
      </c>
      <c r="AN45" s="388">
        <v>1.3338987558069793</v>
      </c>
      <c r="AO45" s="388">
        <v>39.578698903083051</v>
      </c>
      <c r="AP45" s="388">
        <v>71.928875954573783</v>
      </c>
      <c r="AQ45" s="388">
        <v>56.287283866531162</v>
      </c>
      <c r="AR45" s="388">
        <v>7.5097319129557176</v>
      </c>
      <c r="AS45" s="388">
        <v>472.70310227046502</v>
      </c>
      <c r="AT45" s="388">
        <v>25.13495001276161</v>
      </c>
      <c r="AU45" s="388">
        <v>3.8927208775071307</v>
      </c>
      <c r="AV45" s="388">
        <v>138.19267286891892</v>
      </c>
      <c r="AW45" s="388">
        <v>3.979726734200292</v>
      </c>
      <c r="AX45" s="388">
        <v>0.81638533068100405</v>
      </c>
      <c r="AY45" s="388">
        <v>2.5319691174144268</v>
      </c>
      <c r="AZ45" s="388">
        <v>0.34860352828326757</v>
      </c>
      <c r="BA45" s="388">
        <v>1.7874226102554427</v>
      </c>
      <c r="BB45" s="388">
        <v>8.6777531130023284</v>
      </c>
      <c r="BC45" s="388">
        <v>0.31725970356933836</v>
      </c>
      <c r="BD45" s="388">
        <v>0.79121082662619591</v>
      </c>
      <c r="BE45" s="388">
        <v>0.11334768673516978</v>
      </c>
      <c r="BF45" s="388">
        <v>0.68244385141597663</v>
      </c>
      <c r="BG45" s="388">
        <v>0.10850775080692976</v>
      </c>
      <c r="BH45" s="389">
        <f t="shared" si="25"/>
        <v>1.1648252432467621</v>
      </c>
      <c r="BI45" s="390">
        <v>3.86</v>
      </c>
      <c r="BJ45" s="390">
        <v>0.01</v>
      </c>
      <c r="BK45" s="390">
        <v>25.09</v>
      </c>
      <c r="BL45" s="390">
        <v>0.06</v>
      </c>
      <c r="BM45" s="390">
        <v>9.2999999999999999E-2</v>
      </c>
      <c r="BN45" s="390">
        <v>4.0000000000000002E-4</v>
      </c>
      <c r="BO45" s="391">
        <v>0.51230100000000001</v>
      </c>
      <c r="BP45" s="390">
        <v>7.1722139999999997E-6</v>
      </c>
      <c r="BQ45" s="391">
        <v>0.51227678360947859</v>
      </c>
      <c r="BR45" s="392">
        <v>-6.0477061462238524</v>
      </c>
      <c r="BS45" s="392" t="b">
        <f t="shared" si="26"/>
        <v>0</v>
      </c>
      <c r="BT45" s="383"/>
      <c r="BU45" s="383"/>
      <c r="BV45" s="383"/>
      <c r="BW45" s="383"/>
      <c r="BX45" s="388">
        <v>19.154533815199997</v>
      </c>
      <c r="BY45" s="388">
        <v>2.8E-3</v>
      </c>
      <c r="BZ45" s="388">
        <v>19.111143369078068</v>
      </c>
      <c r="CA45" s="388">
        <v>15.8968262908</v>
      </c>
      <c r="CB45" s="388">
        <v>2.8E-3</v>
      </c>
      <c r="CC45" s="388">
        <v>15.894794958715789</v>
      </c>
      <c r="CD45" s="388">
        <v>39.853974227199998</v>
      </c>
      <c r="CE45" s="388">
        <v>3.0000000000000001E-3</v>
      </c>
      <c r="CF45" s="388">
        <v>39.784462837901259</v>
      </c>
      <c r="CG45" s="388">
        <v>0.8299249903009982</v>
      </c>
      <c r="CH45" s="388">
        <v>5.0000000000000001E-4</v>
      </c>
      <c r="CI45" s="388">
        <v>2.0806548784588039</v>
      </c>
      <c r="CJ45" s="388">
        <v>5.0000000000000001E-4</v>
      </c>
      <c r="CK45" s="388"/>
      <c r="CL45" s="383"/>
      <c r="CM45" s="392">
        <v>252.80648615196674</v>
      </c>
      <c r="CN45" s="392"/>
      <c r="CO45" s="392">
        <v>472.70310227046502</v>
      </c>
      <c r="CP45" s="392">
        <v>452.6</v>
      </c>
      <c r="CQ45" s="391">
        <v>0.70978699999999995</v>
      </c>
      <c r="CR45" s="391">
        <v>9.9370179999999991E-6</v>
      </c>
      <c r="CS45" s="391">
        <v>1.5476577727523937</v>
      </c>
      <c r="CT45" s="391">
        <v>0.70891185862946948</v>
      </c>
      <c r="CU45" s="383" t="b">
        <f t="shared" si="27"/>
        <v>0</v>
      </c>
      <c r="CV45" s="383">
        <f t="shared" si="17"/>
        <v>57.995538857830901</v>
      </c>
      <c r="CW45" s="388">
        <f t="shared" si="18"/>
        <v>1.7516703750719165</v>
      </c>
      <c r="CX45" s="383">
        <f t="shared" si="19"/>
        <v>35.500277882090657</v>
      </c>
      <c r="CY45" s="383">
        <f t="shared" si="20"/>
        <v>1.249152677834052</v>
      </c>
      <c r="CZ45" s="383">
        <f t="shared" si="21"/>
        <v>4.8712482924582181</v>
      </c>
      <c r="DA45" s="383">
        <f t="shared" si="22"/>
        <v>2.118064074024149</v>
      </c>
      <c r="DB45" s="388">
        <f t="shared" si="24"/>
        <v>54.472983514844344</v>
      </c>
      <c r="DC45" s="383">
        <f t="shared" si="23"/>
        <v>1.1648252432467621</v>
      </c>
      <c r="DD45" s="383">
        <f t="shared" si="28"/>
        <v>2.7265125988288213E-2</v>
      </c>
      <c r="DE45" s="383">
        <f t="shared" si="29"/>
        <v>3.9785239258175418</v>
      </c>
      <c r="DF45" s="383">
        <f t="shared" si="30"/>
        <v>2.1154927801337617</v>
      </c>
      <c r="DG45" s="383">
        <f t="shared" si="31"/>
        <v>18.007122117695882</v>
      </c>
      <c r="DH45" s="383">
        <f t="shared" si="32"/>
        <v>2.4540688076862729</v>
      </c>
      <c r="DI45" s="383">
        <f t="shared" si="33"/>
        <v>39.81</v>
      </c>
      <c r="DJ45" s="383"/>
      <c r="EH45" s="425"/>
      <c r="EI45" s="425"/>
      <c r="EJ45" s="425"/>
    </row>
    <row r="46" spans="1:151" s="389" customFormat="1" ht="13" customHeight="1" x14ac:dyDescent="0.2">
      <c r="A46" s="383">
        <v>47</v>
      </c>
      <c r="B46" s="383" t="s">
        <v>280</v>
      </c>
      <c r="C46" s="383" t="s">
        <v>528</v>
      </c>
      <c r="D46" s="383" t="s">
        <v>609</v>
      </c>
      <c r="E46" s="384" t="s">
        <v>573</v>
      </c>
      <c r="F46" s="384">
        <v>29.64</v>
      </c>
      <c r="G46" s="385" t="s">
        <v>608</v>
      </c>
      <c r="H46" s="384" t="s">
        <v>573</v>
      </c>
      <c r="I46" s="386">
        <v>71.346169199999991</v>
      </c>
      <c r="J46" s="386">
        <v>0.30257483999999996</v>
      </c>
      <c r="K46" s="386">
        <v>14.5360224</v>
      </c>
      <c r="L46" s="386">
        <v>0.17250919200000001</v>
      </c>
      <c r="M46" s="386">
        <v>1.3970271384300554</v>
      </c>
      <c r="N46" s="386">
        <v>1.5521129020380555</v>
      </c>
      <c r="O46" s="386">
        <v>3.1483560000000008E-2</v>
      </c>
      <c r="P46" s="386">
        <v>0.46340892</v>
      </c>
      <c r="Q46" s="386">
        <v>1.5297563999999999</v>
      </c>
      <c r="R46" s="386">
        <v>3.4285805999999996</v>
      </c>
      <c r="S46" s="386">
        <v>4.7865469200000001</v>
      </c>
      <c r="T46" s="386">
        <v>0.14138220000000001</v>
      </c>
      <c r="U46" s="386">
        <v>0.64607308701861466</v>
      </c>
      <c r="V46" s="386">
        <v>98.764111029056664</v>
      </c>
      <c r="W46" s="386">
        <v>0.34723178741162247</v>
      </c>
      <c r="X46" s="387">
        <v>3.5</v>
      </c>
      <c r="Y46" s="387">
        <v>25.8</v>
      </c>
      <c r="Z46" s="387">
        <v>8.5</v>
      </c>
      <c r="AA46" s="387"/>
      <c r="AB46" s="387">
        <v>4.8</v>
      </c>
      <c r="AC46" s="387">
        <v>1.1000000000000001</v>
      </c>
      <c r="AD46" s="387">
        <v>53.4</v>
      </c>
      <c r="AE46" s="387">
        <v>22.9</v>
      </c>
      <c r="AF46" s="387"/>
      <c r="AG46" s="387"/>
      <c r="AH46" s="388">
        <v>13.990464230324946</v>
      </c>
      <c r="AI46" s="388">
        <v>305.50977945139886</v>
      </c>
      <c r="AJ46" s="388">
        <v>627.70071472729921</v>
      </c>
      <c r="AK46" s="388">
        <v>42.633345474992765</v>
      </c>
      <c r="AL46" s="388">
        <v>8.8277767294467466</v>
      </c>
      <c r="AM46" s="388">
        <v>11.687684544408972</v>
      </c>
      <c r="AN46" s="388">
        <v>1.5343218223801947</v>
      </c>
      <c r="AO46" s="388">
        <v>51.725425031568136</v>
      </c>
      <c r="AP46" s="388">
        <v>97.061771453795117</v>
      </c>
      <c r="AQ46" s="388">
        <v>69.490735866086084</v>
      </c>
      <c r="AR46" s="388">
        <v>10.435461779253643</v>
      </c>
      <c r="AS46" s="388">
        <v>262.83525400779683</v>
      </c>
      <c r="AT46" s="388">
        <v>34.136668885025792</v>
      </c>
      <c r="AU46" s="388">
        <v>5.8033264410753613</v>
      </c>
      <c r="AV46" s="388">
        <v>156.01922455961099</v>
      </c>
      <c r="AW46" s="388">
        <v>4.6701629656679424</v>
      </c>
      <c r="AX46" s="388">
        <v>0.81404304905906066</v>
      </c>
      <c r="AY46" s="388">
        <v>3.7271412865223614</v>
      </c>
      <c r="AZ46" s="388">
        <v>0.53080403642711627</v>
      </c>
      <c r="BA46" s="388">
        <v>2.6829419517387332</v>
      </c>
      <c r="BB46" s="388">
        <v>11.421413918917048</v>
      </c>
      <c r="BC46" s="388">
        <v>0.42773259782736928</v>
      </c>
      <c r="BD46" s="388">
        <v>0.97541116806353001</v>
      </c>
      <c r="BE46" s="388">
        <v>0.127964852769888</v>
      </c>
      <c r="BF46" s="388">
        <v>0.700531367951582</v>
      </c>
      <c r="BG46" s="388">
        <v>9.3251233720111876E-2</v>
      </c>
      <c r="BH46" s="389">
        <f t="shared" si="25"/>
        <v>1.2489017489838934</v>
      </c>
      <c r="BI46" s="390">
        <v>6.06</v>
      </c>
      <c r="BJ46" s="390">
        <v>1.6E-2</v>
      </c>
      <c r="BK46" s="390">
        <v>36.520000000000003</v>
      </c>
      <c r="BL46" s="390">
        <v>0.09</v>
      </c>
      <c r="BM46" s="390">
        <v>0.1003</v>
      </c>
      <c r="BN46" s="390">
        <v>4.0000000000000002E-4</v>
      </c>
      <c r="BO46" s="391">
        <v>0.51212400000000002</v>
      </c>
      <c r="BP46" s="390">
        <v>7.1697360000000003E-6</v>
      </c>
      <c r="BQ46" s="391">
        <v>0.51210460788887568</v>
      </c>
      <c r="BR46" s="392">
        <v>-9.663713388519124</v>
      </c>
      <c r="BS46" s="392" t="b">
        <f t="shared" si="26"/>
        <v>0</v>
      </c>
      <c r="BT46" s="383"/>
      <c r="BU46" s="383"/>
      <c r="BV46" s="383"/>
      <c r="BW46" s="383"/>
      <c r="BX46" s="388">
        <v>18.929673442399999</v>
      </c>
      <c r="BY46" s="388">
        <v>2.5000000000000001E-3</v>
      </c>
      <c r="BZ46" s="388">
        <v>18.892081720267786</v>
      </c>
      <c r="CA46" s="388">
        <v>15.838655627600001</v>
      </c>
      <c r="CB46" s="388">
        <v>2.5999999999999999E-3</v>
      </c>
      <c r="CC46" s="388">
        <v>15.836903280651926</v>
      </c>
      <c r="CD46" s="388">
        <v>38.736339206399997</v>
      </c>
      <c r="CE46" s="388">
        <v>2.3999999999999998E-3</v>
      </c>
      <c r="CF46" s="388">
        <v>38.676601669598668</v>
      </c>
      <c r="CG46" s="388">
        <v>0.83671045228511332</v>
      </c>
      <c r="CH46" s="388">
        <v>5.9999999999999995E-4</v>
      </c>
      <c r="CI46" s="388">
        <v>2.0463289725661959</v>
      </c>
      <c r="CJ46" s="388">
        <v>4.0000000000000002E-4</v>
      </c>
      <c r="CK46" s="388"/>
      <c r="CL46" s="383"/>
      <c r="CM46" s="392">
        <v>305.50977945139886</v>
      </c>
      <c r="CN46" s="392"/>
      <c r="CO46" s="392">
        <v>262.83525400779683</v>
      </c>
      <c r="CP46" s="392">
        <v>236.1</v>
      </c>
      <c r="CQ46" s="391">
        <v>0.71458299999999997</v>
      </c>
      <c r="CR46" s="391">
        <v>8.5749959999999991E-6</v>
      </c>
      <c r="CS46" s="391">
        <v>3.3652733507268104</v>
      </c>
      <c r="CT46" s="391">
        <v>0.71317012327231399</v>
      </c>
      <c r="CU46" s="383" t="b">
        <f t="shared" si="27"/>
        <v>0</v>
      </c>
      <c r="CV46" s="383">
        <f t="shared" si="17"/>
        <v>73.837414565486228</v>
      </c>
      <c r="CW46" s="388">
        <f t="shared" si="18"/>
        <v>1.7178522491197004</v>
      </c>
      <c r="CX46" s="383">
        <f t="shared" si="19"/>
        <v>26.88444741886698</v>
      </c>
      <c r="CY46" s="383">
        <f t="shared" si="20"/>
        <v>0.71629520347415698</v>
      </c>
      <c r="CZ46" s="383">
        <f t="shared" si="21"/>
        <v>4.8294544347481105</v>
      </c>
      <c r="DA46" s="383">
        <f t="shared" si="22"/>
        <v>3.0971515843548305</v>
      </c>
      <c r="DB46" s="388">
        <f t="shared" si="24"/>
        <v>23.012497040534388</v>
      </c>
      <c r="DC46" s="383">
        <f t="shared" si="23"/>
        <v>1.2489017489838934</v>
      </c>
      <c r="DD46" s="383">
        <f t="shared" si="28"/>
        <v>1.9967447475738091E-2</v>
      </c>
      <c r="DE46" s="383">
        <f t="shared" si="29"/>
        <v>2.9294012352759311</v>
      </c>
      <c r="DF46" s="383">
        <f t="shared" si="30"/>
        <v>3.8046646511519175</v>
      </c>
      <c r="DG46" s="383">
        <f t="shared" si="31"/>
        <v>12.13524517863724</v>
      </c>
      <c r="DH46" s="383">
        <f t="shared" si="32"/>
        <v>3.3493375613875873</v>
      </c>
      <c r="DI46" s="383">
        <f t="shared" si="33"/>
        <v>29.64</v>
      </c>
      <c r="DJ46" s="383"/>
      <c r="EH46" s="425"/>
      <c r="EI46" s="425"/>
      <c r="EJ46" s="425"/>
    </row>
    <row r="47" spans="1:151" s="389" customFormat="1" ht="13" customHeight="1" x14ac:dyDescent="0.2">
      <c r="A47" s="383">
        <v>48</v>
      </c>
      <c r="B47" s="383" t="s">
        <v>238</v>
      </c>
      <c r="C47" s="383" t="s">
        <v>528</v>
      </c>
      <c r="D47" s="383" t="s">
        <v>609</v>
      </c>
      <c r="E47" s="384" t="s">
        <v>573</v>
      </c>
      <c r="F47" s="384">
        <v>21.5</v>
      </c>
      <c r="G47" s="385"/>
      <c r="H47" s="384" t="s">
        <v>573</v>
      </c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9" t="e">
        <f t="shared" si="25"/>
        <v>#DIV/0!</v>
      </c>
      <c r="BI47" s="390">
        <v>1.6160000000000001</v>
      </c>
      <c r="BJ47" s="390">
        <v>4.0000000000000001E-3</v>
      </c>
      <c r="BK47" s="390">
        <v>6.17</v>
      </c>
      <c r="BL47" s="390">
        <v>1.4999999999999999E-2</v>
      </c>
      <c r="BM47" s="390">
        <v>0.1583</v>
      </c>
      <c r="BN47" s="390">
        <v>6.9999999999999999E-4</v>
      </c>
      <c r="BO47" s="391">
        <v>0.51227599999999995</v>
      </c>
      <c r="BP47" s="390">
        <v>7.9999999999999996E-6</v>
      </c>
      <c r="BQ47" s="391">
        <v>0.51225373987203837</v>
      </c>
      <c r="BR47" s="392">
        <v>-6.9565548819816581</v>
      </c>
      <c r="BS47" s="392" t="b">
        <f t="shared" si="26"/>
        <v>0</v>
      </c>
      <c r="BT47" s="383"/>
      <c r="BU47" s="383"/>
      <c r="BV47" s="383"/>
      <c r="BW47" s="383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3"/>
      <c r="CM47" s="392"/>
      <c r="CN47" s="392">
        <v>291.3</v>
      </c>
      <c r="CO47" s="392"/>
      <c r="CP47" s="392">
        <v>162.4</v>
      </c>
      <c r="CQ47" s="391">
        <v>0.71128599999999997</v>
      </c>
      <c r="CR47" s="391">
        <v>6.9999999999999999E-6</v>
      </c>
      <c r="CS47" s="391">
        <v>5.1920000000000002</v>
      </c>
      <c r="CT47" s="391">
        <v>0.70970064040717207</v>
      </c>
      <c r="CU47" s="383" t="b">
        <f t="shared" si="27"/>
        <v>0</v>
      </c>
      <c r="CV47" s="383"/>
      <c r="CW47" s="388"/>
      <c r="CX47" s="383"/>
      <c r="CY47" s="383"/>
      <c r="CZ47" s="383"/>
      <c r="DA47" s="383"/>
      <c r="DB47" s="388"/>
      <c r="DC47" s="383"/>
      <c r="DD47" s="383" t="e">
        <f t="shared" si="28"/>
        <v>#DIV/0!</v>
      </c>
      <c r="DE47" s="383" t="e">
        <f t="shared" si="29"/>
        <v>#DIV/0!</v>
      </c>
      <c r="DF47" s="383" t="e">
        <f t="shared" si="30"/>
        <v>#DIV/0!</v>
      </c>
      <c r="DG47" s="383" t="e">
        <f t="shared" si="31"/>
        <v>#DIV/0!</v>
      </c>
      <c r="DH47" s="383" t="e">
        <f t="shared" si="32"/>
        <v>#DIV/0!</v>
      </c>
      <c r="DI47" s="383" t="str">
        <f t="shared" si="33"/>
        <v/>
      </c>
      <c r="DJ47" s="383"/>
      <c r="EH47" s="425"/>
      <c r="EI47" s="425"/>
      <c r="EJ47" s="425"/>
    </row>
    <row r="48" spans="1:151" s="411" customFormat="1" ht="12.75" customHeight="1" x14ac:dyDescent="0.2">
      <c r="A48" s="383">
        <v>49</v>
      </c>
      <c r="B48" s="383" t="s">
        <v>237</v>
      </c>
      <c r="C48" s="383" t="s">
        <v>528</v>
      </c>
      <c r="D48" s="383" t="s">
        <v>609</v>
      </c>
      <c r="E48" s="384" t="s">
        <v>573</v>
      </c>
      <c r="F48" s="384">
        <v>25.1</v>
      </c>
      <c r="G48" s="385"/>
      <c r="H48" s="384" t="s">
        <v>573</v>
      </c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9" t="e">
        <f t="shared" si="25"/>
        <v>#DIV/0!</v>
      </c>
      <c r="BI48" s="390">
        <v>2.895</v>
      </c>
      <c r="BJ48" s="390">
        <v>8.0000000000000002E-3</v>
      </c>
      <c r="BK48" s="390">
        <v>14.37</v>
      </c>
      <c r="BL48" s="390">
        <v>0.04</v>
      </c>
      <c r="BM48" s="390">
        <v>0.12180000000000001</v>
      </c>
      <c r="BN48" s="390">
        <v>5.0000000000000001E-4</v>
      </c>
      <c r="BO48" s="391">
        <v>0.51229599999999997</v>
      </c>
      <c r="BP48" s="390">
        <v>7.9999999999999996E-6</v>
      </c>
      <c r="BQ48" s="391">
        <v>0.5122760044016661</v>
      </c>
      <c r="BR48" s="392">
        <v>-6.431919326799207</v>
      </c>
      <c r="BS48" s="392" t="b">
        <f t="shared" si="26"/>
        <v>0</v>
      </c>
      <c r="BT48" s="383"/>
      <c r="BU48" s="383"/>
      <c r="BV48" s="383"/>
      <c r="BW48" s="383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3"/>
      <c r="CM48" s="392"/>
      <c r="CN48" s="392">
        <v>125.8</v>
      </c>
      <c r="CO48" s="392"/>
      <c r="CP48" s="392">
        <v>294.10000000000002</v>
      </c>
      <c r="CQ48" s="391">
        <v>0.70786300000000002</v>
      </c>
      <c r="CR48" s="391">
        <v>7.9999999999999996E-6</v>
      </c>
      <c r="CS48" s="391">
        <v>1.238</v>
      </c>
      <c r="CT48" s="391">
        <v>0.70742167339585782</v>
      </c>
      <c r="CU48" s="383" t="b">
        <f t="shared" si="27"/>
        <v>0</v>
      </c>
      <c r="CV48" s="383"/>
      <c r="CW48" s="388"/>
      <c r="CX48" s="383"/>
      <c r="CY48" s="383"/>
      <c r="CZ48" s="383"/>
      <c r="DA48" s="383"/>
      <c r="DB48" s="388"/>
      <c r="DC48" s="383"/>
      <c r="DD48" s="383" t="e">
        <f t="shared" si="28"/>
        <v>#DIV/0!</v>
      </c>
      <c r="DE48" s="383" t="e">
        <f t="shared" si="29"/>
        <v>#DIV/0!</v>
      </c>
      <c r="DF48" s="383" t="e">
        <f t="shared" si="30"/>
        <v>#DIV/0!</v>
      </c>
      <c r="DG48" s="383" t="e">
        <f t="shared" si="31"/>
        <v>#DIV/0!</v>
      </c>
      <c r="DH48" s="383" t="e">
        <f t="shared" si="32"/>
        <v>#DIV/0!</v>
      </c>
      <c r="DI48" s="383" t="str">
        <f t="shared" si="33"/>
        <v/>
      </c>
      <c r="DJ48" s="383"/>
      <c r="DK48" s="389"/>
      <c r="DL48" s="389"/>
      <c r="DM48" s="389"/>
      <c r="DN48" s="389"/>
      <c r="DO48" s="389"/>
      <c r="DP48" s="389"/>
      <c r="DQ48" s="389"/>
      <c r="DR48" s="389"/>
      <c r="DS48" s="389"/>
      <c r="DT48" s="389"/>
      <c r="DU48" s="389"/>
      <c r="DV48" s="389"/>
      <c r="DW48" s="389"/>
      <c r="DX48" s="389"/>
      <c r="DY48" s="389"/>
      <c r="DZ48" s="389"/>
      <c r="EA48" s="389"/>
      <c r="EB48" s="389"/>
      <c r="EC48" s="389"/>
      <c r="ED48" s="389"/>
      <c r="EE48" s="389"/>
      <c r="EF48" s="389"/>
      <c r="EG48" s="389"/>
      <c r="EH48" s="389"/>
      <c r="EI48" s="389"/>
      <c r="EJ48" s="389"/>
      <c r="EK48" s="389"/>
      <c r="EL48" s="389"/>
      <c r="EM48" s="389"/>
      <c r="EN48" s="389"/>
      <c r="EO48" s="389"/>
      <c r="EP48" s="389"/>
      <c r="EQ48" s="389"/>
      <c r="ER48" s="389"/>
      <c r="ES48" s="389"/>
      <c r="ET48" s="389"/>
      <c r="EU48" s="389"/>
    </row>
    <row r="49" spans="1:151" s="411" customFormat="1" ht="12.75" customHeight="1" x14ac:dyDescent="0.2">
      <c r="A49" s="383">
        <v>50</v>
      </c>
      <c r="B49" s="383" t="s">
        <v>236</v>
      </c>
      <c r="C49" s="383" t="s">
        <v>528</v>
      </c>
      <c r="D49" s="383" t="s">
        <v>609</v>
      </c>
      <c r="E49" s="384" t="s">
        <v>573</v>
      </c>
      <c r="F49" s="384">
        <v>68.5</v>
      </c>
      <c r="G49" s="385"/>
      <c r="H49" s="384" t="s">
        <v>573</v>
      </c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9" t="e">
        <f t="shared" si="25"/>
        <v>#DIV/0!</v>
      </c>
      <c r="BI49" s="390">
        <v>2.0979999999999999</v>
      </c>
      <c r="BJ49" s="390">
        <v>6.0000000000000001E-3</v>
      </c>
      <c r="BK49" s="390">
        <v>15.24</v>
      </c>
      <c r="BL49" s="390">
        <v>0.04</v>
      </c>
      <c r="BM49" s="390">
        <v>8.3199999999999996E-2</v>
      </c>
      <c r="BN49" s="390">
        <v>4.0000000000000002E-4</v>
      </c>
      <c r="BO49" s="391">
        <v>0.51272200000000001</v>
      </c>
      <c r="BP49" s="390">
        <v>7.9999999999999996E-6</v>
      </c>
      <c r="BQ49" s="391">
        <v>0.51268471888183942</v>
      </c>
      <c r="BR49" s="392">
        <v>2.6311246281451872</v>
      </c>
      <c r="BS49" s="392" t="b">
        <f t="shared" si="26"/>
        <v>0</v>
      </c>
      <c r="BT49" s="383"/>
      <c r="BU49" s="383"/>
      <c r="BV49" s="383"/>
      <c r="BW49" s="383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3"/>
      <c r="CM49" s="392"/>
      <c r="CN49" s="392">
        <v>67.67</v>
      </c>
      <c r="CO49" s="392"/>
      <c r="CP49" s="392">
        <v>17.420000000000002</v>
      </c>
      <c r="CQ49" s="391">
        <v>0.71455199999999996</v>
      </c>
      <c r="CR49" s="391">
        <v>1.2999999999999999E-5</v>
      </c>
      <c r="CS49" s="391">
        <v>11.27</v>
      </c>
      <c r="CT49" s="391">
        <v>0.70358200000000004</v>
      </c>
      <c r="CU49" s="383" t="b">
        <f t="shared" si="27"/>
        <v>0</v>
      </c>
      <c r="CV49" s="383"/>
      <c r="CW49" s="388"/>
      <c r="CX49" s="383"/>
      <c r="CY49" s="383"/>
      <c r="CZ49" s="383"/>
      <c r="DA49" s="383"/>
      <c r="DB49" s="388"/>
      <c r="DC49" s="383"/>
      <c r="DD49" s="383" t="e">
        <f t="shared" si="28"/>
        <v>#DIV/0!</v>
      </c>
      <c r="DE49" s="383" t="e">
        <f t="shared" si="29"/>
        <v>#DIV/0!</v>
      </c>
      <c r="DF49" s="383" t="e">
        <f t="shared" si="30"/>
        <v>#DIV/0!</v>
      </c>
      <c r="DG49" s="383" t="e">
        <f t="shared" si="31"/>
        <v>#DIV/0!</v>
      </c>
      <c r="DH49" s="383" t="e">
        <f t="shared" si="32"/>
        <v>#DIV/0!</v>
      </c>
      <c r="DI49" s="383" t="str">
        <f t="shared" si="33"/>
        <v/>
      </c>
      <c r="DJ49" s="383"/>
      <c r="DK49" s="389"/>
      <c r="DL49" s="389"/>
      <c r="DM49" s="389"/>
      <c r="DN49" s="389"/>
      <c r="DO49" s="389"/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389"/>
      <c r="EB49" s="389"/>
      <c r="EC49" s="389"/>
      <c r="ED49" s="389"/>
      <c r="EE49" s="389"/>
      <c r="EF49" s="389"/>
      <c r="EG49" s="389"/>
      <c r="EH49" s="389"/>
      <c r="EI49" s="389"/>
      <c r="EJ49" s="389"/>
      <c r="EK49" s="389"/>
      <c r="EL49" s="389"/>
      <c r="EM49" s="389"/>
      <c r="EN49" s="389"/>
      <c r="EO49" s="389"/>
      <c r="EP49" s="389"/>
      <c r="EQ49" s="389"/>
      <c r="ER49" s="389"/>
      <c r="ES49" s="389"/>
      <c r="ET49" s="389"/>
      <c r="EU49" s="389"/>
    </row>
    <row r="50" spans="1:151" s="413" customFormat="1" ht="12.75" customHeight="1" x14ac:dyDescent="0.2">
      <c r="A50" s="383">
        <v>51</v>
      </c>
      <c r="B50" s="398" t="s">
        <v>421</v>
      </c>
      <c r="C50" s="398" t="s">
        <v>528</v>
      </c>
      <c r="D50" s="398" t="s">
        <v>611</v>
      </c>
      <c r="E50" s="385" t="s">
        <v>608</v>
      </c>
      <c r="F50" s="413">
        <v>79.599999999999994</v>
      </c>
      <c r="G50" s="385" t="s">
        <v>608</v>
      </c>
      <c r="H50" s="385" t="s">
        <v>608</v>
      </c>
      <c r="I50" s="400">
        <v>70.45</v>
      </c>
      <c r="J50" s="400">
        <v>0.23400000000000001</v>
      </c>
      <c r="K50" s="400">
        <v>16.02</v>
      </c>
      <c r="L50" s="400">
        <v>2.29</v>
      </c>
      <c r="M50" s="400"/>
      <c r="N50" s="400">
        <v>2.05871</v>
      </c>
      <c r="O50" s="400">
        <v>5.2999999999999999E-2</v>
      </c>
      <c r="P50" s="400">
        <v>1.07</v>
      </c>
      <c r="Q50" s="400">
        <v>4</v>
      </c>
      <c r="R50" s="400">
        <v>4.5599999999999996</v>
      </c>
      <c r="S50" s="400">
        <v>0.78</v>
      </c>
      <c r="T50" s="400">
        <v>0.05</v>
      </c>
      <c r="U50" s="400">
        <v>0.37</v>
      </c>
      <c r="V50" s="400">
        <v>99.645709999999994</v>
      </c>
      <c r="W50" s="400">
        <v>0.48078748466608279</v>
      </c>
      <c r="X50" s="401"/>
      <c r="Y50" s="401">
        <v>20.974212999999999</v>
      </c>
      <c r="Z50" s="401">
        <v>24.06793</v>
      </c>
      <c r="AA50" s="401">
        <v>4.5797169999999996</v>
      </c>
      <c r="AB50" s="401"/>
      <c r="AC50" s="401"/>
      <c r="AD50" s="401"/>
      <c r="AE50" s="401">
        <v>14.990012</v>
      </c>
      <c r="AF50" s="401"/>
      <c r="AG50" s="401"/>
      <c r="AH50" s="402">
        <v>0.223107</v>
      </c>
      <c r="AI50" s="402">
        <v>11.066955999999999</v>
      </c>
      <c r="AJ50" s="402">
        <v>315.57798600000001</v>
      </c>
      <c r="AK50" s="402">
        <v>0.40552300000000002</v>
      </c>
      <c r="AL50" s="402">
        <v>7.8557000000000002E-2</v>
      </c>
      <c r="AM50" s="402">
        <v>1.1976</v>
      </c>
      <c r="AN50" s="402">
        <v>5.9364E-2</v>
      </c>
      <c r="AO50" s="402">
        <v>8.6193329999999992</v>
      </c>
      <c r="AP50" s="402">
        <v>14.329693000000001</v>
      </c>
      <c r="AQ50" s="402"/>
      <c r="AR50" s="402">
        <v>1.4565699999999999</v>
      </c>
      <c r="AS50" s="402">
        <v>430.808198</v>
      </c>
      <c r="AT50" s="402">
        <v>4.6950609999999999</v>
      </c>
      <c r="AU50" s="402">
        <v>0.702565</v>
      </c>
      <c r="AV50" s="402">
        <v>82.960382999999993</v>
      </c>
      <c r="AW50" s="402">
        <v>2.299105</v>
      </c>
      <c r="AX50" s="402">
        <v>0.54499500000000001</v>
      </c>
      <c r="AY50" s="402">
        <v>0.44379000000000002</v>
      </c>
      <c r="AZ50" s="402">
        <v>6.3669000000000003E-2</v>
      </c>
      <c r="BA50" s="402">
        <v>0.33168500000000001</v>
      </c>
      <c r="BB50" s="402">
        <v>1.9225369999999999</v>
      </c>
      <c r="BC50" s="402">
        <v>6.4065999999999998E-2</v>
      </c>
      <c r="BD50" s="402">
        <v>0.20288</v>
      </c>
      <c r="BE50" s="402">
        <v>3.0515E-2</v>
      </c>
      <c r="BF50" s="402">
        <v>0.23983199999999999</v>
      </c>
      <c r="BG50" s="402">
        <v>4.2630000000000001E-2</v>
      </c>
      <c r="BH50" s="389">
        <f t="shared" si="25"/>
        <v>8.637225373642643E-2</v>
      </c>
      <c r="BI50" s="398"/>
      <c r="BJ50" s="398"/>
      <c r="BK50" s="398"/>
      <c r="BL50" s="398"/>
      <c r="BM50" s="398"/>
      <c r="BN50" s="398"/>
      <c r="BO50" s="427">
        <v>0.51275400000000004</v>
      </c>
      <c r="BP50" s="398"/>
      <c r="BQ50" s="427">
        <v>0.51270573567862709</v>
      </c>
      <c r="BR50" s="400">
        <v>3.3210045777298802</v>
      </c>
      <c r="BS50" s="392" t="b">
        <f t="shared" si="26"/>
        <v>0</v>
      </c>
      <c r="BT50" s="398"/>
      <c r="BU50" s="398"/>
      <c r="BV50" s="398"/>
      <c r="BW50" s="398"/>
      <c r="BX50" s="402"/>
      <c r="BY50" s="402"/>
      <c r="BZ50" s="402"/>
      <c r="CA50" s="402"/>
      <c r="CB50" s="402"/>
      <c r="CC50" s="402"/>
      <c r="CD50" s="402"/>
      <c r="CE50" s="402"/>
      <c r="CF50" s="402"/>
      <c r="CG50" s="402"/>
      <c r="CH50" s="402"/>
      <c r="CI50" s="402"/>
      <c r="CJ50" s="402"/>
      <c r="CK50" s="402"/>
      <c r="CL50" s="398"/>
      <c r="CM50" s="398"/>
      <c r="CN50" s="398"/>
      <c r="CO50" s="398"/>
      <c r="CP50" s="398"/>
      <c r="CQ50" s="427">
        <v>0.70412112118608727</v>
      </c>
      <c r="CR50" s="427"/>
      <c r="CS50" s="427"/>
      <c r="CT50" s="427">
        <v>0.70403918817093358</v>
      </c>
      <c r="CU50" s="383" t="b">
        <f t="shared" si="27"/>
        <v>0</v>
      </c>
      <c r="CV50" s="383">
        <f>AO50/BF50</f>
        <v>35.939044831381963</v>
      </c>
      <c r="CW50" s="388">
        <f>(AY50/0.596)/(BA50/0.737)</f>
        <v>1.6545233798583663</v>
      </c>
      <c r="CX50" s="383">
        <f>AV50/AU50</f>
        <v>118.08214613594471</v>
      </c>
      <c r="CY50" s="383">
        <f>R50/S50</f>
        <v>5.8461538461538458</v>
      </c>
      <c r="CZ50" s="383">
        <f>AK50/AL50</f>
        <v>5.1621497765953386</v>
      </c>
      <c r="DA50" s="383">
        <f>(BA50/0.737)/(BF50/0.596)</f>
        <v>1.1184008136315051</v>
      </c>
      <c r="DB50" s="388">
        <f>AS50/BB50</f>
        <v>224.08317655264892</v>
      </c>
      <c r="DC50" s="383">
        <f t="shared" ref="DC50:DC81" si="34">AK50/AT50</f>
        <v>8.637225373642643E-2</v>
      </c>
      <c r="DD50" s="383">
        <f t="shared" si="28"/>
        <v>1.8541997864386359E-2</v>
      </c>
      <c r="DE50" s="383">
        <f t="shared" si="29"/>
        <v>21.298977798158532</v>
      </c>
      <c r="DF50" s="383">
        <f t="shared" si="30"/>
        <v>2.3212185948234905</v>
      </c>
      <c r="DG50" s="383">
        <f t="shared" si="31"/>
        <v>36.612808206853131</v>
      </c>
      <c r="DH50" s="383">
        <f t="shared" si="32"/>
        <v>1.9240280373831775</v>
      </c>
      <c r="DI50" s="383">
        <f t="shared" si="33"/>
        <v>79.599999999999994</v>
      </c>
      <c r="DJ50" s="398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3"/>
      <c r="EG50" s="383"/>
      <c r="EH50" s="384">
        <v>58.8</v>
      </c>
      <c r="EI50" s="392">
        <v>3.4825179309305732</v>
      </c>
      <c r="EJ50" s="391">
        <v>0.70413935114589632</v>
      </c>
      <c r="EK50" s="383"/>
      <c r="EL50" s="393">
        <v>85</v>
      </c>
      <c r="EM50" s="396"/>
      <c r="EN50" s="397">
        <v>0.70404992165707392</v>
      </c>
      <c r="EO50" s="383"/>
      <c r="EP50" s="383"/>
      <c r="EQ50" s="383"/>
      <c r="ER50" s="383"/>
      <c r="ES50" s="383"/>
      <c r="ET50" s="383"/>
      <c r="EU50" s="383"/>
    </row>
    <row r="51" spans="1:151" s="398" customFormat="1" ht="13" customHeight="1" x14ac:dyDescent="0.2">
      <c r="A51" s="383">
        <v>52</v>
      </c>
      <c r="B51" s="406" t="s">
        <v>422</v>
      </c>
      <c r="C51" s="426" t="s">
        <v>528</v>
      </c>
      <c r="D51" s="398" t="s">
        <v>611</v>
      </c>
      <c r="E51" s="385" t="s">
        <v>608</v>
      </c>
      <c r="F51" s="428">
        <v>74.62</v>
      </c>
      <c r="G51" s="385" t="s">
        <v>608</v>
      </c>
      <c r="H51" s="385" t="s">
        <v>608</v>
      </c>
      <c r="I51" s="429">
        <v>55.37</v>
      </c>
      <c r="J51" s="429">
        <v>0.82</v>
      </c>
      <c r="K51" s="429">
        <v>17.78</v>
      </c>
      <c r="L51" s="429">
        <v>8.86</v>
      </c>
      <c r="M51" s="429"/>
      <c r="N51" s="429">
        <v>7.9651399999999999</v>
      </c>
      <c r="O51" s="429">
        <v>0.15</v>
      </c>
      <c r="P51" s="429">
        <v>4.49</v>
      </c>
      <c r="Q51" s="429">
        <v>8.52</v>
      </c>
      <c r="R51" s="429">
        <v>2.91</v>
      </c>
      <c r="S51" s="429">
        <v>0.77</v>
      </c>
      <c r="T51" s="429">
        <v>0.14000000000000001</v>
      </c>
      <c r="U51" s="429"/>
      <c r="V51" s="429">
        <v>98.755139999999997</v>
      </c>
      <c r="W51" s="429">
        <v>0.5010777955179514</v>
      </c>
      <c r="X51" s="430"/>
      <c r="Y51" s="430">
        <v>186</v>
      </c>
      <c r="Z51" s="430">
        <v>29</v>
      </c>
      <c r="AA51" s="430">
        <v>26</v>
      </c>
      <c r="AB51" s="430">
        <v>22</v>
      </c>
      <c r="AC51" s="430">
        <v>49</v>
      </c>
      <c r="AD51" s="430">
        <v>64</v>
      </c>
      <c r="AE51" s="430">
        <v>18</v>
      </c>
      <c r="AF51" s="430"/>
      <c r="AG51" s="430"/>
      <c r="AH51" s="431"/>
      <c r="AI51" s="431">
        <v>7</v>
      </c>
      <c r="AJ51" s="431">
        <v>153</v>
      </c>
      <c r="AK51" s="431">
        <v>0.23</v>
      </c>
      <c r="AL51" s="431">
        <v>7.0000000000000007E-2</v>
      </c>
      <c r="AM51" s="431">
        <v>3</v>
      </c>
      <c r="AN51" s="431">
        <v>0.26</v>
      </c>
      <c r="AO51" s="431">
        <v>11.5</v>
      </c>
      <c r="AP51" s="431">
        <v>22.6</v>
      </c>
      <c r="AQ51" s="431"/>
      <c r="AR51" s="431">
        <v>2.89</v>
      </c>
      <c r="AS51" s="431">
        <v>333</v>
      </c>
      <c r="AT51" s="431">
        <v>12.1</v>
      </c>
      <c r="AU51" s="431">
        <v>3.1</v>
      </c>
      <c r="AV51" s="431">
        <v>88</v>
      </c>
      <c r="AW51" s="431">
        <v>2.7</v>
      </c>
      <c r="AX51" s="431">
        <v>1.06</v>
      </c>
      <c r="AY51" s="431">
        <v>3.22</v>
      </c>
      <c r="AZ51" s="431">
        <v>0.6</v>
      </c>
      <c r="BA51" s="431">
        <v>3.66</v>
      </c>
      <c r="BB51" s="431">
        <v>20.100000000000001</v>
      </c>
      <c r="BC51" s="431">
        <v>0.77</v>
      </c>
      <c r="BD51" s="431">
        <v>2.06</v>
      </c>
      <c r="BE51" s="431">
        <v>0.34300000000000003</v>
      </c>
      <c r="BF51" s="431">
        <v>2.16</v>
      </c>
      <c r="BG51" s="431">
        <v>0.31900000000000001</v>
      </c>
      <c r="BH51" s="389">
        <f t="shared" si="25"/>
        <v>1.9008264462809919E-2</v>
      </c>
      <c r="BI51" s="406"/>
      <c r="BJ51" s="406"/>
      <c r="BK51" s="406"/>
      <c r="BL51" s="406"/>
      <c r="BM51" s="406"/>
      <c r="BN51" s="406"/>
      <c r="BO51" s="432">
        <v>0.51263000000000003</v>
      </c>
      <c r="BP51" s="406"/>
      <c r="BQ51" s="432">
        <v>0.51255231710828864</v>
      </c>
      <c r="BR51" s="429">
        <v>0.20255629477716752</v>
      </c>
      <c r="BS51" s="392" t="b">
        <f t="shared" si="26"/>
        <v>0</v>
      </c>
      <c r="BT51" s="406"/>
      <c r="BU51" s="406"/>
      <c r="BV51" s="406"/>
      <c r="BW51" s="406"/>
      <c r="BX51" s="431"/>
      <c r="BY51" s="431"/>
      <c r="BZ51" s="431">
        <v>18.586086787634915</v>
      </c>
      <c r="CA51" s="431"/>
      <c r="CB51" s="431"/>
      <c r="CC51" s="431">
        <v>15.661758159035012</v>
      </c>
      <c r="CD51" s="431"/>
      <c r="CE51" s="431"/>
      <c r="CF51" s="431">
        <v>38.825071703957732</v>
      </c>
      <c r="CG51" s="431"/>
      <c r="CH51" s="431"/>
      <c r="CI51" s="431"/>
      <c r="CJ51" s="431"/>
      <c r="CK51" s="431"/>
      <c r="CL51" s="406"/>
      <c r="CM51" s="406"/>
      <c r="CN51" s="406"/>
      <c r="CO51" s="406"/>
      <c r="CP51" s="406"/>
      <c r="CQ51" s="432">
        <v>0.70461300000000004</v>
      </c>
      <c r="CR51" s="432"/>
      <c r="CS51" s="432"/>
      <c r="CT51" s="432">
        <v>0.70455120885776568</v>
      </c>
      <c r="CU51" s="383" t="b">
        <f t="shared" si="27"/>
        <v>0</v>
      </c>
      <c r="CV51" s="383">
        <f>AO51/BF51</f>
        <v>5.3240740740740735</v>
      </c>
      <c r="CW51" s="388">
        <f>(AY51/0.596)/(BA51/0.737)</f>
        <v>1.0879176293688342</v>
      </c>
      <c r="CX51" s="383">
        <f>AV51/AU51</f>
        <v>28.387096774193548</v>
      </c>
      <c r="CY51" s="383">
        <f>R51/S51</f>
        <v>3.7792207792207795</v>
      </c>
      <c r="CZ51" s="383">
        <f>AK51/AL51</f>
        <v>3.2857142857142856</v>
      </c>
      <c r="DA51" s="383">
        <f>(BA51/0.737)/(BF51/0.596)</f>
        <v>1.3702698628071761</v>
      </c>
      <c r="DB51" s="388">
        <f>AS51/BB51</f>
        <v>16.567164179104477</v>
      </c>
      <c r="DC51" s="383">
        <f t="shared" si="34"/>
        <v>1.9008264462809919E-2</v>
      </c>
      <c r="DD51" s="383">
        <f t="shared" si="28"/>
        <v>0.11814814814814814</v>
      </c>
      <c r="DE51" s="383">
        <f t="shared" si="29"/>
        <v>8.2644628099173563</v>
      </c>
      <c r="DF51" s="383">
        <f t="shared" si="30"/>
        <v>3.0030030030030028</v>
      </c>
      <c r="DG51" s="383">
        <f t="shared" si="31"/>
        <v>13.304347826086957</v>
      </c>
      <c r="DH51" s="383">
        <f t="shared" si="32"/>
        <v>1.7739732739420935</v>
      </c>
      <c r="DI51" s="383" t="str">
        <f t="shared" si="33"/>
        <v/>
      </c>
      <c r="DJ51" s="406"/>
      <c r="DK51" s="383"/>
      <c r="DL51" s="383"/>
      <c r="DM51" s="383"/>
      <c r="DN51" s="383"/>
      <c r="DO51" s="383"/>
      <c r="DP51" s="383"/>
      <c r="DQ51" s="383"/>
      <c r="DR51" s="383"/>
      <c r="DS51" s="383"/>
      <c r="DT51" s="383"/>
      <c r="DU51" s="383"/>
      <c r="DV51" s="383"/>
      <c r="DW51" s="383"/>
      <c r="DX51" s="383"/>
      <c r="DY51" s="383"/>
      <c r="DZ51" s="383"/>
      <c r="EA51" s="383"/>
      <c r="EB51" s="383"/>
      <c r="EC51" s="383"/>
      <c r="ED51" s="383"/>
      <c r="EE51" s="383"/>
      <c r="EF51" s="383"/>
      <c r="EG51" s="383"/>
      <c r="EH51" s="384">
        <v>58.5</v>
      </c>
      <c r="EI51" s="392">
        <v>2.5600494746380598</v>
      </c>
      <c r="EJ51" s="391">
        <v>0.70438166121811563</v>
      </c>
      <c r="EK51" s="383"/>
      <c r="EL51" s="393">
        <v>85</v>
      </c>
      <c r="EM51" s="396"/>
      <c r="EN51" s="397">
        <v>0.70405457759628609</v>
      </c>
      <c r="EO51" s="383"/>
      <c r="EP51" s="383"/>
      <c r="EQ51" s="383"/>
      <c r="ER51" s="383"/>
      <c r="ES51" s="383"/>
      <c r="ET51" s="383"/>
      <c r="EU51" s="383"/>
    </row>
    <row r="52" spans="1:151" s="406" customFormat="1" ht="15" x14ac:dyDescent="0.2">
      <c r="A52" s="383">
        <v>53</v>
      </c>
      <c r="B52" s="389" t="s">
        <v>494</v>
      </c>
      <c r="C52" s="389" t="s">
        <v>531</v>
      </c>
      <c r="D52" s="389" t="s">
        <v>525</v>
      </c>
      <c r="E52" s="385" t="s">
        <v>574</v>
      </c>
      <c r="F52" s="393">
        <v>85</v>
      </c>
      <c r="G52" s="385" t="s">
        <v>612</v>
      </c>
      <c r="H52" s="385" t="s">
        <v>612</v>
      </c>
      <c r="I52" s="396">
        <v>41.94</v>
      </c>
      <c r="J52" s="396">
        <v>5.7000000000000002E-2</v>
      </c>
      <c r="K52" s="396">
        <v>0.89</v>
      </c>
      <c r="L52" s="396">
        <v>12.46</v>
      </c>
      <c r="M52" s="396"/>
      <c r="N52" s="396">
        <f>L52*0.899</f>
        <v>11.201540000000001</v>
      </c>
      <c r="O52" s="396">
        <v>0.17699999999999999</v>
      </c>
      <c r="P52" s="396">
        <v>38.72</v>
      </c>
      <c r="Q52" s="396">
        <v>5.58</v>
      </c>
      <c r="R52" s="396">
        <v>0.06</v>
      </c>
      <c r="S52" s="396"/>
      <c r="T52" s="396"/>
      <c r="U52" s="396"/>
      <c r="V52" s="396">
        <v>99.86399999999999</v>
      </c>
      <c r="W52" s="396">
        <v>86.02354117884083</v>
      </c>
      <c r="X52" s="424"/>
      <c r="Y52" s="424">
        <v>35.308077880000006</v>
      </c>
      <c r="Z52" s="424">
        <v>1310</v>
      </c>
      <c r="AA52" s="424" t="s">
        <v>322</v>
      </c>
      <c r="AB52" s="424">
        <v>551.99445600000001</v>
      </c>
      <c r="AC52" s="424"/>
      <c r="AD52" s="424">
        <v>49.770648000000001</v>
      </c>
      <c r="AE52" s="424">
        <v>1.0227349999999999</v>
      </c>
      <c r="AF52" s="424">
        <v>0.85760499999999995</v>
      </c>
      <c r="AG52" s="424">
        <v>341.65748622934404</v>
      </c>
      <c r="AH52" s="418"/>
      <c r="AI52" s="418"/>
      <c r="AJ52" s="418"/>
      <c r="AK52" s="418"/>
      <c r="AL52" s="418">
        <v>1.0524E-2</v>
      </c>
      <c r="AM52" s="418"/>
      <c r="AN52" s="418"/>
      <c r="AO52" s="418">
        <v>9.3645999999999993E-2</v>
      </c>
      <c r="AP52" s="418">
        <v>0.34636299999999998</v>
      </c>
      <c r="AQ52" s="418"/>
      <c r="AR52" s="418">
        <v>6.4946000000000004E-2</v>
      </c>
      <c r="AS52" s="418">
        <v>6.3178035000000001</v>
      </c>
      <c r="AT52" s="418">
        <v>0.45161235340000006</v>
      </c>
      <c r="AU52" s="418">
        <v>0.17180100000000001</v>
      </c>
      <c r="AV52" s="418">
        <v>1.084012</v>
      </c>
      <c r="AW52" s="418"/>
      <c r="AX52" s="418">
        <v>6.2575000000000006E-2</v>
      </c>
      <c r="AY52" s="418">
        <v>0.20538799999999999</v>
      </c>
      <c r="AZ52" s="418">
        <v>3.7675500386999988E-2</v>
      </c>
      <c r="BA52" s="418">
        <v>0.24005268999999999</v>
      </c>
      <c r="BB52" s="418">
        <v>1.3008916800000001</v>
      </c>
      <c r="BC52" s="418">
        <v>4.9301700000000004E-2</v>
      </c>
      <c r="BD52" s="418">
        <v>0.143911029808</v>
      </c>
      <c r="BE52" s="418">
        <v>2.0079016200000001E-2</v>
      </c>
      <c r="BF52" s="418">
        <v>0.1232279464</v>
      </c>
      <c r="BG52" s="418">
        <v>1.7590000000000001E-2</v>
      </c>
      <c r="BH52" s="389">
        <f t="shared" si="25"/>
        <v>0</v>
      </c>
      <c r="BI52" s="389"/>
      <c r="BJ52" s="389"/>
      <c r="BK52" s="389"/>
      <c r="BL52" s="389"/>
      <c r="BM52" s="389"/>
      <c r="BN52" s="389"/>
      <c r="BO52" s="397"/>
      <c r="BP52" s="389"/>
      <c r="BQ52" s="397"/>
      <c r="BR52" s="396"/>
      <c r="BS52" s="392" t="b">
        <f t="shared" si="26"/>
        <v>1</v>
      </c>
      <c r="BT52" s="389"/>
      <c r="BU52" s="389"/>
      <c r="BV52" s="418">
        <v>3.1690753679683853E-2</v>
      </c>
      <c r="BW52" s="418">
        <v>0.34636299999999998</v>
      </c>
      <c r="BX52" s="418">
        <v>18.178114956755266</v>
      </c>
      <c r="BY52" s="418">
        <v>1.2871931738269641E-2</v>
      </c>
      <c r="BZ52" s="418">
        <v>18.178114956755266</v>
      </c>
      <c r="CA52" s="418">
        <v>15.547848649322523</v>
      </c>
      <c r="CB52" s="418">
        <v>1.253491173747435E-2</v>
      </c>
      <c r="CC52" s="418">
        <v>15.547848649322523</v>
      </c>
      <c r="CD52" s="418">
        <v>38.170013665748485</v>
      </c>
      <c r="CE52" s="418">
        <v>2.9243758031111181E-2</v>
      </c>
      <c r="CF52" s="418">
        <v>38.170013665748485</v>
      </c>
      <c r="CG52" s="418"/>
      <c r="CH52" s="418"/>
      <c r="CI52" s="418"/>
      <c r="CJ52" s="418"/>
      <c r="CK52" s="418">
        <v>0.98010471809300337</v>
      </c>
      <c r="CL52" s="389"/>
      <c r="CM52" s="418">
        <v>7.2235983262663355E-3</v>
      </c>
      <c r="CN52" s="418"/>
      <c r="CO52" s="418">
        <v>6.6552189072103047</v>
      </c>
      <c r="CP52" s="389"/>
      <c r="CQ52" s="397">
        <v>0.7043393</v>
      </c>
      <c r="CR52" s="397">
        <v>1.0900373082300132E-6</v>
      </c>
      <c r="CS52" s="397">
        <v>3.0609700166341889E-3</v>
      </c>
      <c r="CT52" s="397">
        <v>0.70433560317860699</v>
      </c>
      <c r="CU52" s="383" t="b">
        <f t="shared" si="27"/>
        <v>0</v>
      </c>
      <c r="CV52" s="383">
        <f>AO52/BF52</f>
        <v>0.7599412530662768</v>
      </c>
      <c r="CW52" s="388">
        <f>(AY52/0.596)/(BA52/0.737)</f>
        <v>1.0580098648090956</v>
      </c>
      <c r="CX52" s="383">
        <f>AV52/AU52</f>
        <v>6.3096955198165317</v>
      </c>
      <c r="CY52" s="383"/>
      <c r="CZ52" s="383"/>
      <c r="DA52" s="383">
        <f>(BA52/0.737)/(BF52/0.596)</f>
        <v>1.575346664891206</v>
      </c>
      <c r="DB52" s="388">
        <f>AS52/BB52</f>
        <v>4.8565177232896133</v>
      </c>
      <c r="DC52" s="383">
        <f t="shared" si="34"/>
        <v>0</v>
      </c>
      <c r="DD52" s="383" t="e">
        <f t="shared" si="28"/>
        <v>#DIV/0!</v>
      </c>
      <c r="DE52" s="383">
        <f t="shared" si="29"/>
        <v>221.42884101185876</v>
      </c>
      <c r="DF52" s="383">
        <f t="shared" si="30"/>
        <v>158.28285890816326</v>
      </c>
      <c r="DG52" s="383">
        <f t="shared" si="31"/>
        <v>0</v>
      </c>
      <c r="DH52" s="383">
        <f t="shared" si="32"/>
        <v>0.28929597107438021</v>
      </c>
      <c r="DI52" s="383" t="str">
        <f t="shared" si="33"/>
        <v/>
      </c>
      <c r="DJ52" s="389"/>
      <c r="DK52" s="383"/>
      <c r="DL52" s="383"/>
      <c r="DM52" s="383"/>
      <c r="DN52" s="383"/>
      <c r="DO52" s="383"/>
      <c r="DP52" s="383"/>
      <c r="DQ52" s="383"/>
      <c r="DR52" s="383"/>
      <c r="DS52" s="383"/>
      <c r="DT52" s="383"/>
      <c r="DU52" s="383"/>
      <c r="DV52" s="383"/>
      <c r="DW52" s="383"/>
      <c r="DX52" s="383"/>
      <c r="DY52" s="383"/>
      <c r="DZ52" s="383"/>
      <c r="EA52" s="383"/>
      <c r="EB52" s="383"/>
      <c r="EC52" s="383"/>
      <c r="ED52" s="383"/>
      <c r="EE52" s="383"/>
      <c r="EF52" s="383"/>
      <c r="EG52" s="383"/>
      <c r="EH52" s="384">
        <v>58.9</v>
      </c>
      <c r="EI52" s="392">
        <v>4.734382836286688</v>
      </c>
      <c r="EJ52" s="391">
        <v>0.70410467226754381</v>
      </c>
      <c r="EK52" s="383"/>
      <c r="EL52" s="393">
        <v>85</v>
      </c>
      <c r="EM52" s="396"/>
      <c r="EN52" s="397"/>
      <c r="EO52" s="383"/>
      <c r="EP52" s="383"/>
      <c r="EQ52" s="383"/>
      <c r="ER52" s="383"/>
      <c r="ES52" s="383"/>
      <c r="ET52" s="383"/>
      <c r="EU52" s="383"/>
    </row>
    <row r="53" spans="1:151" s="389" customFormat="1" ht="14" x14ac:dyDescent="0.2">
      <c r="A53" s="383">
        <v>54</v>
      </c>
      <c r="B53" s="389" t="s">
        <v>495</v>
      </c>
      <c r="C53" s="389" t="s">
        <v>531</v>
      </c>
      <c r="D53" s="389" t="s">
        <v>525</v>
      </c>
      <c r="E53" s="385" t="s">
        <v>574</v>
      </c>
      <c r="F53" s="393">
        <v>85</v>
      </c>
      <c r="G53" s="385" t="s">
        <v>612</v>
      </c>
      <c r="H53" s="385" t="s">
        <v>612</v>
      </c>
      <c r="I53" s="396">
        <v>41.94</v>
      </c>
      <c r="J53" s="396">
        <v>5.7000000000000002E-2</v>
      </c>
      <c r="K53" s="396">
        <v>0.89</v>
      </c>
      <c r="L53" s="396">
        <v>12.46</v>
      </c>
      <c r="M53" s="396"/>
      <c r="N53" s="396">
        <f>L53*0.899</f>
        <v>11.201540000000001</v>
      </c>
      <c r="O53" s="396">
        <v>0.17699999999999999</v>
      </c>
      <c r="P53" s="396">
        <v>38.72</v>
      </c>
      <c r="Q53" s="396">
        <v>5.58</v>
      </c>
      <c r="R53" s="396">
        <v>0.06</v>
      </c>
      <c r="S53" s="396"/>
      <c r="T53" s="396"/>
      <c r="U53" s="396"/>
      <c r="V53" s="396">
        <v>99.86399999999999</v>
      </c>
      <c r="W53" s="396">
        <v>86.02354117884083</v>
      </c>
      <c r="X53" s="424"/>
      <c r="Y53" s="424">
        <v>35.308077880000006</v>
      </c>
      <c r="Z53" s="424">
        <v>1310</v>
      </c>
      <c r="AA53" s="424" t="s">
        <v>322</v>
      </c>
      <c r="AB53" s="424">
        <v>551.99445600000001</v>
      </c>
      <c r="AC53" s="424"/>
      <c r="AD53" s="424">
        <v>49.770648000000001</v>
      </c>
      <c r="AE53" s="424">
        <v>1.0227349999999999</v>
      </c>
      <c r="AF53" s="424">
        <v>0.85760499999999995</v>
      </c>
      <c r="AG53" s="424">
        <v>341.65748622934404</v>
      </c>
      <c r="AH53" s="418"/>
      <c r="AI53" s="418"/>
      <c r="AJ53" s="418"/>
      <c r="AK53" s="418"/>
      <c r="AL53" s="418">
        <v>1.0524E-2</v>
      </c>
      <c r="AM53" s="418"/>
      <c r="AN53" s="418"/>
      <c r="AO53" s="418">
        <v>9.3645999999999993E-2</v>
      </c>
      <c r="AP53" s="418">
        <v>0.34636299999999998</v>
      </c>
      <c r="AQ53" s="418"/>
      <c r="AR53" s="418">
        <v>6.4946000000000004E-2</v>
      </c>
      <c r="AS53" s="418">
        <v>6.3178035000000001</v>
      </c>
      <c r="AT53" s="418">
        <v>0.45161235340000006</v>
      </c>
      <c r="AU53" s="418">
        <v>0.17180100000000001</v>
      </c>
      <c r="AV53" s="418">
        <v>1.084012</v>
      </c>
      <c r="AW53" s="418"/>
      <c r="AX53" s="418">
        <v>6.2575000000000006E-2</v>
      </c>
      <c r="AY53" s="418">
        <v>0.20538799999999999</v>
      </c>
      <c r="AZ53" s="418">
        <v>3.7675500386999988E-2</v>
      </c>
      <c r="BA53" s="418">
        <v>0.24005268999999999</v>
      </c>
      <c r="BB53" s="418">
        <v>1.3008916800000001</v>
      </c>
      <c r="BC53" s="418">
        <v>4.9301700000000004E-2</v>
      </c>
      <c r="BD53" s="418">
        <v>0.143911029808</v>
      </c>
      <c r="BE53" s="418">
        <v>2.0079016200000001E-2</v>
      </c>
      <c r="BF53" s="418">
        <v>0.1232279464</v>
      </c>
      <c r="BG53" s="418">
        <v>1.7590000000000001E-2</v>
      </c>
      <c r="BH53" s="389">
        <f t="shared" si="25"/>
        <v>0</v>
      </c>
      <c r="BI53" s="389">
        <v>0.21099999999999999</v>
      </c>
      <c r="BK53" s="389">
        <v>0.47599999999999998</v>
      </c>
      <c r="BM53" s="389">
        <v>0.27400000000000002</v>
      </c>
      <c r="BO53" s="397">
        <v>0.51289499999999999</v>
      </c>
      <c r="BQ53" s="397">
        <v>0.51274264105575496</v>
      </c>
      <c r="BR53" s="396">
        <v>4.1767933068048713</v>
      </c>
      <c r="BS53" s="392" t="b">
        <f t="shared" si="26"/>
        <v>0</v>
      </c>
      <c r="BV53" s="418">
        <v>2.4123747436585283E-2</v>
      </c>
      <c r="BW53" s="418">
        <v>0.34636299999999998</v>
      </c>
      <c r="BX53" s="418">
        <v>18.43700666362729</v>
      </c>
      <c r="BY53" s="418">
        <v>1.5316045984616371E-2</v>
      </c>
      <c r="BZ53" s="418">
        <v>18.43700666362729</v>
      </c>
      <c r="CA53" s="418">
        <v>15.651447792293387</v>
      </c>
      <c r="CB53" s="418">
        <v>1.5588500075255647E-2</v>
      </c>
      <c r="CC53" s="418">
        <v>15.651447792293387</v>
      </c>
      <c r="CD53" s="418">
        <v>38.597996273400668</v>
      </c>
      <c r="CE53" s="418">
        <v>3.460643842131246E-2</v>
      </c>
      <c r="CF53" s="418">
        <v>38.597996273400668</v>
      </c>
      <c r="CG53" s="418"/>
      <c r="CH53" s="418"/>
      <c r="CI53" s="418"/>
      <c r="CJ53" s="418"/>
      <c r="CK53" s="418">
        <v>0.99918838333278792</v>
      </c>
      <c r="CM53" s="418">
        <v>7.520813584110693E-2</v>
      </c>
      <c r="CN53" s="418"/>
      <c r="CO53" s="418">
        <v>27.663525466764405</v>
      </c>
      <c r="CQ53" s="397"/>
      <c r="CR53" s="397"/>
      <c r="CS53" s="397">
        <v>7.6669941137127127E-3</v>
      </c>
      <c r="CT53" s="397"/>
      <c r="CU53" s="383" t="b">
        <f t="shared" si="27"/>
        <v>1</v>
      </c>
      <c r="CV53" s="383">
        <f>AO53/BF53</f>
        <v>0.7599412530662768</v>
      </c>
      <c r="CW53" s="388">
        <f>(AY53/0.596)/(BA53/0.737)</f>
        <v>1.0580098648090956</v>
      </c>
      <c r="CX53" s="383">
        <f>AV53/AU53</f>
        <v>6.3096955198165317</v>
      </c>
      <c r="CY53" s="383"/>
      <c r="CZ53" s="383"/>
      <c r="DA53" s="383">
        <f>(BA53/0.737)/(BF53/0.596)</f>
        <v>1.575346664891206</v>
      </c>
      <c r="DB53" s="388">
        <f>AS53/BB53</f>
        <v>4.8565177232896133</v>
      </c>
      <c r="DC53" s="383">
        <f t="shared" si="34"/>
        <v>0</v>
      </c>
      <c r="DD53" s="383" t="e">
        <f t="shared" si="28"/>
        <v>#DIV/0!</v>
      </c>
      <c r="DE53" s="383">
        <f t="shared" si="29"/>
        <v>221.42884101185876</v>
      </c>
      <c r="DF53" s="383">
        <f t="shared" si="30"/>
        <v>158.28285890816326</v>
      </c>
      <c r="DG53" s="383">
        <f t="shared" si="31"/>
        <v>0</v>
      </c>
      <c r="DH53" s="383">
        <f t="shared" si="32"/>
        <v>0.28929597107438021</v>
      </c>
      <c r="DI53" s="383" t="str">
        <f t="shared" si="33"/>
        <v/>
      </c>
      <c r="DK53" s="383"/>
      <c r="DL53" s="383"/>
      <c r="DM53" s="383"/>
      <c r="DN53" s="383"/>
      <c r="DO53" s="383"/>
      <c r="DP53" s="383"/>
      <c r="DQ53" s="383"/>
      <c r="DR53" s="383"/>
      <c r="DS53" s="383"/>
      <c r="DT53" s="383"/>
      <c r="DU53" s="383"/>
      <c r="DV53" s="383"/>
      <c r="DW53" s="383"/>
      <c r="DX53" s="383"/>
      <c r="DY53" s="383"/>
      <c r="DZ53" s="383"/>
      <c r="EA53" s="383"/>
      <c r="EB53" s="383"/>
      <c r="EC53" s="383"/>
      <c r="ED53" s="383"/>
      <c r="EE53" s="383"/>
      <c r="EF53" s="383"/>
      <c r="EG53" s="383"/>
      <c r="EH53" s="384">
        <v>62.7</v>
      </c>
      <c r="EI53" s="392">
        <v>2.8730208793814604</v>
      </c>
      <c r="EJ53" s="391">
        <v>0.70418918481689607</v>
      </c>
      <c r="EK53" s="383"/>
      <c r="EL53" s="393">
        <v>85</v>
      </c>
      <c r="EM53" s="396"/>
      <c r="EN53" s="397"/>
      <c r="EO53" s="383"/>
      <c r="EP53" s="383"/>
      <c r="EQ53" s="383"/>
      <c r="ER53" s="383"/>
      <c r="ES53" s="383"/>
      <c r="ET53" s="383"/>
      <c r="EU53" s="383"/>
    </row>
    <row r="54" spans="1:151" s="389" customFormat="1" ht="14" x14ac:dyDescent="0.2">
      <c r="A54" s="383">
        <v>55</v>
      </c>
      <c r="B54" s="389" t="s">
        <v>496</v>
      </c>
      <c r="C54" s="389" t="s">
        <v>531</v>
      </c>
      <c r="D54" s="389" t="s">
        <v>525</v>
      </c>
      <c r="E54" s="385" t="s">
        <v>574</v>
      </c>
      <c r="F54" s="393">
        <v>85</v>
      </c>
      <c r="G54" s="385" t="s">
        <v>612</v>
      </c>
      <c r="H54" s="385" t="s">
        <v>612</v>
      </c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389" t="e">
        <f t="shared" si="25"/>
        <v>#DIV/0!</v>
      </c>
      <c r="BI54" s="389">
        <v>0.46766344923139519</v>
      </c>
      <c r="BK54" s="389">
        <v>1.0607883006949503</v>
      </c>
      <c r="BM54" s="389">
        <v>0.26279999706519319</v>
      </c>
      <c r="BO54" s="397">
        <v>0.51290153208121625</v>
      </c>
      <c r="BP54" s="389">
        <v>9.9548548183016619E-6</v>
      </c>
      <c r="BQ54" s="397">
        <v>0.51275540094946281</v>
      </c>
      <c r="BR54" s="396"/>
      <c r="BS54" s="392" t="b">
        <f t="shared" si="26"/>
        <v>0</v>
      </c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M54" s="418"/>
      <c r="CN54" s="418"/>
      <c r="CO54" s="418"/>
      <c r="CQ54" s="397"/>
      <c r="CR54" s="397"/>
      <c r="CS54" s="397"/>
      <c r="CT54" s="397"/>
      <c r="CU54" s="383" t="b">
        <f t="shared" si="27"/>
        <v>1</v>
      </c>
      <c r="CV54" s="383"/>
      <c r="CW54" s="388"/>
      <c r="CX54" s="383"/>
      <c r="CY54" s="383"/>
      <c r="CZ54" s="383"/>
      <c r="DA54" s="383"/>
      <c r="DB54" s="388"/>
      <c r="DC54" s="383" t="e">
        <f t="shared" si="34"/>
        <v>#DIV/0!</v>
      </c>
      <c r="DD54" s="383" t="e">
        <f t="shared" si="28"/>
        <v>#DIV/0!</v>
      </c>
      <c r="DE54" s="383" t="e">
        <f t="shared" si="29"/>
        <v>#DIV/0!</v>
      </c>
      <c r="DF54" s="383" t="e">
        <f t="shared" si="30"/>
        <v>#DIV/0!</v>
      </c>
      <c r="DG54" s="383" t="e">
        <f t="shared" si="31"/>
        <v>#DIV/0!</v>
      </c>
      <c r="DH54" s="383" t="e">
        <f t="shared" si="32"/>
        <v>#DIV/0!</v>
      </c>
      <c r="DI54" s="383" t="str">
        <f t="shared" si="33"/>
        <v/>
      </c>
      <c r="DK54" s="383"/>
      <c r="DL54" s="383"/>
      <c r="DM54" s="383"/>
      <c r="DN54" s="383"/>
      <c r="DO54" s="383"/>
      <c r="DP54" s="383"/>
      <c r="DQ54" s="383"/>
      <c r="DR54" s="383"/>
      <c r="DS54" s="383"/>
      <c r="DT54" s="383"/>
      <c r="DU54" s="383"/>
      <c r="DV54" s="383"/>
      <c r="DW54" s="383"/>
      <c r="DX54" s="383"/>
      <c r="DY54" s="383"/>
      <c r="DZ54" s="383"/>
      <c r="EA54" s="383"/>
      <c r="EB54" s="383"/>
      <c r="EC54" s="383"/>
      <c r="ED54" s="383"/>
      <c r="EE54" s="383"/>
      <c r="EF54" s="383"/>
      <c r="EG54" s="383"/>
      <c r="EH54" s="384">
        <v>68.5</v>
      </c>
      <c r="EI54" s="392">
        <v>2.6311246281451872</v>
      </c>
      <c r="EJ54" s="391">
        <v>0.70358200000000004</v>
      </c>
      <c r="EK54" s="383"/>
      <c r="EL54" s="393">
        <v>85</v>
      </c>
      <c r="EM54" s="396"/>
      <c r="EN54" s="397">
        <v>0.70435509979515676</v>
      </c>
      <c r="EO54" s="383"/>
      <c r="EP54" s="383"/>
      <c r="EQ54" s="383"/>
      <c r="ER54" s="383"/>
      <c r="ES54" s="383"/>
      <c r="ET54" s="383"/>
      <c r="EU54" s="383"/>
    </row>
    <row r="55" spans="1:151" s="389" customFormat="1" ht="14" x14ac:dyDescent="0.2">
      <c r="A55" s="383">
        <v>56</v>
      </c>
      <c r="B55" s="389" t="s">
        <v>497</v>
      </c>
      <c r="C55" s="389" t="s">
        <v>531</v>
      </c>
      <c r="D55" s="389" t="s">
        <v>525</v>
      </c>
      <c r="E55" s="385" t="s">
        <v>574</v>
      </c>
      <c r="F55" s="393">
        <v>85</v>
      </c>
      <c r="G55" s="385" t="s">
        <v>612</v>
      </c>
      <c r="H55" s="385" t="s">
        <v>612</v>
      </c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389" t="e">
        <f t="shared" si="25"/>
        <v>#DIV/0!</v>
      </c>
      <c r="BI55" s="389">
        <v>0.76549191924242999</v>
      </c>
      <c r="BK55" s="389">
        <v>1.5810135652495851</v>
      </c>
      <c r="BM55" s="389">
        <v>0.2886194954686806</v>
      </c>
      <c r="BO55" s="397">
        <v>0.5129055912150432</v>
      </c>
      <c r="BP55" s="389">
        <v>1.364921699204214E-5</v>
      </c>
      <c r="BQ55" s="397"/>
      <c r="BR55" s="396"/>
      <c r="BS55" s="392" t="b">
        <f t="shared" si="26"/>
        <v>0</v>
      </c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M55" s="418"/>
      <c r="CN55" s="418"/>
      <c r="CO55" s="418"/>
      <c r="CQ55" s="397"/>
      <c r="CR55" s="397"/>
      <c r="CS55" s="397"/>
      <c r="CT55" s="397"/>
      <c r="CU55" s="383" t="b">
        <f t="shared" si="27"/>
        <v>1</v>
      </c>
      <c r="CV55" s="383"/>
      <c r="CW55" s="388"/>
      <c r="CX55" s="383"/>
      <c r="CY55" s="383"/>
      <c r="CZ55" s="383"/>
      <c r="DA55" s="383"/>
      <c r="DB55" s="388"/>
      <c r="DC55" s="383" t="e">
        <f t="shared" si="34"/>
        <v>#DIV/0!</v>
      </c>
      <c r="DD55" s="383" t="e">
        <f t="shared" si="28"/>
        <v>#DIV/0!</v>
      </c>
      <c r="DE55" s="383" t="e">
        <f t="shared" si="29"/>
        <v>#DIV/0!</v>
      </c>
      <c r="DF55" s="383" t="e">
        <f t="shared" si="30"/>
        <v>#DIV/0!</v>
      </c>
      <c r="DG55" s="383" t="e">
        <f t="shared" si="31"/>
        <v>#DIV/0!</v>
      </c>
      <c r="DH55" s="383" t="e">
        <f t="shared" si="32"/>
        <v>#DIV/0!</v>
      </c>
      <c r="DI55" s="383" t="str">
        <f t="shared" si="33"/>
        <v/>
      </c>
      <c r="DK55" s="383"/>
      <c r="DL55" s="383"/>
      <c r="DM55" s="383"/>
      <c r="DN55" s="383"/>
      <c r="DO55" s="383"/>
      <c r="DP55" s="383"/>
      <c r="DQ55" s="383"/>
      <c r="DR55" s="383"/>
      <c r="DS55" s="383"/>
      <c r="DT55" s="383"/>
      <c r="DU55" s="383"/>
      <c r="DV55" s="383"/>
      <c r="DW55" s="383"/>
      <c r="DX55" s="383"/>
      <c r="DY55" s="383"/>
      <c r="DZ55" s="383"/>
      <c r="EA55" s="383"/>
      <c r="EB55" s="383"/>
      <c r="EC55" s="383"/>
      <c r="ED55" s="383"/>
      <c r="EE55" s="383"/>
      <c r="EF55" s="383"/>
      <c r="EG55" s="383"/>
      <c r="EH55" s="384">
        <v>61.8</v>
      </c>
      <c r="EI55" s="392">
        <v>2.3108489984347003</v>
      </c>
      <c r="EJ55" s="391">
        <v>0.70471903620573284</v>
      </c>
      <c r="EK55" s="383"/>
      <c r="EL55" s="393">
        <v>85</v>
      </c>
      <c r="EM55" s="396">
        <v>4.7711122496951752</v>
      </c>
      <c r="EN55" s="397">
        <v>0.70402773402555474</v>
      </c>
      <c r="EO55" s="383"/>
      <c r="EP55" s="383"/>
      <c r="EQ55" s="383"/>
      <c r="ER55" s="383"/>
      <c r="ES55" s="383"/>
      <c r="ET55" s="383"/>
      <c r="EU55" s="383"/>
    </row>
    <row r="56" spans="1:151" s="389" customFormat="1" ht="14" x14ac:dyDescent="0.2">
      <c r="A56" s="383">
        <v>57</v>
      </c>
      <c r="B56" s="389" t="s">
        <v>498</v>
      </c>
      <c r="C56" s="389" t="s">
        <v>531</v>
      </c>
      <c r="D56" s="389" t="s">
        <v>525</v>
      </c>
      <c r="E56" s="385" t="s">
        <v>574</v>
      </c>
      <c r="F56" s="393">
        <v>85</v>
      </c>
      <c r="G56" s="385" t="s">
        <v>612</v>
      </c>
      <c r="H56" s="385" t="s">
        <v>612</v>
      </c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18"/>
      <c r="AI56" s="418"/>
      <c r="AJ56" s="418"/>
      <c r="AK56" s="418"/>
      <c r="AL56" s="418"/>
      <c r="AM56" s="418"/>
      <c r="AN56" s="418"/>
      <c r="AO56" s="418"/>
      <c r="AP56" s="418"/>
      <c r="AQ56" s="418"/>
      <c r="AR56" s="418"/>
      <c r="AS56" s="418"/>
      <c r="AT56" s="418"/>
      <c r="AU56" s="418"/>
      <c r="AV56" s="418"/>
      <c r="AW56" s="418"/>
      <c r="AX56" s="418"/>
      <c r="AY56" s="418"/>
      <c r="AZ56" s="418"/>
      <c r="BA56" s="418"/>
      <c r="BB56" s="418"/>
      <c r="BC56" s="418"/>
      <c r="BD56" s="418"/>
      <c r="BE56" s="418"/>
      <c r="BF56" s="418"/>
      <c r="BG56" s="418"/>
      <c r="BH56" s="389" t="e">
        <f t="shared" si="25"/>
        <v>#DIV/0!</v>
      </c>
      <c r="BI56" s="389">
        <v>0.21102759115826134</v>
      </c>
      <c r="BK56" s="389">
        <v>0.47576616869999994</v>
      </c>
      <c r="BM56" s="389">
        <v>0.26440297288685849</v>
      </c>
      <c r="BO56" s="397">
        <v>0.51289508149763019</v>
      </c>
      <c r="BP56" s="389">
        <v>1.6964333767677324E-5</v>
      </c>
      <c r="BQ56" s="397"/>
      <c r="BR56" s="396"/>
      <c r="BS56" s="392" t="b">
        <f t="shared" si="26"/>
        <v>0</v>
      </c>
      <c r="BV56" s="418"/>
      <c r="BW56" s="418"/>
      <c r="BX56" s="418"/>
      <c r="BY56" s="418"/>
      <c r="BZ56" s="418"/>
      <c r="CA56" s="418"/>
      <c r="CB56" s="418"/>
      <c r="CC56" s="418"/>
      <c r="CD56" s="418"/>
      <c r="CE56" s="418"/>
      <c r="CF56" s="418"/>
      <c r="CG56" s="418"/>
      <c r="CH56" s="418"/>
      <c r="CI56" s="418"/>
      <c r="CJ56" s="418"/>
      <c r="CK56" s="418"/>
      <c r="CM56" s="418"/>
      <c r="CN56" s="418"/>
      <c r="CO56" s="418"/>
      <c r="CQ56" s="397"/>
      <c r="CR56" s="397"/>
      <c r="CS56" s="397"/>
      <c r="CT56" s="397"/>
      <c r="CU56" s="383" t="b">
        <f t="shared" si="27"/>
        <v>1</v>
      </c>
      <c r="CV56" s="383"/>
      <c r="CW56" s="388"/>
      <c r="CX56" s="383"/>
      <c r="CY56" s="383"/>
      <c r="CZ56" s="383"/>
      <c r="DA56" s="383"/>
      <c r="DB56" s="388"/>
      <c r="DC56" s="383" t="e">
        <f t="shared" si="34"/>
        <v>#DIV/0!</v>
      </c>
      <c r="DD56" s="383" t="e">
        <f t="shared" si="28"/>
        <v>#DIV/0!</v>
      </c>
      <c r="DE56" s="383" t="e">
        <f t="shared" si="29"/>
        <v>#DIV/0!</v>
      </c>
      <c r="DF56" s="383" t="e">
        <f t="shared" si="30"/>
        <v>#DIV/0!</v>
      </c>
      <c r="DG56" s="383" t="e">
        <f t="shared" si="31"/>
        <v>#DIV/0!</v>
      </c>
      <c r="DH56" s="383" t="e">
        <f t="shared" si="32"/>
        <v>#DIV/0!</v>
      </c>
      <c r="DI56" s="383" t="str">
        <f t="shared" si="33"/>
        <v/>
      </c>
      <c r="DK56" s="383"/>
      <c r="DL56" s="383"/>
      <c r="DM56" s="383"/>
      <c r="DN56" s="383"/>
      <c r="DO56" s="383"/>
      <c r="DP56" s="383"/>
      <c r="DQ56" s="383"/>
      <c r="DR56" s="383"/>
      <c r="DS56" s="383"/>
      <c r="DT56" s="383"/>
      <c r="DU56" s="383"/>
      <c r="DV56" s="383"/>
      <c r="DW56" s="383"/>
      <c r="DX56" s="383"/>
      <c r="DY56" s="383"/>
      <c r="DZ56" s="383"/>
      <c r="EA56" s="383"/>
      <c r="EB56" s="383"/>
      <c r="EC56" s="383"/>
      <c r="ED56" s="383"/>
      <c r="EE56" s="383"/>
      <c r="EF56" s="383"/>
      <c r="EG56" s="383"/>
      <c r="EH56" s="384">
        <v>64.8</v>
      </c>
      <c r="EI56" s="392">
        <v>4.8289825938563347</v>
      </c>
      <c r="EJ56" s="391">
        <v>0.70385472955003714</v>
      </c>
      <c r="EK56" s="383"/>
      <c r="EL56" s="393">
        <v>85</v>
      </c>
      <c r="EM56" s="396">
        <v>4.1767933068048713</v>
      </c>
      <c r="EN56" s="397"/>
      <c r="EO56" s="383"/>
      <c r="EP56" s="383"/>
      <c r="EQ56" s="383"/>
      <c r="ER56" s="383"/>
      <c r="ES56" s="383"/>
      <c r="ET56" s="383"/>
      <c r="EU56" s="383"/>
    </row>
    <row r="57" spans="1:151" s="389" customFormat="1" ht="14" x14ac:dyDescent="0.2">
      <c r="A57" s="383">
        <v>58</v>
      </c>
      <c r="B57" s="389" t="s">
        <v>499</v>
      </c>
      <c r="C57" s="389" t="s">
        <v>531</v>
      </c>
      <c r="D57" s="389" t="s">
        <v>525</v>
      </c>
      <c r="E57" s="385" t="s">
        <v>574</v>
      </c>
      <c r="F57" s="393">
        <v>85</v>
      </c>
      <c r="G57" s="385" t="s">
        <v>612</v>
      </c>
      <c r="H57" s="385" t="s">
        <v>612</v>
      </c>
      <c r="I57" s="396">
        <v>37.549999999999997</v>
      </c>
      <c r="J57" s="396">
        <v>4.4999999999999998E-2</v>
      </c>
      <c r="K57" s="396">
        <v>1.05</v>
      </c>
      <c r="L57" s="396">
        <v>13.75</v>
      </c>
      <c r="M57" s="396"/>
      <c r="N57" s="396">
        <f t="shared" ref="N57:N70" si="35">L57*0.899</f>
        <v>12.36125</v>
      </c>
      <c r="O57" s="396">
        <v>0.188</v>
      </c>
      <c r="P57" s="396">
        <v>46.41</v>
      </c>
      <c r="Q57" s="396">
        <v>0.95</v>
      </c>
      <c r="R57" s="396">
        <v>0.02</v>
      </c>
      <c r="S57" s="396">
        <v>0</v>
      </c>
      <c r="T57" s="396">
        <v>0</v>
      </c>
      <c r="U57" s="396"/>
      <c r="V57" s="396">
        <v>99.962999999999994</v>
      </c>
      <c r="W57" s="396">
        <v>86.987907213404213</v>
      </c>
      <c r="X57" s="424"/>
      <c r="Y57" s="424">
        <v>54.053055999999998</v>
      </c>
      <c r="Z57" s="424">
        <v>7240</v>
      </c>
      <c r="AA57" s="424">
        <v>158.81517500000001</v>
      </c>
      <c r="AB57" s="424">
        <v>1100</v>
      </c>
      <c r="AC57" s="424"/>
      <c r="AD57" s="424">
        <v>89.626080000000002</v>
      </c>
      <c r="AE57" s="424">
        <v>2.8254640000000002</v>
      </c>
      <c r="AF57" s="424">
        <v>0.925987</v>
      </c>
      <c r="AG57" s="424">
        <v>269.7295943915874</v>
      </c>
      <c r="AH57" s="418"/>
      <c r="AI57" s="418"/>
      <c r="AJ57" s="418"/>
      <c r="AK57" s="418">
        <v>0</v>
      </c>
      <c r="AL57" s="418">
        <v>0</v>
      </c>
      <c r="AM57" s="418">
        <v>0</v>
      </c>
      <c r="AN57" s="418">
        <v>0</v>
      </c>
      <c r="AO57" s="418"/>
      <c r="AP57" s="418">
        <v>6.0635000000000001E-2</v>
      </c>
      <c r="AQ57" s="418"/>
      <c r="AR57" s="418">
        <v>1.2533000000000001E-2</v>
      </c>
      <c r="AS57" s="418"/>
      <c r="AT57" s="418">
        <v>8.1632650000000001E-2</v>
      </c>
      <c r="AU57" s="418">
        <v>4.0125149999999998E-2</v>
      </c>
      <c r="AV57" s="418">
        <v>2.3321800000000001</v>
      </c>
      <c r="AW57" s="418">
        <v>0</v>
      </c>
      <c r="AX57" s="418">
        <v>1.5709999999999998E-2</v>
      </c>
      <c r="AY57" s="418">
        <v>5.2922999999999998E-2</v>
      </c>
      <c r="AZ57" s="418">
        <v>1.0151E-2</v>
      </c>
      <c r="BA57" s="418">
        <v>6.6264000000000003E-2</v>
      </c>
      <c r="BB57" s="418">
        <v>0</v>
      </c>
      <c r="BC57" s="418">
        <v>1.3783999999999999E-2</v>
      </c>
      <c r="BD57" s="418">
        <v>4.126463000000001E-2</v>
      </c>
      <c r="BE57" s="418">
        <v>6.9894000000000006E-3</v>
      </c>
      <c r="BF57" s="418">
        <v>4.8895000000000001E-2</v>
      </c>
      <c r="BG57" s="418">
        <v>8.8350000000000008E-3</v>
      </c>
      <c r="BH57" s="389">
        <f t="shared" si="25"/>
        <v>0</v>
      </c>
      <c r="BI57" s="389">
        <v>3.85E-2</v>
      </c>
      <c r="BK57" s="389">
        <v>7.9949999999999993E-2</v>
      </c>
      <c r="BM57" s="389">
        <v>0.29827670013423663</v>
      </c>
      <c r="BO57" s="397">
        <v>0.5129530000000001</v>
      </c>
      <c r="BP57" s="389">
        <v>2.1999999999999999E-5</v>
      </c>
      <c r="BQ57" s="397">
        <v>0.51278714188640395</v>
      </c>
      <c r="BR57" s="396">
        <v>5.0450537977697607</v>
      </c>
      <c r="BS57" s="392" t="b">
        <f t="shared" si="26"/>
        <v>0</v>
      </c>
      <c r="BV57" s="418">
        <v>2.5346145989191861E-2</v>
      </c>
      <c r="BW57" s="418">
        <v>6.0635000000000001E-2</v>
      </c>
      <c r="BX57" s="418">
        <v>18.125216623054769</v>
      </c>
      <c r="BY57" s="418">
        <v>2.2926541348642429E-2</v>
      </c>
      <c r="BZ57" s="418">
        <v>18.125216623054769</v>
      </c>
      <c r="CA57" s="418">
        <v>15.648690591592484</v>
      </c>
      <c r="CB57" s="418">
        <v>2.3869542230857972E-2</v>
      </c>
      <c r="CC57" s="418">
        <v>15.648690591592484</v>
      </c>
      <c r="CD57" s="418">
        <v>38.12337502452894</v>
      </c>
      <c r="CE57" s="418">
        <v>5.2850672055209734E-2</v>
      </c>
      <c r="CF57" s="418">
        <v>38.12337502452894</v>
      </c>
      <c r="CG57" s="418"/>
      <c r="CH57" s="418"/>
      <c r="CI57" s="418"/>
      <c r="CJ57" s="418"/>
      <c r="CK57" s="418"/>
      <c r="CM57" s="418">
        <v>6.0557624154562339E-2</v>
      </c>
      <c r="CN57" s="418"/>
      <c r="CO57" s="418">
        <v>1.9376567624590304</v>
      </c>
      <c r="CQ57" s="397">
        <v>0.70408722267070234</v>
      </c>
      <c r="CR57" s="397">
        <v>2.5675857975995684E-5</v>
      </c>
      <c r="CS57" s="397">
        <v>8.8137314127921196E-2</v>
      </c>
      <c r="CT57" s="397">
        <v>0.70398077670533277</v>
      </c>
      <c r="CU57" s="383" t="b">
        <f t="shared" si="27"/>
        <v>0</v>
      </c>
      <c r="CV57" s="383"/>
      <c r="CW57" s="388">
        <f t="shared" ref="CW57:CW70" si="36">(AY57/0.596)/(BA57/0.737)</f>
        <v>0.98761581192010472</v>
      </c>
      <c r="CX57" s="383">
        <f t="shared" ref="CX57:CX67" si="37">AV57/AU57</f>
        <v>58.12264876268376</v>
      </c>
      <c r="CY57" s="383"/>
      <c r="CZ57" s="383"/>
      <c r="DA57" s="383">
        <f t="shared" ref="DA57:DA70" si="38">(BA57/0.737)/(BF57/0.596)</f>
        <v>1.095953100842042</v>
      </c>
      <c r="DB57" s="388"/>
      <c r="DC57" s="383">
        <f t="shared" si="34"/>
        <v>0</v>
      </c>
      <c r="DD57" s="383" t="e">
        <f t="shared" si="28"/>
        <v>#DIV/0!</v>
      </c>
      <c r="DE57" s="383">
        <f t="shared" si="29"/>
        <v>1225.0000459375017</v>
      </c>
      <c r="DF57" s="383" t="e">
        <f t="shared" si="30"/>
        <v>#DIV/0!</v>
      </c>
      <c r="DG57" s="383" t="e">
        <f t="shared" si="31"/>
        <v>#DIV/0!</v>
      </c>
      <c r="DH57" s="383">
        <f t="shared" si="32"/>
        <v>0.26634884723120017</v>
      </c>
      <c r="DI57" s="383" t="str">
        <f t="shared" si="33"/>
        <v/>
      </c>
      <c r="DK57" s="383"/>
      <c r="DL57" s="383"/>
      <c r="DM57" s="383"/>
      <c r="DN57" s="383"/>
      <c r="DO57" s="383"/>
      <c r="DP57" s="383"/>
      <c r="DQ57" s="383"/>
      <c r="DR57" s="383"/>
      <c r="DS57" s="383"/>
      <c r="DT57" s="383"/>
      <c r="DU57" s="383"/>
      <c r="DV57" s="383"/>
      <c r="DW57" s="383"/>
      <c r="DX57" s="383"/>
      <c r="DY57" s="383"/>
      <c r="DZ57" s="383"/>
      <c r="EA57" s="383"/>
      <c r="EB57" s="383"/>
      <c r="EC57" s="383"/>
      <c r="ED57" s="383"/>
      <c r="EE57" s="383"/>
      <c r="EF57" s="383"/>
      <c r="EG57" s="383"/>
      <c r="EH57" s="384">
        <v>60.9</v>
      </c>
      <c r="EI57" s="392">
        <v>2.5708458013862234</v>
      </c>
      <c r="EJ57" s="391">
        <v>0.70416076531578253</v>
      </c>
      <c r="EK57" s="383"/>
      <c r="EL57" s="393">
        <v>85</v>
      </c>
      <c r="EM57" s="396"/>
      <c r="EN57" s="397"/>
      <c r="EO57" s="383"/>
      <c r="EP57" s="383"/>
      <c r="EQ57" s="383"/>
      <c r="ER57" s="383"/>
      <c r="ES57" s="383"/>
      <c r="ET57" s="383"/>
      <c r="EU57" s="383"/>
    </row>
    <row r="58" spans="1:151" s="389" customFormat="1" ht="14" x14ac:dyDescent="0.2">
      <c r="A58" s="383">
        <v>59</v>
      </c>
      <c r="B58" s="389" t="s">
        <v>500</v>
      </c>
      <c r="C58" s="389" t="s">
        <v>531</v>
      </c>
      <c r="D58" s="389" t="s">
        <v>525</v>
      </c>
      <c r="E58" s="385" t="s">
        <v>574</v>
      </c>
      <c r="F58" s="393">
        <v>85</v>
      </c>
      <c r="G58" s="385" t="s">
        <v>612</v>
      </c>
      <c r="H58" s="385" t="s">
        <v>612</v>
      </c>
      <c r="I58" s="396">
        <v>37.909999999999997</v>
      </c>
      <c r="J58" s="396">
        <v>1.7000000000000001E-2</v>
      </c>
      <c r="K58" s="396">
        <v>0.42</v>
      </c>
      <c r="L58" s="396">
        <v>13.21</v>
      </c>
      <c r="M58" s="396"/>
      <c r="N58" s="396">
        <f t="shared" si="35"/>
        <v>11.87579</v>
      </c>
      <c r="O58" s="396">
        <v>0.17499999999999999</v>
      </c>
      <c r="P58" s="396">
        <v>46.63</v>
      </c>
      <c r="Q58" s="396">
        <v>0.31</v>
      </c>
      <c r="R58" s="396">
        <v>0</v>
      </c>
      <c r="S58" s="396">
        <v>0.03</v>
      </c>
      <c r="T58" s="396">
        <v>0.01</v>
      </c>
      <c r="U58" s="396"/>
      <c r="V58" s="396">
        <v>98.712000000000003</v>
      </c>
      <c r="W58" s="396">
        <v>87.486581022476855</v>
      </c>
      <c r="X58" s="424"/>
      <c r="Y58" s="424">
        <v>16.012291999999999</v>
      </c>
      <c r="Z58" s="424">
        <v>2930</v>
      </c>
      <c r="AA58" s="424">
        <v>166.6851393684</v>
      </c>
      <c r="AB58" s="424">
        <v>1470</v>
      </c>
      <c r="AC58" s="424">
        <v>20.351145290199998</v>
      </c>
      <c r="AD58" s="424">
        <v>47.0993202732</v>
      </c>
      <c r="AE58" s="424">
        <v>1.083404</v>
      </c>
      <c r="AF58" s="424">
        <v>0.84674427029999999</v>
      </c>
      <c r="AG58" s="424">
        <v>101.89784677015524</v>
      </c>
      <c r="AH58" s="418"/>
      <c r="AI58" s="418"/>
      <c r="AJ58" s="418"/>
      <c r="AK58" s="418">
        <v>0</v>
      </c>
      <c r="AL58" s="418"/>
      <c r="AM58" s="418">
        <v>2.2215569999999998</v>
      </c>
      <c r="AN58" s="418">
        <v>0</v>
      </c>
      <c r="AO58" s="418">
        <v>0.44114799999999998</v>
      </c>
      <c r="AP58" s="418">
        <v>0.33038000000000001</v>
      </c>
      <c r="AQ58" s="418"/>
      <c r="AR58" s="418">
        <v>8.3068000000000003E-2</v>
      </c>
      <c r="AS58" s="418"/>
      <c r="AT58" s="418">
        <v>0.19899800000000001</v>
      </c>
      <c r="AU58" s="418">
        <v>4.2988999999999999E-2</v>
      </c>
      <c r="AV58" s="418">
        <v>3.249091</v>
      </c>
      <c r="AW58" s="418">
        <v>0.147754</v>
      </c>
      <c r="AX58" s="418">
        <v>6.5919999999999998E-3</v>
      </c>
      <c r="AY58" s="418">
        <v>2.4844000000000001E-2</v>
      </c>
      <c r="AZ58" s="418"/>
      <c r="BA58" s="418">
        <v>3.8313E-2</v>
      </c>
      <c r="BB58" s="418">
        <v>0</v>
      </c>
      <c r="BC58" s="418"/>
      <c r="BD58" s="418">
        <v>2.4410999999999999E-2</v>
      </c>
      <c r="BE58" s="418"/>
      <c r="BF58" s="418">
        <v>3.3043999999999997E-2</v>
      </c>
      <c r="BG58" s="418">
        <v>6.058E-3</v>
      </c>
      <c r="BH58" s="389">
        <f t="shared" si="25"/>
        <v>0</v>
      </c>
      <c r="BO58" s="397"/>
      <c r="BQ58" s="397"/>
      <c r="BR58" s="396"/>
      <c r="BS58" s="392" t="b">
        <f t="shared" si="26"/>
        <v>1</v>
      </c>
      <c r="BV58" s="418">
        <v>1.14504373005563E-3</v>
      </c>
      <c r="BW58" s="418">
        <v>0.33038000000000001</v>
      </c>
      <c r="BX58" s="418">
        <v>18.812118452263999</v>
      </c>
      <c r="BY58" s="418">
        <v>5.2881850825148229E-2</v>
      </c>
      <c r="BZ58" s="418">
        <v>18.812118452263999</v>
      </c>
      <c r="CA58" s="418">
        <v>15.678480415018926</v>
      </c>
      <c r="CB58" s="418">
        <v>6.6118940665768663E-2</v>
      </c>
      <c r="CC58" s="418">
        <v>15.678480415018926</v>
      </c>
      <c r="CD58" s="418">
        <v>38.64379728828542</v>
      </c>
      <c r="CE58" s="418">
        <v>0.13388352935500275</v>
      </c>
      <c r="CF58" s="418">
        <v>38.64379728828542</v>
      </c>
      <c r="CG58" s="418"/>
      <c r="CH58" s="418"/>
      <c r="CI58" s="418"/>
      <c r="CJ58" s="418"/>
      <c r="CK58" s="418"/>
      <c r="CM58" s="418">
        <v>6.7628612716112133E-2</v>
      </c>
      <c r="CN58" s="418"/>
      <c r="CO58" s="418">
        <v>1.6142362864906443</v>
      </c>
      <c r="CQ58" s="397"/>
      <c r="CR58" s="397"/>
      <c r="CS58" s="397">
        <v>0.11814931418609023</v>
      </c>
      <c r="CT58" s="397"/>
      <c r="CU58" s="383" t="b">
        <f t="shared" si="27"/>
        <v>1</v>
      </c>
      <c r="CV58" s="383">
        <f t="shared" ref="CV58:CV67" si="39">AO58/BF58</f>
        <v>13.350320784408668</v>
      </c>
      <c r="CW58" s="388">
        <f t="shared" si="36"/>
        <v>0.80185638007811688</v>
      </c>
      <c r="CX58" s="383">
        <f t="shared" si="37"/>
        <v>75.579590127707093</v>
      </c>
      <c r="CY58" s="383"/>
      <c r="CZ58" s="383"/>
      <c r="DA58" s="383">
        <f t="shared" si="38"/>
        <v>0.9376317781628114</v>
      </c>
      <c r="DB58" s="388"/>
      <c r="DC58" s="383">
        <f t="shared" si="34"/>
        <v>0</v>
      </c>
      <c r="DD58" s="383">
        <f t="shared" si="28"/>
        <v>4.1000582048540145E-2</v>
      </c>
      <c r="DE58" s="383">
        <f t="shared" si="29"/>
        <v>502.51761324234411</v>
      </c>
      <c r="DF58" s="383" t="e">
        <f t="shared" si="30"/>
        <v>#DIV/0!</v>
      </c>
      <c r="DG58" s="383">
        <f t="shared" si="31"/>
        <v>0</v>
      </c>
      <c r="DH58" s="383">
        <f t="shared" si="32"/>
        <v>0.25468132103795837</v>
      </c>
      <c r="DI58" s="383" t="str">
        <f t="shared" si="33"/>
        <v/>
      </c>
      <c r="DK58" s="383"/>
      <c r="DL58" s="383"/>
      <c r="DM58" s="383"/>
      <c r="DN58" s="383"/>
      <c r="DO58" s="383"/>
      <c r="DP58" s="383"/>
      <c r="DQ58" s="383"/>
      <c r="DR58" s="383"/>
      <c r="DS58" s="383"/>
      <c r="DT58" s="383"/>
      <c r="DU58" s="383"/>
      <c r="DV58" s="383"/>
      <c r="DW58" s="383"/>
      <c r="DX58" s="383"/>
      <c r="DY58" s="383"/>
      <c r="DZ58" s="383"/>
      <c r="EA58" s="383"/>
      <c r="EB58" s="383"/>
      <c r="EC58" s="383"/>
      <c r="ED58" s="383"/>
      <c r="EE58" s="383"/>
      <c r="EF58" s="383"/>
      <c r="EG58" s="383"/>
      <c r="EH58" s="384">
        <v>59.5</v>
      </c>
      <c r="EI58" s="392">
        <v>2.4958284899101457</v>
      </c>
      <c r="EJ58" s="391">
        <v>0.70378101138026128</v>
      </c>
      <c r="EK58" s="383"/>
      <c r="EL58" s="393">
        <v>85</v>
      </c>
      <c r="EM58" s="396"/>
      <c r="EN58" s="397">
        <v>0.70433560317860699</v>
      </c>
      <c r="EO58" s="383"/>
      <c r="EP58" s="383"/>
      <c r="EQ58" s="383"/>
      <c r="ER58" s="383"/>
      <c r="ES58" s="383"/>
      <c r="ET58" s="383"/>
      <c r="EU58" s="383"/>
    </row>
    <row r="59" spans="1:151" s="389" customFormat="1" ht="14" x14ac:dyDescent="0.2">
      <c r="A59" s="383">
        <v>60</v>
      </c>
      <c r="B59" s="389" t="s">
        <v>501</v>
      </c>
      <c r="C59" s="389" t="s">
        <v>531</v>
      </c>
      <c r="D59" s="389" t="s">
        <v>525</v>
      </c>
      <c r="E59" s="385" t="s">
        <v>574</v>
      </c>
      <c r="F59" s="393">
        <v>85</v>
      </c>
      <c r="G59" s="385" t="s">
        <v>612</v>
      </c>
      <c r="H59" s="385" t="s">
        <v>612</v>
      </c>
      <c r="I59" s="396">
        <v>43.41</v>
      </c>
      <c r="J59" s="396">
        <v>0.17100000000000001</v>
      </c>
      <c r="K59" s="396">
        <v>4.3899999999999997</v>
      </c>
      <c r="L59" s="396">
        <v>13.68</v>
      </c>
      <c r="M59" s="396"/>
      <c r="N59" s="396">
        <f t="shared" si="35"/>
        <v>12.29832</v>
      </c>
      <c r="O59" s="396">
        <v>0.19800000000000001</v>
      </c>
      <c r="P59" s="396">
        <v>28.95</v>
      </c>
      <c r="Q59" s="396">
        <v>9.49</v>
      </c>
      <c r="R59" s="396">
        <v>0.23</v>
      </c>
      <c r="S59" s="396">
        <v>0</v>
      </c>
      <c r="T59" s="396">
        <v>0.01</v>
      </c>
      <c r="U59" s="396"/>
      <c r="V59" s="396">
        <v>100.529</v>
      </c>
      <c r="W59" s="396">
        <v>80.737596173519194</v>
      </c>
      <c r="X59" s="424">
        <v>43</v>
      </c>
      <c r="Y59" s="424">
        <v>106.124436</v>
      </c>
      <c r="Z59" s="424">
        <v>1460</v>
      </c>
      <c r="AA59" s="424">
        <v>111.718356</v>
      </c>
      <c r="AB59" s="424">
        <v>545.23631</v>
      </c>
      <c r="AC59" s="424"/>
      <c r="AD59" s="424">
        <v>69.260204999999999</v>
      </c>
      <c r="AE59" s="424">
        <v>4.1203419999999999</v>
      </c>
      <c r="AF59" s="424">
        <v>1.1553</v>
      </c>
      <c r="AG59" s="424">
        <v>1024.9724586880322</v>
      </c>
      <c r="AH59" s="418"/>
      <c r="AI59" s="418"/>
      <c r="AJ59" s="418"/>
      <c r="AK59" s="418">
        <v>0</v>
      </c>
      <c r="AL59" s="418">
        <v>0.58890299999999995</v>
      </c>
      <c r="AM59" s="418">
        <v>0</v>
      </c>
      <c r="AN59" s="418">
        <v>0</v>
      </c>
      <c r="AO59" s="418">
        <v>0.16837299999999999</v>
      </c>
      <c r="AP59" s="418">
        <v>0.63974799999999998</v>
      </c>
      <c r="AQ59" s="418"/>
      <c r="AR59" s="418">
        <v>0.13478799999999999</v>
      </c>
      <c r="AS59" s="418">
        <v>58.278649999999999</v>
      </c>
      <c r="AT59" s="418">
        <v>0.94052999999999998</v>
      </c>
      <c r="AU59" s="418">
        <v>0.42214800000000002</v>
      </c>
      <c r="AV59" s="418">
        <v>4.7503010000000003</v>
      </c>
      <c r="AW59" s="418">
        <v>0.22004699999999999</v>
      </c>
      <c r="AX59" s="418">
        <v>0.173897</v>
      </c>
      <c r="AY59" s="418">
        <v>0.59874499999999997</v>
      </c>
      <c r="AZ59" s="418">
        <v>0.120105</v>
      </c>
      <c r="BA59" s="418">
        <v>0.74989600000000001</v>
      </c>
      <c r="BB59" s="418">
        <v>4.00265</v>
      </c>
      <c r="BC59" s="418">
        <v>0.15246000000000001</v>
      </c>
      <c r="BD59" s="418">
        <v>0.42629299999999998</v>
      </c>
      <c r="BE59" s="418">
        <v>6.4576249999999988E-2</v>
      </c>
      <c r="BF59" s="418">
        <v>0.384909</v>
      </c>
      <c r="BG59" s="418">
        <v>5.5134000000000002E-2</v>
      </c>
      <c r="BH59" s="389">
        <f t="shared" si="25"/>
        <v>0</v>
      </c>
      <c r="BI59" s="389">
        <v>0.38922000000000001</v>
      </c>
      <c r="BK59" s="389">
        <v>0.8599</v>
      </c>
      <c r="BM59" s="389">
        <v>0.28036530418784711</v>
      </c>
      <c r="BO59" s="397">
        <v>0.51292899999999997</v>
      </c>
      <c r="BP59" s="389">
        <v>1.2E-5</v>
      </c>
      <c r="BQ59" s="397">
        <v>0.51277310159945622</v>
      </c>
      <c r="BR59" s="396">
        <v>4.7711122496951752</v>
      </c>
      <c r="BS59" s="392" t="b">
        <f t="shared" si="26"/>
        <v>0</v>
      </c>
      <c r="BV59" s="418">
        <v>6.3409228430443471E-2</v>
      </c>
      <c r="BW59" s="418">
        <v>0.63974799999999998</v>
      </c>
      <c r="BX59" s="418">
        <v>18.326898043522696</v>
      </c>
      <c r="BY59" s="418">
        <v>1.3835493154520966E-2</v>
      </c>
      <c r="BZ59" s="418">
        <v>18.326898043522696</v>
      </c>
      <c r="CA59" s="418">
        <v>15.614126132121545</v>
      </c>
      <c r="CB59" s="418">
        <v>1.2492380203136333E-2</v>
      </c>
      <c r="CC59" s="418">
        <v>15.614126132121545</v>
      </c>
      <c r="CD59" s="418">
        <v>38.300719070178232</v>
      </c>
      <c r="CE59" s="418">
        <v>3.1327877004722351E-2</v>
      </c>
      <c r="CF59" s="418">
        <v>38.300719070178232</v>
      </c>
      <c r="CG59" s="418"/>
      <c r="CH59" s="418"/>
      <c r="CI59" s="418"/>
      <c r="CJ59" s="418"/>
      <c r="CK59" s="418"/>
      <c r="CM59" s="418">
        <v>6.5255450986490868E-2</v>
      </c>
      <c r="CN59" s="418"/>
      <c r="CO59" s="418">
        <v>53.350367944749607</v>
      </c>
      <c r="CQ59" s="397">
        <v>0.70403190000000004</v>
      </c>
      <c r="CR59" s="397">
        <v>9.6994845223857109E-7</v>
      </c>
      <c r="CS59" s="397">
        <v>3.4494289854930249E-3</v>
      </c>
      <c r="CT59" s="397">
        <v>0.70402773402555474</v>
      </c>
      <c r="CU59" s="383" t="b">
        <f t="shared" si="27"/>
        <v>0</v>
      </c>
      <c r="CV59" s="383">
        <f t="shared" si="39"/>
        <v>0.43743586146335883</v>
      </c>
      <c r="CW59" s="388">
        <f t="shared" si="36"/>
        <v>0.98732944883345963</v>
      </c>
      <c r="CX59" s="383">
        <f t="shared" si="37"/>
        <v>11.252690999365152</v>
      </c>
      <c r="CY59" s="383"/>
      <c r="CZ59" s="383"/>
      <c r="DA59" s="383">
        <f t="shared" si="38"/>
        <v>1.5755121001956822</v>
      </c>
      <c r="DB59" s="388">
        <f t="shared" ref="DB59:DB68" si="40">AS59/BB59</f>
        <v>14.560016489075986</v>
      </c>
      <c r="DC59" s="383">
        <f t="shared" si="34"/>
        <v>0</v>
      </c>
      <c r="DD59" s="383">
        <f t="shared" si="28"/>
        <v>0.25055556312969501</v>
      </c>
      <c r="DE59" s="383">
        <f t="shared" si="29"/>
        <v>106.32303063166513</v>
      </c>
      <c r="DF59" s="383">
        <f t="shared" si="30"/>
        <v>17.158942425742531</v>
      </c>
      <c r="DG59" s="383">
        <f t="shared" si="31"/>
        <v>0</v>
      </c>
      <c r="DH59" s="383">
        <f t="shared" si="32"/>
        <v>0.42481243523316065</v>
      </c>
      <c r="DI59" s="383" t="str">
        <f t="shared" si="33"/>
        <v/>
      </c>
      <c r="DK59" s="383"/>
      <c r="DL59" s="383"/>
      <c r="DM59" s="383"/>
      <c r="DN59" s="383"/>
      <c r="DO59" s="383"/>
      <c r="DP59" s="383"/>
      <c r="DQ59" s="383"/>
      <c r="DR59" s="383"/>
      <c r="DS59" s="383"/>
      <c r="DT59" s="383"/>
      <c r="DU59" s="383"/>
      <c r="DV59" s="383"/>
      <c r="DW59" s="383"/>
      <c r="DX59" s="383"/>
      <c r="DY59" s="383"/>
      <c r="DZ59" s="383"/>
      <c r="EA59" s="383"/>
      <c r="EB59" s="383"/>
      <c r="EC59" s="383"/>
      <c r="ED59" s="383"/>
      <c r="EE59" s="383"/>
      <c r="EF59" s="383"/>
      <c r="EG59" s="383"/>
      <c r="EH59" s="399">
        <v>61.3</v>
      </c>
      <c r="EI59" s="405">
        <v>3.4295676979678724</v>
      </c>
      <c r="EJ59" s="404">
        <v>0.7042043724893059</v>
      </c>
      <c r="EK59" s="383"/>
      <c r="EL59" s="393">
        <v>85</v>
      </c>
      <c r="EM59" s="396">
        <v>5.0450537977697607</v>
      </c>
      <c r="EN59" s="397">
        <v>0.70398077670533277</v>
      </c>
      <c r="EO59" s="383"/>
      <c r="EP59" s="383"/>
      <c r="EQ59" s="383"/>
      <c r="ER59" s="383"/>
      <c r="ES59" s="383"/>
      <c r="ET59" s="383"/>
      <c r="EU59" s="383"/>
    </row>
    <row r="60" spans="1:151" s="389" customFormat="1" ht="14" x14ac:dyDescent="0.2">
      <c r="A60" s="383">
        <v>61</v>
      </c>
      <c r="B60" s="389" t="s">
        <v>502</v>
      </c>
      <c r="C60" s="389" t="s">
        <v>531</v>
      </c>
      <c r="D60" s="389" t="s">
        <v>525</v>
      </c>
      <c r="E60" s="385" t="s">
        <v>574</v>
      </c>
      <c r="F60" s="393">
        <v>85</v>
      </c>
      <c r="G60" s="385" t="s">
        <v>612</v>
      </c>
      <c r="H60" s="385" t="s">
        <v>612</v>
      </c>
      <c r="I60" s="396">
        <v>40.06</v>
      </c>
      <c r="J60" s="396">
        <v>0.11700000000000001</v>
      </c>
      <c r="K60" s="396">
        <v>1.0900000000000001</v>
      </c>
      <c r="L60" s="396">
        <v>16.53</v>
      </c>
      <c r="M60" s="396"/>
      <c r="N60" s="396">
        <f t="shared" si="35"/>
        <v>14.860470000000001</v>
      </c>
      <c r="O60" s="396">
        <v>0.216</v>
      </c>
      <c r="P60" s="396">
        <v>37.46</v>
      </c>
      <c r="Q60" s="396">
        <v>3.25</v>
      </c>
      <c r="R60" s="396">
        <v>0.09</v>
      </c>
      <c r="S60" s="396">
        <v>0.02</v>
      </c>
      <c r="T60" s="396">
        <v>0.01</v>
      </c>
      <c r="U60" s="396"/>
      <c r="V60" s="396">
        <v>98.843000000000018</v>
      </c>
      <c r="W60" s="396">
        <v>81.77996729304553</v>
      </c>
      <c r="X60" s="424">
        <v>19</v>
      </c>
      <c r="Y60" s="424">
        <v>61.936316500000004</v>
      </c>
      <c r="Z60" s="424">
        <v>1850</v>
      </c>
      <c r="AA60" s="424">
        <v>184.17897680050001</v>
      </c>
      <c r="AB60" s="424">
        <v>911.64136216669999</v>
      </c>
      <c r="AC60" s="424">
        <v>34.7763589833</v>
      </c>
      <c r="AD60" s="424">
        <v>102.48182043440001</v>
      </c>
      <c r="AE60" s="424">
        <v>2.4069283028999999</v>
      </c>
      <c r="AF60" s="424">
        <v>1.0032751475999999</v>
      </c>
      <c r="AG60" s="424">
        <v>701.29694541812728</v>
      </c>
      <c r="AH60" s="418"/>
      <c r="AI60" s="418"/>
      <c r="AJ60" s="418"/>
      <c r="AK60" s="418">
        <v>0</v>
      </c>
      <c r="AL60" s="418">
        <v>1.6345319100000002E-2</v>
      </c>
      <c r="AM60" s="418">
        <v>0.99015200000000003</v>
      </c>
      <c r="AN60" s="418">
        <v>0</v>
      </c>
      <c r="AO60" s="418">
        <v>0.41790224250000002</v>
      </c>
      <c r="AP60" s="418">
        <v>0.80913429635000012</v>
      </c>
      <c r="AQ60" s="418">
        <v>5.8906991583000003</v>
      </c>
      <c r="AR60" s="418">
        <v>0.18364874915000001</v>
      </c>
      <c r="AS60" s="418">
        <v>6.9956718623</v>
      </c>
      <c r="AT60" s="418">
        <v>0.95495615195000005</v>
      </c>
      <c r="AU60" s="418">
        <v>0.38381519860000002</v>
      </c>
      <c r="AV60" s="418">
        <v>5.5887149999999997</v>
      </c>
      <c r="AW60" s="418">
        <v>0.27929613800000003</v>
      </c>
      <c r="AX60" s="418">
        <v>0.13043805295000002</v>
      </c>
      <c r="AY60" s="418">
        <v>0.53250121680000007</v>
      </c>
      <c r="AZ60" s="418">
        <v>9.0027879300000002E-2</v>
      </c>
      <c r="BA60" s="418">
        <v>0.61330788744999998</v>
      </c>
      <c r="BB60" s="418">
        <v>3.0521630000000002</v>
      </c>
      <c r="BC60" s="418">
        <v>0.12246263915</v>
      </c>
      <c r="BD60" s="418">
        <v>0.33802124320000004</v>
      </c>
      <c r="BE60" s="418">
        <v>5.1648557456999998E-2</v>
      </c>
      <c r="BF60" s="418">
        <v>0.31324714580000002</v>
      </c>
      <c r="BG60" s="418">
        <v>4.3956605750000002E-2</v>
      </c>
      <c r="BH60" s="389">
        <f t="shared" si="25"/>
        <v>0</v>
      </c>
      <c r="BO60" s="397"/>
      <c r="BQ60" s="397"/>
      <c r="BR60" s="396"/>
      <c r="BS60" s="392" t="b">
        <f t="shared" si="26"/>
        <v>1</v>
      </c>
      <c r="BT60" s="389">
        <v>0.02</v>
      </c>
      <c r="BV60" s="418">
        <v>4.8176158225510052E-2</v>
      </c>
      <c r="BW60" s="418">
        <v>0.80913429635000012</v>
      </c>
      <c r="BX60" s="418">
        <v>18.565899779795107</v>
      </c>
      <c r="BY60" s="418">
        <v>1.7316418335597425E-2</v>
      </c>
      <c r="BZ60" s="418">
        <v>18.214525711861</v>
      </c>
      <c r="CA60" s="418">
        <v>15.635401202146969</v>
      </c>
      <c r="CB60" s="418">
        <v>1.5324073830344591E-2</v>
      </c>
      <c r="CC60" s="418">
        <v>15.618636530783288</v>
      </c>
      <c r="CD60" s="418">
        <v>38.594887741324534</v>
      </c>
      <c r="CE60" s="418">
        <v>3.7488226668439671E-2</v>
      </c>
      <c r="CF60" s="418">
        <v>38.594887741324534</v>
      </c>
      <c r="CG60" s="418"/>
      <c r="CH60" s="418"/>
      <c r="CI60" s="418"/>
      <c r="CJ60" s="418"/>
      <c r="CK60" s="418"/>
      <c r="CM60" s="418">
        <v>9.9568995054598333E-2</v>
      </c>
      <c r="CN60" s="418"/>
      <c r="CO60" s="418">
        <v>7.7602886636295683</v>
      </c>
      <c r="CQ60" s="397">
        <v>0.70439879999999999</v>
      </c>
      <c r="CR60" s="397">
        <v>6.0968188426424476E-6</v>
      </c>
      <c r="CS60" s="397">
        <v>3.6183792108518027E-2</v>
      </c>
      <c r="CT60" s="397">
        <v>0.70435509979515676</v>
      </c>
      <c r="CU60" s="383" t="b">
        <f t="shared" si="27"/>
        <v>0</v>
      </c>
      <c r="CV60" s="383">
        <f t="shared" si="39"/>
        <v>1.3340975268353108</v>
      </c>
      <c r="CW60" s="388">
        <f t="shared" si="36"/>
        <v>1.0736513701107184</v>
      </c>
      <c r="CX60" s="383">
        <f t="shared" si="37"/>
        <v>14.56095282413342</v>
      </c>
      <c r="CY60" s="383">
        <f t="shared" ref="CY60:CY67" si="41">R60/S60</f>
        <v>4.5</v>
      </c>
      <c r="CZ60" s="383"/>
      <c r="DA60" s="383">
        <f t="shared" si="38"/>
        <v>1.583325474566738</v>
      </c>
      <c r="DB60" s="388">
        <f t="shared" si="40"/>
        <v>2.2920374378104968</v>
      </c>
      <c r="DC60" s="383">
        <f t="shared" si="34"/>
        <v>0</v>
      </c>
      <c r="DD60" s="383">
        <f t="shared" si="28"/>
        <v>0.15738350721484018</v>
      </c>
      <c r="DE60" s="383">
        <f t="shared" si="29"/>
        <v>104.71684987399908</v>
      </c>
      <c r="DF60" s="383">
        <f t="shared" si="30"/>
        <v>142.94552684625566</v>
      </c>
      <c r="DG60" s="383">
        <f t="shared" si="31"/>
        <v>0</v>
      </c>
      <c r="DH60" s="383">
        <f t="shared" si="32"/>
        <v>0.39670234917245062</v>
      </c>
      <c r="DI60" s="383" t="str">
        <f t="shared" si="33"/>
        <v/>
      </c>
      <c r="DK60" s="383"/>
      <c r="DL60" s="383"/>
      <c r="DM60" s="383"/>
      <c r="DN60" s="383"/>
      <c r="DO60" s="383"/>
      <c r="DP60" s="383"/>
      <c r="DQ60" s="383"/>
      <c r="DR60" s="383"/>
      <c r="DS60" s="383"/>
      <c r="DT60" s="383"/>
      <c r="DU60" s="383"/>
      <c r="DV60" s="383"/>
      <c r="DW60" s="383"/>
      <c r="DX60" s="383"/>
      <c r="DY60" s="383"/>
      <c r="DZ60" s="383"/>
      <c r="EA60" s="383"/>
      <c r="EB60" s="383"/>
      <c r="EC60" s="383"/>
      <c r="ED60" s="383"/>
      <c r="EE60" s="383"/>
      <c r="EF60" s="383"/>
      <c r="EG60" s="383"/>
      <c r="EH60" s="384">
        <v>66</v>
      </c>
      <c r="EI60" s="392">
        <v>1.6569660420051591</v>
      </c>
      <c r="EJ60" s="391">
        <v>0.70428774487112533</v>
      </c>
      <c r="EK60" s="383"/>
      <c r="EL60" s="393">
        <v>85</v>
      </c>
      <c r="EM60" s="396"/>
      <c r="EN60" s="397"/>
      <c r="EO60" s="383"/>
      <c r="EP60" s="383"/>
      <c r="EQ60" s="383"/>
      <c r="ER60" s="383"/>
      <c r="ES60" s="383"/>
      <c r="ET60" s="383"/>
      <c r="EU60" s="383"/>
    </row>
    <row r="61" spans="1:151" s="389" customFormat="1" ht="14" x14ac:dyDescent="0.2">
      <c r="A61" s="383">
        <v>62</v>
      </c>
      <c r="B61" s="389" t="s">
        <v>503</v>
      </c>
      <c r="C61" s="389" t="s">
        <v>532</v>
      </c>
      <c r="D61" s="389" t="s">
        <v>526</v>
      </c>
      <c r="E61" s="385" t="s">
        <v>574</v>
      </c>
      <c r="F61" s="393">
        <v>85</v>
      </c>
      <c r="G61" s="385" t="s">
        <v>612</v>
      </c>
      <c r="H61" s="385" t="s">
        <v>612</v>
      </c>
      <c r="I61" s="396">
        <v>54.2</v>
      </c>
      <c r="J61" s="396">
        <v>0.85099999999999998</v>
      </c>
      <c r="K61" s="396">
        <v>18.89</v>
      </c>
      <c r="L61" s="396">
        <v>8.39</v>
      </c>
      <c r="M61" s="396"/>
      <c r="N61" s="396">
        <f t="shared" si="35"/>
        <v>7.5426100000000007</v>
      </c>
      <c r="O61" s="396">
        <v>0.14299999999999999</v>
      </c>
      <c r="P61" s="396">
        <v>4.66</v>
      </c>
      <c r="Q61" s="396">
        <v>8.89</v>
      </c>
      <c r="R61" s="396">
        <v>3.69</v>
      </c>
      <c r="S61" s="396">
        <v>0.35</v>
      </c>
      <c r="T61" s="396">
        <v>0.21</v>
      </c>
      <c r="U61" s="396"/>
      <c r="V61" s="396">
        <v>100.27399999999999</v>
      </c>
      <c r="W61" s="396">
        <v>52.382912690183069</v>
      </c>
      <c r="X61" s="424">
        <v>26</v>
      </c>
      <c r="Y61" s="424">
        <v>195.87795499999999</v>
      </c>
      <c r="Z61" s="424">
        <v>45.566600000000001</v>
      </c>
      <c r="AA61" s="424">
        <v>25.143891</v>
      </c>
      <c r="AB61" s="424">
        <v>28.528133</v>
      </c>
      <c r="AC61" s="424">
        <v>56.761336</v>
      </c>
      <c r="AD61" s="424">
        <v>74.305526</v>
      </c>
      <c r="AE61" s="424">
        <v>18.763017000000001</v>
      </c>
      <c r="AF61" s="424">
        <v>1.341288</v>
      </c>
      <c r="AG61" s="424">
        <v>5100.8863294942421</v>
      </c>
      <c r="AH61" s="418">
        <v>0.341972</v>
      </c>
      <c r="AI61" s="418"/>
      <c r="AJ61" s="418">
        <v>106.933713</v>
      </c>
      <c r="AK61" s="418">
        <v>0.113054</v>
      </c>
      <c r="AL61" s="418">
        <v>4.0440999999999998E-2</v>
      </c>
      <c r="AM61" s="418">
        <v>2.8934820000000001</v>
      </c>
      <c r="AN61" s="418">
        <v>0.136796</v>
      </c>
      <c r="AO61" s="418">
        <v>6.8993770000000003</v>
      </c>
      <c r="AP61" s="418">
        <v>13.985606000000001</v>
      </c>
      <c r="AQ61" s="418"/>
      <c r="AR61" s="418">
        <v>1.8743700000000001</v>
      </c>
      <c r="AS61" s="418">
        <v>384.83828699999998</v>
      </c>
      <c r="AT61" s="418">
        <v>8.5157679999999996</v>
      </c>
      <c r="AU61" s="418">
        <v>2.4650219999999998</v>
      </c>
      <c r="AV61" s="418">
        <v>39.589467999999997</v>
      </c>
      <c r="AW61" s="418">
        <v>1.3570249999999999</v>
      </c>
      <c r="AX61" s="418">
        <v>1.0571429999999999</v>
      </c>
      <c r="AY61" s="418">
        <v>2.6803750000000002</v>
      </c>
      <c r="AZ61" s="418">
        <v>0.49380000000000002</v>
      </c>
      <c r="BA61" s="418">
        <v>2.8919450000000002</v>
      </c>
      <c r="BB61" s="418">
        <v>15.984251</v>
      </c>
      <c r="BC61" s="418">
        <v>0.58907299999999996</v>
      </c>
      <c r="BD61" s="418">
        <v>1.605038</v>
      </c>
      <c r="BE61" s="418">
        <v>0.25923264000000001</v>
      </c>
      <c r="BF61" s="418">
        <v>1.7107950000000001</v>
      </c>
      <c r="BG61" s="418">
        <v>0.24390899999999999</v>
      </c>
      <c r="BH61" s="389">
        <f t="shared" si="25"/>
        <v>1.3275843118318866E-2</v>
      </c>
      <c r="BO61" s="397"/>
      <c r="BQ61" s="397"/>
      <c r="BR61" s="396"/>
      <c r="BS61" s="392" t="b">
        <f t="shared" si="26"/>
        <v>1</v>
      </c>
      <c r="BT61" s="389">
        <v>0.04</v>
      </c>
      <c r="BU61" s="389">
        <v>0.11</v>
      </c>
      <c r="BV61" s="418">
        <v>2.8288611879905989</v>
      </c>
      <c r="BW61" s="418">
        <v>13.985606000000001</v>
      </c>
      <c r="BX61" s="418">
        <v>18.461011842594466</v>
      </c>
      <c r="BY61" s="418">
        <v>2.1199999999999999E-3</v>
      </c>
      <c r="BZ61" s="418">
        <v>18.449059015694598</v>
      </c>
      <c r="CA61" s="418">
        <v>15.626951285033194</v>
      </c>
      <c r="CB61" s="418">
        <v>2.02E-5</v>
      </c>
      <c r="CC61" s="418">
        <v>15.62638099475531</v>
      </c>
      <c r="CD61" s="418">
        <v>38.61419074324332</v>
      </c>
      <c r="CE61" s="418">
        <v>4.5226620018120568E-3</v>
      </c>
      <c r="CF61" s="418">
        <v>38.603405547346497</v>
      </c>
      <c r="CG61" s="418"/>
      <c r="CH61" s="418"/>
      <c r="CI61" s="418"/>
      <c r="CJ61" s="418"/>
      <c r="CK61" s="418">
        <v>0.99846283496333132</v>
      </c>
      <c r="CM61" s="418">
        <v>0.65219901390032486</v>
      </c>
      <c r="CN61" s="418"/>
      <c r="CO61" s="418">
        <v>406.07006740592016</v>
      </c>
      <c r="CQ61" s="397">
        <v>0.70407140000000001</v>
      </c>
      <c r="CR61" s="397">
        <v>1.662768775266122E-6</v>
      </c>
      <c r="CS61" s="397">
        <v>4.5294658768168959E-3</v>
      </c>
      <c r="CT61" s="397">
        <v>0.70406592963398495</v>
      </c>
      <c r="CU61" s="383" t="b">
        <f t="shared" si="27"/>
        <v>0</v>
      </c>
      <c r="CV61" s="383">
        <f t="shared" si="39"/>
        <v>4.032848471032473</v>
      </c>
      <c r="CW61" s="388">
        <f t="shared" si="36"/>
        <v>1.1461112026959492</v>
      </c>
      <c r="CX61" s="383">
        <f t="shared" si="37"/>
        <v>16.06049276639316</v>
      </c>
      <c r="CY61" s="383">
        <f t="shared" si="41"/>
        <v>10.542857142857143</v>
      </c>
      <c r="CZ61" s="383">
        <f>AK61/AL61</f>
        <v>2.7955292895823547</v>
      </c>
      <c r="DA61" s="383">
        <f t="shared" si="38"/>
        <v>1.367007284095582</v>
      </c>
      <c r="DB61" s="388">
        <f t="shared" si="40"/>
        <v>24.076091335152331</v>
      </c>
      <c r="DC61" s="383">
        <f t="shared" si="34"/>
        <v>1.3275843118318866E-2</v>
      </c>
      <c r="DD61" s="383">
        <f t="shared" si="28"/>
        <v>0.17973802988154233</v>
      </c>
      <c r="DE61" s="383">
        <f t="shared" si="29"/>
        <v>11.742922071150835</v>
      </c>
      <c r="DF61" s="383">
        <f t="shared" si="30"/>
        <v>2.5984940526460667</v>
      </c>
      <c r="DG61" s="383">
        <f t="shared" si="31"/>
        <v>15.499038971199862</v>
      </c>
      <c r="DH61" s="383">
        <f t="shared" si="32"/>
        <v>1.6185858369098713</v>
      </c>
      <c r="DI61" s="383" t="str">
        <f t="shared" si="33"/>
        <v/>
      </c>
      <c r="DK61" s="383"/>
      <c r="DL61" s="383"/>
      <c r="DM61" s="383"/>
      <c r="DN61" s="383"/>
      <c r="DO61" s="383"/>
      <c r="DP61" s="383"/>
      <c r="DQ61" s="383"/>
      <c r="DR61" s="383"/>
      <c r="DS61" s="383"/>
      <c r="DT61" s="383"/>
      <c r="DU61" s="383"/>
      <c r="DV61" s="383"/>
      <c r="DW61" s="383"/>
      <c r="DX61" s="383"/>
      <c r="DY61" s="383"/>
      <c r="DZ61" s="383"/>
      <c r="EA61" s="383"/>
      <c r="EB61" s="383"/>
      <c r="EC61" s="383"/>
      <c r="ED61" s="383"/>
      <c r="EE61" s="383"/>
      <c r="EF61" s="383"/>
      <c r="EG61" s="383"/>
      <c r="EH61" s="384">
        <v>51.6</v>
      </c>
      <c r="EI61" s="392">
        <v>2.2000000000000002</v>
      </c>
      <c r="EJ61" s="391">
        <v>0.70426264087329005</v>
      </c>
      <c r="EK61" s="383"/>
      <c r="EL61" s="393">
        <v>85</v>
      </c>
      <c r="EM61" s="396">
        <v>4.728033147631816</v>
      </c>
      <c r="EN61" s="397">
        <v>0.7040626473567605</v>
      </c>
      <c r="EO61" s="383"/>
      <c r="EP61" s="383"/>
      <c r="EQ61" s="383"/>
      <c r="ER61" s="383"/>
      <c r="ES61" s="383"/>
      <c r="ET61" s="383"/>
      <c r="EU61" s="383"/>
    </row>
    <row r="62" spans="1:151" s="389" customFormat="1" ht="13" customHeight="1" x14ac:dyDescent="0.2">
      <c r="A62" s="383">
        <v>63</v>
      </c>
      <c r="B62" s="389" t="s">
        <v>504</v>
      </c>
      <c r="C62" s="389" t="s">
        <v>532</v>
      </c>
      <c r="D62" s="389" t="s">
        <v>526</v>
      </c>
      <c r="E62" s="385" t="s">
        <v>574</v>
      </c>
      <c r="F62" s="393">
        <v>85</v>
      </c>
      <c r="G62" s="385" t="s">
        <v>612</v>
      </c>
      <c r="H62" s="385" t="s">
        <v>612</v>
      </c>
      <c r="I62" s="396">
        <v>52.38</v>
      </c>
      <c r="J62" s="396">
        <v>0.26800000000000002</v>
      </c>
      <c r="K62" s="396">
        <v>18.75</v>
      </c>
      <c r="L62" s="396">
        <v>7.76</v>
      </c>
      <c r="M62" s="396"/>
      <c r="N62" s="396">
        <f t="shared" si="35"/>
        <v>6.9762399999999998</v>
      </c>
      <c r="O62" s="396">
        <v>0.13100000000000001</v>
      </c>
      <c r="P62" s="396">
        <v>7.53</v>
      </c>
      <c r="Q62" s="396">
        <v>9.81</v>
      </c>
      <c r="R62" s="396">
        <v>2.76</v>
      </c>
      <c r="S62" s="396">
        <v>0.13</v>
      </c>
      <c r="T62" s="396">
        <v>0.03</v>
      </c>
      <c r="U62" s="396"/>
      <c r="V62" s="396">
        <v>99.549000000000007</v>
      </c>
      <c r="W62" s="396">
        <v>65.775970120306837</v>
      </c>
      <c r="X62" s="424">
        <v>28</v>
      </c>
      <c r="Y62" s="424">
        <v>136.719212</v>
      </c>
      <c r="Z62" s="424">
        <v>180.45791</v>
      </c>
      <c r="AA62" s="424">
        <v>35.266168999999998</v>
      </c>
      <c r="AB62" s="424">
        <v>83.679067000000003</v>
      </c>
      <c r="AC62" s="424">
        <v>38.271346999999999</v>
      </c>
      <c r="AD62" s="424">
        <v>47.140439000000001</v>
      </c>
      <c r="AE62" s="424">
        <v>16.344747999999999</v>
      </c>
      <c r="AF62" s="424">
        <v>1.1976800000000001</v>
      </c>
      <c r="AG62" s="424">
        <v>1606.3895843765652</v>
      </c>
      <c r="AH62" s="418"/>
      <c r="AI62" s="418">
        <v>1.130226</v>
      </c>
      <c r="AJ62" s="418">
        <v>48.693114999999999</v>
      </c>
      <c r="AK62" s="433">
        <v>0</v>
      </c>
      <c r="AL62" s="418">
        <v>1.0815999999999999E-2</v>
      </c>
      <c r="AM62" s="418">
        <v>0.91867600000000005</v>
      </c>
      <c r="AN62" s="418">
        <v>0</v>
      </c>
      <c r="AO62" s="418">
        <v>1.225568</v>
      </c>
      <c r="AP62" s="418">
        <v>2.447489</v>
      </c>
      <c r="AQ62" s="418"/>
      <c r="AR62" s="418">
        <v>0.34982999999999997</v>
      </c>
      <c r="AS62" s="418">
        <v>376.97470199999998</v>
      </c>
      <c r="AT62" s="418">
        <v>1.680167</v>
      </c>
      <c r="AU62" s="418">
        <v>0.56145199999999995</v>
      </c>
      <c r="AV62" s="418">
        <v>7.3371040000000001</v>
      </c>
      <c r="AW62" s="418">
        <v>0.29695199999999999</v>
      </c>
      <c r="AX62" s="418">
        <v>0.45341900000000002</v>
      </c>
      <c r="AY62" s="418">
        <v>0.71032799999999996</v>
      </c>
      <c r="AZ62" s="418">
        <v>0.138097</v>
      </c>
      <c r="BA62" s="418">
        <v>0.87816399999999994</v>
      </c>
      <c r="BB62" s="418">
        <v>5.1752409999999998</v>
      </c>
      <c r="BC62" s="418">
        <v>0.19542000000000001</v>
      </c>
      <c r="BD62" s="418">
        <v>0.53902399999999995</v>
      </c>
      <c r="BE62" s="418">
        <v>8.8903849999999993E-2</v>
      </c>
      <c r="BF62" s="418">
        <v>0.60178799999999999</v>
      </c>
      <c r="BG62" s="418">
        <v>9.7841999999999998E-2</v>
      </c>
      <c r="BH62" s="389">
        <f t="shared" si="25"/>
        <v>0</v>
      </c>
      <c r="BI62" s="389">
        <v>0.53141000000000005</v>
      </c>
      <c r="BK62" s="389">
        <v>1.6746000000000001</v>
      </c>
      <c r="BM62" s="389">
        <v>0.19656025375946895</v>
      </c>
      <c r="BO62" s="397">
        <v>0.51290000000000002</v>
      </c>
      <c r="BP62" s="389">
        <v>6.9999999999999999E-6</v>
      </c>
      <c r="BQ62" s="397">
        <v>0.5127907017783091</v>
      </c>
      <c r="BR62" s="396">
        <v>5.1145112314454622</v>
      </c>
      <c r="BS62" s="392" t="b">
        <f t="shared" si="26"/>
        <v>0</v>
      </c>
      <c r="BT62" s="389">
        <v>0.01</v>
      </c>
      <c r="BV62" s="418">
        <v>0.89844348338612368</v>
      </c>
      <c r="BW62" s="418">
        <v>2.447489</v>
      </c>
      <c r="BX62" s="418">
        <v>18.44447768985377</v>
      </c>
      <c r="BY62" s="418">
        <v>4.2199999999999998E-3</v>
      </c>
      <c r="BZ62" s="418">
        <v>18.435068831239935</v>
      </c>
      <c r="CA62" s="418">
        <v>15.668250486437284</v>
      </c>
      <c r="CB62" s="418">
        <v>2.16E-5</v>
      </c>
      <c r="CC62" s="418">
        <v>15.667801573335939</v>
      </c>
      <c r="CD62" s="418">
        <v>38.590383264622979</v>
      </c>
      <c r="CE62" s="418">
        <v>8.8844882592382986E-3</v>
      </c>
      <c r="CF62" s="418">
        <v>38.590383264622979</v>
      </c>
      <c r="CG62" s="418"/>
      <c r="CH62" s="418"/>
      <c r="CI62" s="418"/>
      <c r="CJ62" s="418"/>
      <c r="CK62" s="418">
        <v>0.99856651023749177</v>
      </c>
      <c r="CM62" s="418">
        <v>0.15607620689947452</v>
      </c>
      <c r="CN62" s="418"/>
      <c r="CO62" s="418">
        <v>225.4890100312642</v>
      </c>
      <c r="CQ62" s="397">
        <v>0.70402419999999999</v>
      </c>
      <c r="CR62" s="397">
        <v>2.2401190444557478E-6</v>
      </c>
      <c r="CS62" s="397">
        <v>1.9519970362463189E-3</v>
      </c>
      <c r="CT62" s="397">
        <v>0.70402184251712252</v>
      </c>
      <c r="CU62" s="383" t="b">
        <f t="shared" si="27"/>
        <v>0</v>
      </c>
      <c r="CV62" s="383">
        <f t="shared" si="39"/>
        <v>2.0365444309291645</v>
      </c>
      <c r="CW62" s="388">
        <f t="shared" si="36"/>
        <v>1.0002407249365202</v>
      </c>
      <c r="CX62" s="383">
        <f t="shared" si="37"/>
        <v>13.06808774392112</v>
      </c>
      <c r="CY62" s="383">
        <f t="shared" si="41"/>
        <v>21.23076923076923</v>
      </c>
      <c r="CZ62" s="383"/>
      <c r="DA62" s="383">
        <f t="shared" si="38"/>
        <v>1.1800784453824662</v>
      </c>
      <c r="DB62" s="388">
        <f t="shared" si="40"/>
        <v>72.841960789845345</v>
      </c>
      <c r="DC62" s="383">
        <f t="shared" si="34"/>
        <v>0</v>
      </c>
      <c r="DD62" s="383">
        <f t="shared" si="28"/>
        <v>0.32948759395457849</v>
      </c>
      <c r="DE62" s="383">
        <f t="shared" si="29"/>
        <v>59.517893161810697</v>
      </c>
      <c r="DF62" s="383">
        <f t="shared" si="30"/>
        <v>2.6526978990754664</v>
      </c>
      <c r="DG62" s="383">
        <f t="shared" si="31"/>
        <v>39.731059394501159</v>
      </c>
      <c r="DH62" s="383">
        <f t="shared" si="32"/>
        <v>0.92645949535192562</v>
      </c>
      <c r="DI62" s="383" t="str">
        <f t="shared" si="33"/>
        <v/>
      </c>
      <c r="DK62" s="383"/>
      <c r="DL62" s="383"/>
      <c r="DM62" s="383"/>
      <c r="DN62" s="383"/>
      <c r="DO62" s="383"/>
      <c r="DP62" s="383"/>
      <c r="DQ62" s="383"/>
      <c r="DR62" s="383"/>
      <c r="DS62" s="383"/>
      <c r="DT62" s="383"/>
      <c r="DU62" s="383"/>
      <c r="DV62" s="383"/>
      <c r="DW62" s="383"/>
      <c r="DX62" s="383"/>
      <c r="DY62" s="383"/>
      <c r="DZ62" s="383"/>
      <c r="EA62" s="383"/>
      <c r="EB62" s="383"/>
      <c r="EC62" s="383"/>
      <c r="ED62" s="383"/>
      <c r="EE62" s="383"/>
      <c r="EF62" s="383"/>
      <c r="EG62" s="383"/>
      <c r="EH62" s="384">
        <v>51.5</v>
      </c>
      <c r="EI62" s="392">
        <v>3.5312954588029299</v>
      </c>
      <c r="EJ62" s="391">
        <v>0.70434440385646846</v>
      </c>
      <c r="EK62" s="383"/>
      <c r="EL62" s="385">
        <v>84.3</v>
      </c>
      <c r="EM62" s="394">
        <v>3.5</v>
      </c>
      <c r="EN62" s="395">
        <v>0.70377999999999996</v>
      </c>
      <c r="EO62" s="383"/>
      <c r="EP62" s="383"/>
      <c r="EQ62" s="383"/>
      <c r="ER62" s="383"/>
      <c r="ES62" s="383"/>
      <c r="ET62" s="383"/>
      <c r="EU62" s="383"/>
    </row>
    <row r="63" spans="1:151" s="389" customFormat="1" ht="14" x14ac:dyDescent="0.2">
      <c r="A63" s="383">
        <v>64</v>
      </c>
      <c r="B63" s="389" t="s">
        <v>505</v>
      </c>
      <c r="C63" s="389" t="s">
        <v>532</v>
      </c>
      <c r="D63" s="389" t="s">
        <v>526</v>
      </c>
      <c r="E63" s="385" t="s">
        <v>574</v>
      </c>
      <c r="F63" s="393">
        <v>85</v>
      </c>
      <c r="G63" s="385" t="s">
        <v>612</v>
      </c>
      <c r="H63" s="385" t="s">
        <v>612</v>
      </c>
      <c r="I63" s="396">
        <v>55.37</v>
      </c>
      <c r="J63" s="396">
        <v>0.91200000000000003</v>
      </c>
      <c r="K63" s="396">
        <v>18.079999999999998</v>
      </c>
      <c r="L63" s="396">
        <v>8.2799999999999994</v>
      </c>
      <c r="M63" s="396"/>
      <c r="N63" s="396">
        <f t="shared" si="35"/>
        <v>7.4437199999999999</v>
      </c>
      <c r="O63" s="396">
        <v>0.13800000000000001</v>
      </c>
      <c r="P63" s="396">
        <v>4.5</v>
      </c>
      <c r="Q63" s="396">
        <v>8.73</v>
      </c>
      <c r="R63" s="396">
        <v>3.65</v>
      </c>
      <c r="S63" s="396">
        <v>0.44</v>
      </c>
      <c r="T63" s="396">
        <v>0.17</v>
      </c>
      <c r="U63" s="396"/>
      <c r="V63" s="396">
        <v>100.27000000000001</v>
      </c>
      <c r="W63" s="396">
        <v>51.840374996567071</v>
      </c>
      <c r="X63" s="424">
        <v>24</v>
      </c>
      <c r="Y63" s="424">
        <v>170.99671799999999</v>
      </c>
      <c r="Z63" s="424">
        <v>52.264994999999999</v>
      </c>
      <c r="AA63" s="424">
        <v>25.293289000000001</v>
      </c>
      <c r="AB63" s="424">
        <v>31.812657999999999</v>
      </c>
      <c r="AC63" s="424">
        <v>28.532606000000001</v>
      </c>
      <c r="AD63" s="424">
        <v>80.026165000000006</v>
      </c>
      <c r="AE63" s="424">
        <v>18.910892</v>
      </c>
      <c r="AF63" s="424">
        <v>1.093993</v>
      </c>
      <c r="AG63" s="424">
        <v>5466.5197796695047</v>
      </c>
      <c r="AH63" s="418"/>
      <c r="AI63" s="418"/>
      <c r="AJ63" s="418">
        <v>151.59824800000001</v>
      </c>
      <c r="AK63" s="418">
        <v>0.13859399999999999</v>
      </c>
      <c r="AL63" s="418">
        <v>7.4122999999999994E-2</v>
      </c>
      <c r="AM63" s="418">
        <v>2.9095119999999999</v>
      </c>
      <c r="AN63" s="418">
        <v>0.18692700000000001</v>
      </c>
      <c r="AO63" s="418">
        <v>8.9979890000000005</v>
      </c>
      <c r="AP63" s="418">
        <v>18.784886</v>
      </c>
      <c r="AQ63" s="418"/>
      <c r="AR63" s="418">
        <v>2.5598779999999999</v>
      </c>
      <c r="AS63" s="418">
        <v>394.170323</v>
      </c>
      <c r="AT63" s="418">
        <v>11.093168</v>
      </c>
      <c r="AU63" s="418">
        <v>2.9847130000000002</v>
      </c>
      <c r="AV63" s="418">
        <v>45.988143000000001</v>
      </c>
      <c r="AW63" s="418">
        <v>1.3916660000000001</v>
      </c>
      <c r="AX63" s="418">
        <v>1.074498</v>
      </c>
      <c r="AY63" s="418">
        <v>3.1299290000000002</v>
      </c>
      <c r="AZ63" s="418">
        <v>0.55125100000000005</v>
      </c>
      <c r="BA63" s="418">
        <v>3.316538</v>
      </c>
      <c r="BB63" s="418">
        <v>19.385251</v>
      </c>
      <c r="BC63" s="418">
        <v>0.68423400000000001</v>
      </c>
      <c r="BD63" s="418">
        <v>1.8593949999999999</v>
      </c>
      <c r="BE63" s="418">
        <v>0.29057555000000002</v>
      </c>
      <c r="BF63" s="418">
        <v>1.795275</v>
      </c>
      <c r="BG63" s="418">
        <v>0.27422400000000002</v>
      </c>
      <c r="BH63" s="389">
        <f t="shared" si="25"/>
        <v>1.2493635722455479E-2</v>
      </c>
      <c r="BO63" s="397"/>
      <c r="BQ63" s="397"/>
      <c r="BR63" s="396"/>
      <c r="BS63" s="392" t="b">
        <f t="shared" si="26"/>
        <v>1</v>
      </c>
      <c r="BT63" s="389">
        <v>7.0000000000000007E-2</v>
      </c>
      <c r="BU63" s="389">
        <v>0.14000000000000001</v>
      </c>
      <c r="BV63" s="418">
        <v>3.5336012439018267</v>
      </c>
      <c r="BW63" s="418">
        <v>18.784886</v>
      </c>
      <c r="BX63" s="418">
        <v>18.473718624938808</v>
      </c>
      <c r="BY63" s="418">
        <v>1.1720000000000001E-3</v>
      </c>
      <c r="BZ63" s="418">
        <v>18.456971270016279</v>
      </c>
      <c r="CA63" s="418">
        <v>15.624959882636126</v>
      </c>
      <c r="CB63" s="418">
        <v>1.3699999999999999E-5</v>
      </c>
      <c r="CC63" s="418">
        <v>15.624160837040252</v>
      </c>
      <c r="CD63" s="418">
        <v>38.61093451904334</v>
      </c>
      <c r="CE63" s="418">
        <v>2.5543157190794307E-3</v>
      </c>
      <c r="CF63" s="418">
        <v>38.599944437017712</v>
      </c>
      <c r="CG63" s="418"/>
      <c r="CH63" s="418"/>
      <c r="CI63" s="418"/>
      <c r="CJ63" s="418"/>
      <c r="CK63" s="418">
        <v>0.99722122389919987</v>
      </c>
      <c r="CM63" s="418"/>
      <c r="CN63" s="418"/>
      <c r="CO63" s="418"/>
      <c r="CQ63" s="397"/>
      <c r="CR63" s="397"/>
      <c r="CS63" s="397"/>
      <c r="CT63" s="397"/>
      <c r="CU63" s="383" t="b">
        <f t="shared" si="27"/>
        <v>1</v>
      </c>
      <c r="CV63" s="383">
        <f t="shared" si="39"/>
        <v>5.0120393811533059</v>
      </c>
      <c r="CW63" s="388">
        <f t="shared" si="36"/>
        <v>1.1669996786412042</v>
      </c>
      <c r="CX63" s="383">
        <f t="shared" si="37"/>
        <v>15.407894494378521</v>
      </c>
      <c r="CY63" s="383">
        <f t="shared" si="41"/>
        <v>8.295454545454545</v>
      </c>
      <c r="CZ63" s="383">
        <f>AK63/AL63</f>
        <v>1.8697840076629386</v>
      </c>
      <c r="DA63" s="383">
        <f t="shared" si="38"/>
        <v>1.4939386612003349</v>
      </c>
      <c r="DB63" s="388">
        <f t="shared" si="40"/>
        <v>20.333516599810856</v>
      </c>
      <c r="DC63" s="383">
        <f t="shared" si="34"/>
        <v>1.2493635722455479E-2</v>
      </c>
      <c r="DD63" s="383">
        <f t="shared" si="28"/>
        <v>0.19704728002264912</v>
      </c>
      <c r="DE63" s="383">
        <f t="shared" si="29"/>
        <v>9.0145574285001366</v>
      </c>
      <c r="DF63" s="383">
        <f t="shared" si="30"/>
        <v>2.536974352582094</v>
      </c>
      <c r="DG63" s="383">
        <f t="shared" si="31"/>
        <v>16.848014372989343</v>
      </c>
      <c r="DH63" s="383">
        <f t="shared" si="32"/>
        <v>1.6541600000000001</v>
      </c>
      <c r="DI63" s="383" t="str">
        <f t="shared" si="33"/>
        <v/>
      </c>
      <c r="DK63" s="383"/>
      <c r="DL63" s="383"/>
      <c r="DM63" s="383"/>
      <c r="DN63" s="383"/>
      <c r="DO63" s="383"/>
      <c r="DP63" s="383"/>
      <c r="DQ63" s="383"/>
      <c r="DR63" s="383"/>
      <c r="DS63" s="383"/>
      <c r="DT63" s="383"/>
      <c r="DU63" s="383"/>
      <c r="DV63" s="383"/>
      <c r="DW63" s="383"/>
      <c r="DX63" s="383"/>
      <c r="DY63" s="383"/>
      <c r="DZ63" s="383"/>
      <c r="EA63" s="383"/>
      <c r="EB63" s="383"/>
      <c r="EC63" s="383"/>
      <c r="ED63" s="383"/>
      <c r="EE63" s="383"/>
      <c r="EF63" s="383"/>
      <c r="EG63" s="383"/>
      <c r="EH63" s="384">
        <v>58.1</v>
      </c>
      <c r="EI63" s="392">
        <v>2.4818551783223342</v>
      </c>
      <c r="EJ63" s="391">
        <v>0.70412699032829484</v>
      </c>
      <c r="EK63" s="383"/>
      <c r="EL63" s="393">
        <v>85</v>
      </c>
      <c r="EM63" s="396"/>
      <c r="EN63" s="397">
        <v>0.70406592963398495</v>
      </c>
      <c r="EO63" s="383"/>
      <c r="EP63" s="383"/>
      <c r="EQ63" s="383"/>
      <c r="ER63" s="383"/>
      <c r="ES63" s="383"/>
      <c r="ET63" s="383"/>
      <c r="EU63" s="383"/>
    </row>
    <row r="64" spans="1:151" s="389" customFormat="1" ht="14" x14ac:dyDescent="0.2">
      <c r="A64" s="383">
        <v>65</v>
      </c>
      <c r="B64" s="389" t="s">
        <v>506</v>
      </c>
      <c r="C64" s="389" t="s">
        <v>532</v>
      </c>
      <c r="D64" s="389" t="s">
        <v>526</v>
      </c>
      <c r="E64" s="385" t="s">
        <v>574</v>
      </c>
      <c r="F64" s="393">
        <v>85</v>
      </c>
      <c r="G64" s="385" t="s">
        <v>612</v>
      </c>
      <c r="H64" s="385" t="s">
        <v>612</v>
      </c>
      <c r="I64" s="396">
        <v>52.44</v>
      </c>
      <c r="J64" s="396">
        <v>0.39400000000000002</v>
      </c>
      <c r="K64" s="396">
        <v>18.63</v>
      </c>
      <c r="L64" s="396">
        <v>7.43</v>
      </c>
      <c r="M64" s="396"/>
      <c r="N64" s="396">
        <f t="shared" si="35"/>
        <v>6.67957</v>
      </c>
      <c r="O64" s="396">
        <v>0.13500000000000001</v>
      </c>
      <c r="P64" s="396">
        <v>7.12</v>
      </c>
      <c r="Q64" s="396">
        <v>10.57</v>
      </c>
      <c r="R64" s="396">
        <v>2.77</v>
      </c>
      <c r="S64" s="396">
        <v>0.28000000000000003</v>
      </c>
      <c r="T64" s="396">
        <v>0.05</v>
      </c>
      <c r="U64" s="396"/>
      <c r="V64" s="396">
        <v>99.819000000000017</v>
      </c>
      <c r="W64" s="396">
        <v>65.493330968518563</v>
      </c>
      <c r="X64" s="424">
        <v>27</v>
      </c>
      <c r="Y64" s="424">
        <v>97.061926</v>
      </c>
      <c r="Z64" s="424">
        <v>140.869272</v>
      </c>
      <c r="AA64" s="424">
        <v>28.247243000000001</v>
      </c>
      <c r="AB64" s="424">
        <v>57.941766000000001</v>
      </c>
      <c r="AC64" s="424">
        <v>27.870353999999999</v>
      </c>
      <c r="AD64" s="424">
        <v>52.304836999999999</v>
      </c>
      <c r="AE64" s="424">
        <v>16.281866999999998</v>
      </c>
      <c r="AF64" s="424">
        <v>1.244124</v>
      </c>
      <c r="AG64" s="424">
        <v>2361.63244867301</v>
      </c>
      <c r="AH64" s="418">
        <v>0.21614900000000001</v>
      </c>
      <c r="AI64" s="418">
        <v>4.290953</v>
      </c>
      <c r="AJ64" s="418">
        <v>75.124835000000004</v>
      </c>
      <c r="AK64" s="418">
        <v>0.44162299999999999</v>
      </c>
      <c r="AL64" s="418">
        <v>9.9489999999999995E-2</v>
      </c>
      <c r="AM64" s="418">
        <v>0.62394000000000005</v>
      </c>
      <c r="AN64" s="418">
        <v>3.1621000000000003E-2</v>
      </c>
      <c r="AO64" s="418">
        <v>3.4507270000000001</v>
      </c>
      <c r="AP64" s="418">
        <v>7.1025419999999997</v>
      </c>
      <c r="AQ64" s="418"/>
      <c r="AR64" s="418">
        <v>0.97661500000000001</v>
      </c>
      <c r="AS64" s="418">
        <v>364.54186199999998</v>
      </c>
      <c r="AT64" s="418">
        <v>4.1887930000000004</v>
      </c>
      <c r="AU64" s="418">
        <v>1.2421549999999999</v>
      </c>
      <c r="AV64" s="418">
        <v>21.007708000000001</v>
      </c>
      <c r="AW64" s="418">
        <v>0.71562999999999999</v>
      </c>
      <c r="AX64" s="418">
        <v>0.66575099999999998</v>
      </c>
      <c r="AY64" s="418">
        <v>1.3782289999999999</v>
      </c>
      <c r="AZ64" s="418">
        <v>0.25891204999999995</v>
      </c>
      <c r="BA64" s="418">
        <v>1.5744400000000001</v>
      </c>
      <c r="BB64" s="418">
        <v>9.0552879999999991</v>
      </c>
      <c r="BC64" s="418">
        <v>0.33652700000000002</v>
      </c>
      <c r="BD64" s="418">
        <v>0.94390399999999997</v>
      </c>
      <c r="BE64" s="418">
        <v>0.14811164999999998</v>
      </c>
      <c r="BF64" s="418">
        <v>0.95543699999999998</v>
      </c>
      <c r="BG64" s="418">
        <v>0.142708</v>
      </c>
      <c r="BH64" s="389">
        <f t="shared" si="25"/>
        <v>0.1054296547955461</v>
      </c>
      <c r="BO64" s="397"/>
      <c r="BQ64" s="397"/>
      <c r="BR64" s="396"/>
      <c r="BS64" s="392" t="b">
        <f t="shared" si="26"/>
        <v>1</v>
      </c>
      <c r="BT64" s="389">
        <v>0.1</v>
      </c>
      <c r="BU64" s="389">
        <v>0.44</v>
      </c>
      <c r="BV64" s="418">
        <v>1.7131597018232123</v>
      </c>
      <c r="BW64" s="418">
        <v>7.1025419999999997</v>
      </c>
      <c r="BX64" s="418">
        <v>18.499458523584774</v>
      </c>
      <c r="BY64" s="418">
        <v>2.9199999999999999E-3</v>
      </c>
      <c r="BZ64" s="418">
        <v>18.450054136796052</v>
      </c>
      <c r="CA64" s="418">
        <v>15.642066652635632</v>
      </c>
      <c r="CB64" s="418">
        <v>2.2200000000000001E-5</v>
      </c>
      <c r="CC64" s="418">
        <v>15.63970948292955</v>
      </c>
      <c r="CD64" s="418">
        <v>38.652614944523947</v>
      </c>
      <c r="CE64" s="418">
        <v>6.1574444089523535E-3</v>
      </c>
      <c r="CF64" s="418">
        <v>38.581289760061054</v>
      </c>
      <c r="CG64" s="418"/>
      <c r="CH64" s="418"/>
      <c r="CI64" s="418"/>
      <c r="CJ64" s="418"/>
      <c r="CK64" s="418">
        <v>0.99593541169682931</v>
      </c>
      <c r="CM64" s="418">
        <v>3.914900909555822</v>
      </c>
      <c r="CN64" s="418"/>
      <c r="CO64" s="418">
        <v>376.23547515804694</v>
      </c>
      <c r="CQ64" s="397">
        <v>0.70404770000000005</v>
      </c>
      <c r="CR64" s="397">
        <v>1.314049212675588E-6</v>
      </c>
      <c r="CS64" s="397">
        <v>2.9344645228108968E-2</v>
      </c>
      <c r="CT64" s="397">
        <v>0.70401225962924863</v>
      </c>
      <c r="CU64" s="383" t="b">
        <f t="shared" si="27"/>
        <v>0</v>
      </c>
      <c r="CV64" s="383">
        <f t="shared" si="39"/>
        <v>3.6116740297895102</v>
      </c>
      <c r="CW64" s="388">
        <f t="shared" si="36"/>
        <v>1.0824715656863357</v>
      </c>
      <c r="CX64" s="383">
        <f t="shared" si="37"/>
        <v>16.912308045292257</v>
      </c>
      <c r="CY64" s="383">
        <f t="shared" si="41"/>
        <v>9.8928571428571423</v>
      </c>
      <c r="CZ64" s="383">
        <f>AK64/AL64</f>
        <v>4.438868227962609</v>
      </c>
      <c r="DA64" s="383">
        <f t="shared" si="38"/>
        <v>1.3326092732870087</v>
      </c>
      <c r="DB64" s="388">
        <f t="shared" si="40"/>
        <v>40.257345983915698</v>
      </c>
      <c r="DC64" s="383">
        <f t="shared" si="34"/>
        <v>0.1054296547955461</v>
      </c>
      <c r="DD64" s="383">
        <f t="shared" si="28"/>
        <v>0.19941589927755965</v>
      </c>
      <c r="DE64" s="383">
        <f t="shared" si="29"/>
        <v>23.873225532987664</v>
      </c>
      <c r="DF64" s="383">
        <f t="shared" si="30"/>
        <v>2.7431691781944099</v>
      </c>
      <c r="DG64" s="383">
        <f t="shared" si="31"/>
        <v>21.770726864223104</v>
      </c>
      <c r="DH64" s="383">
        <f t="shared" si="32"/>
        <v>0.9381418539325842</v>
      </c>
      <c r="DI64" s="383" t="str">
        <f t="shared" si="33"/>
        <v/>
      </c>
      <c r="DK64" s="383"/>
      <c r="DL64" s="383"/>
      <c r="DM64" s="383"/>
      <c r="DN64" s="383"/>
      <c r="DO64" s="383"/>
      <c r="DP64" s="383"/>
      <c r="DQ64" s="383"/>
      <c r="DR64" s="383"/>
      <c r="DS64" s="383"/>
      <c r="DT64" s="383"/>
      <c r="DU64" s="383"/>
      <c r="DV64" s="383"/>
      <c r="DW64" s="383"/>
      <c r="DX64" s="383"/>
      <c r="DY64" s="383"/>
      <c r="DZ64" s="383"/>
      <c r="EA64" s="383"/>
      <c r="EB64" s="383"/>
      <c r="EC64" s="383"/>
      <c r="ED64" s="383"/>
      <c r="EE64" s="383"/>
      <c r="EF64" s="383"/>
      <c r="EG64" s="383"/>
      <c r="EH64" s="384">
        <v>51.5</v>
      </c>
      <c r="EI64" s="392">
        <v>1.388954044576618</v>
      </c>
      <c r="EJ64" s="391">
        <v>0.70452332688550601</v>
      </c>
      <c r="EK64" s="383"/>
      <c r="EL64" s="385">
        <v>84.6</v>
      </c>
      <c r="EM64" s="394">
        <v>1.9</v>
      </c>
      <c r="EN64" s="395">
        <v>0.70415000000000005</v>
      </c>
      <c r="EO64" s="383"/>
      <c r="EP64" s="383"/>
      <c r="EQ64" s="383"/>
      <c r="ER64" s="383"/>
      <c r="ES64" s="383"/>
      <c r="ET64" s="383"/>
      <c r="EU64" s="383"/>
    </row>
    <row r="65" spans="1:151" s="389" customFormat="1" ht="13" customHeight="1" x14ac:dyDescent="0.2">
      <c r="A65" s="383">
        <v>66</v>
      </c>
      <c r="B65" s="389" t="s">
        <v>507</v>
      </c>
      <c r="C65" s="389" t="s">
        <v>532</v>
      </c>
      <c r="D65" s="389" t="s">
        <v>526</v>
      </c>
      <c r="E65" s="385" t="s">
        <v>574</v>
      </c>
      <c r="F65" s="393">
        <v>85</v>
      </c>
      <c r="G65" s="385" t="s">
        <v>612</v>
      </c>
      <c r="H65" s="385" t="s">
        <v>612</v>
      </c>
      <c r="I65" s="396">
        <v>52.15</v>
      </c>
      <c r="J65" s="396">
        <v>0.29699999999999999</v>
      </c>
      <c r="K65" s="396">
        <v>18.86</v>
      </c>
      <c r="L65" s="396">
        <v>7.86</v>
      </c>
      <c r="M65" s="396"/>
      <c r="N65" s="396">
        <f t="shared" si="35"/>
        <v>7.0661400000000008</v>
      </c>
      <c r="O65" s="396">
        <v>0.13300000000000001</v>
      </c>
      <c r="P65" s="396">
        <v>7.77</v>
      </c>
      <c r="Q65" s="396">
        <v>9.68</v>
      </c>
      <c r="R65" s="396">
        <v>2.69</v>
      </c>
      <c r="S65" s="396">
        <v>0.16</v>
      </c>
      <c r="T65" s="396">
        <v>0.02</v>
      </c>
      <c r="U65" s="396"/>
      <c r="V65" s="396">
        <v>99.619999999999962</v>
      </c>
      <c r="W65" s="396">
        <v>66.192788870720761</v>
      </c>
      <c r="X65" s="424">
        <v>26</v>
      </c>
      <c r="Y65" s="424">
        <v>115.13432899999999</v>
      </c>
      <c r="Z65" s="424">
        <v>216.87918300000001</v>
      </c>
      <c r="AA65" s="424">
        <v>36.228264000000003</v>
      </c>
      <c r="AB65" s="424">
        <v>88.636538999999999</v>
      </c>
      <c r="AC65" s="424"/>
      <c r="AD65" s="424">
        <v>58.736209000000002</v>
      </c>
      <c r="AE65" s="424">
        <v>16.853643999999999</v>
      </c>
      <c r="AF65" s="424">
        <v>1.194529</v>
      </c>
      <c r="AG65" s="424">
        <v>1780.2153229844769</v>
      </c>
      <c r="AH65" s="418"/>
      <c r="AI65" s="418"/>
      <c r="AJ65" s="418">
        <v>46.332132000000001</v>
      </c>
      <c r="AK65" s="433">
        <v>0</v>
      </c>
      <c r="AL65" s="418">
        <v>2.4937000000000001E-2</v>
      </c>
      <c r="AM65" s="418">
        <v>0.37012499999999998</v>
      </c>
      <c r="AN65" s="418">
        <v>0</v>
      </c>
      <c r="AO65" s="418">
        <v>1.4967410000000001</v>
      </c>
      <c r="AP65" s="418">
        <v>2.9690699999999999</v>
      </c>
      <c r="AQ65" s="418"/>
      <c r="AR65" s="418">
        <v>0.41492400000000002</v>
      </c>
      <c r="AS65" s="418">
        <v>366.62911200000002</v>
      </c>
      <c r="AT65" s="418">
        <v>2.0866750000000001</v>
      </c>
      <c r="AU65" s="418">
        <v>0.70815899999999998</v>
      </c>
      <c r="AV65" s="418">
        <v>7.217892</v>
      </c>
      <c r="AW65" s="418">
        <v>0.31709100000000001</v>
      </c>
      <c r="AX65" s="418">
        <v>0.47248800000000002</v>
      </c>
      <c r="AY65" s="418">
        <v>0.89421700000000004</v>
      </c>
      <c r="AZ65" s="418">
        <v>0.175007</v>
      </c>
      <c r="BA65" s="418">
        <v>1.1424110000000001</v>
      </c>
      <c r="BB65" s="418">
        <v>6.5254209999999997</v>
      </c>
      <c r="BC65" s="418">
        <v>0.230681</v>
      </c>
      <c r="BD65" s="418">
        <v>0.67392700000000005</v>
      </c>
      <c r="BE65" s="418">
        <v>0.11368555</v>
      </c>
      <c r="BF65" s="418">
        <v>0.75720399999999999</v>
      </c>
      <c r="BG65" s="418">
        <v>0.115103</v>
      </c>
      <c r="BH65" s="389">
        <f t="shared" si="25"/>
        <v>0</v>
      </c>
      <c r="BI65" s="389">
        <v>0.65088000000000001</v>
      </c>
      <c r="BK65" s="389">
        <v>2.0177</v>
      </c>
      <c r="BM65" s="389">
        <v>0.1998119238214604</v>
      </c>
      <c r="BO65" s="397">
        <v>0.51288199999999995</v>
      </c>
      <c r="BP65" s="389">
        <v>1.2E-5</v>
      </c>
      <c r="BQ65" s="397">
        <v>0.51277089367240503</v>
      </c>
      <c r="BR65" s="396">
        <v>4.728033147631816</v>
      </c>
      <c r="BS65" s="392" t="b">
        <f t="shared" si="26"/>
        <v>0</v>
      </c>
      <c r="BT65" s="389">
        <v>0.02</v>
      </c>
      <c r="BV65" s="418">
        <v>0.88666485011235285</v>
      </c>
      <c r="BW65" s="418">
        <v>2.9690699999999999</v>
      </c>
      <c r="BX65" s="418">
        <v>18.446041921710901</v>
      </c>
      <c r="BY65" s="418">
        <v>3.1800000000000001E-3</v>
      </c>
      <c r="BZ65" s="418"/>
      <c r="CA65" s="418">
        <v>15.661579225330978</v>
      </c>
      <c r="CB65" s="418">
        <v>2.3600000000000001E-5</v>
      </c>
      <c r="CC65" s="418"/>
      <c r="CD65" s="418">
        <v>38.59865191989492</v>
      </c>
      <c r="CE65" s="418">
        <v>6.7145650476285908E-3</v>
      </c>
      <c r="CF65" s="418"/>
      <c r="CG65" s="418"/>
      <c r="CH65" s="418"/>
      <c r="CI65" s="418"/>
      <c r="CJ65" s="418"/>
      <c r="CK65" s="418"/>
      <c r="CM65" s="418">
        <v>0.12049266532630719</v>
      </c>
      <c r="CN65" s="418"/>
      <c r="CO65" s="418">
        <v>221.51647932614924</v>
      </c>
      <c r="CQ65" s="397">
        <v>0.70406449999999998</v>
      </c>
      <c r="CR65" s="397">
        <v>3.5564776582080946E-6</v>
      </c>
      <c r="CS65" s="397">
        <v>1.5339895560729374E-3</v>
      </c>
      <c r="CT65" s="397">
        <v>0.7040626473567605</v>
      </c>
      <c r="CU65" s="383" t="b">
        <f t="shared" si="27"/>
        <v>0</v>
      </c>
      <c r="CV65" s="383">
        <f t="shared" si="39"/>
        <v>1.9766681105752217</v>
      </c>
      <c r="CW65" s="388">
        <f t="shared" si="36"/>
        <v>0.96792514887227288</v>
      </c>
      <c r="CX65" s="383">
        <f t="shared" si="37"/>
        <v>10.192473724121278</v>
      </c>
      <c r="CY65" s="383">
        <f t="shared" si="41"/>
        <v>16.8125</v>
      </c>
      <c r="CZ65" s="383"/>
      <c r="DA65" s="383">
        <f t="shared" si="38"/>
        <v>1.220079832799432</v>
      </c>
      <c r="DB65" s="388">
        <f t="shared" si="40"/>
        <v>56.184744555178895</v>
      </c>
      <c r="DC65" s="383">
        <f t="shared" si="34"/>
        <v>0</v>
      </c>
      <c r="DD65" s="383">
        <f t="shared" si="28"/>
        <v>0.36299674226010825</v>
      </c>
      <c r="DE65" s="383">
        <f t="shared" si="29"/>
        <v>47.923131297398967</v>
      </c>
      <c r="DF65" s="383">
        <f t="shared" si="30"/>
        <v>2.7275520881167776</v>
      </c>
      <c r="DG65" s="383">
        <f t="shared" si="31"/>
        <v>30.955343643288984</v>
      </c>
      <c r="DH65" s="383">
        <f t="shared" si="32"/>
        <v>0.90941312741312752</v>
      </c>
      <c r="DI65" s="383" t="str">
        <f t="shared" si="33"/>
        <v/>
      </c>
      <c r="DK65" s="383"/>
      <c r="DL65" s="383"/>
      <c r="DM65" s="383"/>
      <c r="DN65" s="383"/>
      <c r="DO65" s="383"/>
      <c r="DP65" s="383"/>
      <c r="DQ65" s="383"/>
      <c r="DR65" s="383"/>
      <c r="DS65" s="383"/>
      <c r="DT65" s="383"/>
      <c r="DU65" s="383"/>
      <c r="DV65" s="383"/>
      <c r="DW65" s="383"/>
      <c r="DX65" s="383"/>
      <c r="DY65" s="383"/>
      <c r="DZ65" s="383"/>
      <c r="EA65" s="383"/>
      <c r="EB65" s="383"/>
      <c r="EC65" s="383"/>
      <c r="ED65" s="383"/>
      <c r="EE65" s="383"/>
      <c r="EF65" s="383"/>
      <c r="EG65" s="383"/>
      <c r="EH65" s="417">
        <v>50.44</v>
      </c>
      <c r="EI65" s="396">
        <v>2.7772739938947133</v>
      </c>
      <c r="EJ65" s="397">
        <v>0.70453726446359832</v>
      </c>
      <c r="EK65" s="383"/>
      <c r="EL65" s="384">
        <v>83.5</v>
      </c>
      <c r="EM65" s="392">
        <v>5.0554429538873791</v>
      </c>
      <c r="EN65" s="391">
        <v>0.70365371388929598</v>
      </c>
      <c r="EO65" s="383"/>
      <c r="EP65" s="383"/>
      <c r="EQ65" s="383"/>
      <c r="ER65" s="383"/>
      <c r="ES65" s="383"/>
      <c r="ET65" s="383"/>
      <c r="EU65" s="383"/>
    </row>
    <row r="66" spans="1:151" s="389" customFormat="1" ht="14" x14ac:dyDescent="0.2">
      <c r="A66" s="383">
        <v>67</v>
      </c>
      <c r="B66" s="389" t="s">
        <v>508</v>
      </c>
      <c r="C66" s="389" t="s">
        <v>532</v>
      </c>
      <c r="D66" s="389" t="s">
        <v>526</v>
      </c>
      <c r="E66" s="385" t="s">
        <v>574</v>
      </c>
      <c r="F66" s="393">
        <v>85</v>
      </c>
      <c r="G66" s="385" t="s">
        <v>612</v>
      </c>
      <c r="H66" s="385" t="s">
        <v>612</v>
      </c>
      <c r="I66" s="396">
        <v>52.09</v>
      </c>
      <c r="J66" s="396">
        <v>0.83599999999999997</v>
      </c>
      <c r="K66" s="396">
        <v>19.66</v>
      </c>
      <c r="L66" s="396">
        <v>8.68</v>
      </c>
      <c r="M66" s="396"/>
      <c r="N66" s="396">
        <f t="shared" si="35"/>
        <v>7.8033200000000003</v>
      </c>
      <c r="O66" s="396">
        <v>0.14099999999999999</v>
      </c>
      <c r="P66" s="396">
        <v>5.16</v>
      </c>
      <c r="Q66" s="396">
        <v>9.73</v>
      </c>
      <c r="R66" s="396">
        <v>3.47</v>
      </c>
      <c r="S66" s="396">
        <v>0.22</v>
      </c>
      <c r="T66" s="396">
        <v>0.15</v>
      </c>
      <c r="U66" s="396"/>
      <c r="V66" s="396">
        <v>100.137</v>
      </c>
      <c r="W66" s="396">
        <v>54.074169376844317</v>
      </c>
      <c r="X66" s="424">
        <v>25</v>
      </c>
      <c r="Y66" s="424">
        <v>190.84069</v>
      </c>
      <c r="Z66" s="424">
        <v>50.383364</v>
      </c>
      <c r="AA66" s="424">
        <v>26.201995</v>
      </c>
      <c r="AB66" s="424">
        <v>29.751906999999999</v>
      </c>
      <c r="AC66" s="424">
        <v>38.118122999999997</v>
      </c>
      <c r="AD66" s="424">
        <v>37.833236999999997</v>
      </c>
      <c r="AE66" s="424">
        <v>18.999442999999999</v>
      </c>
      <c r="AF66" s="424">
        <v>0.74797000000000002</v>
      </c>
      <c r="AG66" s="424">
        <v>5010.9764646970461</v>
      </c>
      <c r="AH66" s="418"/>
      <c r="AI66" s="418">
        <v>1.242774</v>
      </c>
      <c r="AJ66" s="418">
        <v>95.055520000000001</v>
      </c>
      <c r="AK66" s="418">
        <v>0.100396</v>
      </c>
      <c r="AL66" s="418">
        <v>3.2457E-2</v>
      </c>
      <c r="AM66" s="418">
        <v>1.4343319999999999</v>
      </c>
      <c r="AN66" s="418">
        <v>8.9417999999999997E-2</v>
      </c>
      <c r="AO66" s="418">
        <v>5.6413690000000001</v>
      </c>
      <c r="AP66" s="418">
        <v>11.583399999999999</v>
      </c>
      <c r="AQ66" s="418"/>
      <c r="AR66" s="418">
        <v>1.6362239999999999</v>
      </c>
      <c r="AS66" s="418">
        <v>424.58019000000002</v>
      </c>
      <c r="AT66" s="418">
        <v>7.172587</v>
      </c>
      <c r="AU66" s="418">
        <v>1.9559599999999999</v>
      </c>
      <c r="AV66" s="418">
        <v>27.532830000000001</v>
      </c>
      <c r="AW66" s="418">
        <v>0.92854899999999996</v>
      </c>
      <c r="AX66" s="418">
        <v>0.82388499999999998</v>
      </c>
      <c r="AY66" s="418">
        <v>2.1037210000000002</v>
      </c>
      <c r="AZ66" s="418">
        <v>0.40957300000000002</v>
      </c>
      <c r="BA66" s="418">
        <v>2.411781</v>
      </c>
      <c r="BB66" s="418">
        <v>13.503871999999999</v>
      </c>
      <c r="BC66" s="418">
        <v>0.49431000000000003</v>
      </c>
      <c r="BD66" s="418">
        <v>1.3793660000000001</v>
      </c>
      <c r="BE66" s="418">
        <v>0.21750439999999999</v>
      </c>
      <c r="BF66" s="418">
        <v>1.3875029999999999</v>
      </c>
      <c r="BG66" s="418">
        <v>0.205378</v>
      </c>
      <c r="BH66" s="389">
        <f t="shared" si="25"/>
        <v>1.3997181212301781E-2</v>
      </c>
      <c r="BO66" s="397"/>
      <c r="BQ66" s="397"/>
      <c r="BR66" s="396"/>
      <c r="BS66" s="392" t="b">
        <f t="shared" si="26"/>
        <v>1</v>
      </c>
      <c r="BT66" s="389">
        <v>0.03</v>
      </c>
      <c r="BU66" s="389">
        <v>0.1</v>
      </c>
      <c r="BV66" s="418">
        <v>2.38784786126834</v>
      </c>
      <c r="BW66" s="418">
        <v>11.583399999999999</v>
      </c>
      <c r="BX66" s="418">
        <v>18.467581539209124</v>
      </c>
      <c r="BY66" s="418">
        <v>3.6600000000000001E-3</v>
      </c>
      <c r="BZ66" s="418">
        <v>18.456954771278742</v>
      </c>
      <c r="CA66" s="418">
        <v>15.640857072869682</v>
      </c>
      <c r="CB66" s="418">
        <v>3.0000000000000001E-5</v>
      </c>
      <c r="CC66" s="418">
        <v>15.640350051184621</v>
      </c>
      <c r="CD66" s="418">
        <v>38.638549686006165</v>
      </c>
      <c r="CE66" s="418">
        <v>8.311539500718345E-3</v>
      </c>
      <c r="CF66" s="418">
        <v>38.626927049500033</v>
      </c>
      <c r="CG66" s="418"/>
      <c r="CH66" s="418"/>
      <c r="CI66" s="418"/>
      <c r="CJ66" s="418"/>
      <c r="CK66" s="418">
        <v>1.000171827023169</v>
      </c>
      <c r="CM66" s="418">
        <v>0.53836812337003259</v>
      </c>
      <c r="CN66" s="418"/>
      <c r="CO66" s="418">
        <v>455.85939066343099</v>
      </c>
      <c r="CQ66" s="397">
        <v>0.70405859999999998</v>
      </c>
      <c r="CR66" s="397">
        <v>5.3116224765445565E-6</v>
      </c>
      <c r="CS66" s="397">
        <v>3.3305523459435326E-3</v>
      </c>
      <c r="CT66" s="397">
        <v>0.70405457759628609</v>
      </c>
      <c r="CU66" s="383" t="b">
        <f t="shared" si="27"/>
        <v>0</v>
      </c>
      <c r="CV66" s="383">
        <f t="shared" si="39"/>
        <v>4.0658427405202007</v>
      </c>
      <c r="CW66" s="388">
        <f t="shared" si="36"/>
        <v>1.0786275305378841</v>
      </c>
      <c r="CX66" s="383">
        <f t="shared" si="37"/>
        <v>14.076376817521831</v>
      </c>
      <c r="CY66" s="383">
        <f t="shared" si="41"/>
        <v>15.772727272727273</v>
      </c>
      <c r="CZ66" s="383">
        <f>AK66/AL66</f>
        <v>3.0932002341559603</v>
      </c>
      <c r="DA66" s="383">
        <f t="shared" si="38"/>
        <v>1.405667845605773</v>
      </c>
      <c r="DB66" s="388">
        <f t="shared" si="40"/>
        <v>31.441366594707063</v>
      </c>
      <c r="DC66" s="383">
        <f t="shared" si="34"/>
        <v>1.3997181212301781E-2</v>
      </c>
      <c r="DD66" s="383">
        <f t="shared" si="28"/>
        <v>0.2211816500798558</v>
      </c>
      <c r="DE66" s="383">
        <f t="shared" si="29"/>
        <v>13.941971007113613</v>
      </c>
      <c r="DF66" s="383">
        <f t="shared" si="30"/>
        <v>2.3552676821780119</v>
      </c>
      <c r="DG66" s="383">
        <f t="shared" si="31"/>
        <v>16.849725660562179</v>
      </c>
      <c r="DH66" s="383">
        <f t="shared" si="32"/>
        <v>1.5122713178294573</v>
      </c>
      <c r="DI66" s="383" t="str">
        <f t="shared" si="33"/>
        <v/>
      </c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4">
        <v>53.3</v>
      </c>
      <c r="EI66" s="392">
        <v>2.7834506929247382</v>
      </c>
      <c r="EJ66" s="391">
        <v>0.70423250489303146</v>
      </c>
      <c r="EK66" s="383"/>
      <c r="EL66" s="393">
        <v>85</v>
      </c>
      <c r="EM66" s="396">
        <v>5.1145112314454622</v>
      </c>
      <c r="EN66" s="397">
        <v>0.70402184251712252</v>
      </c>
      <c r="EO66" s="383"/>
      <c r="EP66" s="383"/>
      <c r="EQ66" s="383"/>
      <c r="ER66" s="383"/>
      <c r="ES66" s="383"/>
      <c r="ET66" s="383"/>
      <c r="EU66" s="383"/>
    </row>
    <row r="67" spans="1:151" s="389" customFormat="1" ht="14" x14ac:dyDescent="0.2">
      <c r="A67" s="383">
        <v>68</v>
      </c>
      <c r="B67" s="389" t="s">
        <v>509</v>
      </c>
      <c r="C67" s="389" t="s">
        <v>532</v>
      </c>
      <c r="D67" s="389" t="s">
        <v>526</v>
      </c>
      <c r="E67" s="385" t="s">
        <v>574</v>
      </c>
      <c r="F67" s="393">
        <v>85</v>
      </c>
      <c r="G67" s="385" t="s">
        <v>612</v>
      </c>
      <c r="H67" s="385" t="s">
        <v>612</v>
      </c>
      <c r="I67" s="396">
        <v>52.45</v>
      </c>
      <c r="J67" s="396">
        <v>0.85</v>
      </c>
      <c r="K67" s="396">
        <v>19.61</v>
      </c>
      <c r="L67" s="396">
        <v>8.85</v>
      </c>
      <c r="M67" s="396"/>
      <c r="N67" s="396">
        <f t="shared" si="35"/>
        <v>7.9561500000000001</v>
      </c>
      <c r="O67" s="396">
        <v>0.153</v>
      </c>
      <c r="P67" s="396">
        <v>4.87</v>
      </c>
      <c r="Q67" s="396">
        <v>9.4600000000000009</v>
      </c>
      <c r="R67" s="396">
        <v>3.7</v>
      </c>
      <c r="S67" s="396">
        <v>0.1</v>
      </c>
      <c r="T67" s="396">
        <v>0.19</v>
      </c>
      <c r="U67" s="396"/>
      <c r="V67" s="396">
        <v>100.23299999999999</v>
      </c>
      <c r="W67" s="396">
        <v>52.150929712006509</v>
      </c>
      <c r="X67" s="424">
        <v>24</v>
      </c>
      <c r="Y67" s="424">
        <v>185.174294</v>
      </c>
      <c r="Z67" s="424">
        <v>41.830866999999998</v>
      </c>
      <c r="AA67" s="424">
        <v>26.814516000000001</v>
      </c>
      <c r="AB67" s="424">
        <v>26.365589</v>
      </c>
      <c r="AC67" s="424">
        <v>86.159361000000004</v>
      </c>
      <c r="AD67" s="424">
        <v>79.028582</v>
      </c>
      <c r="AE67" s="424">
        <v>19.159085999999999</v>
      </c>
      <c r="AF67" s="424">
        <v>1.155626</v>
      </c>
      <c r="AG67" s="424">
        <v>5094.8923385077624</v>
      </c>
      <c r="AH67" s="418"/>
      <c r="AI67" s="418"/>
      <c r="AJ67" s="418">
        <v>72.610909000000007</v>
      </c>
      <c r="AK67" s="418">
        <v>7.4563000000000004E-2</v>
      </c>
      <c r="AL67" s="418">
        <v>3.7086000000000001E-2</v>
      </c>
      <c r="AM67" s="418">
        <v>1.249595</v>
      </c>
      <c r="AN67" s="418">
        <v>6.8352999999999997E-2</v>
      </c>
      <c r="AO67" s="418">
        <v>4.3160299999999996</v>
      </c>
      <c r="AP67" s="418">
        <v>9.1799769999999992</v>
      </c>
      <c r="AQ67" s="418"/>
      <c r="AR67" s="418">
        <v>1.2741</v>
      </c>
      <c r="AS67" s="418">
        <v>452.46423299999998</v>
      </c>
      <c r="AT67" s="418">
        <v>5.9772290000000003</v>
      </c>
      <c r="AU67" s="418">
        <v>1.6594930000000001</v>
      </c>
      <c r="AV67" s="418">
        <v>21.630676999999999</v>
      </c>
      <c r="AW67" s="418">
        <v>0.70163600000000004</v>
      </c>
      <c r="AX67" s="418">
        <v>0.88037500000000002</v>
      </c>
      <c r="AY67" s="418">
        <v>1.8383449999999999</v>
      </c>
      <c r="AZ67" s="418">
        <v>0.32877099999999998</v>
      </c>
      <c r="BA67" s="418">
        <v>1.892045</v>
      </c>
      <c r="BB67" s="418">
        <v>10.232746000000001</v>
      </c>
      <c r="BC67" s="418">
        <v>0.39643200000000001</v>
      </c>
      <c r="BD67" s="418">
        <v>1.038225</v>
      </c>
      <c r="BE67" s="418">
        <v>0.15574869999999999</v>
      </c>
      <c r="BF67" s="418">
        <v>0.97961699999999996</v>
      </c>
      <c r="BG67" s="418">
        <v>0.141816</v>
      </c>
      <c r="BH67" s="389">
        <f t="shared" ref="BH67:BH98" si="42">AK67/AT67</f>
        <v>1.2474509509339529E-2</v>
      </c>
      <c r="BO67" s="397"/>
      <c r="BQ67" s="397"/>
      <c r="BR67" s="396"/>
      <c r="BS67" s="392" t="b">
        <f t="shared" ref="BS67:BS98" si="43">BO67=BQ67</f>
        <v>1</v>
      </c>
      <c r="BT67" s="389">
        <v>0.04</v>
      </c>
      <c r="BU67" s="389">
        <v>7.0000000000000007E-2</v>
      </c>
      <c r="BV67" s="418">
        <v>1.906387600584786</v>
      </c>
      <c r="BW67" s="418">
        <v>9.1799769999999992</v>
      </c>
      <c r="BX67" s="418">
        <v>18.452081254403698</v>
      </c>
      <c r="BY67" s="418">
        <v>3.3E-3</v>
      </c>
      <c r="BZ67" s="418">
        <v>18.434347727579834</v>
      </c>
      <c r="CA67" s="418">
        <v>15.629853692580268</v>
      </c>
      <c r="CB67" s="418">
        <v>1.3119999999999999E-4</v>
      </c>
      <c r="CC67" s="418">
        <v>15.629007594998084</v>
      </c>
      <c r="CD67" s="418">
        <v>38.607307098935195</v>
      </c>
      <c r="CE67" s="418">
        <v>7.0072458642270142E-3</v>
      </c>
      <c r="CF67" s="418">
        <v>38.597124517811963</v>
      </c>
      <c r="CG67" s="418"/>
      <c r="CH67" s="418"/>
      <c r="CI67" s="418"/>
      <c r="CJ67" s="418"/>
      <c r="CK67" s="418">
        <v>0.99938394334115066</v>
      </c>
      <c r="CM67" s="418">
        <v>0.30861025116916069</v>
      </c>
      <c r="CN67" s="418"/>
      <c r="CO67" s="418">
        <v>424.11748169241042</v>
      </c>
      <c r="CQ67" s="397">
        <v>0.70405240000000002</v>
      </c>
      <c r="CR67" s="397">
        <v>1.6373653634217784E-6</v>
      </c>
      <c r="CS67" s="397">
        <v>2.0520692187156997E-3</v>
      </c>
      <c r="CT67" s="397">
        <v>0.70404992165707392</v>
      </c>
      <c r="CU67" s="383" t="b">
        <f t="shared" ref="CU67:CU98" si="44">CQ67=CT67</f>
        <v>0</v>
      </c>
      <c r="CV67" s="383">
        <f t="shared" si="39"/>
        <v>4.405834116802791</v>
      </c>
      <c r="CW67" s="388">
        <f t="shared" si="36"/>
        <v>1.2014806615000801</v>
      </c>
      <c r="CX67" s="383">
        <f t="shared" si="37"/>
        <v>13.034509335080051</v>
      </c>
      <c r="CY67" s="383">
        <f t="shared" si="41"/>
        <v>37</v>
      </c>
      <c r="CZ67" s="383">
        <f>AK67/AL67</f>
        <v>2.0105430620719411</v>
      </c>
      <c r="DA67" s="383">
        <f t="shared" si="38"/>
        <v>1.5619025001808609</v>
      </c>
      <c r="DB67" s="388">
        <f t="shared" si="40"/>
        <v>44.217283708595907</v>
      </c>
      <c r="DC67" s="383">
        <f t="shared" si="34"/>
        <v>1.2474509509339529E-2</v>
      </c>
      <c r="DD67" s="383">
        <f t="shared" ref="DD67:DD98" si="45">BG67/AW67</f>
        <v>0.20212189796418653</v>
      </c>
      <c r="DE67" s="383">
        <f t="shared" ref="DE67:DE98" si="46">1/AT67*100</f>
        <v>16.730160413797094</v>
      </c>
      <c r="DF67" s="383">
        <f t="shared" ref="DF67:DF98" si="47">1/AS67*1000</f>
        <v>2.2101194460601712</v>
      </c>
      <c r="DG67" s="383">
        <f t="shared" ref="DG67:DG98" si="48">AJ67/AO67</f>
        <v>16.823541309953825</v>
      </c>
      <c r="DH67" s="383">
        <f t="shared" ref="DH67:DH98" si="49">N67/P67</f>
        <v>1.6337063655030801</v>
      </c>
      <c r="DI67" s="383" t="str">
        <f t="shared" ref="DI67:DI98" si="50">IF(CW67&gt;1.5,F67,"")</f>
        <v/>
      </c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4">
        <v>53.4</v>
      </c>
      <c r="EI67" s="392">
        <v>2.1711239713329</v>
      </c>
      <c r="EJ67" s="391">
        <v>0.70424966638656816</v>
      </c>
      <c r="EK67" s="383"/>
      <c r="EL67" s="393">
        <v>85</v>
      </c>
      <c r="EM67" s="396"/>
      <c r="EN67" s="397">
        <v>0.70401225962924863</v>
      </c>
      <c r="EO67" s="383"/>
      <c r="EP67" s="383"/>
      <c r="EQ67" s="383"/>
      <c r="ER67" s="383"/>
      <c r="ES67" s="383"/>
      <c r="ET67" s="383"/>
      <c r="EU67" s="383"/>
    </row>
    <row r="68" spans="1:151" s="389" customFormat="1" ht="14" x14ac:dyDescent="0.2">
      <c r="A68" s="383">
        <v>69</v>
      </c>
      <c r="B68" s="389" t="s">
        <v>510</v>
      </c>
      <c r="C68" s="389" t="s">
        <v>531</v>
      </c>
      <c r="D68" s="389" t="s">
        <v>619</v>
      </c>
      <c r="E68" s="385" t="s">
        <v>575</v>
      </c>
      <c r="F68" s="393">
        <v>116</v>
      </c>
      <c r="G68" s="385" t="s">
        <v>613</v>
      </c>
      <c r="H68" s="385" t="s">
        <v>613</v>
      </c>
      <c r="I68" s="396">
        <v>51.63</v>
      </c>
      <c r="J68" s="396">
        <v>5.5E-2</v>
      </c>
      <c r="K68" s="396">
        <v>1.1299999999999999</v>
      </c>
      <c r="L68" s="396">
        <v>4.41</v>
      </c>
      <c r="M68" s="396"/>
      <c r="N68" s="396">
        <f t="shared" si="35"/>
        <v>3.9645900000000003</v>
      </c>
      <c r="O68" s="396">
        <v>0.13500000000000001</v>
      </c>
      <c r="P68" s="396">
        <v>23</v>
      </c>
      <c r="Q68" s="396">
        <v>17.739999999999998</v>
      </c>
      <c r="R68" s="396">
        <v>0.17</v>
      </c>
      <c r="S68" s="396"/>
      <c r="T68" s="396"/>
      <c r="U68" s="396"/>
      <c r="V68" s="396">
        <v>98.25</v>
      </c>
      <c r="W68" s="396">
        <v>91.173722466296738</v>
      </c>
      <c r="X68" s="424"/>
      <c r="Y68" s="424">
        <v>77.079528400000001</v>
      </c>
      <c r="Z68" s="424">
        <v>2620</v>
      </c>
      <c r="AA68" s="424">
        <v>24.953683999999999</v>
      </c>
      <c r="AB68" s="424">
        <v>109.25138200000001</v>
      </c>
      <c r="AC68" s="424"/>
      <c r="AD68" s="424"/>
      <c r="AE68" s="424"/>
      <c r="AF68" s="424">
        <v>0.51751599999999998</v>
      </c>
      <c r="AG68" s="424">
        <v>329.66950425638458</v>
      </c>
      <c r="AH68" s="418"/>
      <c r="AI68" s="418"/>
      <c r="AJ68" s="418"/>
      <c r="AK68" s="418"/>
      <c r="AL68" s="418"/>
      <c r="AM68" s="418"/>
      <c r="AN68" s="418"/>
      <c r="AO68" s="418"/>
      <c r="AP68" s="418">
        <v>8.5046999999999998E-2</v>
      </c>
      <c r="AQ68" s="418"/>
      <c r="AR68" s="418">
        <v>2.1621000000000001E-2</v>
      </c>
      <c r="AS68" s="418">
        <v>12.572732999999999</v>
      </c>
      <c r="AT68" s="418">
        <v>0.21508984551600005</v>
      </c>
      <c r="AU68" s="418">
        <v>0.12847600000000001</v>
      </c>
      <c r="AV68" s="418"/>
      <c r="AW68" s="418"/>
      <c r="AX68" s="418">
        <v>6.1067999999999997E-2</v>
      </c>
      <c r="AY68" s="418">
        <v>0.19304099999999999</v>
      </c>
      <c r="AZ68" s="418">
        <v>3.8990399999999995E-2</v>
      </c>
      <c r="BA68" s="418">
        <v>0.28423500000000002</v>
      </c>
      <c r="BB68" s="418">
        <v>1.4733427800000001</v>
      </c>
      <c r="BC68" s="418">
        <v>6.2063039999999993E-2</v>
      </c>
      <c r="BD68" s="418">
        <v>0.17948500000000001</v>
      </c>
      <c r="BE68" s="418">
        <v>2.5445039999999999E-2</v>
      </c>
      <c r="BF68" s="418">
        <v>0.148197</v>
      </c>
      <c r="BG68" s="418">
        <v>2.1333999999999999E-2</v>
      </c>
      <c r="BH68" s="389">
        <f t="shared" si="42"/>
        <v>0</v>
      </c>
      <c r="BO68" s="397"/>
      <c r="BQ68" s="397"/>
      <c r="BR68" s="396"/>
      <c r="BS68" s="392" t="b">
        <f t="shared" si="43"/>
        <v>1</v>
      </c>
      <c r="BU68" s="389">
        <v>0.04</v>
      </c>
      <c r="BV68" s="418">
        <v>0.11781831055826396</v>
      </c>
      <c r="BW68" s="418">
        <v>8.5046999999999998E-2</v>
      </c>
      <c r="BX68" s="418">
        <v>18.205533338789934</v>
      </c>
      <c r="BY68" s="418">
        <v>6.7619797597596714E-3</v>
      </c>
      <c r="BZ68" s="418">
        <v>18.205533338789934</v>
      </c>
      <c r="CA68" s="418">
        <v>15.581089674168561</v>
      </c>
      <c r="CB68" s="418">
        <v>6.0452357574576352E-3</v>
      </c>
      <c r="CC68" s="418">
        <v>15.581089674168561</v>
      </c>
      <c r="CD68" s="418">
        <v>38.076192224427913</v>
      </c>
      <c r="CE68" s="418">
        <v>1.5841043802479825E-2</v>
      </c>
      <c r="CF68" s="418">
        <v>37.949049992073043</v>
      </c>
      <c r="CG68" s="418"/>
      <c r="CH68" s="418"/>
      <c r="CI68" s="418"/>
      <c r="CJ68" s="418"/>
      <c r="CK68" s="418">
        <v>0.95225457585294504</v>
      </c>
      <c r="CM68" s="418"/>
      <c r="CN68" s="418"/>
      <c r="CO68" s="418">
        <v>6.5346769089035064</v>
      </c>
      <c r="CQ68" s="397">
        <v>0.70512640000000004</v>
      </c>
      <c r="CR68" s="397">
        <v>1.2E-5</v>
      </c>
      <c r="CS68" s="397">
        <v>0</v>
      </c>
      <c r="CT68" s="397"/>
      <c r="CU68" s="383" t="b">
        <f t="shared" si="44"/>
        <v>0</v>
      </c>
      <c r="CV68" s="383"/>
      <c r="CW68" s="388">
        <f t="shared" si="36"/>
        <v>0.83983357305604123</v>
      </c>
      <c r="CX68" s="383"/>
      <c r="CY68" s="383"/>
      <c r="CZ68" s="383"/>
      <c r="DA68" s="383">
        <f t="shared" si="38"/>
        <v>1.5510182735696094</v>
      </c>
      <c r="DB68" s="388">
        <f t="shared" si="40"/>
        <v>8.5334744708899297</v>
      </c>
      <c r="DC68" s="383">
        <f t="shared" si="34"/>
        <v>0</v>
      </c>
      <c r="DD68" s="383" t="e">
        <f t="shared" si="45"/>
        <v>#DIV/0!</v>
      </c>
      <c r="DE68" s="383">
        <f t="shared" si="46"/>
        <v>464.92199462090002</v>
      </c>
      <c r="DF68" s="383">
        <f t="shared" si="47"/>
        <v>79.537201656950799</v>
      </c>
      <c r="DG68" s="383" t="e">
        <f t="shared" si="48"/>
        <v>#DIV/0!</v>
      </c>
      <c r="DH68" s="383">
        <f t="shared" si="49"/>
        <v>0.17237347826086957</v>
      </c>
      <c r="DI68" s="383" t="str">
        <f t="shared" si="50"/>
        <v/>
      </c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K68" s="383"/>
      <c r="EL68" s="393">
        <v>98.9</v>
      </c>
      <c r="EM68" s="394">
        <v>4.7</v>
      </c>
      <c r="EN68" s="395">
        <v>0.70391999999999999</v>
      </c>
      <c r="EO68" s="383"/>
      <c r="EP68" s="383"/>
      <c r="EQ68" s="383"/>
      <c r="ER68" s="383"/>
      <c r="ES68" s="383"/>
      <c r="ET68" s="383"/>
      <c r="EU68" s="383"/>
    </row>
    <row r="69" spans="1:151" s="389" customFormat="1" ht="14" x14ac:dyDescent="0.2">
      <c r="A69" s="383">
        <v>70</v>
      </c>
      <c r="B69" s="389" t="s">
        <v>511</v>
      </c>
      <c r="C69" s="389" t="s">
        <v>531</v>
      </c>
      <c r="D69" s="389" t="s">
        <v>619</v>
      </c>
      <c r="E69" s="385" t="s">
        <v>575</v>
      </c>
      <c r="F69" s="393">
        <v>116</v>
      </c>
      <c r="G69" s="385" t="s">
        <v>613</v>
      </c>
      <c r="H69" s="385" t="s">
        <v>613</v>
      </c>
      <c r="I69" s="396">
        <v>42.27</v>
      </c>
      <c r="J69" s="396">
        <v>7.0000000000000001E-3</v>
      </c>
      <c r="K69" s="396">
        <v>0.32</v>
      </c>
      <c r="L69" s="396">
        <v>9.2200000000000006</v>
      </c>
      <c r="M69" s="396"/>
      <c r="N69" s="396">
        <f t="shared" si="35"/>
        <v>8.2887800000000009</v>
      </c>
      <c r="O69" s="396">
        <v>0.13800000000000001</v>
      </c>
      <c r="P69" s="396">
        <v>42.73</v>
      </c>
      <c r="Q69" s="396">
        <v>3.11</v>
      </c>
      <c r="R69" s="396">
        <v>0.08</v>
      </c>
      <c r="S69" s="396">
        <v>0.04</v>
      </c>
      <c r="T69" s="396"/>
      <c r="U69" s="396"/>
      <c r="V69" s="396">
        <v>97.905000000000001</v>
      </c>
      <c r="W69" s="396">
        <v>90.176045269617049</v>
      </c>
      <c r="X69" s="424"/>
      <c r="Y69" s="424">
        <v>22.728578459999998</v>
      </c>
      <c r="Z69" s="424">
        <v>1960</v>
      </c>
      <c r="AA69" s="424">
        <v>88.066794000000002</v>
      </c>
      <c r="AB69" s="424">
        <v>1400</v>
      </c>
      <c r="AC69" s="424">
        <v>106.555645</v>
      </c>
      <c r="AD69" s="424">
        <v>35.887295000000002</v>
      </c>
      <c r="AE69" s="424"/>
      <c r="AF69" s="424">
        <v>0.85469300000000004</v>
      </c>
      <c r="AG69" s="424">
        <v>41.957936905358046</v>
      </c>
      <c r="AH69" s="418"/>
      <c r="AI69" s="418"/>
      <c r="AJ69" s="418">
        <v>3.5866319999999998</v>
      </c>
      <c r="AK69" s="418"/>
      <c r="AL69" s="418"/>
      <c r="AM69" s="418"/>
      <c r="AN69" s="418"/>
      <c r="AO69" s="418"/>
      <c r="AP69" s="418"/>
      <c r="AQ69" s="418"/>
      <c r="AR69" s="418">
        <v>1.1747E-2</v>
      </c>
      <c r="AS69" s="418"/>
      <c r="AT69" s="418">
        <v>7.4009867800000018E-2</v>
      </c>
      <c r="AU69" s="418">
        <v>2.7290999999999999E-2</v>
      </c>
      <c r="AV69" s="418"/>
      <c r="AW69" s="418"/>
      <c r="AX69" s="418">
        <v>6.0759999999999998E-3</v>
      </c>
      <c r="AY69" s="418">
        <v>2.3678999999999999E-2</v>
      </c>
      <c r="AZ69" s="418"/>
      <c r="BA69" s="418">
        <v>3.4712E-2</v>
      </c>
      <c r="BB69" s="418"/>
      <c r="BC69" s="418"/>
      <c r="BD69" s="418">
        <v>2.8119000000000002E-2</v>
      </c>
      <c r="BE69" s="418"/>
      <c r="BF69" s="418">
        <v>2.6875E-2</v>
      </c>
      <c r="BG69" s="418">
        <v>5.2399999999999999E-3</v>
      </c>
      <c r="BH69" s="389">
        <f t="shared" si="42"/>
        <v>0</v>
      </c>
      <c r="BO69" s="397"/>
      <c r="BQ69" s="397"/>
      <c r="BR69" s="396"/>
      <c r="BS69" s="392" t="b">
        <f t="shared" si="43"/>
        <v>1</v>
      </c>
      <c r="BU69" s="389">
        <v>0.04</v>
      </c>
      <c r="BV69" s="418">
        <v>0.11147201315560643</v>
      </c>
      <c r="BW69" s="418">
        <v>0.05</v>
      </c>
      <c r="BX69" s="418">
        <v>18.695050802308717</v>
      </c>
      <c r="BY69" s="418">
        <v>6.8777635105410203E-3</v>
      </c>
      <c r="BZ69" s="418">
        <v>18.695050802308717</v>
      </c>
      <c r="CA69" s="418">
        <v>15.648423814699795</v>
      </c>
      <c r="CB69" s="418">
        <v>6.2166269511531131E-3</v>
      </c>
      <c r="CC69" s="418">
        <v>15.648423814699795</v>
      </c>
      <c r="CD69" s="418">
        <v>38.634577950166459</v>
      </c>
      <c r="CE69" s="418">
        <v>1.604201622545318E-2</v>
      </c>
      <c r="CF69" s="418">
        <v>38.498142146442</v>
      </c>
      <c r="CG69" s="418"/>
      <c r="CH69" s="418"/>
      <c r="CI69" s="418"/>
      <c r="CJ69" s="418"/>
      <c r="CK69" s="418">
        <v>0.96108957020077401</v>
      </c>
      <c r="CM69" s="418"/>
      <c r="CN69" s="418"/>
      <c r="CO69" s="418"/>
      <c r="CQ69" s="397">
        <v>0.70512640000000004</v>
      </c>
      <c r="CR69" s="397">
        <v>1.3764030417480677E-6</v>
      </c>
      <c r="CS69" s="397"/>
      <c r="CT69" s="397"/>
      <c r="CU69" s="383" t="b">
        <f t="shared" si="44"/>
        <v>0</v>
      </c>
      <c r="CV69" s="383"/>
      <c r="CW69" s="388">
        <f t="shared" si="36"/>
        <v>0.84353857668315002</v>
      </c>
      <c r="CX69" s="383"/>
      <c r="CY69" s="383">
        <f>R69/S69</f>
        <v>2</v>
      </c>
      <c r="CZ69" s="383"/>
      <c r="DA69" s="383">
        <f t="shared" si="38"/>
        <v>1.0445035877693982</v>
      </c>
      <c r="DB69" s="388"/>
      <c r="DC69" s="383">
        <f t="shared" si="34"/>
        <v>0</v>
      </c>
      <c r="DD69" s="383" t="e">
        <f t="shared" si="45"/>
        <v>#DIV/0!</v>
      </c>
      <c r="DE69" s="383">
        <f t="shared" si="46"/>
        <v>1351.1711745011382</v>
      </c>
      <c r="DF69" s="383" t="e">
        <f t="shared" si="47"/>
        <v>#DIV/0!</v>
      </c>
      <c r="DG69" s="383" t="e">
        <f t="shared" si="48"/>
        <v>#DIV/0!</v>
      </c>
      <c r="DH69" s="383">
        <f t="shared" si="49"/>
        <v>0.1939803416803183</v>
      </c>
      <c r="DI69" s="383" t="str">
        <f t="shared" si="50"/>
        <v/>
      </c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K69" s="383"/>
      <c r="EL69" s="385">
        <v>100.9</v>
      </c>
      <c r="EM69" s="394">
        <v>4.3</v>
      </c>
      <c r="EN69" s="395">
        <v>0.70396999999999998</v>
      </c>
      <c r="EO69" s="383"/>
      <c r="EP69" s="383"/>
      <c r="EQ69" s="383"/>
      <c r="ER69" s="383"/>
      <c r="ES69" s="383"/>
      <c r="ET69" s="383"/>
      <c r="EU69" s="383"/>
    </row>
    <row r="70" spans="1:151" s="389" customFormat="1" ht="14" x14ac:dyDescent="0.2">
      <c r="A70" s="383">
        <v>71</v>
      </c>
      <c r="B70" s="383" t="s">
        <v>512</v>
      </c>
      <c r="C70" s="383" t="s">
        <v>531</v>
      </c>
      <c r="D70" s="389" t="s">
        <v>619</v>
      </c>
      <c r="E70" s="411" t="s">
        <v>575</v>
      </c>
      <c r="F70" s="414">
        <v>116</v>
      </c>
      <c r="G70" s="385" t="s">
        <v>613</v>
      </c>
      <c r="H70" s="385" t="s">
        <v>613</v>
      </c>
      <c r="I70" s="383">
        <v>49.02</v>
      </c>
      <c r="J70" s="383">
        <v>0.14899999999999999</v>
      </c>
      <c r="K70" s="383">
        <v>2.27</v>
      </c>
      <c r="L70" s="383">
        <v>9.43</v>
      </c>
      <c r="M70" s="383"/>
      <c r="N70" s="396">
        <f t="shared" si="35"/>
        <v>8.4775700000000001</v>
      </c>
      <c r="O70" s="383">
        <v>0.182</v>
      </c>
      <c r="P70" s="383">
        <v>22.85</v>
      </c>
      <c r="Q70" s="383">
        <v>15.79</v>
      </c>
      <c r="R70" s="383">
        <v>0.16</v>
      </c>
      <c r="S70" s="383">
        <v>0.1</v>
      </c>
      <c r="T70" s="383"/>
      <c r="U70" s="383"/>
      <c r="V70" s="383">
        <v>99.940999999999988</v>
      </c>
      <c r="W70" s="386">
        <v>82.756522310140639</v>
      </c>
      <c r="X70" s="386"/>
      <c r="Y70" s="386">
        <v>181.62242144999999</v>
      </c>
      <c r="Z70" s="386">
        <v>1110</v>
      </c>
      <c r="AA70" s="386">
        <v>55.842531000000001</v>
      </c>
      <c r="AB70" s="386">
        <v>190.70819800000001</v>
      </c>
      <c r="AC70" s="386"/>
      <c r="AD70" s="386"/>
      <c r="AE70" s="386">
        <v>2.3600759999999998</v>
      </c>
      <c r="AF70" s="386">
        <v>1.372981</v>
      </c>
      <c r="AG70" s="386">
        <v>893.10465698547819</v>
      </c>
      <c r="AH70" s="383"/>
      <c r="AI70" s="383"/>
      <c r="AJ70" s="383"/>
      <c r="AK70" s="383"/>
      <c r="AL70" s="383"/>
      <c r="AM70" s="383"/>
      <c r="AN70" s="383"/>
      <c r="AO70" s="383"/>
      <c r="AP70" s="383">
        <v>0.23008799999999999</v>
      </c>
      <c r="AQ70" s="383"/>
      <c r="AR70" s="383">
        <v>6.3055E-2</v>
      </c>
      <c r="AS70" s="383">
        <v>8.2026079999999997</v>
      </c>
      <c r="AT70" s="383">
        <v>0.57663919897500004</v>
      </c>
      <c r="AU70" s="383">
        <v>0.30043999999999998</v>
      </c>
      <c r="AV70" s="383"/>
      <c r="AW70" s="383"/>
      <c r="AX70" s="383">
        <v>0.13638600000000001</v>
      </c>
      <c r="AY70" s="383">
        <v>0.50036499999999995</v>
      </c>
      <c r="AZ70" s="383">
        <v>0.10408223999999999</v>
      </c>
      <c r="BA70" s="383">
        <v>0.710588</v>
      </c>
      <c r="BB70" s="383">
        <v>3.8882379600000001</v>
      </c>
      <c r="BC70" s="383">
        <v>0.15005640000000001</v>
      </c>
      <c r="BD70" s="383">
        <v>0.46628000000000003</v>
      </c>
      <c r="BE70" s="383">
        <v>6.6844000000000001E-2</v>
      </c>
      <c r="BF70" s="383">
        <v>0.38584800000000002</v>
      </c>
      <c r="BG70" s="383">
        <v>5.3600000000000002E-2</v>
      </c>
      <c r="BH70" s="389">
        <f t="shared" si="42"/>
        <v>0</v>
      </c>
      <c r="BI70" s="383"/>
      <c r="BJ70" s="383"/>
      <c r="BK70" s="383"/>
      <c r="BL70" s="383"/>
      <c r="BM70" s="383"/>
      <c r="BN70" s="383"/>
      <c r="BO70" s="383"/>
      <c r="BP70" s="383"/>
      <c r="BQ70" s="383"/>
      <c r="BR70" s="383"/>
      <c r="BS70" s="392" t="b">
        <f t="shared" si="43"/>
        <v>1</v>
      </c>
      <c r="BT70" s="383"/>
      <c r="BU70" s="383">
        <v>0.04</v>
      </c>
      <c r="BV70" s="388">
        <v>4.8789121077762759E-2</v>
      </c>
      <c r="BW70" s="388">
        <v>0.23008799999999999</v>
      </c>
      <c r="BX70" s="434">
        <v>17.371735184149554</v>
      </c>
      <c r="BY70" s="434">
        <v>2.861406036239908E-2</v>
      </c>
      <c r="BZ70" s="434">
        <v>17.371735184149554</v>
      </c>
      <c r="CA70" s="434">
        <v>15.446951675445172</v>
      </c>
      <c r="CB70" s="434">
        <v>2.5679359170861893E-2</v>
      </c>
      <c r="CC70" s="434">
        <v>15.446951675445172</v>
      </c>
      <c r="CD70" s="434">
        <v>37.040398510368398</v>
      </c>
      <c r="CE70" s="434">
        <v>6.392803556317106E-2</v>
      </c>
      <c r="CF70" s="434">
        <v>36.741807324203116</v>
      </c>
      <c r="CG70" s="383"/>
      <c r="CH70" s="383"/>
      <c r="CI70" s="383"/>
      <c r="CJ70" s="383"/>
      <c r="CK70" s="388">
        <v>0.90101494374013757</v>
      </c>
      <c r="CL70" s="383"/>
      <c r="CM70" s="383"/>
      <c r="CN70" s="383"/>
      <c r="CO70" s="383">
        <v>8.4638063071281078</v>
      </c>
      <c r="CP70" s="383"/>
      <c r="CQ70" s="383">
        <v>0.7054781</v>
      </c>
      <c r="CR70" s="383">
        <v>1.3787124428248261E-6</v>
      </c>
      <c r="CS70" s="383">
        <v>0</v>
      </c>
      <c r="CT70" s="383"/>
      <c r="CU70" s="383" t="b">
        <f t="shared" si="44"/>
        <v>0</v>
      </c>
      <c r="CV70" s="383"/>
      <c r="CW70" s="388">
        <f t="shared" si="36"/>
        <v>0.87074358316657152</v>
      </c>
      <c r="CX70" s="383"/>
      <c r="CY70" s="383">
        <f>R70/S70</f>
        <v>1.5999999999999999</v>
      </c>
      <c r="CZ70" s="383"/>
      <c r="DA70" s="383">
        <f t="shared" si="38"/>
        <v>1.4892938205262567</v>
      </c>
      <c r="DB70" s="388">
        <f>AS70/BB70</f>
        <v>2.1095951647979896</v>
      </c>
      <c r="DC70" s="383">
        <f t="shared" si="34"/>
        <v>0</v>
      </c>
      <c r="DD70" s="383" t="e">
        <f t="shared" si="45"/>
        <v>#DIV/0!</v>
      </c>
      <c r="DE70" s="383">
        <f t="shared" si="46"/>
        <v>173.41866487355372</v>
      </c>
      <c r="DF70" s="383">
        <f t="shared" si="47"/>
        <v>121.91244540760695</v>
      </c>
      <c r="DG70" s="383" t="e">
        <f t="shared" si="48"/>
        <v>#DIV/0!</v>
      </c>
      <c r="DH70" s="383">
        <f t="shared" si="49"/>
        <v>0.3710096280087527</v>
      </c>
      <c r="DI70" s="383" t="str">
        <f t="shared" si="50"/>
        <v/>
      </c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</row>
    <row r="71" spans="1:151" s="383" customFormat="1" ht="14" x14ac:dyDescent="0.2">
      <c r="A71" s="383">
        <v>72</v>
      </c>
      <c r="B71" s="389" t="s">
        <v>513</v>
      </c>
      <c r="C71" s="389" t="s">
        <v>531</v>
      </c>
      <c r="D71" s="389" t="s">
        <v>619</v>
      </c>
      <c r="E71" s="385" t="s">
        <v>575</v>
      </c>
      <c r="F71" s="393">
        <v>116</v>
      </c>
      <c r="G71" s="385" t="s">
        <v>613</v>
      </c>
      <c r="H71" s="385" t="s">
        <v>613</v>
      </c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  <c r="BF71" s="418"/>
      <c r="BG71" s="418"/>
      <c r="BH71" s="389" t="e">
        <f t="shared" si="42"/>
        <v>#DIV/0!</v>
      </c>
      <c r="BI71" s="389"/>
      <c r="BJ71" s="389"/>
      <c r="BK71" s="389"/>
      <c r="BL71" s="389"/>
      <c r="BM71" s="389"/>
      <c r="BN71" s="389"/>
      <c r="BO71" s="397"/>
      <c r="BP71" s="389"/>
      <c r="BQ71" s="397"/>
      <c r="BR71" s="396"/>
      <c r="BS71" s="392" t="b">
        <f t="shared" si="43"/>
        <v>1</v>
      </c>
      <c r="BT71" s="389"/>
      <c r="BU71" s="389"/>
      <c r="BV71" s="418">
        <v>0.14560496449514404</v>
      </c>
      <c r="BW71" s="418"/>
      <c r="BX71" s="418">
        <v>18.262311084745718</v>
      </c>
      <c r="BY71" s="418">
        <v>5.5799999999999999E-3</v>
      </c>
      <c r="BZ71" s="418">
        <v>18.262311084745718</v>
      </c>
      <c r="CA71" s="418">
        <v>15.752314146789757</v>
      </c>
      <c r="CB71" s="418">
        <v>7.3200000000000004E-5</v>
      </c>
      <c r="CC71" s="418">
        <v>15.752314146789757</v>
      </c>
      <c r="CD71" s="418">
        <v>38.332564200831428</v>
      </c>
      <c r="CE71" s="418">
        <v>1.1967222923445927E-2</v>
      </c>
      <c r="CF71" s="418">
        <v>38.332564200831428</v>
      </c>
      <c r="CG71" s="418"/>
      <c r="CH71" s="418"/>
      <c r="CI71" s="418"/>
      <c r="CJ71" s="418"/>
      <c r="CK71" s="418">
        <v>0.98904086085565368</v>
      </c>
      <c r="CL71" s="389"/>
      <c r="CM71" s="418"/>
      <c r="CN71" s="418"/>
      <c r="CO71" s="418"/>
      <c r="CP71" s="389"/>
      <c r="CQ71" s="397"/>
      <c r="CR71" s="397"/>
      <c r="CS71" s="397"/>
      <c r="CT71" s="397"/>
      <c r="CU71" s="383" t="b">
        <f t="shared" si="44"/>
        <v>1</v>
      </c>
      <c r="CW71" s="388"/>
      <c r="DB71" s="388"/>
      <c r="DC71" s="383" t="e">
        <f t="shared" si="34"/>
        <v>#DIV/0!</v>
      </c>
      <c r="DD71" s="383" t="e">
        <f t="shared" si="45"/>
        <v>#DIV/0!</v>
      </c>
      <c r="DE71" s="383" t="e">
        <f t="shared" si="46"/>
        <v>#DIV/0!</v>
      </c>
      <c r="DF71" s="383" t="e">
        <f t="shared" si="47"/>
        <v>#DIV/0!</v>
      </c>
      <c r="DG71" s="383" t="e">
        <f t="shared" si="48"/>
        <v>#DIV/0!</v>
      </c>
      <c r="DH71" s="383" t="e">
        <f t="shared" si="49"/>
        <v>#DIV/0!</v>
      </c>
      <c r="DI71" s="383" t="str">
        <f t="shared" si="50"/>
        <v/>
      </c>
      <c r="DJ71" s="389"/>
      <c r="EH71" s="389"/>
      <c r="EI71" s="389"/>
      <c r="EJ71" s="389"/>
      <c r="EL71" s="393">
        <v>99</v>
      </c>
      <c r="EM71" s="394">
        <v>7.3043514643900131</v>
      </c>
      <c r="EN71" s="395">
        <v>0.70430403070564196</v>
      </c>
    </row>
    <row r="72" spans="1:151" s="389" customFormat="1" ht="14" x14ac:dyDescent="0.2">
      <c r="A72" s="383">
        <v>73</v>
      </c>
      <c r="B72" s="389" t="s">
        <v>514</v>
      </c>
      <c r="C72" s="389" t="s">
        <v>531</v>
      </c>
      <c r="D72" s="389" t="s">
        <v>619</v>
      </c>
      <c r="E72" s="385" t="s">
        <v>575</v>
      </c>
      <c r="F72" s="393">
        <v>116</v>
      </c>
      <c r="G72" s="385" t="s">
        <v>613</v>
      </c>
      <c r="H72" s="385" t="s">
        <v>613</v>
      </c>
      <c r="I72" s="396">
        <v>41.66</v>
      </c>
      <c r="J72" s="396">
        <v>0.44500000000000001</v>
      </c>
      <c r="K72" s="396">
        <v>15.73</v>
      </c>
      <c r="L72" s="396">
        <v>15.46</v>
      </c>
      <c r="M72" s="396"/>
      <c r="N72" s="396">
        <f>L72*0.899</f>
        <v>13.898540000000001</v>
      </c>
      <c r="O72" s="396">
        <v>0.375</v>
      </c>
      <c r="P72" s="396">
        <v>10.97</v>
      </c>
      <c r="Q72" s="396">
        <v>12.84</v>
      </c>
      <c r="R72" s="396">
        <v>0.56000000000000005</v>
      </c>
      <c r="S72" s="396"/>
      <c r="T72" s="396">
        <v>0.03</v>
      </c>
      <c r="U72" s="396"/>
      <c r="V72" s="396">
        <v>98.059999999999988</v>
      </c>
      <c r="W72" s="396">
        <v>58.426875643865351</v>
      </c>
      <c r="X72" s="424"/>
      <c r="Y72" s="424">
        <v>365.5838627</v>
      </c>
      <c r="Z72" s="424">
        <v>86.867838000000006</v>
      </c>
      <c r="AA72" s="424">
        <v>33.257314999999998</v>
      </c>
      <c r="AB72" s="424">
        <v>29.729597999999999</v>
      </c>
      <c r="AC72" s="424"/>
      <c r="AD72" s="424">
        <v>40.528162999999999</v>
      </c>
      <c r="AE72" s="424">
        <v>8.5268409999999992</v>
      </c>
      <c r="AF72" s="424">
        <v>1.50589</v>
      </c>
      <c r="AG72" s="424">
        <v>2667.3259889834753</v>
      </c>
      <c r="AH72" s="418"/>
      <c r="AI72" s="418"/>
      <c r="AJ72" s="418"/>
      <c r="AK72" s="418"/>
      <c r="AL72" s="418"/>
      <c r="AM72" s="418"/>
      <c r="AN72" s="418"/>
      <c r="AO72" s="418">
        <v>0.161916</v>
      </c>
      <c r="AP72" s="418">
        <v>0.70812299999999995</v>
      </c>
      <c r="AQ72" s="418"/>
      <c r="AR72" s="418">
        <v>0.170928</v>
      </c>
      <c r="AS72" s="418">
        <v>15.32565</v>
      </c>
      <c r="AT72" s="418">
        <v>1.6580080755000004</v>
      </c>
      <c r="AU72" s="418">
        <v>0.94988399999999995</v>
      </c>
      <c r="AV72" s="418">
        <v>5.6272970000000004</v>
      </c>
      <c r="AW72" s="418">
        <v>0.24270800000000001</v>
      </c>
      <c r="AX72" s="418">
        <v>0.58746699999999996</v>
      </c>
      <c r="AY72" s="418">
        <v>2.1033979999999999</v>
      </c>
      <c r="AZ72" s="418">
        <v>0.5077237</v>
      </c>
      <c r="BA72" s="418">
        <v>4.0331570000000001</v>
      </c>
      <c r="BB72" s="418">
        <v>27.142692499999999</v>
      </c>
      <c r="BC72" s="418">
        <v>0.98890712000000003</v>
      </c>
      <c r="BD72" s="418">
        <v>3.4954510000000001</v>
      </c>
      <c r="BE72" s="418">
        <v>0.57778334999999992</v>
      </c>
      <c r="BF72" s="418">
        <v>3.8949220000000002</v>
      </c>
      <c r="BG72" s="418">
        <v>0.61226199999999997</v>
      </c>
      <c r="BH72" s="389">
        <f t="shared" si="42"/>
        <v>0</v>
      </c>
      <c r="BO72" s="397"/>
      <c r="BQ72" s="397"/>
      <c r="BR72" s="396"/>
      <c r="BS72" s="392" t="b">
        <f t="shared" si="43"/>
        <v>1</v>
      </c>
      <c r="BU72" s="389">
        <v>0.04</v>
      </c>
      <c r="BV72" s="418">
        <v>0.15583665468936819</v>
      </c>
      <c r="BW72" s="418">
        <v>0.70812299999999995</v>
      </c>
      <c r="BX72" s="418">
        <v>18.134003858884736</v>
      </c>
      <c r="BY72" s="418">
        <v>1.1003325271778676E-2</v>
      </c>
      <c r="BZ72" s="418">
        <v>18.134003858884736</v>
      </c>
      <c r="CA72" s="418">
        <v>15.512371732603414</v>
      </c>
      <c r="CB72" s="418">
        <v>9.6883944400552747E-3</v>
      </c>
      <c r="CC72" s="418">
        <v>15.512371732603414</v>
      </c>
      <c r="CD72" s="418">
        <v>38.070460138314523</v>
      </c>
      <c r="CE72" s="418">
        <v>2.5504003428561201E-2</v>
      </c>
      <c r="CF72" s="418">
        <v>37.97452782763763</v>
      </c>
      <c r="CG72" s="418"/>
      <c r="CH72" s="418"/>
      <c r="CI72" s="418"/>
      <c r="CJ72" s="418"/>
      <c r="CK72" s="418">
        <v>0.9628570260873357</v>
      </c>
      <c r="CM72" s="418">
        <v>0.13761269418206193</v>
      </c>
      <c r="CN72" s="418"/>
      <c r="CO72" s="418">
        <v>15.462168826077759</v>
      </c>
      <c r="CQ72" s="397">
        <v>0.70442919999999998</v>
      </c>
      <c r="CR72" s="397">
        <v>1.235529576065799E-6</v>
      </c>
      <c r="CS72" s="397">
        <v>2.5098971107179863E-2</v>
      </c>
      <c r="CT72" s="397">
        <v>0.70438782290597324</v>
      </c>
      <c r="CU72" s="383" t="b">
        <f t="shared" si="44"/>
        <v>0</v>
      </c>
      <c r="CV72" s="383">
        <f>AO72/BF72</f>
        <v>4.1571050716805114E-2</v>
      </c>
      <c r="CW72" s="388">
        <f>(AY72/0.596)/(BA72/0.737)</f>
        <v>0.64490769136898407</v>
      </c>
      <c r="CX72" s="383">
        <f>AV72/AU72</f>
        <v>5.9241939015711402</v>
      </c>
      <c r="CY72" s="383" t="e">
        <f>R72/S72</f>
        <v>#DIV/0!</v>
      </c>
      <c r="CZ72" s="383"/>
      <c r="DA72" s="383">
        <f>(BA72/0.737)/(BF72/0.596)</f>
        <v>0.8373849192279238</v>
      </c>
      <c r="DB72" s="388">
        <f>AS72/BB72</f>
        <v>0.56463263546901254</v>
      </c>
      <c r="DC72" s="383">
        <f t="shared" si="34"/>
        <v>0</v>
      </c>
      <c r="DD72" s="383">
        <f t="shared" si="45"/>
        <v>2.5226280139097184</v>
      </c>
      <c r="DE72" s="383">
        <f t="shared" si="46"/>
        <v>60.313337116794983</v>
      </c>
      <c r="DF72" s="383">
        <f t="shared" si="47"/>
        <v>65.250087271991731</v>
      </c>
      <c r="DG72" s="383">
        <f t="shared" si="48"/>
        <v>0</v>
      </c>
      <c r="DH72" s="383">
        <f t="shared" si="49"/>
        <v>1.2669589790337283</v>
      </c>
      <c r="DI72" s="383" t="str">
        <f t="shared" si="50"/>
        <v/>
      </c>
      <c r="DK72" s="383"/>
      <c r="DL72" s="383"/>
      <c r="DM72" s="383"/>
      <c r="DN72" s="383"/>
      <c r="DO72" s="383"/>
      <c r="DP72" s="383"/>
      <c r="DQ72" s="383"/>
      <c r="DR72" s="383"/>
      <c r="DS72" s="383"/>
      <c r="DT72" s="383"/>
      <c r="DU72" s="383"/>
      <c r="DV72" s="383"/>
      <c r="DW72" s="383"/>
      <c r="DX72" s="383"/>
      <c r="DY72" s="383"/>
      <c r="DZ72" s="383"/>
      <c r="EA72" s="383"/>
      <c r="EB72" s="383"/>
      <c r="EC72" s="383"/>
      <c r="ED72" s="383"/>
      <c r="EE72" s="383"/>
      <c r="EF72" s="383"/>
      <c r="EG72" s="383"/>
      <c r="EK72" s="383"/>
      <c r="EL72" s="393">
        <v>99</v>
      </c>
      <c r="EM72" s="394">
        <v>5.9366678823424834</v>
      </c>
      <c r="EN72" s="395">
        <v>0.70432270189984003</v>
      </c>
      <c r="EO72" s="383"/>
      <c r="EP72" s="383"/>
      <c r="EQ72" s="383"/>
      <c r="ER72" s="383"/>
      <c r="ES72" s="383"/>
      <c r="ET72" s="383"/>
      <c r="EU72" s="383"/>
    </row>
    <row r="73" spans="1:151" s="389" customFormat="1" ht="14" x14ac:dyDescent="0.2">
      <c r="A73" s="383">
        <v>74</v>
      </c>
      <c r="B73" s="389" t="s">
        <v>515</v>
      </c>
      <c r="C73" s="389" t="s">
        <v>622</v>
      </c>
      <c r="D73" s="389" t="s">
        <v>620</v>
      </c>
      <c r="E73" s="385" t="s">
        <v>577</v>
      </c>
      <c r="F73" s="393">
        <v>97.7</v>
      </c>
      <c r="G73" s="385" t="s">
        <v>613</v>
      </c>
      <c r="H73" s="385" t="s">
        <v>613</v>
      </c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18"/>
      <c r="AI73" s="418"/>
      <c r="AJ73" s="418"/>
      <c r="AK73" s="418"/>
      <c r="AL73" s="418"/>
      <c r="AM73" s="418"/>
      <c r="AN73" s="418"/>
      <c r="AO73" s="418"/>
      <c r="AP73" s="418"/>
      <c r="AQ73" s="418"/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389" t="e">
        <f t="shared" si="42"/>
        <v>#DIV/0!</v>
      </c>
      <c r="BO73" s="397"/>
      <c r="BQ73" s="397"/>
      <c r="BR73" s="396"/>
      <c r="BS73" s="392" t="b">
        <f t="shared" si="43"/>
        <v>1</v>
      </c>
      <c r="BV73" s="418">
        <v>13.592831386109417</v>
      </c>
      <c r="BW73" s="418"/>
      <c r="BX73" s="418">
        <v>18.712696675305249</v>
      </c>
      <c r="BY73" s="418">
        <v>7.6800000000000002E-4</v>
      </c>
      <c r="BZ73" s="418">
        <v>18.712696675305249</v>
      </c>
      <c r="CA73" s="418">
        <v>15.586276844901692</v>
      </c>
      <c r="CB73" s="418">
        <v>1.5639999999999999E-5</v>
      </c>
      <c r="CC73" s="418">
        <v>15.586276844901692</v>
      </c>
      <c r="CD73" s="418">
        <v>38.698646049629161</v>
      </c>
      <c r="CE73" s="418">
        <v>1.7907796847785138E-3</v>
      </c>
      <c r="CF73" s="418">
        <v>38.698646049629161</v>
      </c>
      <c r="CG73" s="418"/>
      <c r="CH73" s="418"/>
      <c r="CI73" s="418"/>
      <c r="CJ73" s="418"/>
      <c r="CK73" s="418">
        <v>0.98060293956417699</v>
      </c>
      <c r="CM73" s="418"/>
      <c r="CN73" s="418"/>
      <c r="CO73" s="418"/>
      <c r="CQ73" s="397"/>
      <c r="CR73" s="397"/>
      <c r="CS73" s="397"/>
      <c r="CT73" s="397"/>
      <c r="CU73" s="383" t="b">
        <f t="shared" si="44"/>
        <v>1</v>
      </c>
      <c r="CV73" s="383"/>
      <c r="CW73" s="388"/>
      <c r="CX73" s="383"/>
      <c r="CY73" s="383"/>
      <c r="CZ73" s="383"/>
      <c r="DA73" s="383"/>
      <c r="DB73" s="388"/>
      <c r="DC73" s="383" t="e">
        <f t="shared" si="34"/>
        <v>#DIV/0!</v>
      </c>
      <c r="DD73" s="383" t="e">
        <f t="shared" si="45"/>
        <v>#DIV/0!</v>
      </c>
      <c r="DE73" s="383" t="e">
        <f t="shared" si="46"/>
        <v>#DIV/0!</v>
      </c>
      <c r="DF73" s="383" t="e">
        <f t="shared" si="47"/>
        <v>#DIV/0!</v>
      </c>
      <c r="DG73" s="383" t="e">
        <f t="shared" si="48"/>
        <v>#DIV/0!</v>
      </c>
      <c r="DH73" s="383" t="e">
        <f t="shared" si="49"/>
        <v>#DIV/0!</v>
      </c>
      <c r="DI73" s="383" t="str">
        <f t="shared" si="50"/>
        <v/>
      </c>
      <c r="DK73" s="383"/>
      <c r="DL73" s="383"/>
      <c r="DM73" s="383"/>
      <c r="DN73" s="383"/>
      <c r="DO73" s="383"/>
      <c r="DP73" s="383"/>
      <c r="DQ73" s="383"/>
      <c r="DR73" s="383"/>
      <c r="DS73" s="383"/>
      <c r="DT73" s="383"/>
      <c r="DU73" s="383"/>
      <c r="DV73" s="383"/>
      <c r="DW73" s="383"/>
      <c r="DX73" s="383"/>
      <c r="DY73" s="383"/>
      <c r="DZ73" s="383"/>
      <c r="EA73" s="383"/>
      <c r="EB73" s="383"/>
      <c r="EC73" s="383"/>
      <c r="ED73" s="383"/>
      <c r="EE73" s="383"/>
      <c r="EF73" s="383"/>
      <c r="EG73" s="383"/>
      <c r="EK73" s="383"/>
      <c r="EL73" s="393">
        <v>98.9</v>
      </c>
      <c r="EM73" s="394">
        <v>4.8625738824137343</v>
      </c>
      <c r="EN73" s="395">
        <v>0.70390105510170831</v>
      </c>
      <c r="EO73" s="383"/>
      <c r="EP73" s="383"/>
      <c r="EQ73" s="383"/>
      <c r="ER73" s="383"/>
      <c r="ES73" s="383"/>
      <c r="ET73" s="383"/>
      <c r="EU73" s="383"/>
    </row>
    <row r="74" spans="1:151" s="389" customFormat="1" ht="13" customHeight="1" x14ac:dyDescent="0.2">
      <c r="A74" s="383">
        <v>75</v>
      </c>
      <c r="B74" s="389" t="s">
        <v>516</v>
      </c>
      <c r="C74" s="389" t="s">
        <v>622</v>
      </c>
      <c r="D74" s="389" t="s">
        <v>620</v>
      </c>
      <c r="E74" s="385" t="s">
        <v>577</v>
      </c>
      <c r="F74" s="393">
        <v>97.7</v>
      </c>
      <c r="G74" s="385" t="s">
        <v>613</v>
      </c>
      <c r="H74" s="385" t="s">
        <v>613</v>
      </c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18"/>
      <c r="AI74" s="418"/>
      <c r="AJ74" s="418"/>
      <c r="AK74" s="418"/>
      <c r="AL74" s="418"/>
      <c r="AM74" s="418"/>
      <c r="AN74" s="418"/>
      <c r="AO74" s="418"/>
      <c r="AP74" s="418"/>
      <c r="AQ74" s="418"/>
      <c r="AR74" s="418"/>
      <c r="AS74" s="418"/>
      <c r="AT74" s="418"/>
      <c r="AU74" s="418"/>
      <c r="AV74" s="418"/>
      <c r="AW74" s="418"/>
      <c r="AX74" s="418"/>
      <c r="AY74" s="418"/>
      <c r="AZ74" s="418"/>
      <c r="BA74" s="418"/>
      <c r="BB74" s="418"/>
      <c r="BC74" s="418"/>
      <c r="BD74" s="418"/>
      <c r="BE74" s="418"/>
      <c r="BF74" s="418"/>
      <c r="BG74" s="418"/>
      <c r="BH74" s="389" t="e">
        <f t="shared" si="42"/>
        <v>#DIV/0!</v>
      </c>
      <c r="BO74" s="397"/>
      <c r="BQ74" s="397"/>
      <c r="BR74" s="396"/>
      <c r="BS74" s="392" t="b">
        <f t="shared" si="43"/>
        <v>1</v>
      </c>
      <c r="BV74" s="418">
        <v>2.1447904973384757</v>
      </c>
      <c r="BW74" s="418"/>
      <c r="BX74" s="418">
        <v>18.13702583956773</v>
      </c>
      <c r="BY74" s="418">
        <v>8.7600000000000004E-4</v>
      </c>
      <c r="BZ74" s="418">
        <v>18.13702583956773</v>
      </c>
      <c r="CA74" s="418">
        <v>15.59055135135937</v>
      </c>
      <c r="CB74" s="418">
        <v>9.0399999999999998E-6</v>
      </c>
      <c r="CC74" s="418">
        <v>15.59055135135937</v>
      </c>
      <c r="CD74" s="418">
        <v>37.965001590611728</v>
      </c>
      <c r="CE74" s="418">
        <v>1.9072413440286804E-3</v>
      </c>
      <c r="CF74" s="418">
        <v>37.965001590611728</v>
      </c>
      <c r="CG74" s="418"/>
      <c r="CH74" s="418"/>
      <c r="CI74" s="418"/>
      <c r="CJ74" s="418"/>
      <c r="CK74" s="418">
        <v>0.96144871661447873</v>
      </c>
      <c r="CM74" s="418"/>
      <c r="CN74" s="418"/>
      <c r="CO74" s="418"/>
      <c r="CQ74" s="397"/>
      <c r="CR74" s="397"/>
      <c r="CS74" s="397"/>
      <c r="CT74" s="397"/>
      <c r="CU74" s="383" t="b">
        <f t="shared" si="44"/>
        <v>1</v>
      </c>
      <c r="CV74" s="383"/>
      <c r="CW74" s="388"/>
      <c r="CX74" s="383"/>
      <c r="CY74" s="383"/>
      <c r="CZ74" s="383"/>
      <c r="DA74" s="383"/>
      <c r="DB74" s="388"/>
      <c r="DC74" s="383" t="e">
        <f t="shared" si="34"/>
        <v>#DIV/0!</v>
      </c>
      <c r="DD74" s="383" t="e">
        <f t="shared" si="45"/>
        <v>#DIV/0!</v>
      </c>
      <c r="DE74" s="383" t="e">
        <f t="shared" si="46"/>
        <v>#DIV/0!</v>
      </c>
      <c r="DF74" s="383" t="e">
        <f t="shared" si="47"/>
        <v>#DIV/0!</v>
      </c>
      <c r="DG74" s="383" t="e">
        <f t="shared" si="48"/>
        <v>#DIV/0!</v>
      </c>
      <c r="DH74" s="383" t="e">
        <f t="shared" si="49"/>
        <v>#DIV/0!</v>
      </c>
      <c r="DI74" s="383" t="str">
        <f t="shared" si="50"/>
        <v/>
      </c>
      <c r="DK74" s="383"/>
      <c r="DL74" s="383"/>
      <c r="DM74" s="383"/>
      <c r="DN74" s="383"/>
      <c r="DO74" s="383"/>
      <c r="DP74" s="383"/>
      <c r="DQ74" s="383"/>
      <c r="DR74" s="383"/>
      <c r="DS74" s="383"/>
      <c r="DT74" s="383"/>
      <c r="DU74" s="383"/>
      <c r="DV74" s="383"/>
      <c r="DW74" s="383"/>
      <c r="DX74" s="383"/>
      <c r="DY74" s="383"/>
      <c r="DZ74" s="383"/>
      <c r="EA74" s="383"/>
      <c r="EB74" s="383"/>
      <c r="EC74" s="383"/>
      <c r="ED74" s="383"/>
      <c r="EE74" s="383"/>
      <c r="EF74" s="383"/>
      <c r="EG74" s="383"/>
      <c r="EH74" s="406"/>
      <c r="EI74" s="406"/>
      <c r="EJ74" s="406"/>
      <c r="EK74" s="383"/>
      <c r="EL74" s="385">
        <v>98.84</v>
      </c>
      <c r="EM74" s="394">
        <v>6.483275174775649</v>
      </c>
      <c r="EN74" s="395">
        <v>0.70432873470526314</v>
      </c>
      <c r="EO74" s="383"/>
      <c r="EP74" s="383"/>
      <c r="EQ74" s="383"/>
      <c r="ER74" s="383"/>
      <c r="ES74" s="383"/>
      <c r="ET74" s="383"/>
      <c r="EU74" s="383"/>
    </row>
    <row r="75" spans="1:151" s="389" customFormat="1" ht="14" customHeight="1" x14ac:dyDescent="0.2">
      <c r="A75" s="383">
        <v>76</v>
      </c>
      <c r="B75" s="389" t="s">
        <v>517</v>
      </c>
      <c r="C75" s="389" t="s">
        <v>622</v>
      </c>
      <c r="D75" s="389" t="s">
        <v>620</v>
      </c>
      <c r="E75" s="385" t="s">
        <v>577</v>
      </c>
      <c r="F75" s="393">
        <v>97.7</v>
      </c>
      <c r="G75" s="385" t="s">
        <v>613</v>
      </c>
      <c r="H75" s="385" t="s">
        <v>613</v>
      </c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18"/>
      <c r="AI75" s="418"/>
      <c r="AJ75" s="418"/>
      <c r="AK75" s="418"/>
      <c r="AL75" s="418"/>
      <c r="AM75" s="418"/>
      <c r="AN75" s="418"/>
      <c r="AO75" s="418"/>
      <c r="AP75" s="418"/>
      <c r="AQ75" s="418"/>
      <c r="AR75" s="418"/>
      <c r="AS75" s="418"/>
      <c r="AT75" s="418"/>
      <c r="AU75" s="418"/>
      <c r="AV75" s="418"/>
      <c r="AW75" s="418"/>
      <c r="AX75" s="418"/>
      <c r="AY75" s="418"/>
      <c r="AZ75" s="418"/>
      <c r="BA75" s="418"/>
      <c r="BB75" s="418"/>
      <c r="BC75" s="418"/>
      <c r="BD75" s="418"/>
      <c r="BE75" s="418"/>
      <c r="BF75" s="418"/>
      <c r="BG75" s="418"/>
      <c r="BH75" s="389" t="e">
        <f t="shared" si="42"/>
        <v>#DIV/0!</v>
      </c>
      <c r="BO75" s="397"/>
      <c r="BQ75" s="397"/>
      <c r="BR75" s="396"/>
      <c r="BS75" s="392" t="b">
        <f t="shared" si="43"/>
        <v>1</v>
      </c>
      <c r="BV75" s="418">
        <v>2.2462371052328538</v>
      </c>
      <c r="BW75" s="418"/>
      <c r="BX75" s="418">
        <v>18.650000607730224</v>
      </c>
      <c r="BY75" s="418">
        <v>1.0399999999999999E-3</v>
      </c>
      <c r="BZ75" s="418">
        <v>18.650000607730224</v>
      </c>
      <c r="CA75" s="418">
        <v>15.597761989573385</v>
      </c>
      <c r="CB75" s="418">
        <v>9.7799999999999995E-6</v>
      </c>
      <c r="CC75" s="418">
        <v>15.597761989573385</v>
      </c>
      <c r="CD75" s="418">
        <v>38.621228076288297</v>
      </c>
      <c r="CE75" s="418">
        <v>2.2159187555122577E-3</v>
      </c>
      <c r="CF75" s="418">
        <v>38.621228076288297</v>
      </c>
      <c r="CG75" s="418"/>
      <c r="CH75" s="418"/>
      <c r="CI75" s="418"/>
      <c r="CJ75" s="418"/>
      <c r="CK75" s="418">
        <v>0.97889713395369149</v>
      </c>
      <c r="CM75" s="418"/>
      <c r="CN75" s="418"/>
      <c r="CO75" s="418"/>
      <c r="CQ75" s="397"/>
      <c r="CR75" s="397"/>
      <c r="CS75" s="397"/>
      <c r="CT75" s="397"/>
      <c r="CU75" s="383" t="b">
        <f t="shared" si="44"/>
        <v>1</v>
      </c>
      <c r="CV75" s="383"/>
      <c r="CW75" s="388"/>
      <c r="CX75" s="383"/>
      <c r="CY75" s="383"/>
      <c r="CZ75" s="383"/>
      <c r="DA75" s="383"/>
      <c r="DB75" s="388"/>
      <c r="DC75" s="383" t="e">
        <f t="shared" si="34"/>
        <v>#DIV/0!</v>
      </c>
      <c r="DD75" s="383" t="e">
        <f t="shared" si="45"/>
        <v>#DIV/0!</v>
      </c>
      <c r="DE75" s="383" t="e">
        <f t="shared" si="46"/>
        <v>#DIV/0!</v>
      </c>
      <c r="DF75" s="383" t="e">
        <f t="shared" si="47"/>
        <v>#DIV/0!</v>
      </c>
      <c r="DG75" s="383" t="e">
        <f t="shared" si="48"/>
        <v>#DIV/0!</v>
      </c>
      <c r="DH75" s="383" t="e">
        <f t="shared" si="49"/>
        <v>#DIV/0!</v>
      </c>
      <c r="DI75" s="383" t="str">
        <f t="shared" si="50"/>
        <v/>
      </c>
      <c r="DK75" s="383"/>
      <c r="DL75" s="383"/>
      <c r="DM75" s="383"/>
      <c r="DN75" s="383"/>
      <c r="DO75" s="383"/>
      <c r="DP75" s="383"/>
      <c r="DQ75" s="383"/>
      <c r="DR75" s="383"/>
      <c r="DS75" s="383"/>
      <c r="DT75" s="383"/>
      <c r="DU75" s="383"/>
      <c r="DV75" s="383"/>
      <c r="DW75" s="383"/>
      <c r="DX75" s="383"/>
      <c r="DY75" s="383"/>
      <c r="DZ75" s="383"/>
      <c r="EA75" s="383"/>
      <c r="EB75" s="383"/>
      <c r="EC75" s="383"/>
      <c r="ED75" s="383"/>
      <c r="EE75" s="383"/>
      <c r="EF75" s="383"/>
      <c r="EG75" s="383"/>
      <c r="EK75" s="383"/>
      <c r="EL75" s="393">
        <v>98.9</v>
      </c>
      <c r="EM75" s="394">
        <v>4.9000000000000004</v>
      </c>
      <c r="EN75" s="395">
        <v>0.70391999999999999</v>
      </c>
      <c r="EO75" s="383"/>
      <c r="EP75" s="383"/>
      <c r="EQ75" s="383"/>
      <c r="ER75" s="383"/>
      <c r="ES75" s="383"/>
      <c r="ET75" s="383"/>
      <c r="EU75" s="383"/>
    </row>
    <row r="76" spans="1:151" s="389" customFormat="1" ht="14" customHeight="1" x14ac:dyDescent="0.2">
      <c r="A76" s="383">
        <v>77</v>
      </c>
      <c r="B76" s="389" t="s">
        <v>518</v>
      </c>
      <c r="C76" s="389" t="s">
        <v>622</v>
      </c>
      <c r="D76" s="389" t="s">
        <v>620</v>
      </c>
      <c r="E76" s="385" t="s">
        <v>577</v>
      </c>
      <c r="F76" s="393">
        <v>97.7</v>
      </c>
      <c r="G76" s="385" t="s">
        <v>613</v>
      </c>
      <c r="H76" s="385" t="s">
        <v>613</v>
      </c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18"/>
      <c r="AI76" s="418"/>
      <c r="AJ76" s="418"/>
      <c r="AK76" s="418"/>
      <c r="AL76" s="418"/>
      <c r="AM76" s="418"/>
      <c r="AN76" s="418"/>
      <c r="AO76" s="418"/>
      <c r="AP76" s="418"/>
      <c r="AQ76" s="418"/>
      <c r="AR76" s="418"/>
      <c r="AS76" s="418"/>
      <c r="AT76" s="418"/>
      <c r="AU76" s="418"/>
      <c r="AV76" s="418"/>
      <c r="AW76" s="418"/>
      <c r="AX76" s="418"/>
      <c r="AY76" s="418"/>
      <c r="AZ76" s="418"/>
      <c r="BA76" s="418"/>
      <c r="BB76" s="418"/>
      <c r="BC76" s="418"/>
      <c r="BD76" s="418"/>
      <c r="BE76" s="418"/>
      <c r="BF76" s="418"/>
      <c r="BG76" s="418"/>
      <c r="BH76" s="389" t="e">
        <f t="shared" si="42"/>
        <v>#DIV/0!</v>
      </c>
      <c r="BI76" s="389">
        <v>1.35</v>
      </c>
      <c r="BK76" s="389">
        <v>4.2409824618357375</v>
      </c>
      <c r="BM76" s="389">
        <v>0.19978397514081742</v>
      </c>
      <c r="BO76" s="397">
        <v>0.5128298</v>
      </c>
      <c r="BP76" s="389">
        <v>4.8499999999999996</v>
      </c>
      <c r="BQ76" s="397">
        <v>0.51270040598325051</v>
      </c>
      <c r="BR76" s="396">
        <v>3.7046529889162017</v>
      </c>
      <c r="BS76" s="392" t="b">
        <f t="shared" si="43"/>
        <v>0</v>
      </c>
      <c r="BT76" s="389">
        <v>8.9999999999999993E-3</v>
      </c>
      <c r="BU76" s="389">
        <v>0.04</v>
      </c>
      <c r="BV76" s="418">
        <v>0.97473416931090606</v>
      </c>
      <c r="BW76" s="418">
        <v>1.7081230000000001</v>
      </c>
      <c r="BX76" s="418">
        <v>18.707731038887601</v>
      </c>
      <c r="BY76" s="418">
        <v>9.0200000000000002E-4</v>
      </c>
      <c r="BZ76" s="418">
        <v>18.698585533326135</v>
      </c>
      <c r="CA76" s="418">
        <v>15.622626891623042</v>
      </c>
      <c r="CB76" s="418">
        <v>1.0499999999999999E-5</v>
      </c>
      <c r="CC76" s="418">
        <v>15.622187957286709</v>
      </c>
      <c r="CD76" s="418">
        <v>38.736896155259558</v>
      </c>
      <c r="CE76" s="418">
        <v>1.9754460815837663E-3</v>
      </c>
      <c r="CF76" s="418">
        <v>38.723569298684282</v>
      </c>
      <c r="CG76" s="418"/>
      <c r="CH76" s="418"/>
      <c r="CI76" s="418"/>
      <c r="CJ76" s="418"/>
      <c r="CK76" s="418">
        <v>0.98472993446029466</v>
      </c>
      <c r="CM76" s="418"/>
      <c r="CN76" s="418"/>
      <c r="CO76" s="418"/>
      <c r="CQ76" s="397"/>
      <c r="CR76" s="397"/>
      <c r="CS76" s="397"/>
      <c r="CT76" s="397"/>
      <c r="CU76" s="383" t="b">
        <f t="shared" si="44"/>
        <v>1</v>
      </c>
      <c r="CV76" s="383"/>
      <c r="CW76" s="388"/>
      <c r="CX76" s="383"/>
      <c r="CY76" s="383"/>
      <c r="CZ76" s="383"/>
      <c r="DA76" s="383"/>
      <c r="DB76" s="388"/>
      <c r="DC76" s="383" t="e">
        <f t="shared" si="34"/>
        <v>#DIV/0!</v>
      </c>
      <c r="DD76" s="383" t="e">
        <f t="shared" si="45"/>
        <v>#DIV/0!</v>
      </c>
      <c r="DE76" s="383" t="e">
        <f t="shared" si="46"/>
        <v>#DIV/0!</v>
      </c>
      <c r="DF76" s="383" t="e">
        <f t="shared" si="47"/>
        <v>#DIV/0!</v>
      </c>
      <c r="DG76" s="383" t="e">
        <f t="shared" si="48"/>
        <v>#DIV/0!</v>
      </c>
      <c r="DH76" s="383" t="e">
        <f t="shared" si="49"/>
        <v>#DIV/0!</v>
      </c>
      <c r="DI76" s="383" t="str">
        <f t="shared" si="50"/>
        <v/>
      </c>
      <c r="DK76" s="383"/>
      <c r="DL76" s="383"/>
      <c r="DM76" s="383"/>
      <c r="DN76" s="383"/>
      <c r="DO76" s="383"/>
      <c r="DP76" s="383"/>
      <c r="DQ76" s="383"/>
      <c r="DR76" s="383"/>
      <c r="DS76" s="383"/>
      <c r="DT76" s="383"/>
      <c r="DU76" s="383"/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3"/>
      <c r="EG76" s="383"/>
      <c r="EH76" s="398"/>
      <c r="EI76" s="398"/>
      <c r="EJ76" s="398"/>
      <c r="EK76" s="383"/>
      <c r="EL76" s="384">
        <v>98.6</v>
      </c>
      <c r="EM76" s="392">
        <v>3.9242114154958152</v>
      </c>
      <c r="EN76" s="391">
        <v>0.70387057543290732</v>
      </c>
      <c r="EO76" s="383"/>
      <c r="EP76" s="383"/>
      <c r="EQ76" s="383"/>
      <c r="ER76" s="383"/>
      <c r="ES76" s="383"/>
      <c r="ET76" s="383"/>
      <c r="EU76" s="383"/>
    </row>
    <row r="77" spans="1:151" s="389" customFormat="1" ht="14" customHeight="1" x14ac:dyDescent="0.2">
      <c r="A77" s="383">
        <v>78</v>
      </c>
      <c r="B77" s="389" t="s">
        <v>519</v>
      </c>
      <c r="C77" s="389" t="s">
        <v>622</v>
      </c>
      <c r="D77" s="389" t="s">
        <v>620</v>
      </c>
      <c r="E77" s="385" t="s">
        <v>577</v>
      </c>
      <c r="F77" s="393">
        <v>97.7</v>
      </c>
      <c r="G77" s="385" t="s">
        <v>613</v>
      </c>
      <c r="H77" s="385" t="s">
        <v>613</v>
      </c>
      <c r="I77" s="396">
        <v>50.15</v>
      </c>
      <c r="J77" s="396">
        <v>0.71899999999999997</v>
      </c>
      <c r="K77" s="396">
        <v>19.239999999999998</v>
      </c>
      <c r="L77" s="396">
        <v>11.23</v>
      </c>
      <c r="M77" s="396"/>
      <c r="N77" s="396"/>
      <c r="O77" s="396">
        <v>0.189</v>
      </c>
      <c r="P77" s="396">
        <v>5.47</v>
      </c>
      <c r="Q77" s="396">
        <v>10.62</v>
      </c>
      <c r="R77" s="396">
        <v>2.41</v>
      </c>
      <c r="S77" s="396">
        <v>0.1</v>
      </c>
      <c r="T77" s="396">
        <v>0.08</v>
      </c>
      <c r="U77" s="396"/>
      <c r="V77" s="396">
        <v>100.20799999999998</v>
      </c>
      <c r="W77" s="396">
        <v>49.102688614000215</v>
      </c>
      <c r="X77" s="424"/>
      <c r="Y77" s="424">
        <v>294.12461939999997</v>
      </c>
      <c r="Z77" s="424">
        <v>22.459726</v>
      </c>
      <c r="AA77" s="424">
        <v>25.101279000000002</v>
      </c>
      <c r="AB77" s="424">
        <v>20.501722999999998</v>
      </c>
      <c r="AC77" s="424">
        <v>51.126432000000001</v>
      </c>
      <c r="AD77" s="424">
        <v>74.547201999999999</v>
      </c>
      <c r="AE77" s="424">
        <v>15.338889</v>
      </c>
      <c r="AF77" s="424">
        <v>1.2494350000000001</v>
      </c>
      <c r="AG77" s="424">
        <v>4309.6795192789186</v>
      </c>
      <c r="AH77" s="418"/>
      <c r="AI77" s="418"/>
      <c r="AJ77" s="418">
        <v>75.527510000000007</v>
      </c>
      <c r="AK77" s="418">
        <v>5.2269999999999997E-2</v>
      </c>
      <c r="AL77" s="418">
        <v>1.2258E-2</v>
      </c>
      <c r="AM77" s="418"/>
      <c r="AN77" s="418"/>
      <c r="AO77" s="418">
        <v>2.4093610000000001</v>
      </c>
      <c r="AP77" s="418">
        <v>5.5106039999999998</v>
      </c>
      <c r="AQ77" s="418"/>
      <c r="AR77" s="418">
        <v>0.78461199999999998</v>
      </c>
      <c r="AS77" s="418">
        <v>277.02046481999997</v>
      </c>
      <c r="AT77" s="418">
        <v>4.1723939999999997</v>
      </c>
      <c r="AU77" s="418">
        <v>1.349839</v>
      </c>
      <c r="AV77" s="418">
        <v>8.8940029999999997</v>
      </c>
      <c r="AW77" s="418">
        <v>0.39542500000000003</v>
      </c>
      <c r="AX77" s="418">
        <v>0.72452099999999997</v>
      </c>
      <c r="AY77" s="418">
        <v>1.685141</v>
      </c>
      <c r="AZ77" s="418">
        <v>0.31426351000000002</v>
      </c>
      <c r="BA77" s="418">
        <v>2.03358828</v>
      </c>
      <c r="BB77" s="418">
        <v>11.4656521</v>
      </c>
      <c r="BC77" s="418">
        <v>0.4354400396</v>
      </c>
      <c r="BD77" s="418">
        <v>1.3355057000000001</v>
      </c>
      <c r="BE77" s="418">
        <v>0.20430300000000001</v>
      </c>
      <c r="BF77" s="418">
        <v>1.3286249999999999</v>
      </c>
      <c r="BG77" s="418">
        <v>0.201348</v>
      </c>
      <c r="BH77" s="389">
        <f t="shared" si="42"/>
        <v>1.252758008951216E-2</v>
      </c>
      <c r="BI77" s="389">
        <v>1.35</v>
      </c>
      <c r="BK77" s="389">
        <v>4.170170705230043</v>
      </c>
      <c r="BM77" s="389">
        <v>0.20317641521614743</v>
      </c>
      <c r="BO77" s="397">
        <v>0.51282930000000004</v>
      </c>
      <c r="BP77" s="389">
        <v>21.9</v>
      </c>
      <c r="BQ77" s="397">
        <v>0.51269770880278287</v>
      </c>
      <c r="BR77" s="396">
        <v>3.652026159524091</v>
      </c>
      <c r="BS77" s="392" t="b">
        <f t="shared" si="43"/>
        <v>0</v>
      </c>
      <c r="BT77" s="389">
        <v>0.01</v>
      </c>
      <c r="BU77" s="389">
        <v>0.05</v>
      </c>
      <c r="BV77" s="418">
        <v>1.1587223466679404</v>
      </c>
      <c r="BW77" s="418">
        <v>5.5106039999999998</v>
      </c>
      <c r="BX77" s="418">
        <v>18.559202201816429</v>
      </c>
      <c r="BY77" s="418">
        <v>6.5303910377480217E-3</v>
      </c>
      <c r="BZ77" s="418">
        <v>18.550676723476037</v>
      </c>
      <c r="CA77" s="418">
        <v>15.588692418367854</v>
      </c>
      <c r="CB77" s="418">
        <v>5.7105730375493144E-3</v>
      </c>
      <c r="CC77" s="418">
        <v>15.588283241953045</v>
      </c>
      <c r="CD77" s="418">
        <v>38.722070968033051</v>
      </c>
      <c r="CE77" s="418">
        <v>1.5410899650119143E-2</v>
      </c>
      <c r="CF77" s="418">
        <v>38.708094697983931</v>
      </c>
      <c r="CG77" s="418"/>
      <c r="CH77" s="418"/>
      <c r="CI77" s="418"/>
      <c r="CJ77" s="418"/>
      <c r="CK77" s="418">
        <v>0.99881199325572245</v>
      </c>
      <c r="CM77" s="418">
        <v>0.36292875853474571</v>
      </c>
      <c r="CN77" s="418"/>
      <c r="CO77" s="418">
        <v>263.6451532889314</v>
      </c>
      <c r="CQ77" s="397">
        <v>0.70424189999999998</v>
      </c>
      <c r="CR77" s="397">
        <v>1.0807997039229794E-6</v>
      </c>
      <c r="CS77" s="397">
        <v>3.8821241785671695E-3</v>
      </c>
      <c r="CT77" s="397">
        <v>0.70423643867196173</v>
      </c>
      <c r="CU77" s="383" t="b">
        <f t="shared" si="44"/>
        <v>0</v>
      </c>
      <c r="CV77" s="383">
        <f>AO77/BF77</f>
        <v>1.8134244049299089</v>
      </c>
      <c r="CW77" s="388">
        <f>(AY77/0.596)/(BA77/0.737)</f>
        <v>1.0246945894663204</v>
      </c>
      <c r="CX77" s="383">
        <f>AV77/AU77</f>
        <v>6.5889361620163589</v>
      </c>
      <c r="CY77" s="383">
        <f>R77/S77</f>
        <v>24.1</v>
      </c>
      <c r="CZ77" s="383">
        <f>AK77/AL77</f>
        <v>4.2641540218632725</v>
      </c>
      <c r="DA77" s="383">
        <f>(BA77/0.737)/(BF77/0.596)</f>
        <v>1.2377683745386685</v>
      </c>
      <c r="DB77" s="388">
        <f>AS77/BB77</f>
        <v>24.160899214794767</v>
      </c>
      <c r="DC77" s="383">
        <f t="shared" si="34"/>
        <v>1.252758008951216E-2</v>
      </c>
      <c r="DD77" s="383">
        <f t="shared" si="45"/>
        <v>0.50919390529177466</v>
      </c>
      <c r="DE77" s="383">
        <f t="shared" si="46"/>
        <v>23.967055843719461</v>
      </c>
      <c r="DF77" s="383">
        <f t="shared" si="47"/>
        <v>3.6098416073692303</v>
      </c>
      <c r="DG77" s="383">
        <f t="shared" si="48"/>
        <v>31.347527414945294</v>
      </c>
      <c r="DH77" s="383">
        <f t="shared" si="49"/>
        <v>0</v>
      </c>
      <c r="DI77" s="383" t="str">
        <f t="shared" si="50"/>
        <v/>
      </c>
      <c r="DK77" s="383"/>
      <c r="DL77" s="383"/>
      <c r="DM77" s="383"/>
      <c r="DN77" s="383"/>
      <c r="DO77" s="383"/>
      <c r="DP77" s="383"/>
      <c r="DQ77" s="383"/>
      <c r="DR77" s="383"/>
      <c r="DS77" s="383"/>
      <c r="DT77" s="383"/>
      <c r="DU77" s="383"/>
      <c r="DV77" s="383"/>
      <c r="DW77" s="383"/>
      <c r="DX77" s="383"/>
      <c r="DY77" s="383"/>
      <c r="DZ77" s="383"/>
      <c r="EA77" s="383"/>
      <c r="EB77" s="383"/>
      <c r="EC77" s="383"/>
      <c r="ED77" s="383"/>
      <c r="EE77" s="383"/>
      <c r="EF77" s="383"/>
      <c r="EG77" s="383"/>
      <c r="EH77" s="413"/>
      <c r="EI77" s="413"/>
      <c r="EJ77" s="413"/>
      <c r="EK77" s="383"/>
      <c r="EL77" s="393">
        <v>97.7</v>
      </c>
      <c r="EM77" s="396"/>
      <c r="EN77" s="397"/>
      <c r="EO77" s="383"/>
      <c r="EP77" s="383"/>
      <c r="EQ77" s="383"/>
      <c r="ER77" s="383"/>
      <c r="ES77" s="383"/>
      <c r="ET77" s="383"/>
      <c r="EU77" s="383"/>
    </row>
    <row r="78" spans="1:151" s="389" customFormat="1" ht="14" x14ac:dyDescent="0.2">
      <c r="A78" s="383">
        <v>79</v>
      </c>
      <c r="B78" s="415" t="s">
        <v>520</v>
      </c>
      <c r="C78" s="415" t="s">
        <v>557</v>
      </c>
      <c r="D78" s="389" t="s">
        <v>619</v>
      </c>
      <c r="E78" s="435" t="s">
        <v>575</v>
      </c>
      <c r="F78" s="420">
        <v>116</v>
      </c>
      <c r="G78" s="385" t="s">
        <v>613</v>
      </c>
      <c r="H78" s="385" t="s">
        <v>613</v>
      </c>
      <c r="I78" s="421">
        <v>51.45</v>
      </c>
      <c r="J78" s="421">
        <v>2.1999999999999999E-2</v>
      </c>
      <c r="K78" s="421">
        <v>0.64</v>
      </c>
      <c r="L78" s="421">
        <v>4.5999999999999996</v>
      </c>
      <c r="M78" s="421"/>
      <c r="N78" s="421"/>
      <c r="O78" s="421">
        <v>0.109</v>
      </c>
      <c r="P78" s="421">
        <v>21.92</v>
      </c>
      <c r="Q78" s="421">
        <v>18.68</v>
      </c>
      <c r="R78" s="421">
        <v>0.13</v>
      </c>
      <c r="S78" s="421"/>
      <c r="T78" s="421"/>
      <c r="U78" s="421"/>
      <c r="V78" s="421">
        <v>97.531000000000006</v>
      </c>
      <c r="W78" s="421">
        <v>90.419732433816989</v>
      </c>
      <c r="X78" s="436"/>
      <c r="Y78" s="436">
        <v>95.599553080000007</v>
      </c>
      <c r="Z78" s="436">
        <v>1840</v>
      </c>
      <c r="AA78" s="436">
        <v>40.136833000000003</v>
      </c>
      <c r="AB78" s="436">
        <v>299.93805600000002</v>
      </c>
      <c r="AC78" s="436">
        <v>198.85609600000001</v>
      </c>
      <c r="AD78" s="436"/>
      <c r="AE78" s="436"/>
      <c r="AF78" s="436">
        <v>1.4639930000000001</v>
      </c>
      <c r="AG78" s="436">
        <v>131.86780170255383</v>
      </c>
      <c r="AH78" s="437"/>
      <c r="AI78" s="437"/>
      <c r="AJ78" s="437"/>
      <c r="AK78" s="437"/>
      <c r="AL78" s="437">
        <v>1.0614999999999999E-2</v>
      </c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389" t="e">
        <f t="shared" si="42"/>
        <v>#DIV/0!</v>
      </c>
      <c r="BI78" s="415"/>
      <c r="BJ78" s="415"/>
      <c r="BK78" s="415"/>
      <c r="BL78" s="415"/>
      <c r="BM78" s="415"/>
      <c r="BN78" s="415"/>
      <c r="BO78" s="422"/>
      <c r="BP78" s="415"/>
      <c r="BQ78" s="422"/>
      <c r="BR78" s="421"/>
      <c r="BS78" s="392" t="b">
        <f t="shared" si="43"/>
        <v>1</v>
      </c>
      <c r="BT78" s="415"/>
      <c r="BU78" s="415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15"/>
      <c r="CM78" s="437"/>
      <c r="CN78" s="437"/>
      <c r="CO78" s="437">
        <v>11.715986549332987</v>
      </c>
      <c r="CP78" s="415"/>
      <c r="CQ78" s="422">
        <v>0.70577259999999997</v>
      </c>
      <c r="CR78" s="422">
        <v>1.2E-5</v>
      </c>
      <c r="CS78" s="422"/>
      <c r="CT78" s="422"/>
      <c r="CU78" s="383" t="b">
        <f t="shared" si="44"/>
        <v>0</v>
      </c>
      <c r="CV78" s="383"/>
      <c r="CW78" s="388"/>
      <c r="CX78" s="383"/>
      <c r="CY78" s="383"/>
      <c r="CZ78" s="383"/>
      <c r="DA78" s="383"/>
      <c r="DB78" s="388"/>
      <c r="DC78" s="383" t="e">
        <f t="shared" si="34"/>
        <v>#DIV/0!</v>
      </c>
      <c r="DD78" s="383" t="e">
        <f t="shared" si="45"/>
        <v>#DIV/0!</v>
      </c>
      <c r="DE78" s="383" t="e">
        <f t="shared" si="46"/>
        <v>#DIV/0!</v>
      </c>
      <c r="DF78" s="383" t="e">
        <f t="shared" si="47"/>
        <v>#DIV/0!</v>
      </c>
      <c r="DG78" s="383" t="e">
        <f t="shared" si="48"/>
        <v>#DIV/0!</v>
      </c>
      <c r="DH78" s="383">
        <f t="shared" si="49"/>
        <v>0</v>
      </c>
      <c r="DI78" s="383" t="str">
        <f t="shared" si="50"/>
        <v/>
      </c>
      <c r="DJ78" s="415"/>
      <c r="DK78" s="383"/>
      <c r="DL78" s="383"/>
      <c r="DM78" s="383"/>
      <c r="DN78" s="383"/>
      <c r="DO78" s="383"/>
      <c r="DP78" s="383"/>
      <c r="DQ78" s="383"/>
      <c r="DR78" s="383"/>
      <c r="DS78" s="383"/>
      <c r="DT78" s="383"/>
      <c r="DU78" s="383"/>
      <c r="DV78" s="383"/>
      <c r="DW78" s="383"/>
      <c r="DX78" s="383"/>
      <c r="DY78" s="383"/>
      <c r="DZ78" s="383"/>
      <c r="EA78" s="383"/>
      <c r="EB78" s="383"/>
      <c r="EC78" s="383"/>
      <c r="ED78" s="383"/>
      <c r="EE78" s="383"/>
      <c r="EF78" s="383"/>
      <c r="EG78" s="383"/>
      <c r="EK78" s="383"/>
      <c r="EL78" s="393">
        <v>99</v>
      </c>
      <c r="EM78" s="394">
        <v>7.5589799219466514</v>
      </c>
      <c r="EN78" s="395">
        <v>0.70427253904089548</v>
      </c>
      <c r="EO78" s="383"/>
      <c r="EP78" s="383"/>
      <c r="EQ78" s="383"/>
      <c r="ER78" s="383"/>
      <c r="ES78" s="383"/>
      <c r="ET78" s="383"/>
      <c r="EU78" s="383"/>
    </row>
    <row r="79" spans="1:151" s="415" customFormat="1" ht="14" x14ac:dyDescent="0.2">
      <c r="A79" s="383">
        <v>80</v>
      </c>
      <c r="B79" s="415" t="s">
        <v>521</v>
      </c>
      <c r="C79" s="415" t="s">
        <v>557</v>
      </c>
      <c r="D79" s="389" t="s">
        <v>619</v>
      </c>
      <c r="E79" s="435" t="s">
        <v>575</v>
      </c>
      <c r="F79" s="420">
        <v>116</v>
      </c>
      <c r="G79" s="385" t="s">
        <v>613</v>
      </c>
      <c r="H79" s="385" t="s">
        <v>613</v>
      </c>
      <c r="I79" s="421">
        <v>40.93</v>
      </c>
      <c r="J79" s="421">
        <v>1.0999999999999999E-2</v>
      </c>
      <c r="K79" s="421">
        <v>0.56999999999999995</v>
      </c>
      <c r="L79" s="421">
        <v>10.050000000000001</v>
      </c>
      <c r="M79" s="421"/>
      <c r="N79" s="421"/>
      <c r="O79" s="421">
        <v>0.153</v>
      </c>
      <c r="P79" s="421">
        <v>41.68</v>
      </c>
      <c r="Q79" s="421">
        <v>4.42</v>
      </c>
      <c r="R79" s="421">
        <v>0.03</v>
      </c>
      <c r="S79" s="421"/>
      <c r="T79" s="421"/>
      <c r="U79" s="421"/>
      <c r="V79" s="421">
        <v>97.823999999999998</v>
      </c>
      <c r="W79" s="421">
        <v>89.147168855715549</v>
      </c>
      <c r="X79" s="436"/>
      <c r="Y79" s="436">
        <v>24.7288888</v>
      </c>
      <c r="Z79" s="436">
        <v>3810</v>
      </c>
      <c r="AA79" s="436">
        <v>95.419386000000003</v>
      </c>
      <c r="AB79" s="436">
        <v>547.93616799999995</v>
      </c>
      <c r="AC79" s="436"/>
      <c r="AD79" s="436">
        <v>39.899833000000001</v>
      </c>
      <c r="AE79" s="436" t="s">
        <v>522</v>
      </c>
      <c r="AF79" s="436">
        <v>0.91586500000000004</v>
      </c>
      <c r="AG79" s="436">
        <v>65.933900851276917</v>
      </c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389" t="e">
        <f t="shared" si="42"/>
        <v>#DIV/0!</v>
      </c>
      <c r="BO79" s="422"/>
      <c r="BQ79" s="422"/>
      <c r="BR79" s="421"/>
      <c r="BS79" s="392" t="b">
        <f t="shared" si="43"/>
        <v>1</v>
      </c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M79" s="437">
        <v>7.4771393111092252E-2</v>
      </c>
      <c r="CN79" s="437"/>
      <c r="CO79" s="437">
        <v>84.248073910743742</v>
      </c>
      <c r="CQ79" s="422">
        <v>0.70614160000000004</v>
      </c>
      <c r="CR79" s="422"/>
      <c r="CS79" s="422">
        <v>2.5028989926056035E-3</v>
      </c>
      <c r="CT79" s="422"/>
      <c r="CU79" s="383" t="b">
        <f t="shared" si="44"/>
        <v>0</v>
      </c>
      <c r="CV79" s="383"/>
      <c r="CW79" s="388"/>
      <c r="CX79" s="383"/>
      <c r="CY79" s="383"/>
      <c r="CZ79" s="383"/>
      <c r="DA79" s="383"/>
      <c r="DB79" s="388"/>
      <c r="DC79" s="383" t="e">
        <f t="shared" si="34"/>
        <v>#DIV/0!</v>
      </c>
      <c r="DD79" s="383" t="e">
        <f t="shared" si="45"/>
        <v>#DIV/0!</v>
      </c>
      <c r="DE79" s="383" t="e">
        <f t="shared" si="46"/>
        <v>#DIV/0!</v>
      </c>
      <c r="DF79" s="383" t="e">
        <f t="shared" si="47"/>
        <v>#DIV/0!</v>
      </c>
      <c r="DG79" s="383" t="e">
        <f t="shared" si="48"/>
        <v>#DIV/0!</v>
      </c>
      <c r="DH79" s="383">
        <f t="shared" si="49"/>
        <v>0</v>
      </c>
      <c r="DI79" s="383" t="str">
        <f t="shared" si="50"/>
        <v/>
      </c>
      <c r="DK79" s="383"/>
      <c r="DL79" s="383"/>
      <c r="DM79" s="383"/>
      <c r="DN79" s="383"/>
      <c r="DO79" s="383"/>
      <c r="DP79" s="383"/>
      <c r="DQ79" s="383"/>
      <c r="DR79" s="383"/>
      <c r="DS79" s="383"/>
      <c r="DT79" s="383"/>
      <c r="DU79" s="383"/>
      <c r="DV79" s="383"/>
      <c r="DW79" s="383"/>
      <c r="DX79" s="383"/>
      <c r="DY79" s="383"/>
      <c r="DZ79" s="383"/>
      <c r="EA79" s="383"/>
      <c r="EB79" s="383"/>
      <c r="EC79" s="383"/>
      <c r="ED79" s="383"/>
      <c r="EE79" s="383"/>
      <c r="EF79" s="383"/>
      <c r="EG79" s="383"/>
      <c r="EH79" s="389"/>
      <c r="EI79" s="389"/>
      <c r="EJ79" s="389"/>
      <c r="EK79" s="383"/>
      <c r="EL79" s="393">
        <v>102</v>
      </c>
      <c r="EM79" s="394">
        <v>5.8144054054998229</v>
      </c>
      <c r="EN79" s="389"/>
      <c r="EO79" s="383"/>
      <c r="EP79" s="383"/>
      <c r="EQ79" s="383"/>
      <c r="ER79" s="383"/>
      <c r="ES79" s="383"/>
      <c r="ET79" s="383"/>
      <c r="EU79" s="383"/>
    </row>
    <row r="80" spans="1:151" s="415" customFormat="1" ht="14" x14ac:dyDescent="0.2">
      <c r="A80" s="383">
        <v>81</v>
      </c>
      <c r="B80" s="415" t="s">
        <v>523</v>
      </c>
      <c r="C80" s="415" t="s">
        <v>557</v>
      </c>
      <c r="D80" s="389" t="s">
        <v>619</v>
      </c>
      <c r="E80" s="435" t="s">
        <v>575</v>
      </c>
      <c r="F80" s="420">
        <v>116</v>
      </c>
      <c r="G80" s="385" t="s">
        <v>613</v>
      </c>
      <c r="H80" s="385" t="s">
        <v>613</v>
      </c>
      <c r="I80" s="421">
        <v>50.66</v>
      </c>
      <c r="J80" s="421">
        <v>0.308</v>
      </c>
      <c r="K80" s="421">
        <v>3.86</v>
      </c>
      <c r="L80" s="421">
        <v>8.9600000000000009</v>
      </c>
      <c r="M80" s="421"/>
      <c r="N80" s="421"/>
      <c r="O80" s="421">
        <v>0.193</v>
      </c>
      <c r="P80" s="421">
        <v>16.920000000000002</v>
      </c>
      <c r="Q80" s="421">
        <v>18</v>
      </c>
      <c r="R80" s="421">
        <v>0.27</v>
      </c>
      <c r="S80" s="421"/>
      <c r="T80" s="421"/>
      <c r="U80" s="421"/>
      <c r="V80" s="421">
        <v>99.150999999999982</v>
      </c>
      <c r="W80" s="421">
        <v>78.903858436628909</v>
      </c>
      <c r="X80" s="436"/>
      <c r="Y80" s="436">
        <v>322.87077109999996</v>
      </c>
      <c r="Z80" s="436">
        <v>933.98565399999995</v>
      </c>
      <c r="AA80" s="436">
        <v>39.978150999999997</v>
      </c>
      <c r="AB80" s="436">
        <v>84.363268000000005</v>
      </c>
      <c r="AC80" s="436">
        <v>25.781972</v>
      </c>
      <c r="AD80" s="436">
        <v>32.079101999999999</v>
      </c>
      <c r="AE80" s="436">
        <v>4.3925419999999997</v>
      </c>
      <c r="AF80" s="436">
        <v>1.751582</v>
      </c>
      <c r="AG80" s="436">
        <v>1846.1492238357537</v>
      </c>
      <c r="AH80" s="437"/>
      <c r="AI80" s="437"/>
      <c r="AJ80" s="437"/>
      <c r="AK80" s="437"/>
      <c r="AL80" s="437"/>
      <c r="AM80" s="437"/>
      <c r="AN80" s="437"/>
      <c r="AO80" s="437">
        <v>0.165769</v>
      </c>
      <c r="AP80" s="437">
        <v>0.72119699999999998</v>
      </c>
      <c r="AQ80" s="437"/>
      <c r="AR80" s="437">
        <v>0.17307</v>
      </c>
      <c r="AS80" s="437">
        <v>12.343420999999999</v>
      </c>
      <c r="AT80" s="437">
        <v>1.5349504212000002</v>
      </c>
      <c r="AU80" s="437">
        <v>0.69089199999999995</v>
      </c>
      <c r="AV80" s="437">
        <v>2.4391409999999998</v>
      </c>
      <c r="AW80" s="437">
        <v>0.15906200000000001</v>
      </c>
      <c r="AX80" s="437">
        <v>0.306394</v>
      </c>
      <c r="AY80" s="437">
        <v>1.1278589999999999</v>
      </c>
      <c r="AZ80" s="437">
        <v>0.22757079113999998</v>
      </c>
      <c r="BA80" s="437">
        <v>1.534375</v>
      </c>
      <c r="BB80" s="437">
        <v>8.0280727799999987</v>
      </c>
      <c r="BC80" s="437">
        <v>0.32039282999999996</v>
      </c>
      <c r="BD80" s="437">
        <v>0.96239200000000003</v>
      </c>
      <c r="BE80" s="437">
        <v>0.14001669999999999</v>
      </c>
      <c r="BF80" s="437">
        <v>0.80590899999999999</v>
      </c>
      <c r="BG80" s="437">
        <v>0.112841</v>
      </c>
      <c r="BH80" s="389">
        <f t="shared" si="42"/>
        <v>0</v>
      </c>
      <c r="BO80" s="422"/>
      <c r="BQ80" s="422"/>
      <c r="BR80" s="421"/>
      <c r="BS80" s="392" t="b">
        <f t="shared" si="43"/>
        <v>1</v>
      </c>
      <c r="BV80" s="437"/>
      <c r="BW80" s="437"/>
      <c r="BX80" s="437"/>
      <c r="BY80" s="437"/>
      <c r="BZ80" s="437"/>
      <c r="CA80" s="437"/>
      <c r="CB80" s="437"/>
      <c r="CC80" s="437"/>
      <c r="CD80" s="437"/>
      <c r="CE80" s="437"/>
      <c r="CF80" s="437"/>
      <c r="CG80" s="437"/>
      <c r="CH80" s="437"/>
      <c r="CI80" s="437"/>
      <c r="CJ80" s="437"/>
      <c r="CK80" s="437"/>
      <c r="CM80" s="437"/>
      <c r="CN80" s="437"/>
      <c r="CO80" s="437">
        <v>11.715986549332987</v>
      </c>
      <c r="CQ80" s="422"/>
      <c r="CR80" s="422"/>
      <c r="CS80" s="422"/>
      <c r="CT80" s="389"/>
      <c r="CU80" s="383" t="b">
        <f t="shared" si="44"/>
        <v>1</v>
      </c>
      <c r="CV80" s="383">
        <f t="shared" ref="CV80:CV106" si="51">AO80/BF80</f>
        <v>0.2056919577768706</v>
      </c>
      <c r="CW80" s="388">
        <f t="shared" ref="CW80:CW106" si="52">(AY80/0.596)/(BA80/0.737)</f>
        <v>0.90895948058338683</v>
      </c>
      <c r="CX80" s="383">
        <f t="shared" ref="CX80:CX106" si="53">AV80/AU80</f>
        <v>3.5304229894107908</v>
      </c>
      <c r="CY80" s="383"/>
      <c r="CZ80" s="383"/>
      <c r="DA80" s="383">
        <f t="shared" ref="DA80:DA106" si="54">(BA80/0.737)/(BF80/0.596)</f>
        <v>1.5396580602185181</v>
      </c>
      <c r="DB80" s="388">
        <f t="shared" ref="DB80:DB106" si="55">AS80/BB80</f>
        <v>1.5375322743399447</v>
      </c>
      <c r="DC80" s="383">
        <f t="shared" si="34"/>
        <v>0</v>
      </c>
      <c r="DD80" s="383">
        <f t="shared" si="45"/>
        <v>0.70941519659000885</v>
      </c>
      <c r="DE80" s="383">
        <f t="shared" si="46"/>
        <v>65.148684034902942</v>
      </c>
      <c r="DF80" s="383">
        <f t="shared" si="47"/>
        <v>81.014817529111255</v>
      </c>
      <c r="DG80" s="383">
        <f t="shared" si="48"/>
        <v>0</v>
      </c>
      <c r="DH80" s="383">
        <f t="shared" si="49"/>
        <v>0</v>
      </c>
      <c r="DI80" s="383" t="str">
        <f t="shared" si="50"/>
        <v/>
      </c>
      <c r="DK80" s="383"/>
      <c r="DL80" s="383"/>
      <c r="DM80" s="383"/>
      <c r="DN80" s="383"/>
      <c r="DO80" s="383"/>
      <c r="DP80" s="383"/>
      <c r="DQ80" s="383"/>
      <c r="DR80" s="383"/>
      <c r="DS80" s="383"/>
      <c r="DT80" s="383"/>
      <c r="DU80" s="383"/>
      <c r="DV80" s="383"/>
      <c r="DW80" s="383"/>
      <c r="DX80" s="383"/>
      <c r="DY80" s="383"/>
      <c r="DZ80" s="383"/>
      <c r="EA80" s="383"/>
      <c r="EB80" s="383"/>
      <c r="EC80" s="383"/>
      <c r="ED80" s="383"/>
      <c r="EE80" s="383"/>
      <c r="EF80" s="383"/>
      <c r="EG80" s="383"/>
      <c r="EH80" s="389"/>
      <c r="EI80" s="389"/>
      <c r="EJ80" s="389"/>
      <c r="EK80" s="383"/>
      <c r="EL80" s="393">
        <v>102</v>
      </c>
      <c r="EM80" s="394">
        <v>5.1626678771676815</v>
      </c>
      <c r="EN80" s="389"/>
      <c r="EO80" s="383"/>
      <c r="EP80" s="383"/>
      <c r="EQ80" s="383"/>
      <c r="ER80" s="383"/>
      <c r="ES80" s="383"/>
      <c r="ET80" s="383"/>
      <c r="EU80" s="383"/>
    </row>
    <row r="81" spans="1:151" s="415" customFormat="1" ht="13" customHeight="1" x14ac:dyDescent="0.2">
      <c r="A81" s="383">
        <v>82</v>
      </c>
      <c r="B81" s="389" t="s">
        <v>533</v>
      </c>
      <c r="C81" s="389" t="s">
        <v>561</v>
      </c>
      <c r="D81" s="389" t="s">
        <v>560</v>
      </c>
      <c r="E81" s="385" t="s">
        <v>578</v>
      </c>
      <c r="F81" s="385">
        <v>98.91</v>
      </c>
      <c r="G81" s="385" t="s">
        <v>578</v>
      </c>
      <c r="H81" s="385" t="s">
        <v>578</v>
      </c>
      <c r="I81" s="394">
        <v>79.514627273309529</v>
      </c>
      <c r="J81" s="394">
        <v>3.6800355353769451E-2</v>
      </c>
      <c r="K81" s="394">
        <v>12.134171224756413</v>
      </c>
      <c r="L81" s="394">
        <v>0.17505033898009251</v>
      </c>
      <c r="M81" s="394"/>
      <c r="N81" s="394"/>
      <c r="O81" s="394">
        <v>4.9730209937526295E-3</v>
      </c>
      <c r="P81" s="394">
        <v>4.8735605738775764E-2</v>
      </c>
      <c r="Q81" s="394">
        <v>3.634283742234421</v>
      </c>
      <c r="R81" s="394">
        <v>3.4721632578380852</v>
      </c>
      <c r="S81" s="394">
        <v>2.2875896571262089E-2</v>
      </c>
      <c r="T81" s="394">
        <v>8.9514377887547313E-3</v>
      </c>
      <c r="U81" s="394">
        <v>0.53736830941101932</v>
      </c>
      <c r="V81" s="394">
        <v>99.590085802990458</v>
      </c>
      <c r="W81" s="394"/>
      <c r="X81" s="438">
        <v>3.1</v>
      </c>
      <c r="Y81" s="438">
        <v>3.9899581799999999</v>
      </c>
      <c r="Z81" s="438">
        <v>9.440434569999999</v>
      </c>
      <c r="AA81" s="438">
        <v>2.0389890500000001</v>
      </c>
      <c r="AB81" s="438">
        <v>0.57507944</v>
      </c>
      <c r="AC81" s="438">
        <v>5.0124445500000006</v>
      </c>
      <c r="AD81" s="438">
        <v>4.0148053500000005</v>
      </c>
      <c r="AE81" s="438">
        <v>10.6</v>
      </c>
      <c r="AF81" s="438"/>
      <c r="AG81" s="438">
        <v>373.84611791999998</v>
      </c>
      <c r="AH81" s="439">
        <v>0.22230426235246448</v>
      </c>
      <c r="AI81" s="439">
        <v>0.21899379999999999</v>
      </c>
      <c r="AJ81" s="439">
        <v>10.854576071470007</v>
      </c>
      <c r="AK81" s="439">
        <v>1.8974100000000001E-2</v>
      </c>
      <c r="AL81" s="439">
        <v>3.5663399999999999E-3</v>
      </c>
      <c r="AM81" s="439">
        <v>4.0050691409409672E-2</v>
      </c>
      <c r="AN81" s="439">
        <v>4.9466930355683645E-3</v>
      </c>
      <c r="AO81" s="439">
        <v>0.208707235519694</v>
      </c>
      <c r="AP81" s="439">
        <v>0.3652607071690207</v>
      </c>
      <c r="AQ81" s="439">
        <v>1.4386819205737482</v>
      </c>
      <c r="AR81" s="439">
        <v>3.6773812951179263E-2</v>
      </c>
      <c r="AS81" s="439">
        <v>146.59543904937604</v>
      </c>
      <c r="AT81" s="439">
        <v>0.17710958178464101</v>
      </c>
      <c r="AU81" s="439">
        <v>6.2803900284146633E-2</v>
      </c>
      <c r="AV81" s="439">
        <v>0.43328404068651966</v>
      </c>
      <c r="AW81" s="439">
        <v>5.0879168277313674E-2</v>
      </c>
      <c r="AX81" s="439">
        <v>0.22953999735736152</v>
      </c>
      <c r="AY81" s="439">
        <v>5.8322286808442009E-2</v>
      </c>
      <c r="AZ81" s="439">
        <v>1.0187618981705195E-2</v>
      </c>
      <c r="BA81" s="439">
        <v>7.5663765649685369E-2</v>
      </c>
      <c r="BB81" s="439">
        <v>0.46473466194537155</v>
      </c>
      <c r="BC81" s="439">
        <v>1.7032965708936816E-2</v>
      </c>
      <c r="BD81" s="439">
        <v>4.588105313685463E-2</v>
      </c>
      <c r="BE81" s="439">
        <v>1.0081137089885775E-2</v>
      </c>
      <c r="BF81" s="439">
        <v>4.7641981768785667E-2</v>
      </c>
      <c r="BG81" s="439">
        <v>8.4404662737725938E-3</v>
      </c>
      <c r="BH81" s="389">
        <f t="shared" si="42"/>
        <v>0.10713197902003876</v>
      </c>
      <c r="BI81" s="440"/>
      <c r="BJ81" s="440"/>
      <c r="BK81" s="440"/>
      <c r="BL81" s="440"/>
      <c r="BM81" s="440"/>
      <c r="BN81" s="440"/>
      <c r="BO81" s="384">
        <v>0.51292300000000002</v>
      </c>
      <c r="BP81" s="399">
        <v>4.1999999999999998E-5</v>
      </c>
      <c r="BQ81" s="395">
        <v>0.51278335608803272</v>
      </c>
      <c r="BR81" s="394">
        <v>5.3470240335373731</v>
      </c>
      <c r="BS81" s="392" t="b">
        <f t="shared" si="43"/>
        <v>0</v>
      </c>
      <c r="BT81" s="440"/>
      <c r="BU81" s="440"/>
      <c r="BV81" s="440"/>
      <c r="BW81" s="440"/>
      <c r="BX81" s="384">
        <v>18.652000000000001</v>
      </c>
      <c r="BY81" s="441">
        <v>3.0000000000000001E-3</v>
      </c>
      <c r="BZ81" s="441">
        <v>18.649728477079076</v>
      </c>
      <c r="CA81" s="384">
        <v>15.615</v>
      </c>
      <c r="CB81" s="441">
        <v>2E-3</v>
      </c>
      <c r="CC81" s="441">
        <v>15.614390832643267</v>
      </c>
      <c r="CD81" s="384">
        <v>38.834000000000003</v>
      </c>
      <c r="CE81" s="441">
        <v>6.0000000000000001E-3</v>
      </c>
      <c r="CF81" s="441">
        <v>38.829295973121219</v>
      </c>
      <c r="CG81" s="439"/>
      <c r="CH81" s="439"/>
      <c r="CI81" s="439"/>
      <c r="CJ81" s="439"/>
      <c r="CK81" s="439"/>
      <c r="CL81" s="440"/>
      <c r="CM81" s="440"/>
      <c r="CN81" s="440"/>
      <c r="CO81" s="440"/>
      <c r="CP81" s="440"/>
      <c r="CQ81" s="442">
        <v>0.70503199999999999</v>
      </c>
      <c r="CR81" s="399">
        <v>6.0000000000000002E-6</v>
      </c>
      <c r="CS81" s="395"/>
      <c r="CT81" s="395">
        <v>0.70502955948847168</v>
      </c>
      <c r="CU81" s="383" t="b">
        <f t="shared" si="44"/>
        <v>0</v>
      </c>
      <c r="CV81" s="383">
        <f t="shared" si="51"/>
        <v>4.38074210540998</v>
      </c>
      <c r="CW81" s="388">
        <f t="shared" si="52"/>
        <v>0.95316441633500393</v>
      </c>
      <c r="CX81" s="383">
        <f t="shared" si="53"/>
        <v>6.8989989272352883</v>
      </c>
      <c r="CY81" s="383">
        <f t="shared" ref="CY81:CY86" si="56">R81/S81</f>
        <v>151.78260869565219</v>
      </c>
      <c r="CZ81" s="383">
        <f t="shared" ref="CZ81:CZ106" si="57">AK81/AL81</f>
        <v>5.3203284039098913</v>
      </c>
      <c r="DA81" s="383">
        <f t="shared" si="54"/>
        <v>1.2843308212877371</v>
      </c>
      <c r="DB81" s="388">
        <f t="shared" si="55"/>
        <v>315.43900434654472</v>
      </c>
      <c r="DC81" s="383">
        <f t="shared" si="34"/>
        <v>0.10713197902003876</v>
      </c>
      <c r="DD81" s="383">
        <f t="shared" si="45"/>
        <v>0.16589237913183583</v>
      </c>
      <c r="DE81" s="383">
        <f t="shared" si="46"/>
        <v>564.62219035442399</v>
      </c>
      <c r="DF81" s="383">
        <f t="shared" si="47"/>
        <v>6.8214946282413438</v>
      </c>
      <c r="DG81" s="383">
        <f t="shared" si="48"/>
        <v>52.008623680158657</v>
      </c>
      <c r="DH81" s="383">
        <f t="shared" si="49"/>
        <v>0</v>
      </c>
      <c r="DI81" s="383" t="str">
        <f t="shared" si="50"/>
        <v/>
      </c>
      <c r="DJ81" s="389"/>
      <c r="DK81" s="425"/>
      <c r="DL81" s="425"/>
      <c r="DM81" s="425"/>
      <c r="DN81" s="425"/>
      <c r="DO81" s="425"/>
      <c r="DP81" s="425"/>
      <c r="DQ81" s="425"/>
      <c r="DR81" s="425"/>
      <c r="DS81" s="425"/>
      <c r="DT81" s="425"/>
      <c r="DU81" s="425"/>
      <c r="DV81" s="425"/>
      <c r="DW81" s="425"/>
      <c r="DX81" s="425"/>
      <c r="DY81" s="425"/>
      <c r="DZ81" s="425"/>
      <c r="EA81" s="425"/>
      <c r="EB81" s="425"/>
      <c r="EC81" s="425"/>
      <c r="ED81" s="425"/>
      <c r="EE81" s="425"/>
      <c r="EF81" s="425"/>
      <c r="EG81" s="425"/>
      <c r="EH81" s="385"/>
      <c r="EI81" s="394"/>
      <c r="EJ81" s="395"/>
      <c r="EK81" s="425"/>
      <c r="EL81" s="425"/>
      <c r="EM81" s="425"/>
      <c r="EN81" s="425"/>
      <c r="EO81" s="425"/>
      <c r="EP81" s="425"/>
      <c r="EQ81" s="425"/>
      <c r="ER81" s="425"/>
      <c r="ES81" s="425"/>
      <c r="ET81" s="425"/>
      <c r="EU81" s="425"/>
    </row>
    <row r="82" spans="1:151" s="389" customFormat="1" ht="14" x14ac:dyDescent="0.2">
      <c r="A82" s="383">
        <v>83</v>
      </c>
      <c r="B82" s="389" t="s">
        <v>534</v>
      </c>
      <c r="C82" s="389" t="s">
        <v>561</v>
      </c>
      <c r="D82" s="389" t="s">
        <v>559</v>
      </c>
      <c r="E82" s="385" t="s">
        <v>578</v>
      </c>
      <c r="F82" s="385">
        <v>103.81</v>
      </c>
      <c r="G82" s="385" t="s">
        <v>578</v>
      </c>
      <c r="H82" s="385" t="s">
        <v>578</v>
      </c>
      <c r="I82" s="394">
        <v>64.012646045125422</v>
      </c>
      <c r="J82" s="394">
        <v>1.3891633256320623E-2</v>
      </c>
      <c r="K82" s="394">
        <v>20.770968496754254</v>
      </c>
      <c r="L82" s="394">
        <v>0.30263915308412781</v>
      </c>
      <c r="M82" s="394"/>
      <c r="N82" s="394"/>
      <c r="O82" s="394">
        <v>1.3891633256320623E-2</v>
      </c>
      <c r="P82" s="394">
        <v>0.13296277545335453</v>
      </c>
      <c r="Q82" s="394">
        <v>5.6122198355535309</v>
      </c>
      <c r="R82" s="394">
        <v>7.1462530508586513</v>
      </c>
      <c r="S82" s="394">
        <v>1.7860671329555083E-2</v>
      </c>
      <c r="T82" s="394">
        <v>1.1907114219703391E-2</v>
      </c>
      <c r="U82" s="394">
        <v>0.76476793248942587</v>
      </c>
      <c r="V82" s="394">
        <v>98.801077630695474</v>
      </c>
      <c r="W82" s="394"/>
      <c r="X82" s="438">
        <v>3.7</v>
      </c>
      <c r="Y82" s="438">
        <v>2.725139E-2</v>
      </c>
      <c r="Z82" s="438">
        <v>5.1663355800000001</v>
      </c>
      <c r="AA82" s="438">
        <v>3.6368968100000001</v>
      </c>
      <c r="AB82" s="438">
        <v>3.8699540900000002</v>
      </c>
      <c r="AC82" s="438">
        <v>17.095140489999999</v>
      </c>
      <c r="AD82" s="438">
        <v>2.8220418700000001</v>
      </c>
      <c r="AE82" s="438">
        <v>17.899999999999999</v>
      </c>
      <c r="AF82" s="438"/>
      <c r="AG82" s="438">
        <v>66.204554549999997</v>
      </c>
      <c r="AH82" s="439">
        <v>3.7205126912428159E-2</v>
      </c>
      <c r="AI82" s="439">
        <v>0.14311751</v>
      </c>
      <c r="AJ82" s="439">
        <v>17.946614170351559</v>
      </c>
      <c r="AK82" s="439">
        <v>1.655599E-2</v>
      </c>
      <c r="AL82" s="439">
        <v>2.78583E-3</v>
      </c>
      <c r="AM82" s="439">
        <v>1.8470737488638461E-2</v>
      </c>
      <c r="AN82" s="439">
        <v>3.510869016039574E-3</v>
      </c>
      <c r="AO82" s="439">
        <v>0.62051751138879796</v>
      </c>
      <c r="AP82" s="439">
        <v>1.3976729794925453</v>
      </c>
      <c r="AQ82" s="439">
        <v>0.6022279145420073</v>
      </c>
      <c r="AR82" s="439">
        <v>0.1687697796879104</v>
      </c>
      <c r="AS82" s="439">
        <v>126.37807214722538</v>
      </c>
      <c r="AT82" s="439">
        <v>0.78960772899200893</v>
      </c>
      <c r="AU82" s="439">
        <v>0.16697628371995957</v>
      </c>
      <c r="AV82" s="439">
        <v>3.0061154778274406</v>
      </c>
      <c r="AW82" s="439">
        <v>0.12769737093899319</v>
      </c>
      <c r="AX82" s="439">
        <v>0.64609860778975214</v>
      </c>
      <c r="AY82" s="439">
        <v>0.14638715243889172</v>
      </c>
      <c r="AZ82" s="439">
        <v>1.97632547664949E-2</v>
      </c>
      <c r="BA82" s="439">
        <v>0.12849042788906762</v>
      </c>
      <c r="BB82" s="439">
        <v>0.71772510076704144</v>
      </c>
      <c r="BC82" s="439">
        <v>2.811791094385992E-2</v>
      </c>
      <c r="BD82" s="439">
        <v>7.745015692454929E-2</v>
      </c>
      <c r="BE82" s="439">
        <v>1.3285764636073885E-2</v>
      </c>
      <c r="BF82" s="439">
        <v>8.2301320362687821E-2</v>
      </c>
      <c r="BG82" s="439">
        <v>1.3203288457003493E-2</v>
      </c>
      <c r="BH82" s="389">
        <f t="shared" si="42"/>
        <v>2.0967360617321858E-2</v>
      </c>
      <c r="BI82" s="440"/>
      <c r="BJ82" s="440"/>
      <c r="BK82" s="440"/>
      <c r="BL82" s="440"/>
      <c r="BM82" s="440"/>
      <c r="BN82" s="440"/>
      <c r="BO82" s="384">
        <v>0.51289200000000001</v>
      </c>
      <c r="BP82" s="443">
        <v>1.0000000000000001E-5</v>
      </c>
      <c r="BQ82" s="395">
        <v>0.51280850445716064</v>
      </c>
      <c r="BR82" s="394">
        <v>5.8377149992749899</v>
      </c>
      <c r="BS82" s="392" t="b">
        <f t="shared" si="43"/>
        <v>0</v>
      </c>
      <c r="BT82" s="440"/>
      <c r="BU82" s="440"/>
      <c r="BV82" s="440"/>
      <c r="BW82" s="440"/>
      <c r="BX82" s="384">
        <v>18.675999999999998</v>
      </c>
      <c r="BY82" s="441">
        <v>8.9999999999999993E-3</v>
      </c>
      <c r="BZ82" s="441">
        <v>18.671391833168599</v>
      </c>
      <c r="CA82" s="384">
        <v>15.631</v>
      </c>
      <c r="CB82" s="441">
        <v>7.0000000000000001E-3</v>
      </c>
      <c r="CC82" s="441">
        <v>15.630326388217862</v>
      </c>
      <c r="CD82" s="384">
        <v>38.856000000000002</v>
      </c>
      <c r="CE82" s="441">
        <v>1.9E-2</v>
      </c>
      <c r="CF82" s="441">
        <v>38.846882832817641</v>
      </c>
      <c r="CG82" s="439"/>
      <c r="CH82" s="439"/>
      <c r="CI82" s="439"/>
      <c r="CJ82" s="439"/>
      <c r="CK82" s="439"/>
      <c r="CL82" s="440"/>
      <c r="CM82" s="440"/>
      <c r="CN82" s="440"/>
      <c r="CO82" s="440"/>
      <c r="CP82" s="440"/>
      <c r="CQ82" s="442">
        <v>0.70416100000000004</v>
      </c>
      <c r="CR82" s="443">
        <v>2.0000000000000002E-5</v>
      </c>
      <c r="CS82" s="395"/>
      <c r="CT82" s="395">
        <v>0.7041587329227984</v>
      </c>
      <c r="CU82" s="383" t="b">
        <f t="shared" si="44"/>
        <v>0</v>
      </c>
      <c r="CV82" s="383">
        <f t="shared" si="51"/>
        <v>7.5395814873234546</v>
      </c>
      <c r="CW82" s="388">
        <f t="shared" si="52"/>
        <v>1.4088132112396838</v>
      </c>
      <c r="CX82" s="383">
        <f t="shared" si="53"/>
        <v>18.003248191036985</v>
      </c>
      <c r="CY82" s="383">
        <f t="shared" si="56"/>
        <v>400.11111111111114</v>
      </c>
      <c r="CZ82" s="383">
        <f t="shared" si="57"/>
        <v>5.942929037306655</v>
      </c>
      <c r="DA82" s="383">
        <f t="shared" si="54"/>
        <v>1.2625330176982168</v>
      </c>
      <c r="DB82" s="388">
        <f t="shared" si="55"/>
        <v>176.08144401270573</v>
      </c>
      <c r="DC82" s="383">
        <f t="shared" ref="DC82:DC115" si="58">AK82/AT82</f>
        <v>2.0967360617321858E-2</v>
      </c>
      <c r="DD82" s="383">
        <f t="shared" si="45"/>
        <v>0.10339514713510664</v>
      </c>
      <c r="DE82" s="383">
        <f t="shared" si="46"/>
        <v>126.64516357718179</v>
      </c>
      <c r="DF82" s="383">
        <f t="shared" si="47"/>
        <v>7.9127651103511072</v>
      </c>
      <c r="DG82" s="383">
        <f t="shared" si="48"/>
        <v>28.922010807051567</v>
      </c>
      <c r="DH82" s="383">
        <f t="shared" si="49"/>
        <v>0</v>
      </c>
      <c r="DI82" s="383" t="str">
        <f t="shared" si="50"/>
        <v/>
      </c>
      <c r="EH82" s="385"/>
      <c r="EI82" s="394"/>
      <c r="EJ82" s="395"/>
    </row>
    <row r="83" spans="1:151" s="389" customFormat="1" ht="13" customHeight="1" x14ac:dyDescent="0.2">
      <c r="A83" s="383">
        <v>84</v>
      </c>
      <c r="B83" s="389" t="s">
        <v>535</v>
      </c>
      <c r="C83" s="389" t="s">
        <v>561</v>
      </c>
      <c r="D83" s="389" t="s">
        <v>560</v>
      </c>
      <c r="E83" s="385" t="s">
        <v>578</v>
      </c>
      <c r="F83" s="385">
        <v>98.84</v>
      </c>
      <c r="G83" s="385" t="s">
        <v>578</v>
      </c>
      <c r="H83" s="385" t="s">
        <v>578</v>
      </c>
      <c r="I83" s="394">
        <v>75.802683965720377</v>
      </c>
      <c r="J83" s="394">
        <v>9.6333674121541202E-2</v>
      </c>
      <c r="K83" s="394">
        <v>13.072578891359248</v>
      </c>
      <c r="L83" s="394">
        <v>0.92957029873982044</v>
      </c>
      <c r="M83" s="394"/>
      <c r="N83" s="394"/>
      <c r="O83" s="394">
        <v>4.1711487763966305E-2</v>
      </c>
      <c r="P83" s="394">
        <v>0.36845147524836896</v>
      </c>
      <c r="Q83" s="394">
        <v>2.939666756698577</v>
      </c>
      <c r="R83" s="394">
        <v>4.7183637706334256</v>
      </c>
      <c r="S83" s="394">
        <v>2.3835135865123602E-2</v>
      </c>
      <c r="T83" s="394">
        <v>1.78763518988427E-2</v>
      </c>
      <c r="U83" s="394">
        <v>0.67794378990318516</v>
      </c>
      <c r="V83" s="394">
        <v>98.691270662806687</v>
      </c>
      <c r="W83" s="394"/>
      <c r="X83" s="438">
        <v>5</v>
      </c>
      <c r="Y83" s="438">
        <v>8.2687268300000003</v>
      </c>
      <c r="Z83" s="438">
        <v>3.3034668700000003</v>
      </c>
      <c r="AA83" s="438">
        <v>3.77094862</v>
      </c>
      <c r="AB83" s="438">
        <v>2.7593256999999998</v>
      </c>
      <c r="AC83" s="438">
        <v>117.52693327</v>
      </c>
      <c r="AD83" s="438">
        <v>10.348543579999999</v>
      </c>
      <c r="AE83" s="438">
        <v>13.4</v>
      </c>
      <c r="AF83" s="438"/>
      <c r="AG83" s="438">
        <v>531.56818735000002</v>
      </c>
      <c r="AH83" s="439">
        <v>6.5493804320261514E-2</v>
      </c>
      <c r="AI83" s="439">
        <v>0.10120817</v>
      </c>
      <c r="AJ83" s="439">
        <v>15.884901461424493</v>
      </c>
      <c r="AK83" s="439">
        <v>1.8938089999999998E-2</v>
      </c>
      <c r="AL83" s="439">
        <v>3.9627999999999998E-3</v>
      </c>
      <c r="AM83" s="439">
        <v>0.29039221104026108</v>
      </c>
      <c r="AN83" s="439">
        <v>2.1477374484595343E-2</v>
      </c>
      <c r="AO83" s="439">
        <v>0.89241993392694063</v>
      </c>
      <c r="AP83" s="439">
        <v>2.083019889982797</v>
      </c>
      <c r="AQ83" s="439">
        <v>1.1727108123220171</v>
      </c>
      <c r="AR83" s="439">
        <v>0.2759160171812734</v>
      </c>
      <c r="AS83" s="439">
        <v>58.487093330963205</v>
      </c>
      <c r="AT83" s="439">
        <v>1.3284916562132205</v>
      </c>
      <c r="AU83" s="439">
        <v>0.29970429574592539</v>
      </c>
      <c r="AV83" s="439">
        <v>46.867108193906795</v>
      </c>
      <c r="AW83" s="439">
        <v>1.3445895050311878</v>
      </c>
      <c r="AX83" s="439">
        <v>0.50889184122621056</v>
      </c>
      <c r="AY83" s="439">
        <v>0.28256430021989803</v>
      </c>
      <c r="AZ83" s="439">
        <v>5.1694423829753082E-2</v>
      </c>
      <c r="BA83" s="439">
        <v>0.39530854250542236</v>
      </c>
      <c r="BB83" s="439">
        <v>2.950522262001781</v>
      </c>
      <c r="BC83" s="439">
        <v>9.542249437253536E-2</v>
      </c>
      <c r="BD83" s="439">
        <v>0.34342674137330181</v>
      </c>
      <c r="BE83" s="439">
        <v>6.3089044767829422E-2</v>
      </c>
      <c r="BF83" s="439">
        <v>0.53631448707874785</v>
      </c>
      <c r="BG83" s="439">
        <v>0.10102092400036243</v>
      </c>
      <c r="BH83" s="389">
        <f t="shared" si="42"/>
        <v>1.4255332287130653E-2</v>
      </c>
      <c r="BI83" s="440"/>
      <c r="BJ83" s="440"/>
      <c r="BK83" s="440"/>
      <c r="BL83" s="440"/>
      <c r="BM83" s="440"/>
      <c r="BN83" s="440"/>
      <c r="BO83" s="442">
        <v>0.51293</v>
      </c>
      <c r="BP83" s="399">
        <v>3.9999999999999998E-6</v>
      </c>
      <c r="BQ83" s="395">
        <v>0.51284159001756691</v>
      </c>
      <c r="BR83" s="394">
        <v>6.483275174775649</v>
      </c>
      <c r="BS83" s="392" t="b">
        <f t="shared" si="43"/>
        <v>0</v>
      </c>
      <c r="BT83" s="440"/>
      <c r="BU83" s="440"/>
      <c r="BV83" s="440"/>
      <c r="BW83" s="440"/>
      <c r="BX83" s="384">
        <v>18.475999999999999</v>
      </c>
      <c r="BY83" s="441">
        <v>3.0000000000000001E-3</v>
      </c>
      <c r="BZ83" s="441">
        <v>18.472588264096988</v>
      </c>
      <c r="CA83" s="384">
        <v>15.615</v>
      </c>
      <c r="CB83" s="441">
        <v>2E-3</v>
      </c>
      <c r="CC83" s="441">
        <v>15.614650313694691</v>
      </c>
      <c r="CD83" s="384">
        <v>38.625999999999998</v>
      </c>
      <c r="CE83" s="441">
        <v>5.0000000000000001E-3</v>
      </c>
      <c r="CF83" s="441">
        <v>38.620191687528944</v>
      </c>
      <c r="CG83" s="439"/>
      <c r="CH83" s="439"/>
      <c r="CI83" s="439"/>
      <c r="CJ83" s="439"/>
      <c r="CK83" s="439"/>
      <c r="CL83" s="440"/>
      <c r="CM83" s="440"/>
      <c r="CN83" s="440"/>
      <c r="CO83" s="440"/>
      <c r="CP83" s="440"/>
      <c r="CQ83" s="442">
        <v>0.70433599999999996</v>
      </c>
      <c r="CR83" s="399">
        <v>7.9999999999999996E-6</v>
      </c>
      <c r="CS83" s="395"/>
      <c r="CT83" s="395">
        <v>0.70432873470526314</v>
      </c>
      <c r="CU83" s="383" t="b">
        <f t="shared" si="44"/>
        <v>0</v>
      </c>
      <c r="CV83" s="383">
        <f t="shared" si="51"/>
        <v>1.6639862532669294</v>
      </c>
      <c r="CW83" s="388">
        <f t="shared" si="52"/>
        <v>0.88389834345953955</v>
      </c>
      <c r="CX83" s="383">
        <f t="shared" si="53"/>
        <v>156.37783261417925</v>
      </c>
      <c r="CY83" s="383">
        <f t="shared" si="56"/>
        <v>197.95833333333331</v>
      </c>
      <c r="CZ83" s="383">
        <f t="shared" si="57"/>
        <v>4.7789668920964967</v>
      </c>
      <c r="DA83" s="383">
        <f t="shared" si="54"/>
        <v>0.59606749987343033</v>
      </c>
      <c r="DB83" s="388">
        <f t="shared" si="55"/>
        <v>19.822623975486515</v>
      </c>
      <c r="DC83" s="383">
        <f t="shared" si="58"/>
        <v>1.4255332287130653E-2</v>
      </c>
      <c r="DD83" s="383">
        <f t="shared" si="45"/>
        <v>7.5131423845242087E-2</v>
      </c>
      <c r="DE83" s="383">
        <f t="shared" si="46"/>
        <v>75.273336894748383</v>
      </c>
      <c r="DF83" s="383">
        <f t="shared" si="47"/>
        <v>17.097789324924406</v>
      </c>
      <c r="DG83" s="383">
        <f t="shared" si="48"/>
        <v>17.799805738903334</v>
      </c>
      <c r="DH83" s="383">
        <f t="shared" si="49"/>
        <v>0</v>
      </c>
      <c r="DI83" s="383" t="str">
        <f t="shared" si="50"/>
        <v/>
      </c>
      <c r="DK83" s="425"/>
      <c r="DL83" s="425"/>
      <c r="DM83" s="425"/>
      <c r="DN83" s="425"/>
      <c r="DO83" s="425"/>
      <c r="DP83" s="425"/>
      <c r="DQ83" s="425"/>
      <c r="DR83" s="425"/>
      <c r="DS83" s="425"/>
      <c r="DT83" s="425"/>
      <c r="DU83" s="425"/>
      <c r="DV83" s="425"/>
      <c r="DW83" s="425"/>
      <c r="DX83" s="425"/>
      <c r="DY83" s="425"/>
      <c r="DZ83" s="425"/>
      <c r="EA83" s="425"/>
      <c r="EB83" s="425"/>
      <c r="EC83" s="425"/>
      <c r="ED83" s="425"/>
      <c r="EE83" s="425"/>
      <c r="EF83" s="425"/>
      <c r="EG83" s="425"/>
      <c r="EK83" s="425"/>
      <c r="EL83" s="425"/>
      <c r="EM83" s="425"/>
      <c r="EN83" s="425"/>
      <c r="EO83" s="425"/>
      <c r="EP83" s="425"/>
      <c r="EQ83" s="425"/>
      <c r="ER83" s="425"/>
      <c r="ES83" s="425"/>
      <c r="ET83" s="425"/>
      <c r="EU83" s="425"/>
    </row>
    <row r="84" spans="1:151" s="389" customFormat="1" ht="14" x14ac:dyDescent="0.2">
      <c r="A84" s="383">
        <v>85</v>
      </c>
      <c r="B84" s="389" t="s">
        <v>536</v>
      </c>
      <c r="C84" s="389" t="s">
        <v>561</v>
      </c>
      <c r="D84" s="389" t="s">
        <v>560</v>
      </c>
      <c r="E84" s="385" t="s">
        <v>578</v>
      </c>
      <c r="F84" s="385">
        <v>104.77</v>
      </c>
      <c r="G84" s="385" t="s">
        <v>578</v>
      </c>
      <c r="H84" s="385" t="s">
        <v>578</v>
      </c>
      <c r="I84" s="394">
        <v>62.640162232410063</v>
      </c>
      <c r="J84" s="394">
        <v>9.632670244053039E-2</v>
      </c>
      <c r="K84" s="394">
        <v>20.113412693097967</v>
      </c>
      <c r="L84" s="394">
        <v>1.320768188102118</v>
      </c>
      <c r="M84" s="394"/>
      <c r="N84" s="394"/>
      <c r="O84" s="394">
        <v>6.0576586070849009E-2</v>
      </c>
      <c r="P84" s="394">
        <v>1.4458935953960026</v>
      </c>
      <c r="Q84" s="394">
        <v>4.1281453819101532</v>
      </c>
      <c r="R84" s="394">
        <v>9.0626544997142293</v>
      </c>
      <c r="S84" s="394">
        <v>5.4618233342568781E-2</v>
      </c>
      <c r="T84" s="394">
        <v>1.8868116972887396E-2</v>
      </c>
      <c r="U84" s="394">
        <v>0.69158048347182688</v>
      </c>
      <c r="V84" s="394">
        <v>99.633967111974101</v>
      </c>
      <c r="W84" s="394"/>
      <c r="X84" s="438">
        <v>3.9</v>
      </c>
      <c r="Y84" s="438">
        <v>3.0619651800000001</v>
      </c>
      <c r="Z84" s="438">
        <v>5.9462993900000001</v>
      </c>
      <c r="AA84" s="438">
        <v>4.0857753499999996</v>
      </c>
      <c r="AB84" s="438">
        <v>7.6799385599999992</v>
      </c>
      <c r="AC84" s="438">
        <v>3.4075829399999997</v>
      </c>
      <c r="AD84" s="438">
        <v>40.361483059999998</v>
      </c>
      <c r="AE84" s="438">
        <v>12.4</v>
      </c>
      <c r="AF84" s="438"/>
      <c r="AG84" s="438">
        <v>604.59162673000003</v>
      </c>
      <c r="AH84" s="439">
        <v>2.3864670000000001</v>
      </c>
      <c r="AI84" s="439">
        <v>2.0692355</v>
      </c>
      <c r="AJ84" s="439">
        <v>72.225540499999994</v>
      </c>
      <c r="AK84" s="439">
        <v>0.01</v>
      </c>
      <c r="AL84" s="439">
        <v>3.8945E-3</v>
      </c>
      <c r="AM84" s="439">
        <v>0.30751787329661673</v>
      </c>
      <c r="AN84" s="439">
        <v>1.7706214977050962E-2</v>
      </c>
      <c r="AO84" s="439">
        <v>0.55126999999999993</v>
      </c>
      <c r="AP84" s="439">
        <v>1.6358789999999999</v>
      </c>
      <c r="AQ84" s="439">
        <v>1.2692005000000002</v>
      </c>
      <c r="AR84" s="439">
        <v>0.29326000000000002</v>
      </c>
      <c r="AS84" s="439">
        <v>198.6198675</v>
      </c>
      <c r="AT84" s="439">
        <v>1.9066675</v>
      </c>
      <c r="AU84" s="439">
        <v>0.8153649999999999</v>
      </c>
      <c r="AV84" s="439">
        <v>3.4201179878890322</v>
      </c>
      <c r="AW84" s="439">
        <v>0.20874557567518184</v>
      </c>
      <c r="AX84" s="439">
        <v>0.7652839822819798</v>
      </c>
      <c r="AY84" s="439">
        <v>1.3875432484065784</v>
      </c>
      <c r="AZ84" s="439">
        <v>0.25709409569621844</v>
      </c>
      <c r="BA84" s="439">
        <v>1.8336520931764342</v>
      </c>
      <c r="BB84" s="439">
        <v>9.7389340200000003</v>
      </c>
      <c r="BC84" s="439">
        <v>0.39061805316336495</v>
      </c>
      <c r="BD84" s="439">
        <v>1.0900608864518087</v>
      </c>
      <c r="BE84" s="439">
        <v>0.16187137945516575</v>
      </c>
      <c r="BF84" s="439">
        <v>1.0357617732093285</v>
      </c>
      <c r="BG84" s="439">
        <v>0.17351205418589769</v>
      </c>
      <c r="BH84" s="389">
        <f t="shared" si="42"/>
        <v>5.2447529524681158E-3</v>
      </c>
      <c r="BI84" s="440"/>
      <c r="BJ84" s="440"/>
      <c r="BK84" s="440"/>
      <c r="BL84" s="440"/>
      <c r="BM84" s="440"/>
      <c r="BN84" s="440"/>
      <c r="BO84" s="384">
        <v>0.51304700000000003</v>
      </c>
      <c r="BP84" s="399">
        <v>1.5999999999999999E-5</v>
      </c>
      <c r="BQ84" s="395">
        <v>0.51287859290104942</v>
      </c>
      <c r="BR84" s="394">
        <v>7.2052695330881988</v>
      </c>
      <c r="BS84" s="392" t="b">
        <f t="shared" si="43"/>
        <v>0</v>
      </c>
      <c r="BT84" s="440"/>
      <c r="BU84" s="440"/>
      <c r="BV84" s="440"/>
      <c r="BW84" s="440"/>
      <c r="BX84" s="384">
        <v>18.536999999999999</v>
      </c>
      <c r="BY84" s="441">
        <v>2E-3</v>
      </c>
      <c r="BZ84" s="441">
        <v>18.534141209137189</v>
      </c>
      <c r="CA84" s="444">
        <v>15.63</v>
      </c>
      <c r="CB84" s="441">
        <v>1E-3</v>
      </c>
      <c r="CC84" s="441">
        <v>15.629607719611625</v>
      </c>
      <c r="CD84" s="384">
        <v>38.726999999999997</v>
      </c>
      <c r="CE84" s="441">
        <v>3.0000000000000001E-3</v>
      </c>
      <c r="CF84" s="441">
        <v>38.72472748785404</v>
      </c>
      <c r="CG84" s="439"/>
      <c r="CH84" s="439"/>
      <c r="CI84" s="439"/>
      <c r="CJ84" s="439"/>
      <c r="CK84" s="439"/>
      <c r="CL84" s="440"/>
      <c r="CM84" s="440"/>
      <c r="CN84" s="440"/>
      <c r="CO84" s="440"/>
      <c r="CP84" s="440"/>
      <c r="CQ84" s="442">
        <v>0.704426</v>
      </c>
      <c r="CR84" s="399">
        <v>3.9999999999999998E-6</v>
      </c>
      <c r="CS84" s="395"/>
      <c r="CT84" s="395">
        <v>0.7043830296678647</v>
      </c>
      <c r="CU84" s="383" t="b">
        <f t="shared" si="44"/>
        <v>0</v>
      </c>
      <c r="CV84" s="383">
        <f t="shared" si="51"/>
        <v>0.53223628662397804</v>
      </c>
      <c r="CW84" s="388">
        <f t="shared" si="52"/>
        <v>0.93573057032132323</v>
      </c>
      <c r="CX84" s="383">
        <f t="shared" si="53"/>
        <v>4.1945852322444948</v>
      </c>
      <c r="CY84" s="383">
        <f t="shared" si="56"/>
        <v>165.92727272727271</v>
      </c>
      <c r="CZ84" s="383">
        <f t="shared" si="57"/>
        <v>2.5677237129284891</v>
      </c>
      <c r="DA84" s="383">
        <f t="shared" si="54"/>
        <v>1.4316466189133816</v>
      </c>
      <c r="DB84" s="388">
        <f t="shared" si="55"/>
        <v>20.394415558428847</v>
      </c>
      <c r="DC84" s="383">
        <f t="shared" si="58"/>
        <v>5.2447529524681158E-3</v>
      </c>
      <c r="DD84" s="383">
        <f t="shared" si="45"/>
        <v>0.83121308619201961</v>
      </c>
      <c r="DE84" s="383">
        <f t="shared" si="46"/>
        <v>52.447529524681158</v>
      </c>
      <c r="DF84" s="383">
        <f t="shared" si="47"/>
        <v>5.0347430626495608</v>
      </c>
      <c r="DG84" s="383">
        <f t="shared" si="48"/>
        <v>131.01663522411886</v>
      </c>
      <c r="DH84" s="383">
        <f t="shared" si="49"/>
        <v>0</v>
      </c>
      <c r="DI84" s="383" t="str">
        <f t="shared" si="50"/>
        <v/>
      </c>
      <c r="EH84" s="385"/>
      <c r="EI84" s="394"/>
      <c r="EJ84" s="395"/>
    </row>
    <row r="85" spans="1:151" s="389" customFormat="1" ht="14" x14ac:dyDescent="0.2">
      <c r="A85" s="383">
        <v>86</v>
      </c>
      <c r="B85" s="389" t="s">
        <v>537</v>
      </c>
      <c r="C85" s="389" t="s">
        <v>561</v>
      </c>
      <c r="D85" s="389" t="s">
        <v>560</v>
      </c>
      <c r="E85" s="385" t="s">
        <v>578</v>
      </c>
      <c r="F85" s="385">
        <v>104.38</v>
      </c>
      <c r="G85" s="385" t="s">
        <v>578</v>
      </c>
      <c r="H85" s="385" t="s">
        <v>578</v>
      </c>
      <c r="I85" s="394">
        <v>63.632452157195502</v>
      </c>
      <c r="J85" s="394">
        <v>9.985670930962455E-2</v>
      </c>
      <c r="K85" s="394">
        <v>19.295084543432004</v>
      </c>
      <c r="L85" s="394">
        <v>1.150823857786168</v>
      </c>
      <c r="M85" s="394"/>
      <c r="N85" s="394"/>
      <c r="O85" s="394">
        <v>2.1750966384274654E-2</v>
      </c>
      <c r="P85" s="394">
        <v>0.6920762031360117</v>
      </c>
      <c r="Q85" s="394">
        <v>3.6581170737189197</v>
      </c>
      <c r="R85" s="394">
        <v>9.6623724760689171</v>
      </c>
      <c r="S85" s="394">
        <v>3.6581170737189195E-2</v>
      </c>
      <c r="T85" s="394">
        <v>1.4830204352914536E-2</v>
      </c>
      <c r="U85" s="394">
        <v>1.1250827266711598</v>
      </c>
      <c r="V85" s="394">
        <v>99.39148140572307</v>
      </c>
      <c r="W85" s="394"/>
      <c r="X85" s="438">
        <v>0.1</v>
      </c>
      <c r="Y85" s="438">
        <v>12.54488351</v>
      </c>
      <c r="Z85" s="438">
        <v>3.94070426</v>
      </c>
      <c r="AA85" s="438">
        <v>4.30562706</v>
      </c>
      <c r="AB85" s="438">
        <v>19.11345</v>
      </c>
      <c r="AC85" s="438">
        <v>22.377108289999999</v>
      </c>
      <c r="AD85" s="438">
        <v>23.28977811</v>
      </c>
      <c r="AE85" s="438">
        <v>2.1</v>
      </c>
      <c r="AF85" s="438"/>
      <c r="AG85" s="438">
        <v>619.10404325999991</v>
      </c>
      <c r="AH85" s="439">
        <v>9.0351000000000001E-2</v>
      </c>
      <c r="AI85" s="439">
        <v>0.20975550000000001</v>
      </c>
      <c r="AJ85" s="439">
        <v>9.6479865</v>
      </c>
      <c r="AK85" s="439">
        <v>3.6649999999999999E-3</v>
      </c>
      <c r="AL85" s="439">
        <v>2.4225000000000002E-3</v>
      </c>
      <c r="AM85" s="439">
        <v>6.2084400216170253E-2</v>
      </c>
      <c r="AN85" s="439">
        <v>3.3802619377043658E-3</v>
      </c>
      <c r="AO85" s="439">
        <v>0.32876399999999995</v>
      </c>
      <c r="AP85" s="439">
        <v>0.72990100000000002</v>
      </c>
      <c r="AQ85" s="439">
        <v>8.7128499999999998E-2</v>
      </c>
      <c r="AR85" s="439">
        <v>9.7309999999999994E-2</v>
      </c>
      <c r="AS85" s="439">
        <v>40.6170385</v>
      </c>
      <c r="AT85" s="439">
        <v>0.49369249999999998</v>
      </c>
      <c r="AU85" s="439">
        <v>0.120448</v>
      </c>
      <c r="AV85" s="439">
        <v>2.0705152443871775</v>
      </c>
      <c r="AW85" s="439">
        <v>2.1115893066349627E-2</v>
      </c>
      <c r="AX85" s="439">
        <v>0.54956123237307275</v>
      </c>
      <c r="AY85" s="439">
        <v>0.16337167489054788</v>
      </c>
      <c r="AZ85" s="439">
        <v>2.7802984493628446E-2</v>
      </c>
      <c r="BA85" s="439">
        <v>0.19328226407860455</v>
      </c>
      <c r="BB85" s="439">
        <v>1.1400377400000001</v>
      </c>
      <c r="BC85" s="439">
        <v>4.2202244924117366E-2</v>
      </c>
      <c r="BD85" s="439">
        <v>0.12030539194804393</v>
      </c>
      <c r="BE85" s="439">
        <v>1.9044636767156363E-2</v>
      </c>
      <c r="BF85" s="439">
        <v>0.12666695490761129</v>
      </c>
      <c r="BG85" s="439">
        <v>2.1131386248595958E-2</v>
      </c>
      <c r="BH85" s="389">
        <f t="shared" si="42"/>
        <v>7.4236493363784139E-3</v>
      </c>
      <c r="BI85" s="440"/>
      <c r="BJ85" s="440"/>
      <c r="BK85" s="440"/>
      <c r="BL85" s="440"/>
      <c r="BM85" s="440"/>
      <c r="BN85" s="440"/>
      <c r="BO85" s="384">
        <v>0.51287899999999997</v>
      </c>
      <c r="BP85" s="399">
        <v>7.9999999999999996E-6</v>
      </c>
      <c r="BQ85" s="395">
        <v>0.51278297041006304</v>
      </c>
      <c r="BR85" s="394">
        <v>5.3394987465327226</v>
      </c>
      <c r="BS85" s="392" t="b">
        <f t="shared" si="43"/>
        <v>0</v>
      </c>
      <c r="BT85" s="440"/>
      <c r="BU85" s="440"/>
      <c r="BV85" s="440"/>
      <c r="BW85" s="440"/>
      <c r="BX85" s="384">
        <v>18.361000000000001</v>
      </c>
      <c r="BY85" s="441">
        <v>1.2E-2</v>
      </c>
      <c r="BZ85" s="441">
        <v>18.3318058631742</v>
      </c>
      <c r="CA85" s="384">
        <v>15.597</v>
      </c>
      <c r="CB85" s="441">
        <v>0.01</v>
      </c>
      <c r="CC85" s="441">
        <v>15.596025188403937</v>
      </c>
      <c r="CD85" s="384">
        <v>38.459000000000003</v>
      </c>
      <c r="CE85" s="441">
        <v>2.4E-2</v>
      </c>
      <c r="CF85" s="441">
        <v>38.444857731303991</v>
      </c>
      <c r="CG85" s="439"/>
      <c r="CH85" s="439"/>
      <c r="CI85" s="439"/>
      <c r="CJ85" s="439"/>
      <c r="CK85" s="439"/>
      <c r="CL85" s="440"/>
      <c r="CM85" s="440"/>
      <c r="CN85" s="440"/>
      <c r="CO85" s="440"/>
      <c r="CP85" s="440"/>
      <c r="CQ85" s="442">
        <v>0.70374400000000004</v>
      </c>
      <c r="CR85" s="399">
        <v>6.0000000000000002E-6</v>
      </c>
      <c r="CS85" s="395"/>
      <c r="CT85" s="395">
        <v>0.70372261399735148</v>
      </c>
      <c r="CU85" s="383" t="b">
        <f t="shared" si="44"/>
        <v>0</v>
      </c>
      <c r="CV85" s="383">
        <f t="shared" si="51"/>
        <v>2.5954993568748437</v>
      </c>
      <c r="CW85" s="388">
        <f t="shared" si="52"/>
        <v>1.045215846308762</v>
      </c>
      <c r="CX85" s="383">
        <f t="shared" si="53"/>
        <v>17.190117265435521</v>
      </c>
      <c r="CY85" s="383">
        <f t="shared" si="56"/>
        <v>264.1351351351351</v>
      </c>
      <c r="CZ85" s="383">
        <f t="shared" si="57"/>
        <v>1.5128998968008254</v>
      </c>
      <c r="DA85" s="383">
        <f t="shared" si="54"/>
        <v>1.2339780824016782</v>
      </c>
      <c r="DB85" s="388">
        <f t="shared" si="55"/>
        <v>35.627801672600761</v>
      </c>
      <c r="DC85" s="383">
        <f t="shared" si="58"/>
        <v>7.4236493363784139E-3</v>
      </c>
      <c r="DD85" s="383">
        <f t="shared" si="45"/>
        <v>1.000733721382167</v>
      </c>
      <c r="DE85" s="383">
        <f t="shared" si="46"/>
        <v>202.55523428044785</v>
      </c>
      <c r="DF85" s="383">
        <f t="shared" si="47"/>
        <v>24.620209570424489</v>
      </c>
      <c r="DG85" s="383">
        <f t="shared" si="48"/>
        <v>29.34623772675841</v>
      </c>
      <c r="DH85" s="383">
        <f t="shared" si="49"/>
        <v>0</v>
      </c>
      <c r="DI85" s="383" t="str">
        <f t="shared" si="50"/>
        <v/>
      </c>
    </row>
    <row r="86" spans="1:151" s="389" customFormat="1" ht="14" x14ac:dyDescent="0.2">
      <c r="A86" s="383">
        <v>87</v>
      </c>
      <c r="B86" s="389" t="s">
        <v>562</v>
      </c>
      <c r="C86" s="389" t="s">
        <v>561</v>
      </c>
      <c r="D86" s="389" t="s">
        <v>560</v>
      </c>
      <c r="E86" s="385" t="s">
        <v>578</v>
      </c>
      <c r="F86" s="385">
        <v>93.58</v>
      </c>
      <c r="G86" s="385" t="s">
        <v>578</v>
      </c>
      <c r="H86" s="385" t="s">
        <v>578</v>
      </c>
      <c r="I86" s="394">
        <v>62.210431790150459</v>
      </c>
      <c r="J86" s="394">
        <v>0.63293785892875021</v>
      </c>
      <c r="K86" s="394">
        <v>16.274844016020655</v>
      </c>
      <c r="L86" s="394">
        <v>6.0075125152896254</v>
      </c>
      <c r="M86" s="394"/>
      <c r="N86" s="394"/>
      <c r="O86" s="394">
        <v>0.11677458172483918</v>
      </c>
      <c r="P86" s="394">
        <v>2.203016268674487</v>
      </c>
      <c r="Q86" s="394">
        <v>6.4049386127565153</v>
      </c>
      <c r="R86" s="394">
        <v>3.2628191952528596</v>
      </c>
      <c r="S86" s="394">
        <v>0.78700180288505062</v>
      </c>
      <c r="T86" s="394">
        <v>0.16878342904766669</v>
      </c>
      <c r="U86" s="394">
        <v>1.8689976421876275</v>
      </c>
      <c r="V86" s="394">
        <v>99.941086088301404</v>
      </c>
      <c r="W86" s="394"/>
      <c r="X86" s="438">
        <v>13.3</v>
      </c>
      <c r="Y86" s="438">
        <v>110.7</v>
      </c>
      <c r="Z86" s="438">
        <v>9.1</v>
      </c>
      <c r="AA86" s="438">
        <v>16.3</v>
      </c>
      <c r="AB86" s="438">
        <v>13.8</v>
      </c>
      <c r="AC86" s="438">
        <v>13.5</v>
      </c>
      <c r="AD86" s="438">
        <v>76.2</v>
      </c>
      <c r="AE86" s="438">
        <v>18.600000000000001</v>
      </c>
      <c r="AF86" s="438"/>
      <c r="AG86" s="438">
        <v>3431.9553777180267</v>
      </c>
      <c r="AH86" s="439">
        <v>0.73849532195737877</v>
      </c>
      <c r="AI86" s="439">
        <v>17.408140692730207</v>
      </c>
      <c r="AJ86" s="439">
        <v>251.58259579317914</v>
      </c>
      <c r="AK86" s="439">
        <v>1.4685425390534228</v>
      </c>
      <c r="AL86" s="439">
        <v>0.26224077128640455</v>
      </c>
      <c r="AM86" s="439">
        <v>2.2554435723395549</v>
      </c>
      <c r="AN86" s="439">
        <v>8.4642245751635106E-2</v>
      </c>
      <c r="AO86" s="439">
        <v>10.730533778145436</v>
      </c>
      <c r="AP86" s="439">
        <v>26.426307857759582</v>
      </c>
      <c r="AQ86" s="439">
        <v>2.660626989214538</v>
      </c>
      <c r="AR86" s="439">
        <v>3.4702632119439034</v>
      </c>
      <c r="AS86" s="439">
        <v>417.30653479229949</v>
      </c>
      <c r="AT86" s="439">
        <v>15.476535388433609</v>
      </c>
      <c r="AU86" s="439">
        <v>3.3936447104957512</v>
      </c>
      <c r="AV86" s="439">
        <v>142.90231512072305</v>
      </c>
      <c r="AW86" s="439">
        <v>4.0816795906482666</v>
      </c>
      <c r="AX86" s="439">
        <v>0.97313821324317862</v>
      </c>
      <c r="AY86" s="439">
        <v>3.0320538796305851</v>
      </c>
      <c r="AZ86" s="439">
        <v>0.51017414950788231</v>
      </c>
      <c r="BA86" s="439">
        <v>2.7938002152255628</v>
      </c>
      <c r="BB86" s="439">
        <v>16.159546182929301</v>
      </c>
      <c r="BC86" s="439">
        <v>0.59441907837045205</v>
      </c>
      <c r="BD86" s="439">
        <v>1.9203500399874871</v>
      </c>
      <c r="BE86" s="439">
        <v>0.2493782145855451</v>
      </c>
      <c r="BF86" s="439">
        <v>1.7048273556318219</v>
      </c>
      <c r="BG86" s="439">
        <v>0.26112009627049942</v>
      </c>
      <c r="BH86" s="389">
        <f t="shared" si="42"/>
        <v>9.4888326243284291E-2</v>
      </c>
      <c r="BI86" s="440"/>
      <c r="BJ86" s="440"/>
      <c r="BK86" s="440"/>
      <c r="BL86" s="440"/>
      <c r="BM86" s="440"/>
      <c r="BN86" s="440"/>
      <c r="BO86" s="395"/>
      <c r="BP86" s="440"/>
      <c r="BQ86" s="395"/>
      <c r="BR86" s="394"/>
      <c r="BS86" s="392" t="b">
        <f t="shared" si="43"/>
        <v>1</v>
      </c>
      <c r="BT86" s="440"/>
      <c r="BU86" s="440"/>
      <c r="BV86" s="440"/>
      <c r="BW86" s="440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40"/>
      <c r="CM86" s="440"/>
      <c r="CN86" s="440"/>
      <c r="CO86" s="440"/>
      <c r="CP86" s="440"/>
      <c r="CQ86" s="395"/>
      <c r="CR86" s="395"/>
      <c r="CS86" s="395"/>
      <c r="CT86" s="395"/>
      <c r="CU86" s="383" t="b">
        <f t="shared" si="44"/>
        <v>1</v>
      </c>
      <c r="CV86" s="383">
        <f t="shared" si="51"/>
        <v>6.2942055350634725</v>
      </c>
      <c r="CW86" s="388">
        <f t="shared" si="52"/>
        <v>1.3420317670932027</v>
      </c>
      <c r="CX86" s="383">
        <f t="shared" si="53"/>
        <v>42.108802574046578</v>
      </c>
      <c r="CY86" s="383">
        <f t="shared" si="56"/>
        <v>4.1458852867830425</v>
      </c>
      <c r="CZ86" s="383">
        <f t="shared" si="57"/>
        <v>5.5999779586125591</v>
      </c>
      <c r="DA86" s="383">
        <f t="shared" si="54"/>
        <v>1.3252374889354093</v>
      </c>
      <c r="DB86" s="388">
        <f t="shared" si="55"/>
        <v>25.824149395552691</v>
      </c>
      <c r="DC86" s="383">
        <f t="shared" si="58"/>
        <v>9.4888326243284291E-2</v>
      </c>
      <c r="DD86" s="383">
        <f t="shared" si="45"/>
        <v>6.3973687907488946E-2</v>
      </c>
      <c r="DE86" s="383">
        <f t="shared" si="46"/>
        <v>6.4613944587840377</v>
      </c>
      <c r="DF86" s="383">
        <f t="shared" si="47"/>
        <v>2.3963200108949096</v>
      </c>
      <c r="DG86" s="383">
        <f t="shared" si="48"/>
        <v>23.445487521372893</v>
      </c>
      <c r="DH86" s="383">
        <f t="shared" si="49"/>
        <v>0</v>
      </c>
      <c r="DI86" s="383" t="str">
        <f t="shared" si="50"/>
        <v/>
      </c>
      <c r="EI86" s="394"/>
      <c r="EJ86" s="395"/>
    </row>
    <row r="87" spans="1:151" s="389" customFormat="1" ht="14" customHeight="1" x14ac:dyDescent="0.2">
      <c r="A87" s="383">
        <v>88</v>
      </c>
      <c r="B87" s="389" t="s">
        <v>538</v>
      </c>
      <c r="C87" s="389" t="s">
        <v>427</v>
      </c>
      <c r="D87" s="389" t="s">
        <v>559</v>
      </c>
      <c r="E87" s="385" t="s">
        <v>578</v>
      </c>
      <c r="F87" s="393">
        <v>104</v>
      </c>
      <c r="G87" s="385" t="s">
        <v>578</v>
      </c>
      <c r="H87" s="385" t="s">
        <v>578</v>
      </c>
      <c r="I87" s="394">
        <v>40.804900331795295</v>
      </c>
      <c r="J87" s="394">
        <v>4.5033233512442275E-2</v>
      </c>
      <c r="K87" s="394">
        <v>19.89223321174072</v>
      </c>
      <c r="L87" s="394">
        <v>3.8374063876027935</v>
      </c>
      <c r="M87" s="394"/>
      <c r="N87" s="394"/>
      <c r="O87" s="394">
        <v>6.1321849889283096E-2</v>
      </c>
      <c r="P87" s="394">
        <v>13.000232176528014</v>
      </c>
      <c r="Q87" s="394">
        <v>17.899273090339022</v>
      </c>
      <c r="R87" s="394">
        <v>0.15426277862772778</v>
      </c>
      <c r="S87" s="394">
        <v>0</v>
      </c>
      <c r="T87" s="394">
        <v>1.0539692949720531E-2</v>
      </c>
      <c r="U87" s="394">
        <v>4.1915782706524602</v>
      </c>
      <c r="V87" s="394">
        <v>100.16653220754191</v>
      </c>
      <c r="W87" s="394">
        <v>0.87031940804315377</v>
      </c>
      <c r="X87" s="438">
        <v>26.9</v>
      </c>
      <c r="Y87" s="438">
        <v>63.1</v>
      </c>
      <c r="Z87" s="438">
        <v>1592.7</v>
      </c>
      <c r="AA87" s="438">
        <v>41</v>
      </c>
      <c r="AB87" s="438">
        <v>383.1</v>
      </c>
      <c r="AC87" s="438">
        <v>7.8</v>
      </c>
      <c r="AD87" s="438">
        <v>20.5</v>
      </c>
      <c r="AE87" s="438">
        <v>9</v>
      </c>
      <c r="AF87" s="438"/>
      <c r="AG87" s="438">
        <v>238.99359299</v>
      </c>
      <c r="AH87" s="439">
        <v>9.3090999999999993E-2</v>
      </c>
      <c r="AI87" s="439">
        <v>7.8132999999999994E-2</v>
      </c>
      <c r="AJ87" s="439">
        <v>5.5860789999999998</v>
      </c>
      <c r="AK87" s="439">
        <v>7.8290000000000009E-3</v>
      </c>
      <c r="AL87" s="439">
        <v>7.4340000000000005E-3</v>
      </c>
      <c r="AM87" s="439">
        <v>1.9788524386273525E-2</v>
      </c>
      <c r="AN87" s="439">
        <v>7.3579615523196506E-3</v>
      </c>
      <c r="AO87" s="439">
        <v>3.8903E-2</v>
      </c>
      <c r="AP87" s="439">
        <v>9.7693999999999989E-2</v>
      </c>
      <c r="AQ87" s="439">
        <v>0.134937</v>
      </c>
      <c r="AR87" s="439">
        <v>1.8912000000000002E-2</v>
      </c>
      <c r="AS87" s="439">
        <v>96.793621999999999</v>
      </c>
      <c r="AT87" s="439">
        <v>0.13980400000000004</v>
      </c>
      <c r="AU87" s="439">
        <v>7.654699999999999E-2</v>
      </c>
      <c r="AV87" s="439">
        <v>0.39318799999999998</v>
      </c>
      <c r="AW87" s="439">
        <v>2.0493430597728287E-2</v>
      </c>
      <c r="AX87" s="439">
        <v>7.7726524486864221E-2</v>
      </c>
      <c r="AY87" s="439">
        <v>0.1548132354008615</v>
      </c>
      <c r="AZ87" s="439">
        <v>2.9782593955182776E-2</v>
      </c>
      <c r="BA87" s="439">
        <v>0.23011856125080093</v>
      </c>
      <c r="BB87" s="439">
        <v>1.2832765200000003</v>
      </c>
      <c r="BC87" s="439">
        <v>4.9036594576165521E-2</v>
      </c>
      <c r="BD87" s="439">
        <v>0.13874901908083154</v>
      </c>
      <c r="BE87" s="439">
        <v>1.931206748733072E-2</v>
      </c>
      <c r="BF87" s="439">
        <v>0.11704279147725252</v>
      </c>
      <c r="BG87" s="439">
        <v>1.9071482862628643E-2</v>
      </c>
      <c r="BH87" s="389">
        <f t="shared" si="42"/>
        <v>5.5999828331092093E-2</v>
      </c>
      <c r="BI87" s="440"/>
      <c r="BJ87" s="440"/>
      <c r="BK87" s="440"/>
      <c r="BL87" s="440"/>
      <c r="BM87" s="440"/>
      <c r="BN87" s="440"/>
      <c r="BO87" s="395">
        <v>0.51301136123288416</v>
      </c>
      <c r="BP87" s="440">
        <v>8.0480046000000004E-6</v>
      </c>
      <c r="BQ87" s="395">
        <v>0.51279569850093798</v>
      </c>
      <c r="BR87" s="394">
        <v>5.5878472247838928</v>
      </c>
      <c r="BS87" s="392" t="b">
        <f t="shared" si="43"/>
        <v>0</v>
      </c>
      <c r="BT87" s="440"/>
      <c r="BU87" s="440"/>
      <c r="BV87" s="440"/>
      <c r="BW87" s="440"/>
      <c r="BX87" s="439">
        <v>18.381739705175452</v>
      </c>
      <c r="BY87" s="439">
        <v>1.2678635799999999E-2</v>
      </c>
      <c r="BZ87" s="439">
        <v>18.327175008329249</v>
      </c>
      <c r="CA87" s="439">
        <v>15.635998757315804</v>
      </c>
      <c r="CB87" s="439">
        <v>1.0549093400000001E-2</v>
      </c>
      <c r="CC87" s="439">
        <v>15.63337884255303</v>
      </c>
      <c r="CD87" s="439">
        <v>38.290531731386395</v>
      </c>
      <c r="CE87" s="439">
        <v>2.5887423999999999E-2</v>
      </c>
      <c r="CF87" s="439">
        <v>38.271693812488266</v>
      </c>
      <c r="CG87" s="439"/>
      <c r="CH87" s="439"/>
      <c r="CI87" s="439"/>
      <c r="CJ87" s="439"/>
      <c r="CK87" s="439"/>
      <c r="CL87" s="440"/>
      <c r="CM87" s="440"/>
      <c r="CN87" s="440"/>
      <c r="CO87" s="440"/>
      <c r="CP87" s="440"/>
      <c r="CQ87" s="395">
        <v>0.70337583198781262</v>
      </c>
      <c r="CR87" s="395">
        <v>3.9999999999999998E-6</v>
      </c>
      <c r="CS87" s="395"/>
      <c r="CT87" s="395">
        <v>0.70337251466872186</v>
      </c>
      <c r="CU87" s="383" t="b">
        <f t="shared" si="44"/>
        <v>0</v>
      </c>
      <c r="CV87" s="383">
        <f t="shared" si="51"/>
        <v>0.33238270814448978</v>
      </c>
      <c r="CW87" s="388">
        <f t="shared" si="52"/>
        <v>0.83191252893786238</v>
      </c>
      <c r="CX87" s="383">
        <f t="shared" si="53"/>
        <v>5.136556625341294</v>
      </c>
      <c r="CY87" s="383"/>
      <c r="CZ87" s="383">
        <f t="shared" si="57"/>
        <v>1.0531342480495023</v>
      </c>
      <c r="DA87" s="383">
        <f t="shared" si="54"/>
        <v>1.5899583606661505</v>
      </c>
      <c r="DB87" s="388">
        <f t="shared" si="55"/>
        <v>75.42694071890287</v>
      </c>
      <c r="DC87" s="383">
        <f t="shared" si="58"/>
        <v>5.5999828331092093E-2</v>
      </c>
      <c r="DD87" s="383">
        <f t="shared" si="45"/>
        <v>0.93061446065270947</v>
      </c>
      <c r="DE87" s="383">
        <f t="shared" si="46"/>
        <v>715.28711624846198</v>
      </c>
      <c r="DF87" s="383">
        <f t="shared" si="47"/>
        <v>10.331259222844249</v>
      </c>
      <c r="DG87" s="383">
        <f t="shared" si="48"/>
        <v>143.58992879726497</v>
      </c>
      <c r="DH87" s="383">
        <f t="shared" si="49"/>
        <v>0</v>
      </c>
      <c r="DI87" s="383" t="str">
        <f t="shared" si="50"/>
        <v/>
      </c>
      <c r="EI87" s="394"/>
      <c r="EJ87" s="395"/>
    </row>
    <row r="88" spans="1:151" s="389" customFormat="1" ht="14" customHeight="1" x14ac:dyDescent="0.2">
      <c r="A88" s="383">
        <v>89</v>
      </c>
      <c r="B88" s="389" t="s">
        <v>539</v>
      </c>
      <c r="C88" s="389" t="s">
        <v>427</v>
      </c>
      <c r="D88" s="389" t="s">
        <v>559</v>
      </c>
      <c r="E88" s="385" t="s">
        <v>578</v>
      </c>
      <c r="F88" s="393">
        <v>104</v>
      </c>
      <c r="G88" s="385" t="s">
        <v>578</v>
      </c>
      <c r="H88" s="385" t="s">
        <v>578</v>
      </c>
      <c r="I88" s="394">
        <v>47.021477913335232</v>
      </c>
      <c r="J88" s="394">
        <v>0.18544455325460341</v>
      </c>
      <c r="K88" s="394">
        <v>16.239644449295984</v>
      </c>
      <c r="L88" s="394">
        <v>5.49269105354111</v>
      </c>
      <c r="M88" s="394"/>
      <c r="N88" s="394"/>
      <c r="O88" s="394">
        <v>9.8118811245821905E-2</v>
      </c>
      <c r="P88" s="394">
        <v>11.087425670777876</v>
      </c>
      <c r="Q88" s="394">
        <v>15.939400886883771</v>
      </c>
      <c r="R88" s="394">
        <v>1.5846188016200238</v>
      </c>
      <c r="S88" s="394">
        <v>1.6680197911789724E-2</v>
      </c>
      <c r="T88" s="394">
        <v>6.8683167872075337E-3</v>
      </c>
      <c r="U88" s="394">
        <v>1.8742963110139592</v>
      </c>
      <c r="V88" s="394">
        <v>99.633612355547967</v>
      </c>
      <c r="W88" s="394">
        <v>0.7999542861241109</v>
      </c>
      <c r="X88" s="438">
        <v>48.9</v>
      </c>
      <c r="Y88" s="438">
        <v>149.4</v>
      </c>
      <c r="Z88" s="438">
        <v>453.4</v>
      </c>
      <c r="AA88" s="438">
        <v>46.4</v>
      </c>
      <c r="AB88" s="438">
        <v>175.6</v>
      </c>
      <c r="AC88" s="438">
        <v>75</v>
      </c>
      <c r="AD88" s="438">
        <v>21.5</v>
      </c>
      <c r="AE88" s="438">
        <v>11.8</v>
      </c>
      <c r="AF88" s="438"/>
      <c r="AG88" s="438">
        <v>1058.6151799000002</v>
      </c>
      <c r="AH88" s="439">
        <v>6.9464999999999999E-2</v>
      </c>
      <c r="AI88" s="439">
        <v>0.19844399999999998</v>
      </c>
      <c r="AJ88" s="439">
        <v>1.6027530000000001</v>
      </c>
      <c r="AK88" s="439">
        <v>5.8709999999999995E-3</v>
      </c>
      <c r="AL88" s="439">
        <v>1.9139999999999999E-3</v>
      </c>
      <c r="AM88" s="439">
        <v>1.9157175295605039E-2</v>
      </c>
      <c r="AN88" s="439">
        <v>6.1573860442373498E-3</v>
      </c>
      <c r="AO88" s="439">
        <v>5.2436999999999998E-2</v>
      </c>
      <c r="AP88" s="439">
        <v>0.21060599999999999</v>
      </c>
      <c r="AQ88" s="439">
        <v>0.163132</v>
      </c>
      <c r="AR88" s="439">
        <v>5.3297000000000004E-2</v>
      </c>
      <c r="AS88" s="439">
        <v>82.433467999999991</v>
      </c>
      <c r="AT88" s="439">
        <v>0.45198900000000003</v>
      </c>
      <c r="AU88" s="439">
        <v>0.27232200000000001</v>
      </c>
      <c r="AV88" s="439">
        <v>1.4411799999999999</v>
      </c>
      <c r="AW88" s="439">
        <v>9.1155636183081229E-2</v>
      </c>
      <c r="AX88" s="439">
        <v>0.19059372238519393</v>
      </c>
      <c r="AY88" s="439">
        <v>0.54048331825540108</v>
      </c>
      <c r="AZ88" s="439">
        <v>0.10347721734863886</v>
      </c>
      <c r="BA88" s="439">
        <v>0.76829793805663171</v>
      </c>
      <c r="BB88" s="439">
        <v>4.037416920000001</v>
      </c>
      <c r="BC88" s="439">
        <v>0.1589382807493811</v>
      </c>
      <c r="BD88" s="439">
        <v>0.43310075470591636</v>
      </c>
      <c r="BE88" s="439">
        <v>5.808735269903674E-2</v>
      </c>
      <c r="BF88" s="439">
        <v>0.34645113638077263</v>
      </c>
      <c r="BG88" s="439">
        <v>5.5164900707583252E-2</v>
      </c>
      <c r="BH88" s="389">
        <f t="shared" si="42"/>
        <v>1.2989254163265034E-2</v>
      </c>
      <c r="BI88" s="440"/>
      <c r="BJ88" s="440"/>
      <c r="BK88" s="440"/>
      <c r="BL88" s="440"/>
      <c r="BM88" s="440"/>
      <c r="BN88" s="440"/>
      <c r="BO88" s="395">
        <v>0.51315029530365242</v>
      </c>
      <c r="BP88" s="440">
        <v>6.2214810000000002E-6</v>
      </c>
      <c r="BQ88" s="395">
        <v>0.5129129823812224</v>
      </c>
      <c r="BR88" s="394">
        <v>7.876271583020511</v>
      </c>
      <c r="BS88" s="392" t="b">
        <f t="shared" si="43"/>
        <v>0</v>
      </c>
      <c r="BT88" s="440"/>
      <c r="BU88" s="440"/>
      <c r="BV88" s="440"/>
      <c r="BW88" s="440"/>
      <c r="BX88" s="439">
        <v>18.497141884313411</v>
      </c>
      <c r="BY88" s="439">
        <v>6.5078486000000003E-3</v>
      </c>
      <c r="BZ88" s="439">
        <v>18.485462593524812</v>
      </c>
      <c r="CA88" s="439">
        <v>15.638250621342099</v>
      </c>
      <c r="CB88" s="439">
        <v>5.6271819999999997E-3</v>
      </c>
      <c r="CC88" s="439">
        <v>15.637689842154742</v>
      </c>
      <c r="CD88" s="439">
        <v>38.543814184852373</v>
      </c>
      <c r="CE88" s="439">
        <v>1.36654476E-2</v>
      </c>
      <c r="CF88" s="439">
        <v>38.532069968091669</v>
      </c>
      <c r="CG88" s="439"/>
      <c r="CH88" s="439"/>
      <c r="CI88" s="439"/>
      <c r="CJ88" s="439"/>
      <c r="CK88" s="439"/>
      <c r="CL88" s="440"/>
      <c r="CM88" s="440"/>
      <c r="CN88" s="440"/>
      <c r="CO88" s="440"/>
      <c r="CP88" s="440"/>
      <c r="CQ88" s="395">
        <v>0.70320982943137322</v>
      </c>
      <c r="CR88" s="395">
        <v>1.9999999999999999E-6</v>
      </c>
      <c r="CS88" s="395"/>
      <c r="CT88" s="395">
        <v>0.70319993645811574</v>
      </c>
      <c r="CU88" s="383" t="b">
        <f t="shared" si="44"/>
        <v>0</v>
      </c>
      <c r="CV88" s="383">
        <f t="shared" si="51"/>
        <v>0.15135467745260411</v>
      </c>
      <c r="CW88" s="388">
        <f t="shared" si="52"/>
        <v>0.86990906141020363</v>
      </c>
      <c r="CX88" s="383">
        <f t="shared" si="53"/>
        <v>5.2921908622880265</v>
      </c>
      <c r="CY88" s="383">
        <f>R88/S88</f>
        <v>95</v>
      </c>
      <c r="CZ88" s="383">
        <f t="shared" si="57"/>
        <v>3.0673981191222568</v>
      </c>
      <c r="DA88" s="383">
        <f t="shared" si="54"/>
        <v>1.7933557489334591</v>
      </c>
      <c r="DB88" s="388">
        <f t="shared" si="55"/>
        <v>20.417378148799152</v>
      </c>
      <c r="DC88" s="383">
        <f t="shared" si="58"/>
        <v>1.2989254163265034E-2</v>
      </c>
      <c r="DD88" s="383">
        <f t="shared" si="45"/>
        <v>0.60517268067536156</v>
      </c>
      <c r="DE88" s="383">
        <f t="shared" si="46"/>
        <v>221.24432231757848</v>
      </c>
      <c r="DF88" s="383">
        <f t="shared" si="47"/>
        <v>12.130995143865597</v>
      </c>
      <c r="DG88" s="383">
        <f t="shared" si="48"/>
        <v>30.565306939756283</v>
      </c>
      <c r="DH88" s="383">
        <f t="shared" si="49"/>
        <v>0</v>
      </c>
      <c r="DI88" s="383" t="str">
        <f t="shared" si="50"/>
        <v/>
      </c>
      <c r="EH88" s="385"/>
      <c r="EI88" s="394"/>
      <c r="EJ88" s="395"/>
    </row>
    <row r="89" spans="1:151" s="389" customFormat="1" ht="14" x14ac:dyDescent="0.2">
      <c r="A89" s="383">
        <v>90</v>
      </c>
      <c r="B89" s="389" t="s">
        <v>540</v>
      </c>
      <c r="C89" s="389" t="s">
        <v>557</v>
      </c>
      <c r="D89" s="389" t="s">
        <v>559</v>
      </c>
      <c r="E89" s="385" t="s">
        <v>578</v>
      </c>
      <c r="F89" s="393">
        <v>104</v>
      </c>
      <c r="G89" s="385" t="s">
        <v>578</v>
      </c>
      <c r="H89" s="385" t="s">
        <v>578</v>
      </c>
      <c r="I89" s="394">
        <v>44.486953285420697</v>
      </c>
      <c r="J89" s="394">
        <v>5.9201481516296083E-2</v>
      </c>
      <c r="K89" s="394">
        <v>1.573772716974871</v>
      </c>
      <c r="L89" s="394">
        <v>7.9477988935627488</v>
      </c>
      <c r="M89" s="394"/>
      <c r="N89" s="394"/>
      <c r="O89" s="394">
        <v>0.13122995069445634</v>
      </c>
      <c r="P89" s="394">
        <v>33.942182736009755</v>
      </c>
      <c r="Q89" s="394">
        <v>9.9557158083237915</v>
      </c>
      <c r="R89" s="394">
        <v>7.9922000046999717E-2</v>
      </c>
      <c r="S89" s="394">
        <v>2.9600740758148046E-3</v>
      </c>
      <c r="T89" s="394">
        <v>5.9201481516296091E-3</v>
      </c>
      <c r="U89" s="394">
        <v>1.3332444503699472</v>
      </c>
      <c r="V89" s="394">
        <v>100.17885453464096</v>
      </c>
      <c r="W89" s="394">
        <v>0.89429456364975812</v>
      </c>
      <c r="X89" s="438">
        <v>35.5</v>
      </c>
      <c r="Y89" s="438">
        <v>90.9</v>
      </c>
      <c r="Z89" s="438">
        <v>3579.5</v>
      </c>
      <c r="AA89" s="438">
        <v>108.2</v>
      </c>
      <c r="AB89" s="438">
        <v>1144.9000000000001</v>
      </c>
      <c r="AC89" s="438">
        <v>10</v>
      </c>
      <c r="AD89" s="438">
        <v>30.3</v>
      </c>
      <c r="AE89" s="438">
        <v>3</v>
      </c>
      <c r="AF89" s="438"/>
      <c r="AG89" s="438">
        <v>344.798</v>
      </c>
      <c r="AH89" s="439">
        <v>1.2068806999999999E-2</v>
      </c>
      <c r="AI89" s="439">
        <v>2.5589416999999996E-2</v>
      </c>
      <c r="AJ89" s="439">
        <v>0.14141645999999999</v>
      </c>
      <c r="AK89" s="439">
        <v>3.7466384999999998E-3</v>
      </c>
      <c r="AL89" s="439">
        <v>4.0169579999999998E-4</v>
      </c>
      <c r="AM89" s="439">
        <v>7.5730202715120999E-3</v>
      </c>
      <c r="AN89" s="439">
        <v>1.4685068323429547E-4</v>
      </c>
      <c r="AO89" s="439">
        <v>2.8673584675000002E-2</v>
      </c>
      <c r="AP89" s="439">
        <v>7.7651020250000008E-2</v>
      </c>
      <c r="AQ89" s="439">
        <v>5.3976002499999995E-2</v>
      </c>
      <c r="AR89" s="439">
        <v>2.1577086125000002E-2</v>
      </c>
      <c r="AS89" s="439">
        <v>2.2055985274999999</v>
      </c>
      <c r="AT89" s="439">
        <v>0.16752109074999999</v>
      </c>
      <c r="AU89" s="439">
        <v>0.105340378875</v>
      </c>
      <c r="AV89" s="439">
        <v>0.58491158725000003</v>
      </c>
      <c r="AW89" s="439">
        <v>3.4667905358993743E-2</v>
      </c>
      <c r="AX89" s="439">
        <v>5.2039860284830305E-2</v>
      </c>
      <c r="AY89" s="439">
        <v>0.22140894879129103</v>
      </c>
      <c r="AZ89" s="439">
        <v>4.3671294999999999E-2</v>
      </c>
      <c r="BA89" s="439">
        <v>0.33106757130099274</v>
      </c>
      <c r="BB89" s="439">
        <v>1.510038235775</v>
      </c>
      <c r="BC89" s="439">
        <v>7.1408434999999992E-2</v>
      </c>
      <c r="BD89" s="439">
        <v>0.19788814999999998</v>
      </c>
      <c r="BE89" s="439">
        <v>2.8334687690558861E-2</v>
      </c>
      <c r="BF89" s="439">
        <v>0.1810042</v>
      </c>
      <c r="BG89" s="439">
        <v>2.9102719999999999E-2</v>
      </c>
      <c r="BH89" s="389">
        <f t="shared" si="42"/>
        <v>2.2365174935443165E-2</v>
      </c>
      <c r="BI89" s="440"/>
      <c r="BJ89" s="440"/>
      <c r="BK89" s="440"/>
      <c r="BL89" s="440"/>
      <c r="BM89" s="440"/>
      <c r="BN89" s="440"/>
      <c r="BO89" s="395">
        <v>0.5131178731536834</v>
      </c>
      <c r="BP89" s="440">
        <v>8.8041534759999997E-6</v>
      </c>
      <c r="BQ89" s="395">
        <v>0.51287019260043676</v>
      </c>
      <c r="BR89" s="394">
        <v>7.0413642078892558</v>
      </c>
      <c r="BS89" s="392" t="b">
        <f t="shared" si="43"/>
        <v>0</v>
      </c>
      <c r="BT89" s="440"/>
      <c r="BU89" s="440"/>
      <c r="BV89" s="440"/>
      <c r="BW89" s="440"/>
      <c r="BX89" s="439">
        <v>18.5896901538215</v>
      </c>
      <c r="BY89" s="439">
        <v>5.8743492000000001E-3</v>
      </c>
      <c r="BZ89" s="439">
        <v>18.582254393577781</v>
      </c>
      <c r="CA89" s="439">
        <v>15.632904072797244</v>
      </c>
      <c r="CB89" s="439">
        <v>4.8983478000000002E-3</v>
      </c>
      <c r="CC89" s="439">
        <v>15.632547046016908</v>
      </c>
      <c r="CD89" s="439">
        <v>38.73097922015404</v>
      </c>
      <c r="CE89" s="439">
        <v>1.2386107800000001E-2</v>
      </c>
      <c r="CF89" s="439">
        <v>38.708243573106174</v>
      </c>
      <c r="CG89" s="439"/>
      <c r="CH89" s="439"/>
      <c r="CI89" s="439"/>
      <c r="CJ89" s="439"/>
      <c r="CK89" s="439"/>
      <c r="CL89" s="440"/>
      <c r="CM89" s="440"/>
      <c r="CN89" s="440"/>
      <c r="CO89" s="440"/>
      <c r="CP89" s="440"/>
      <c r="CQ89" s="395">
        <v>0.7038038385791141</v>
      </c>
      <c r="CR89" s="395">
        <v>1.9000000000000001E-5</v>
      </c>
      <c r="CS89" s="395"/>
      <c r="CT89" s="395">
        <v>0.70375615689244819</v>
      </c>
      <c r="CU89" s="383" t="b">
        <f t="shared" si="44"/>
        <v>0</v>
      </c>
      <c r="CV89" s="383">
        <f t="shared" si="51"/>
        <v>0.15841391898641027</v>
      </c>
      <c r="CW89" s="388">
        <f t="shared" si="52"/>
        <v>0.82698904249264349</v>
      </c>
      <c r="CX89" s="383">
        <f t="shared" si="53"/>
        <v>5.5525867050855524</v>
      </c>
      <c r="CY89" s="383">
        <f>R89/S89</f>
        <v>26.999999999999996</v>
      </c>
      <c r="CZ89" s="383">
        <f t="shared" si="57"/>
        <v>9.3270542037033994</v>
      </c>
      <c r="DA89" s="383">
        <f t="shared" si="54"/>
        <v>1.4791314196870633</v>
      </c>
      <c r="DB89" s="388">
        <f t="shared" si="55"/>
        <v>1.4606242909922185</v>
      </c>
      <c r="DC89" s="383">
        <f t="shared" si="58"/>
        <v>2.2365174935443165E-2</v>
      </c>
      <c r="DD89" s="383">
        <f t="shared" si="45"/>
        <v>0.83947154287618386</v>
      </c>
      <c r="DE89" s="383">
        <f t="shared" si="46"/>
        <v>596.93976174758166</v>
      </c>
      <c r="DF89" s="383">
        <f t="shared" si="47"/>
        <v>453.39167012116172</v>
      </c>
      <c r="DG89" s="383">
        <f t="shared" si="48"/>
        <v>4.9319421203480891</v>
      </c>
      <c r="DH89" s="383">
        <f t="shared" si="49"/>
        <v>0</v>
      </c>
      <c r="DI89" s="383" t="str">
        <f t="shared" si="50"/>
        <v/>
      </c>
      <c r="EH89" s="385"/>
      <c r="EI89" s="394"/>
      <c r="EJ89" s="395"/>
    </row>
    <row r="90" spans="1:151" s="389" customFormat="1" ht="14" x14ac:dyDescent="0.2">
      <c r="A90" s="383">
        <v>91</v>
      </c>
      <c r="B90" s="389" t="s">
        <v>542</v>
      </c>
      <c r="C90" s="389" t="s">
        <v>557</v>
      </c>
      <c r="D90" s="389" t="s">
        <v>559</v>
      </c>
      <c r="E90" s="385" t="s">
        <v>578</v>
      </c>
      <c r="F90" s="393">
        <v>104</v>
      </c>
      <c r="G90" s="385" t="s">
        <v>578</v>
      </c>
      <c r="H90" s="385" t="s">
        <v>578</v>
      </c>
      <c r="I90" s="394">
        <v>39.51144129849245</v>
      </c>
      <c r="J90" s="394">
        <v>2.5965897896051991E-2</v>
      </c>
      <c r="K90" s="394">
        <v>2.7860446742541707</v>
      </c>
      <c r="L90" s="394">
        <v>9.5487185262926015</v>
      </c>
      <c r="M90" s="394"/>
      <c r="N90" s="394"/>
      <c r="O90" s="394">
        <v>0.15387198753215994</v>
      </c>
      <c r="P90" s="394">
        <v>40.702987501944605</v>
      </c>
      <c r="Q90" s="394">
        <v>2.7360362783062193</v>
      </c>
      <c r="R90" s="394">
        <v>0</v>
      </c>
      <c r="S90" s="394">
        <v>0</v>
      </c>
      <c r="T90" s="394">
        <v>6.7318994545319975E-3</v>
      </c>
      <c r="U90" s="394">
        <v>3.8309114927344687</v>
      </c>
      <c r="V90" s="394">
        <v>100.02359526098699</v>
      </c>
      <c r="W90" s="394">
        <v>0.89411775207727007</v>
      </c>
      <c r="X90" s="438">
        <v>12.9</v>
      </c>
      <c r="Y90" s="438">
        <v>38.799999999999997</v>
      </c>
      <c r="Z90" s="438">
        <v>3363.4</v>
      </c>
      <c r="AA90" s="438">
        <v>135.19999999999999</v>
      </c>
      <c r="AB90" s="438">
        <v>2027.6</v>
      </c>
      <c r="AC90" s="438">
        <v>23.1</v>
      </c>
      <c r="AD90" s="438">
        <v>49.5</v>
      </c>
      <c r="AE90" s="438">
        <v>2.8</v>
      </c>
      <c r="AF90" s="438"/>
      <c r="AG90" s="438">
        <v>117.31925788999999</v>
      </c>
      <c r="AH90" s="439">
        <v>7.9253959425578842E-3</v>
      </c>
      <c r="AI90" s="439">
        <v>1.023903E-2</v>
      </c>
      <c r="AJ90" s="439">
        <v>0.30297773110769627</v>
      </c>
      <c r="AK90" s="439">
        <v>8.4209200000000001E-3</v>
      </c>
      <c r="AL90" s="439">
        <v>1.55376E-3</v>
      </c>
      <c r="AM90" s="439">
        <v>8.7490829347987732E-3</v>
      </c>
      <c r="AN90" s="439">
        <v>2.7134592305242708E-3</v>
      </c>
      <c r="AO90" s="439">
        <v>2.1054784359149609E-2</v>
      </c>
      <c r="AP90" s="439">
        <v>5.2167387635684195E-2</v>
      </c>
      <c r="AQ90" s="439">
        <v>0.3051909707602648</v>
      </c>
      <c r="AR90" s="439">
        <v>8.8683746238032244E-3</v>
      </c>
      <c r="AS90" s="439">
        <v>7.4341672395516643</v>
      </c>
      <c r="AT90" s="439">
        <v>6.4113342831742207E-2</v>
      </c>
      <c r="AU90" s="439">
        <v>4.960994500361026E-2</v>
      </c>
      <c r="AV90" s="439">
        <v>0.4068210315251497</v>
      </c>
      <c r="AW90" s="439">
        <v>1.7698837220224216E-2</v>
      </c>
      <c r="AX90" s="439">
        <v>2.4581519097557566E-2</v>
      </c>
      <c r="AY90" s="439">
        <v>7.8285099858046686E-2</v>
      </c>
      <c r="AZ90" s="439">
        <v>1.2809284238144458E-2</v>
      </c>
      <c r="BA90" s="439">
        <v>0.10979344530598034</v>
      </c>
      <c r="BB90" s="439">
        <v>0.64145097800413164</v>
      </c>
      <c r="BC90" s="439">
        <v>2.4370568334534905E-2</v>
      </c>
      <c r="BD90" s="439">
        <v>6.9834104190884497E-2</v>
      </c>
      <c r="BE90" s="439">
        <v>1.3433381527027164E-2</v>
      </c>
      <c r="BF90" s="439">
        <v>7.8051622433788242E-2</v>
      </c>
      <c r="BG90" s="439">
        <v>1.2576913899720588E-2</v>
      </c>
      <c r="BH90" s="389">
        <f t="shared" si="42"/>
        <v>0.13134426670123403</v>
      </c>
      <c r="BI90" s="440"/>
      <c r="BJ90" s="440"/>
      <c r="BK90" s="440"/>
      <c r="BL90" s="440"/>
      <c r="BM90" s="440"/>
      <c r="BN90" s="440"/>
      <c r="BO90" s="395">
        <v>0.51306120269323885</v>
      </c>
      <c r="BP90" s="440">
        <v>2.530129E-5</v>
      </c>
      <c r="BQ90" s="395">
        <v>0.51275642242327923</v>
      </c>
      <c r="BR90" s="394">
        <v>4.8214986644157243</v>
      </c>
      <c r="BS90" s="392" t="b">
        <f t="shared" si="43"/>
        <v>0</v>
      </c>
      <c r="BT90" s="440"/>
      <c r="BU90" s="440"/>
      <c r="BV90" s="440"/>
      <c r="BW90" s="440"/>
      <c r="BX90" s="439">
        <v>18.4392795625701</v>
      </c>
      <c r="BY90" s="439">
        <v>1.44593816E-2</v>
      </c>
      <c r="BZ90" s="439">
        <v>18.434225154170978</v>
      </c>
      <c r="CA90" s="439">
        <v>15.591820331916942</v>
      </c>
      <c r="CB90" s="439">
        <v>1.08776754E-2</v>
      </c>
      <c r="CC90" s="439">
        <v>15.59157764534582</v>
      </c>
      <c r="CD90" s="439">
        <v>38.452256498716302</v>
      </c>
      <c r="CE90" s="439">
        <v>2.7572042000000001E-2</v>
      </c>
      <c r="CF90" s="439">
        <v>38.443276353185546</v>
      </c>
      <c r="CG90" s="439"/>
      <c r="CH90" s="439"/>
      <c r="CI90" s="439"/>
      <c r="CJ90" s="439"/>
      <c r="CK90" s="439"/>
      <c r="CL90" s="440"/>
      <c r="CM90" s="440"/>
      <c r="CN90" s="440"/>
      <c r="CO90" s="440"/>
      <c r="CP90" s="440"/>
      <c r="CQ90" s="395">
        <v>0.70374583768590038</v>
      </c>
      <c r="CR90" s="395">
        <v>7.6000000000000004E-5</v>
      </c>
      <c r="CS90" s="395"/>
      <c r="CT90" s="395">
        <v>0.70374017735651129</v>
      </c>
      <c r="CU90" s="383" t="b">
        <f t="shared" si="44"/>
        <v>0</v>
      </c>
      <c r="CV90" s="383">
        <f t="shared" si="51"/>
        <v>0.26975460218024983</v>
      </c>
      <c r="CW90" s="388">
        <f t="shared" si="52"/>
        <v>0.88170626072685487</v>
      </c>
      <c r="CX90" s="383">
        <f t="shared" si="53"/>
        <v>8.2003927135082328</v>
      </c>
      <c r="CY90" s="383"/>
      <c r="CZ90" s="383">
        <f t="shared" si="57"/>
        <v>5.4197044588610854</v>
      </c>
      <c r="DA90" s="383">
        <f t="shared" si="54"/>
        <v>1.1375572174685622</v>
      </c>
      <c r="DB90" s="388">
        <f t="shared" si="55"/>
        <v>11.589610889179719</v>
      </c>
      <c r="DC90" s="383">
        <f t="shared" si="58"/>
        <v>0.13134426670123403</v>
      </c>
      <c r="DD90" s="383">
        <f t="shared" si="45"/>
        <v>0.71060678976973257</v>
      </c>
      <c r="DE90" s="383">
        <f t="shared" si="46"/>
        <v>1559.737732946448</v>
      </c>
      <c r="DF90" s="383">
        <f t="shared" si="47"/>
        <v>134.51405756380422</v>
      </c>
      <c r="DG90" s="383">
        <f t="shared" si="48"/>
        <v>14.3899707515187</v>
      </c>
      <c r="DH90" s="383">
        <f t="shared" si="49"/>
        <v>0</v>
      </c>
      <c r="DI90" s="383" t="str">
        <f t="shared" si="50"/>
        <v/>
      </c>
      <c r="EI90" s="394"/>
      <c r="EJ90" s="395"/>
    </row>
    <row r="91" spans="1:151" s="389" customFormat="1" ht="14" x14ac:dyDescent="0.2">
      <c r="A91" s="383">
        <v>92</v>
      </c>
      <c r="B91" s="389" t="s">
        <v>541</v>
      </c>
      <c r="C91" s="389" t="s">
        <v>557</v>
      </c>
      <c r="D91" s="389" t="s">
        <v>559</v>
      </c>
      <c r="E91" s="385" t="s">
        <v>578</v>
      </c>
      <c r="F91" s="393">
        <v>104</v>
      </c>
      <c r="G91" s="385" t="s">
        <v>578</v>
      </c>
      <c r="H91" s="385" t="s">
        <v>578</v>
      </c>
      <c r="I91" s="394">
        <v>48.890323451801926</v>
      </c>
      <c r="J91" s="394">
        <v>8.8719553195883608E-2</v>
      </c>
      <c r="K91" s="394">
        <v>2.6567118951514597</v>
      </c>
      <c r="L91" s="394">
        <v>5.5883569111956568</v>
      </c>
      <c r="M91" s="394"/>
      <c r="N91" s="394"/>
      <c r="O91" s="394">
        <v>0.11016823638609721</v>
      </c>
      <c r="P91" s="394">
        <v>20.311902981132295</v>
      </c>
      <c r="Q91" s="394">
        <v>19.047405613054703</v>
      </c>
      <c r="R91" s="394">
        <v>3.8022665655378686E-2</v>
      </c>
      <c r="S91" s="394">
        <v>0</v>
      </c>
      <c r="T91" s="394">
        <v>5.8496408700582604E-3</v>
      </c>
      <c r="U91" s="394">
        <v>2.5053163211058562</v>
      </c>
      <c r="V91" s="394">
        <v>99.973296815826913</v>
      </c>
      <c r="W91" s="394">
        <v>0.87805478437566609</v>
      </c>
      <c r="X91" s="438">
        <v>65.3</v>
      </c>
      <c r="Y91" s="438">
        <v>201.2</v>
      </c>
      <c r="Z91" s="438">
        <v>4784.1000000000004</v>
      </c>
      <c r="AA91" s="438">
        <v>47.1</v>
      </c>
      <c r="AB91" s="438">
        <v>393.5</v>
      </c>
      <c r="AC91" s="438">
        <v>32.1</v>
      </c>
      <c r="AD91" s="438">
        <v>23.7</v>
      </c>
      <c r="AE91" s="438">
        <v>3.9</v>
      </c>
      <c r="AF91" s="438"/>
      <c r="AG91" s="438">
        <v>482.41715434000002</v>
      </c>
      <c r="AH91" s="439">
        <v>2.5743817422959711E-2</v>
      </c>
      <c r="AI91" s="439">
        <v>2.794986E-2</v>
      </c>
      <c r="AJ91" s="439">
        <v>0.80609519598522694</v>
      </c>
      <c r="AK91" s="439">
        <v>3.83154E-3</v>
      </c>
      <c r="AL91" s="439">
        <v>2.4727299999999998E-3</v>
      </c>
      <c r="AM91" s="439">
        <v>1.1904921599475739E-2</v>
      </c>
      <c r="AN91" s="439">
        <v>3.0203377992122633E-3</v>
      </c>
      <c r="AO91" s="439">
        <v>5.3260079155163377E-2</v>
      </c>
      <c r="AP91" s="439">
        <v>7.2260428463466489E-2</v>
      </c>
      <c r="AQ91" s="439">
        <v>0.36520837227904329</v>
      </c>
      <c r="AR91" s="439">
        <v>2.028290692072094E-2</v>
      </c>
      <c r="AS91" s="439">
        <v>9.8247510528379074</v>
      </c>
      <c r="AT91" s="439">
        <v>0.1259962772900938</v>
      </c>
      <c r="AU91" s="439">
        <v>0.11848155596444691</v>
      </c>
      <c r="AV91" s="439">
        <v>0.55961241041656917</v>
      </c>
      <c r="AW91" s="439">
        <v>1.8974958226726592E-2</v>
      </c>
      <c r="AX91" s="439">
        <v>6.4296246423853676E-2</v>
      </c>
      <c r="AY91" s="439">
        <v>0.24924065164305007</v>
      </c>
      <c r="AZ91" s="439">
        <v>5.0625483785793464E-2</v>
      </c>
      <c r="BA91" s="439">
        <v>0.44013535095953471</v>
      </c>
      <c r="BB91" s="439">
        <v>2.3699080029714494</v>
      </c>
      <c r="BC91" s="439">
        <v>9.5400912601396839E-2</v>
      </c>
      <c r="BD91" s="439">
        <v>0.28092497978599701</v>
      </c>
      <c r="BE91" s="439">
        <v>4.149211629880916E-2</v>
      </c>
      <c r="BF91" s="439">
        <v>0.26930774865806834</v>
      </c>
      <c r="BG91" s="439">
        <v>4.0023871254312872E-2</v>
      </c>
      <c r="BH91" s="389">
        <f t="shared" si="42"/>
        <v>3.0409946090536176E-2</v>
      </c>
      <c r="BI91" s="440"/>
      <c r="BJ91" s="440"/>
      <c r="BK91" s="440"/>
      <c r="BL91" s="440"/>
      <c r="BM91" s="440"/>
      <c r="BN91" s="440"/>
      <c r="BO91" s="395">
        <v>0.5131075340507476</v>
      </c>
      <c r="BP91" s="440">
        <v>1.7665495400000002E-5</v>
      </c>
      <c r="BQ91" s="395">
        <v>0.51273714378833801</v>
      </c>
      <c r="BR91" s="394">
        <v>4.44533701555061</v>
      </c>
      <c r="BS91" s="392" t="b">
        <f t="shared" si="43"/>
        <v>0</v>
      </c>
      <c r="BT91" s="440"/>
      <c r="BU91" s="440"/>
      <c r="BV91" s="440"/>
      <c r="BW91" s="440"/>
      <c r="BX91" s="439">
        <v>18.668409661501574</v>
      </c>
      <c r="BY91" s="439">
        <v>1.84523846E-2</v>
      </c>
      <c r="BZ91" s="439">
        <v>18.661632495483001</v>
      </c>
      <c r="CA91" s="439">
        <v>15.614174645876931</v>
      </c>
      <c r="CB91" s="439">
        <v>1.54478794E-2</v>
      </c>
      <c r="CC91" s="439">
        <v>15.613849241387801</v>
      </c>
      <c r="CD91" s="439">
        <v>38.804675396886267</v>
      </c>
      <c r="CE91" s="439">
        <v>3.8063963999999999E-2</v>
      </c>
      <c r="CF91" s="439">
        <v>38.801232831241691</v>
      </c>
      <c r="CG91" s="439"/>
      <c r="CH91" s="439"/>
      <c r="CI91" s="439"/>
      <c r="CJ91" s="439"/>
      <c r="CK91" s="439"/>
      <c r="CL91" s="440"/>
      <c r="CM91" s="440"/>
      <c r="CN91" s="440"/>
      <c r="CO91" s="440"/>
      <c r="CP91" s="440"/>
      <c r="CQ91" s="395">
        <v>0.70423884527821723</v>
      </c>
      <c r="CR91" s="395">
        <v>1.2E-5</v>
      </c>
      <c r="CS91" s="395"/>
      <c r="CT91" s="395">
        <v>0.70422715313162998</v>
      </c>
      <c r="CU91" s="383" t="b">
        <f t="shared" si="44"/>
        <v>0</v>
      </c>
      <c r="CV91" s="383">
        <f t="shared" si="51"/>
        <v>0.19776660501063428</v>
      </c>
      <c r="CW91" s="388">
        <f t="shared" si="52"/>
        <v>0.70025118813861686</v>
      </c>
      <c r="CX91" s="383">
        <f t="shared" si="53"/>
        <v>4.7232027454508918</v>
      </c>
      <c r="CY91" s="383"/>
      <c r="CZ91" s="383">
        <f t="shared" si="57"/>
        <v>1.5495181439138119</v>
      </c>
      <c r="DA91" s="383">
        <f t="shared" si="54"/>
        <v>1.3216491297835911</v>
      </c>
      <c r="DB91" s="388">
        <f t="shared" si="55"/>
        <v>4.1456255012934644</v>
      </c>
      <c r="DC91" s="383">
        <f t="shared" si="58"/>
        <v>3.0409946090536176E-2</v>
      </c>
      <c r="DD91" s="383">
        <f t="shared" si="45"/>
        <v>2.1092995713655105</v>
      </c>
      <c r="DE91" s="383">
        <f t="shared" si="46"/>
        <v>793.67424300767254</v>
      </c>
      <c r="DF91" s="383">
        <f t="shared" si="47"/>
        <v>101.78374949369808</v>
      </c>
      <c r="DG91" s="383">
        <f t="shared" si="48"/>
        <v>15.135073187495983</v>
      </c>
      <c r="DH91" s="383">
        <f t="shared" si="49"/>
        <v>0</v>
      </c>
      <c r="DI91" s="383" t="str">
        <f t="shared" si="50"/>
        <v/>
      </c>
      <c r="EH91" s="385"/>
      <c r="EI91" s="394"/>
      <c r="EJ91" s="395"/>
    </row>
    <row r="92" spans="1:151" s="389" customFormat="1" ht="13" customHeight="1" x14ac:dyDescent="0.2">
      <c r="A92" s="383">
        <v>93</v>
      </c>
      <c r="B92" s="389" t="s">
        <v>545</v>
      </c>
      <c r="C92" s="389" t="s">
        <v>558</v>
      </c>
      <c r="D92" s="389" t="s">
        <v>560</v>
      </c>
      <c r="E92" s="385" t="s">
        <v>578</v>
      </c>
      <c r="F92" s="393">
        <v>104</v>
      </c>
      <c r="G92" s="385" t="s">
        <v>578</v>
      </c>
      <c r="H92" s="385" t="s">
        <v>578</v>
      </c>
      <c r="I92" s="394">
        <v>48.666090404263585</v>
      </c>
      <c r="J92" s="394">
        <v>0.17478590205925867</v>
      </c>
      <c r="K92" s="394">
        <v>11.321805903051979</v>
      </c>
      <c r="L92" s="394">
        <v>9.3353346678504057</v>
      </c>
      <c r="M92" s="394"/>
      <c r="N92" s="394"/>
      <c r="O92" s="394">
        <v>0.17478590205925867</v>
      </c>
      <c r="P92" s="394">
        <v>12.817305503255637</v>
      </c>
      <c r="Q92" s="394">
        <v>14.924555760666701</v>
      </c>
      <c r="R92" s="394">
        <v>0.36528289643845069</v>
      </c>
      <c r="S92" s="394">
        <v>1.2765262509945858E-2</v>
      </c>
      <c r="T92" s="394">
        <v>6.8736028899708465E-3</v>
      </c>
      <c r="U92" s="394">
        <v>1.7996400719855534</v>
      </c>
      <c r="V92" s="394">
        <v>99.665890311837373</v>
      </c>
      <c r="W92" s="394">
        <v>0.73117750480718624</v>
      </c>
      <c r="X92" s="438">
        <v>71.5</v>
      </c>
      <c r="Y92" s="438">
        <v>289.60000000000002</v>
      </c>
      <c r="Z92" s="438">
        <v>393.2</v>
      </c>
      <c r="AA92" s="438">
        <v>55.5</v>
      </c>
      <c r="AB92" s="438">
        <v>81.900000000000006</v>
      </c>
      <c r="AC92" s="438">
        <v>83.1</v>
      </c>
      <c r="AD92" s="438">
        <v>36.5</v>
      </c>
      <c r="AE92" s="438">
        <v>8.6</v>
      </c>
      <c r="AF92" s="438"/>
      <c r="AG92" s="438">
        <v>1048.5360000000001</v>
      </c>
      <c r="AH92" s="439">
        <v>1.0184E-2</v>
      </c>
      <c r="AI92" s="439">
        <v>5.1156999999999994E-2</v>
      </c>
      <c r="AJ92" s="439">
        <v>0.67249899999999996</v>
      </c>
      <c r="AK92" s="439">
        <v>5.1140000000000005E-3</v>
      </c>
      <c r="AL92" s="439">
        <v>3.16E-3</v>
      </c>
      <c r="AM92" s="439">
        <v>7.4037109678730473E-3</v>
      </c>
      <c r="AN92" s="439">
        <v>1.90469202869941E-3</v>
      </c>
      <c r="AO92" s="439">
        <v>1.15E-2</v>
      </c>
      <c r="AP92" s="439">
        <v>4.1017999999999999E-2</v>
      </c>
      <c r="AQ92" s="439">
        <v>8.236099999999999E-2</v>
      </c>
      <c r="AR92" s="439">
        <v>1.1282E-2</v>
      </c>
      <c r="AS92" s="439">
        <v>21.705887999999998</v>
      </c>
      <c r="AT92" s="439">
        <v>0.115229</v>
      </c>
      <c r="AU92" s="439">
        <v>0.100059</v>
      </c>
      <c r="AV92" s="439">
        <v>0.21963800000000003</v>
      </c>
      <c r="AW92" s="439">
        <v>1.749543412303663E-2</v>
      </c>
      <c r="AX92" s="439">
        <v>8.4754645044226334E-2</v>
      </c>
      <c r="AY92" s="439">
        <v>0.26979425097809373</v>
      </c>
      <c r="AZ92" s="439">
        <v>5.9074438999325879E-2</v>
      </c>
      <c r="BA92" s="439">
        <v>0.48430510718032194</v>
      </c>
      <c r="BB92" s="439">
        <v>2.5343819999999999</v>
      </c>
      <c r="BC92" s="439">
        <v>0.10891255260519711</v>
      </c>
      <c r="BD92" s="439">
        <v>0.31938666597476478</v>
      </c>
      <c r="BE92" s="439">
        <v>4.5820092641142167E-2</v>
      </c>
      <c r="BF92" s="439">
        <v>0.29049013503626975</v>
      </c>
      <c r="BG92" s="439">
        <v>4.8198576667494449E-2</v>
      </c>
      <c r="BH92" s="389">
        <f t="shared" si="42"/>
        <v>4.4381188763245372E-2</v>
      </c>
      <c r="BI92" s="440"/>
      <c r="BJ92" s="440"/>
      <c r="BK92" s="440"/>
      <c r="BL92" s="440"/>
      <c r="BM92" s="440"/>
      <c r="BN92" s="440"/>
      <c r="BO92" s="395">
        <v>0.51320438388844791</v>
      </c>
      <c r="BP92" s="440">
        <v>9.9607096520000001E-6</v>
      </c>
      <c r="BQ92" s="395">
        <v>0.51286235649523926</v>
      </c>
      <c r="BR92" s="394">
        <v>6.8884673736091528</v>
      </c>
      <c r="BS92" s="392" t="b">
        <f t="shared" si="43"/>
        <v>0</v>
      </c>
      <c r="BT92" s="440"/>
      <c r="BU92" s="440"/>
      <c r="BV92" s="440"/>
      <c r="BW92" s="440"/>
      <c r="BX92" s="439">
        <v>18.617529242108638</v>
      </c>
      <c r="BY92" s="439">
        <v>1.4798090200000001E-2</v>
      </c>
      <c r="BZ92" s="439">
        <v>18.579187404584825</v>
      </c>
      <c r="CA92" s="439">
        <v>15.606652369117294</v>
      </c>
      <c r="CB92" s="439">
        <v>1.2330331E-2</v>
      </c>
      <c r="CC92" s="439">
        <v>15.604811392222588</v>
      </c>
      <c r="CD92" s="439">
        <v>38.742877487163028</v>
      </c>
      <c r="CE92" s="439">
        <v>3.2177384000000003E-2</v>
      </c>
      <c r="CF92" s="439">
        <v>38.722535938994582</v>
      </c>
      <c r="CG92" s="439"/>
      <c r="CH92" s="439"/>
      <c r="CI92" s="439"/>
      <c r="CJ92" s="439"/>
      <c r="CK92" s="439"/>
      <c r="CL92" s="440"/>
      <c r="CM92" s="440"/>
      <c r="CN92" s="440"/>
      <c r="CO92" s="440"/>
      <c r="CP92" s="440"/>
      <c r="CQ92" s="395">
        <v>0.70419484460060688</v>
      </c>
      <c r="CR92" s="395">
        <v>3.9999999999999998E-6</v>
      </c>
      <c r="CS92" s="395"/>
      <c r="CT92" s="395">
        <v>0.70418515821375394</v>
      </c>
      <c r="CU92" s="383" t="b">
        <f t="shared" si="44"/>
        <v>0</v>
      </c>
      <c r="CV92" s="383">
        <f t="shared" si="51"/>
        <v>3.9588263465690991E-2</v>
      </c>
      <c r="CW92" s="388">
        <f t="shared" si="52"/>
        <v>0.68886619082547007</v>
      </c>
      <c r="CX92" s="383">
        <f t="shared" si="53"/>
        <v>2.195084899909054</v>
      </c>
      <c r="CY92" s="383">
        <f t="shared" ref="CY92:CY98" si="59">R92/S92</f>
        <v>28.615384615384617</v>
      </c>
      <c r="CZ92" s="383">
        <f t="shared" si="57"/>
        <v>1.618354430379747</v>
      </c>
      <c r="DA92" s="383">
        <f t="shared" si="54"/>
        <v>1.348237592564125</v>
      </c>
      <c r="DB92" s="388">
        <f t="shared" si="55"/>
        <v>8.5645684036581695</v>
      </c>
      <c r="DC92" s="383">
        <f t="shared" si="58"/>
        <v>4.4381188763245372E-2</v>
      </c>
      <c r="DD92" s="383">
        <f t="shared" si="45"/>
        <v>2.754923160439346</v>
      </c>
      <c r="DE92" s="383">
        <f t="shared" si="46"/>
        <v>867.83708962153628</v>
      </c>
      <c r="DF92" s="383">
        <f t="shared" si="47"/>
        <v>46.070448718799256</v>
      </c>
      <c r="DG92" s="383">
        <f t="shared" si="48"/>
        <v>58.478173913043477</v>
      </c>
      <c r="DH92" s="383">
        <f t="shared" si="49"/>
        <v>0</v>
      </c>
      <c r="DI92" s="383" t="str">
        <f t="shared" si="50"/>
        <v/>
      </c>
      <c r="EI92" s="394"/>
      <c r="EJ92" s="395"/>
    </row>
    <row r="93" spans="1:151" s="389" customFormat="1" ht="14" x14ac:dyDescent="0.2">
      <c r="A93" s="383">
        <v>94</v>
      </c>
      <c r="B93" s="389" t="s">
        <v>547</v>
      </c>
      <c r="C93" s="389" t="s">
        <v>558</v>
      </c>
      <c r="D93" s="389" t="s">
        <v>560</v>
      </c>
      <c r="E93" s="385" t="s">
        <v>578</v>
      </c>
      <c r="F93" s="393">
        <v>104</v>
      </c>
      <c r="G93" s="385" t="s">
        <v>578</v>
      </c>
      <c r="H93" s="385" t="s">
        <v>578</v>
      </c>
      <c r="I93" s="394">
        <v>47.125527494865018</v>
      </c>
      <c r="J93" s="394">
        <v>0.15197099346192477</v>
      </c>
      <c r="K93" s="394">
        <v>17.587980580911932</v>
      </c>
      <c r="L93" s="394">
        <v>8.2151453599449393</v>
      </c>
      <c r="M93" s="394"/>
      <c r="N93" s="394"/>
      <c r="O93" s="394">
        <v>0.15100302535070231</v>
      </c>
      <c r="P93" s="394">
        <v>9.2624868562876319</v>
      </c>
      <c r="Q93" s="394">
        <v>13.177917866182447</v>
      </c>
      <c r="R93" s="394">
        <v>0.96216030255511609</v>
      </c>
      <c r="S93" s="394">
        <v>9.6796811122245082E-3</v>
      </c>
      <c r="T93" s="394">
        <v>7.7437448897796062E-3</v>
      </c>
      <c r="U93" s="394">
        <v>3.1989336887704116</v>
      </c>
      <c r="V93" s="394">
        <v>99.867157724789067</v>
      </c>
      <c r="W93" s="394">
        <v>0.6907458371805496</v>
      </c>
      <c r="X93" s="438">
        <v>50.7</v>
      </c>
      <c r="Y93" s="438">
        <v>159.30000000000001</v>
      </c>
      <c r="Z93" s="438">
        <v>81</v>
      </c>
      <c r="AA93" s="438">
        <v>46.2</v>
      </c>
      <c r="AB93" s="438">
        <v>41.8</v>
      </c>
      <c r="AC93" s="438">
        <v>72.900000000000006</v>
      </c>
      <c r="AD93" s="438">
        <v>51.4</v>
      </c>
      <c r="AE93" s="438">
        <v>11.4</v>
      </c>
      <c r="AF93" s="438"/>
      <c r="AG93" s="438">
        <v>925.76280000000008</v>
      </c>
      <c r="AH93" s="439">
        <v>0.11129800000000001</v>
      </c>
      <c r="AI93" s="439">
        <v>0.13135849999999999</v>
      </c>
      <c r="AJ93" s="439">
        <v>6.9439324999999998</v>
      </c>
      <c r="AK93" s="439">
        <v>4.6969999999999998E-3</v>
      </c>
      <c r="AL93" s="439">
        <v>4.0504999999999994E-3</v>
      </c>
      <c r="AM93" s="439">
        <v>1.1186155470900417E-2</v>
      </c>
      <c r="AN93" s="439">
        <v>1.7242657846320126E-3</v>
      </c>
      <c r="AO93" s="439">
        <v>0.100774</v>
      </c>
      <c r="AP93" s="439">
        <v>0.33745400000000003</v>
      </c>
      <c r="AQ93" s="439">
        <v>0.34771449999999998</v>
      </c>
      <c r="AR93" s="439">
        <v>6.6970000000000002E-2</v>
      </c>
      <c r="AS93" s="439">
        <v>76.880946500000007</v>
      </c>
      <c r="AT93" s="439">
        <v>0.48856450000000001</v>
      </c>
      <c r="AU93" s="439">
        <v>0.24834500000000001</v>
      </c>
      <c r="AV93" s="439">
        <v>0.99360399999999993</v>
      </c>
      <c r="AW93" s="439">
        <v>4.5327247326695859E-2</v>
      </c>
      <c r="AX93" s="439">
        <v>0.19097896909924492</v>
      </c>
      <c r="AY93" s="439">
        <v>0.51503058955670855</v>
      </c>
      <c r="AZ93" s="439">
        <v>0.10152894767114617</v>
      </c>
      <c r="BA93" s="439">
        <v>0.7887459023835417</v>
      </c>
      <c r="BB93" s="439">
        <v>3.9977911800000001</v>
      </c>
      <c r="BC93" s="439">
        <v>0.17520303649180197</v>
      </c>
      <c r="BD93" s="439">
        <v>0.49650229185945521</v>
      </c>
      <c r="BE93" s="439">
        <v>7.4355718940052662E-2</v>
      </c>
      <c r="BF93" s="439">
        <v>0.4827397627275215</v>
      </c>
      <c r="BG93" s="439">
        <v>8.0868342020961492E-2</v>
      </c>
      <c r="BH93" s="389">
        <f t="shared" si="42"/>
        <v>9.613879027231818E-3</v>
      </c>
      <c r="BI93" s="440"/>
      <c r="BJ93" s="440"/>
      <c r="BK93" s="440"/>
      <c r="BL93" s="440"/>
      <c r="BM93" s="440"/>
      <c r="BN93" s="440"/>
      <c r="BO93" s="395">
        <v>0.5130245116181904</v>
      </c>
      <c r="BP93" s="440">
        <v>5.7732026000000002E-6</v>
      </c>
      <c r="BQ93" s="395">
        <v>0.51282429503821703</v>
      </c>
      <c r="BR93" s="394">
        <v>6.1458182972939923</v>
      </c>
      <c r="BS93" s="392" t="b">
        <f t="shared" si="43"/>
        <v>0</v>
      </c>
      <c r="BT93" s="440"/>
      <c r="BU93" s="440"/>
      <c r="BV93" s="440"/>
      <c r="BW93" s="440"/>
      <c r="BX93" s="439">
        <v>18.696979650697003</v>
      </c>
      <c r="BY93" s="439">
        <v>6.5463945999999999E-3</v>
      </c>
      <c r="BZ93" s="439">
        <v>18.68531214523842</v>
      </c>
      <c r="CA93" s="439">
        <v>15.632612442876614</v>
      </c>
      <c r="CB93" s="439">
        <v>5.5374550000000002E-3</v>
      </c>
      <c r="CC93" s="439">
        <v>15.6320522295599</v>
      </c>
      <c r="CD93" s="439">
        <v>38.805640243902438</v>
      </c>
      <c r="CE93" s="439">
        <v>1.3668886999999999E-2</v>
      </c>
      <c r="CF93" s="439">
        <v>38.801204899213822</v>
      </c>
      <c r="CG93" s="439"/>
      <c r="CH93" s="439"/>
      <c r="CI93" s="439"/>
      <c r="CJ93" s="439"/>
      <c r="CK93" s="439"/>
      <c r="CL93" s="440"/>
      <c r="CM93" s="440"/>
      <c r="CN93" s="440"/>
      <c r="CO93" s="440"/>
      <c r="CP93" s="440"/>
      <c r="CQ93" s="395">
        <v>0.70444484845066613</v>
      </c>
      <c r="CR93" s="395">
        <v>3.0000000000000001E-6</v>
      </c>
      <c r="CS93" s="395"/>
      <c r="CT93" s="395">
        <v>0.70443782606974392</v>
      </c>
      <c r="CU93" s="383" t="b">
        <f t="shared" si="44"/>
        <v>0</v>
      </c>
      <c r="CV93" s="383">
        <f t="shared" si="51"/>
        <v>0.20875429740988843</v>
      </c>
      <c r="CW93" s="388">
        <f t="shared" si="52"/>
        <v>0.80745278390082187</v>
      </c>
      <c r="CX93" s="383">
        <f t="shared" si="53"/>
        <v>4.0009019710483393</v>
      </c>
      <c r="CY93" s="383">
        <f t="shared" si="59"/>
        <v>99.399999999999991</v>
      </c>
      <c r="CZ93" s="383">
        <f t="shared" si="57"/>
        <v>1.1596099247006544</v>
      </c>
      <c r="DA93" s="383">
        <f t="shared" si="54"/>
        <v>1.3213041994643253</v>
      </c>
      <c r="DB93" s="388">
        <f t="shared" si="55"/>
        <v>19.230855999837392</v>
      </c>
      <c r="DC93" s="383">
        <f t="shared" si="58"/>
        <v>9.613879027231818E-3</v>
      </c>
      <c r="DD93" s="383">
        <f t="shared" si="45"/>
        <v>1.784100001442916</v>
      </c>
      <c r="DE93" s="383">
        <f t="shared" si="46"/>
        <v>204.6812652167728</v>
      </c>
      <c r="DF93" s="383">
        <f t="shared" si="47"/>
        <v>13.00712394325166</v>
      </c>
      <c r="DG93" s="383">
        <f t="shared" si="48"/>
        <v>68.905992617143312</v>
      </c>
      <c r="DH93" s="383">
        <f t="shared" si="49"/>
        <v>0</v>
      </c>
      <c r="DI93" s="383" t="str">
        <f t="shared" si="50"/>
        <v/>
      </c>
      <c r="EI93" s="394"/>
      <c r="EJ93" s="395"/>
    </row>
    <row r="94" spans="1:151" s="425" customFormat="1" ht="15" x14ac:dyDescent="0.2">
      <c r="A94" s="383">
        <v>95</v>
      </c>
      <c r="B94" s="445" t="s">
        <v>544</v>
      </c>
      <c r="C94" s="445" t="s">
        <v>558</v>
      </c>
      <c r="D94" s="445" t="s">
        <v>560</v>
      </c>
      <c r="E94" s="385" t="s">
        <v>578</v>
      </c>
      <c r="F94" s="407">
        <v>104</v>
      </c>
      <c r="G94" s="385" t="s">
        <v>578</v>
      </c>
      <c r="H94" s="385" t="s">
        <v>578</v>
      </c>
      <c r="I94" s="408">
        <v>45.840319052628665</v>
      </c>
      <c r="J94" s="408">
        <v>0.25779869692806101</v>
      </c>
      <c r="K94" s="408">
        <v>16.432713908732616</v>
      </c>
      <c r="L94" s="408">
        <v>11.292364133621581</v>
      </c>
      <c r="M94" s="408"/>
      <c r="N94" s="408"/>
      <c r="O94" s="408">
        <v>0.22264432916514362</v>
      </c>
      <c r="P94" s="408">
        <v>7.9829710128291627</v>
      </c>
      <c r="Q94" s="408">
        <v>14.333216945113938</v>
      </c>
      <c r="R94" s="408">
        <v>1.1776713200577333</v>
      </c>
      <c r="S94" s="408">
        <v>6.8355715094561634E-3</v>
      </c>
      <c r="T94" s="408">
        <v>7.8120817250927586E-3</v>
      </c>
      <c r="U94" s="408">
        <v>2.3468231215414139</v>
      </c>
      <c r="V94" s="408">
        <v>99.908244589828385</v>
      </c>
      <c r="W94" s="408">
        <v>0.58341280918246352</v>
      </c>
      <c r="X94" s="446">
        <v>51.2</v>
      </c>
      <c r="Y94" s="446">
        <v>220.6</v>
      </c>
      <c r="Z94" s="446">
        <v>13</v>
      </c>
      <c r="AA94" s="446">
        <v>49.6</v>
      </c>
      <c r="AB94" s="446">
        <v>42</v>
      </c>
      <c r="AC94" s="446">
        <v>57.2</v>
      </c>
      <c r="AD94" s="446">
        <v>76</v>
      </c>
      <c r="AE94" s="446">
        <v>15.2</v>
      </c>
      <c r="AF94" s="446"/>
      <c r="AG94" s="446">
        <v>1597.0450000000001</v>
      </c>
      <c r="AH94" s="447">
        <v>0.101576</v>
      </c>
      <c r="AI94" s="447">
        <v>0.20030099999999998</v>
      </c>
      <c r="AJ94" s="447">
        <v>1.438329</v>
      </c>
      <c r="AK94" s="447">
        <v>6.2599999999999999E-3</v>
      </c>
      <c r="AL94" s="447">
        <v>2.5270000000000002E-3</v>
      </c>
      <c r="AM94" s="447">
        <v>7.5657487828356051E-3</v>
      </c>
      <c r="AN94" s="447">
        <v>2.3330285143690183E-3</v>
      </c>
      <c r="AO94" s="447">
        <v>8.7684000000000012E-2</v>
      </c>
      <c r="AP94" s="447">
        <v>0.14557200000000001</v>
      </c>
      <c r="AQ94" s="447">
        <v>9.3092999999999995E-2</v>
      </c>
      <c r="AR94" s="447">
        <v>3.7254000000000002E-2</v>
      </c>
      <c r="AS94" s="447">
        <v>47.312372000000003</v>
      </c>
      <c r="AT94" s="447">
        <v>0.31492000000000003</v>
      </c>
      <c r="AU94" s="447">
        <v>0.211261</v>
      </c>
      <c r="AV94" s="447">
        <v>0.42737599999999998</v>
      </c>
      <c r="AW94" s="447">
        <v>2.6116985709572649E-2</v>
      </c>
      <c r="AX94" s="447">
        <v>0.26020297943250437</v>
      </c>
      <c r="AY94" s="447">
        <v>0.50638922380174589</v>
      </c>
      <c r="AZ94" s="447">
        <v>0.1040315163254711</v>
      </c>
      <c r="BA94" s="447">
        <v>0.84058539766647489</v>
      </c>
      <c r="BB94" s="447">
        <v>4.2930788399999997</v>
      </c>
      <c r="BC94" s="447">
        <v>0.18805513275675978</v>
      </c>
      <c r="BD94" s="447">
        <v>0.55517921349087085</v>
      </c>
      <c r="BE94" s="447">
        <v>8.1910793049362912E-2</v>
      </c>
      <c r="BF94" s="447">
        <v>0.53333594274048801</v>
      </c>
      <c r="BG94" s="447">
        <v>9.1658563170257848E-2</v>
      </c>
      <c r="BH94" s="389">
        <f t="shared" si="42"/>
        <v>1.9878064270290867E-2</v>
      </c>
      <c r="BI94" s="448"/>
      <c r="BJ94" s="448"/>
      <c r="BK94" s="448"/>
      <c r="BL94" s="448"/>
      <c r="BM94" s="448"/>
      <c r="BN94" s="448"/>
      <c r="BO94" s="409">
        <v>0.51310432395669192</v>
      </c>
      <c r="BP94" s="448">
        <v>4.3548836000000002E-6</v>
      </c>
      <c r="BQ94" s="409">
        <v>0.51284009183406276</v>
      </c>
      <c r="BR94" s="408">
        <v>6.4540428572934516</v>
      </c>
      <c r="BS94" s="392" t="b">
        <f t="shared" si="43"/>
        <v>0</v>
      </c>
      <c r="BT94" s="448"/>
      <c r="BU94" s="448"/>
      <c r="BV94" s="448"/>
      <c r="BW94" s="448"/>
      <c r="BX94" s="447">
        <v>18.654443398493829</v>
      </c>
      <c r="BY94" s="447">
        <v>1.22016296E-2</v>
      </c>
      <c r="BZ94" s="447">
        <v>18.627393522295566</v>
      </c>
      <c r="CA94" s="447">
        <v>15.62189629599936</v>
      </c>
      <c r="CB94" s="447">
        <v>1.0560155E-2</v>
      </c>
      <c r="CC94" s="447">
        <v>15.620597500732838</v>
      </c>
      <c r="CD94" s="447">
        <v>38.482665075417195</v>
      </c>
      <c r="CE94" s="447">
        <v>2.5405480000000001E-2</v>
      </c>
      <c r="CF94" s="447">
        <v>38.460698021655659</v>
      </c>
      <c r="CG94" s="447"/>
      <c r="CH94" s="447"/>
      <c r="CI94" s="447"/>
      <c r="CJ94" s="447"/>
      <c r="CK94" s="447"/>
      <c r="CL94" s="448"/>
      <c r="CM94" s="448"/>
      <c r="CN94" s="448"/>
      <c r="CO94" s="448"/>
      <c r="CP94" s="448"/>
      <c r="CQ94" s="409">
        <v>0.70422184501641327</v>
      </c>
      <c r="CR94" s="409">
        <v>1.9999999999999999E-6</v>
      </c>
      <c r="CS94" s="409"/>
      <c r="CT94" s="409">
        <v>0.70420444523299419</v>
      </c>
      <c r="CU94" s="383" t="b">
        <f t="shared" si="44"/>
        <v>0</v>
      </c>
      <c r="CV94" s="383">
        <f t="shared" si="51"/>
        <v>0.16440669561748536</v>
      </c>
      <c r="CW94" s="388">
        <f t="shared" si="52"/>
        <v>0.7449443693659723</v>
      </c>
      <c r="CX94" s="383">
        <f t="shared" si="53"/>
        <v>2.0229763183928884</v>
      </c>
      <c r="CY94" s="383">
        <f t="shared" si="59"/>
        <v>172.28571428571431</v>
      </c>
      <c r="CZ94" s="383">
        <f t="shared" si="57"/>
        <v>2.4772457459438066</v>
      </c>
      <c r="DA94" s="383">
        <f t="shared" si="54"/>
        <v>1.2745584613221383</v>
      </c>
      <c r="DB94" s="388">
        <f t="shared" si="55"/>
        <v>11.020615684756445</v>
      </c>
      <c r="DC94" s="383">
        <f t="shared" si="58"/>
        <v>1.9878064270290867E-2</v>
      </c>
      <c r="DD94" s="383">
        <f t="shared" si="45"/>
        <v>3.5095383590405023</v>
      </c>
      <c r="DE94" s="383">
        <f t="shared" si="46"/>
        <v>317.54096278419917</v>
      </c>
      <c r="DF94" s="383">
        <f t="shared" si="47"/>
        <v>21.136120590191503</v>
      </c>
      <c r="DG94" s="383">
        <f t="shared" si="48"/>
        <v>16.403551389078963</v>
      </c>
      <c r="DH94" s="383">
        <f t="shared" si="49"/>
        <v>0</v>
      </c>
      <c r="DI94" s="383" t="str">
        <f t="shared" si="50"/>
        <v/>
      </c>
      <c r="DJ94" s="445"/>
      <c r="DK94" s="389"/>
      <c r="DL94" s="389"/>
      <c r="DM94" s="389"/>
      <c r="DN94" s="389"/>
      <c r="DO94" s="389"/>
      <c r="DP94" s="389"/>
      <c r="DQ94" s="389"/>
      <c r="DR94" s="389"/>
      <c r="DS94" s="389"/>
      <c r="DT94" s="389"/>
      <c r="DU94" s="389"/>
      <c r="DV94" s="389"/>
      <c r="DW94" s="389"/>
      <c r="DX94" s="389"/>
      <c r="DY94" s="389"/>
      <c r="DZ94" s="389"/>
      <c r="EA94" s="389"/>
      <c r="EB94" s="389"/>
      <c r="EC94" s="389"/>
      <c r="ED94" s="389"/>
      <c r="EE94" s="389"/>
      <c r="EF94" s="389"/>
      <c r="EG94" s="389"/>
      <c r="EH94" s="389"/>
      <c r="EI94" s="394"/>
      <c r="EJ94" s="395"/>
      <c r="EK94" s="389"/>
      <c r="EL94" s="389"/>
      <c r="EM94" s="389"/>
      <c r="EN94" s="389"/>
      <c r="EO94" s="389"/>
      <c r="EP94" s="389"/>
      <c r="EQ94" s="389"/>
      <c r="ER94" s="389"/>
      <c r="ES94" s="389"/>
      <c r="ET94" s="389"/>
      <c r="EU94" s="389"/>
    </row>
    <row r="95" spans="1:151" s="425" customFormat="1" ht="15" x14ac:dyDescent="0.2">
      <c r="A95" s="383">
        <v>96</v>
      </c>
      <c r="B95" s="389" t="s">
        <v>543</v>
      </c>
      <c r="C95" s="389" t="s">
        <v>558</v>
      </c>
      <c r="D95" s="445" t="s">
        <v>560</v>
      </c>
      <c r="E95" s="385" t="s">
        <v>578</v>
      </c>
      <c r="F95" s="393">
        <v>104</v>
      </c>
      <c r="G95" s="385" t="s">
        <v>578</v>
      </c>
      <c r="H95" s="385" t="s">
        <v>578</v>
      </c>
      <c r="I95" s="394">
        <v>48.879988918155981</v>
      </c>
      <c r="J95" s="394">
        <v>0.12760364576788891</v>
      </c>
      <c r="K95" s="394">
        <v>9.3189624355831562</v>
      </c>
      <c r="L95" s="394">
        <v>10.175173157949372</v>
      </c>
      <c r="M95" s="394"/>
      <c r="N95" s="394"/>
      <c r="O95" s="394">
        <v>0.19773694725863705</v>
      </c>
      <c r="P95" s="394">
        <v>14.909171008574869</v>
      </c>
      <c r="Q95" s="394">
        <v>13.844508529000038</v>
      </c>
      <c r="R95" s="394">
        <v>0.15098141293147163</v>
      </c>
      <c r="S95" s="394">
        <v>3.8962945272637841E-3</v>
      </c>
      <c r="T95" s="394">
        <v>6.8185154227116225E-3</v>
      </c>
      <c r="U95" s="394">
        <v>2.5996533795493741</v>
      </c>
      <c r="V95" s="394">
        <v>100.27063417036142</v>
      </c>
      <c r="W95" s="394">
        <v>0.74376709351196713</v>
      </c>
      <c r="X95" s="438">
        <v>65.3</v>
      </c>
      <c r="Y95" s="438">
        <v>217.3</v>
      </c>
      <c r="Z95" s="438">
        <v>290.89999999999998</v>
      </c>
      <c r="AA95" s="438">
        <v>61.3</v>
      </c>
      <c r="AB95" s="438">
        <v>118.8</v>
      </c>
      <c r="AC95" s="438">
        <v>83.2</v>
      </c>
      <c r="AD95" s="438">
        <v>57.3</v>
      </c>
      <c r="AE95" s="438">
        <v>6.9</v>
      </c>
      <c r="AF95" s="438"/>
      <c r="AG95" s="438">
        <v>765.476</v>
      </c>
      <c r="AH95" s="439">
        <v>1.4053999999999999E-2</v>
      </c>
      <c r="AI95" s="439">
        <v>3.0794999999999999E-2</v>
      </c>
      <c r="AJ95" s="439">
        <v>0.68411100000000002</v>
      </c>
      <c r="AK95" s="439">
        <v>5.241E-3</v>
      </c>
      <c r="AL95" s="439">
        <v>1.1048999999999998E-2</v>
      </c>
      <c r="AM95" s="439">
        <v>9.8337630487395841E-3</v>
      </c>
      <c r="AN95" s="439">
        <v>1.0418179427630508E-3</v>
      </c>
      <c r="AO95" s="439">
        <v>6.5396999999999997E-2</v>
      </c>
      <c r="AP95" s="439">
        <v>0.191825</v>
      </c>
      <c r="AQ95" s="439">
        <v>8.9146000000000003E-2</v>
      </c>
      <c r="AR95" s="439">
        <v>4.3657000000000001E-2</v>
      </c>
      <c r="AS95" s="439">
        <v>15.464294000000001</v>
      </c>
      <c r="AT95" s="439">
        <v>0.36248400000000003</v>
      </c>
      <c r="AU95" s="439">
        <v>0.23891599999999999</v>
      </c>
      <c r="AV95" s="439">
        <v>0.68967200000000006</v>
      </c>
      <c r="AW95" s="439">
        <v>3.6628237289407804E-2</v>
      </c>
      <c r="AX95" s="439">
        <v>0.13849107320049692</v>
      </c>
      <c r="AY95" s="439">
        <v>0.54019608180926659</v>
      </c>
      <c r="AZ95" s="439">
        <v>0.11185452744735826</v>
      </c>
      <c r="BA95" s="439">
        <v>0.91447802471622952</v>
      </c>
      <c r="BB95" s="439">
        <v>4.900073400000001</v>
      </c>
      <c r="BC95" s="439">
        <v>0.20713911750984793</v>
      </c>
      <c r="BD95" s="439">
        <v>0.62658250698256912</v>
      </c>
      <c r="BE95" s="439">
        <v>9.2939993130616655E-2</v>
      </c>
      <c r="BF95" s="439">
        <v>0.62323042629913106</v>
      </c>
      <c r="BG95" s="439">
        <v>0.10645211933749908</v>
      </c>
      <c r="BH95" s="389">
        <f t="shared" si="42"/>
        <v>1.4458569205813222E-2</v>
      </c>
      <c r="BI95" s="440"/>
      <c r="BJ95" s="440"/>
      <c r="BK95" s="440"/>
      <c r="BL95" s="440"/>
      <c r="BM95" s="440"/>
      <c r="BN95" s="440"/>
      <c r="BO95" s="395">
        <v>0.51313691491160696</v>
      </c>
      <c r="BP95" s="440">
        <v>4.4108909999999999E-6</v>
      </c>
      <c r="BQ95" s="395">
        <v>0.51287730401411236</v>
      </c>
      <c r="BR95" s="394">
        <v>7.1801209768262986</v>
      </c>
      <c r="BS95" s="392" t="b">
        <f t="shared" si="43"/>
        <v>0</v>
      </c>
      <c r="BT95" s="440"/>
      <c r="BU95" s="440"/>
      <c r="BV95" s="440"/>
      <c r="BW95" s="440"/>
      <c r="BX95" s="439">
        <v>18.471077351385997</v>
      </c>
      <c r="BY95" s="439">
        <v>3.0639739999999999E-2</v>
      </c>
      <c r="BZ95" s="439">
        <v>18.347643533390606</v>
      </c>
      <c r="CA95" s="439">
        <v>15.635841417461718</v>
      </c>
      <c r="CB95" s="439">
        <v>2.4880256E-2</v>
      </c>
      <c r="CC95" s="439">
        <v>15.629914763403637</v>
      </c>
      <c r="CD95" s="439">
        <v>38.605728498074448</v>
      </c>
      <c r="CE95" s="439">
        <v>6.3546433999999999E-2</v>
      </c>
      <c r="CF95" s="439">
        <v>38.58653461748689</v>
      </c>
      <c r="CG95" s="439"/>
      <c r="CH95" s="439"/>
      <c r="CI95" s="439"/>
      <c r="CJ95" s="439"/>
      <c r="CK95" s="439"/>
      <c r="CL95" s="440"/>
      <c r="CM95" s="440"/>
      <c r="CN95" s="440"/>
      <c r="CO95" s="440"/>
      <c r="CP95" s="440"/>
      <c r="CQ95" s="395">
        <v>0.70434984698764369</v>
      </c>
      <c r="CR95" s="395">
        <v>3.0000000000000001E-6</v>
      </c>
      <c r="CS95" s="395"/>
      <c r="CT95" s="395">
        <v>0.70434166250941643</v>
      </c>
      <c r="CU95" s="383" t="b">
        <f t="shared" si="44"/>
        <v>0</v>
      </c>
      <c r="CV95" s="383">
        <f t="shared" si="51"/>
        <v>0.10493229669215715</v>
      </c>
      <c r="CW95" s="388">
        <f t="shared" si="52"/>
        <v>0.7304649538742306</v>
      </c>
      <c r="CX95" s="383">
        <f t="shared" si="53"/>
        <v>2.8866714661219848</v>
      </c>
      <c r="CY95" s="383">
        <f t="shared" si="59"/>
        <v>38.75</v>
      </c>
      <c r="CZ95" s="383">
        <f t="shared" si="57"/>
        <v>0.47434156937279398</v>
      </c>
      <c r="DA95" s="383">
        <f t="shared" si="54"/>
        <v>1.1865974152183587</v>
      </c>
      <c r="DB95" s="388">
        <f t="shared" si="55"/>
        <v>3.1559310927873034</v>
      </c>
      <c r="DC95" s="383">
        <f t="shared" si="58"/>
        <v>1.4458569205813222E-2</v>
      </c>
      <c r="DD95" s="383">
        <f t="shared" si="45"/>
        <v>2.9062856204735525</v>
      </c>
      <c r="DE95" s="383">
        <f t="shared" si="46"/>
        <v>275.87424548393858</v>
      </c>
      <c r="DF95" s="383">
        <f t="shared" si="47"/>
        <v>64.665092373437801</v>
      </c>
      <c r="DG95" s="383">
        <f t="shared" si="48"/>
        <v>10.46089270150007</v>
      </c>
      <c r="DH95" s="383">
        <f t="shared" si="49"/>
        <v>0</v>
      </c>
      <c r="DI95" s="383" t="str">
        <f t="shared" si="50"/>
        <v/>
      </c>
      <c r="DJ95" s="389"/>
      <c r="DK95" s="389"/>
      <c r="DL95" s="389"/>
      <c r="DM95" s="389"/>
      <c r="DN95" s="389"/>
      <c r="DO95" s="389"/>
      <c r="DP95" s="389"/>
      <c r="DQ95" s="389"/>
      <c r="DR95" s="389"/>
      <c r="DS95" s="389"/>
      <c r="DT95" s="389"/>
      <c r="DU95" s="389"/>
      <c r="DV95" s="389"/>
      <c r="DW95" s="389"/>
      <c r="DX95" s="389"/>
      <c r="DY95" s="389"/>
      <c r="DZ95" s="389"/>
      <c r="EA95" s="389"/>
      <c r="EB95" s="389"/>
      <c r="EC95" s="389"/>
      <c r="ED95" s="389"/>
      <c r="EE95" s="389"/>
      <c r="EF95" s="389"/>
      <c r="EG95" s="389"/>
      <c r="EH95" s="384"/>
      <c r="EI95" s="383"/>
      <c r="EJ95" s="383"/>
      <c r="EK95" s="389"/>
      <c r="EL95" s="389"/>
      <c r="EM95" s="389"/>
      <c r="EN95" s="389"/>
      <c r="EO95" s="389"/>
      <c r="EP95" s="389"/>
      <c r="EQ95" s="389"/>
      <c r="ER95" s="389"/>
      <c r="ES95" s="389"/>
      <c r="ET95" s="389"/>
      <c r="EU95" s="389"/>
    </row>
    <row r="96" spans="1:151" s="425" customFormat="1" ht="15" x14ac:dyDescent="0.2">
      <c r="A96" s="383">
        <v>97</v>
      </c>
      <c r="B96" s="389" t="s">
        <v>546</v>
      </c>
      <c r="C96" s="389" t="s">
        <v>558</v>
      </c>
      <c r="D96" s="389" t="s">
        <v>560</v>
      </c>
      <c r="E96" s="385" t="s">
        <v>578</v>
      </c>
      <c r="F96" s="393">
        <v>104</v>
      </c>
      <c r="G96" s="385" t="s">
        <v>578</v>
      </c>
      <c r="H96" s="385" t="s">
        <v>578</v>
      </c>
      <c r="I96" s="394">
        <v>42.060708688285125</v>
      </c>
      <c r="J96" s="394">
        <v>0.11785499448715631</v>
      </c>
      <c r="K96" s="394">
        <v>21.635085709297975</v>
      </c>
      <c r="L96" s="394">
        <v>5.709205060812244</v>
      </c>
      <c r="M96" s="394"/>
      <c r="N96" s="394"/>
      <c r="O96" s="394">
        <v>0.11109282267231949</v>
      </c>
      <c r="P96" s="394">
        <v>9.1269999009397793</v>
      </c>
      <c r="Q96" s="394">
        <v>16.497767179111932</v>
      </c>
      <c r="R96" s="394">
        <v>0.63564415059466273</v>
      </c>
      <c r="S96" s="394">
        <v>1.2558319084696984E-2</v>
      </c>
      <c r="T96" s="394">
        <v>8.6942209047902192E-3</v>
      </c>
      <c r="U96" s="394">
        <v>3.3764967975494726</v>
      </c>
      <c r="V96" s="394">
        <v>99.380473204347965</v>
      </c>
      <c r="W96" s="394">
        <v>0.76001697679647295</v>
      </c>
      <c r="X96" s="438">
        <v>24.6</v>
      </c>
      <c r="Y96" s="438">
        <v>71.599999999999994</v>
      </c>
      <c r="Z96" s="438">
        <v>445.2</v>
      </c>
      <c r="AA96" s="438">
        <v>52.8</v>
      </c>
      <c r="AB96" s="438">
        <v>207.5</v>
      </c>
      <c r="AC96" s="438">
        <v>37.4</v>
      </c>
      <c r="AD96" s="449">
        <v>484.3</v>
      </c>
      <c r="AE96" s="438">
        <v>14.4</v>
      </c>
      <c r="AF96" s="438"/>
      <c r="AG96" s="438">
        <v>743.57106411000007</v>
      </c>
      <c r="AH96" s="439">
        <v>0.16133586999999999</v>
      </c>
      <c r="AI96" s="439">
        <v>0.18900469143758525</v>
      </c>
      <c r="AJ96" s="439">
        <v>2.7262736599999999</v>
      </c>
      <c r="AK96" s="439">
        <v>4.2246300000000001E-3</v>
      </c>
      <c r="AL96" s="439">
        <v>1.3495299999999998E-3</v>
      </c>
      <c r="AM96" s="439">
        <v>4.3444132466346937E-2</v>
      </c>
      <c r="AN96" s="439">
        <v>2.4097204649872056E-3</v>
      </c>
      <c r="AO96" s="439">
        <v>0.17477684999999998</v>
      </c>
      <c r="AP96" s="439">
        <v>0.43391192000000001</v>
      </c>
      <c r="AQ96" s="439">
        <v>0.35481004999999999</v>
      </c>
      <c r="AR96" s="439">
        <v>7.9640030000000001E-2</v>
      </c>
      <c r="AS96" s="439">
        <v>203.30223949791008</v>
      </c>
      <c r="AT96" s="439">
        <v>0.5827893416532246</v>
      </c>
      <c r="AU96" s="439">
        <v>0.25943624999999998</v>
      </c>
      <c r="AV96" s="439">
        <v>1.3157794699999998</v>
      </c>
      <c r="AW96" s="439">
        <v>6.4404130576582827E-2</v>
      </c>
      <c r="AX96" s="439">
        <v>0.24079800923139955</v>
      </c>
      <c r="AY96" s="439">
        <v>0.44559108636218719</v>
      </c>
      <c r="AZ96" s="439">
        <v>8.3427791813850835E-2</v>
      </c>
      <c r="BA96" s="439">
        <v>0.60841854218595082</v>
      </c>
      <c r="BB96" s="439">
        <v>3.1967680512957237</v>
      </c>
      <c r="BC96" s="439">
        <v>0.12961090433108297</v>
      </c>
      <c r="BD96" s="439">
        <v>0.35983423839003037</v>
      </c>
      <c r="BE96" s="439">
        <v>5.0456210632321447E-2</v>
      </c>
      <c r="BF96" s="439">
        <v>0.31508260654739373</v>
      </c>
      <c r="BG96" s="439">
        <v>5.0807468561998213E-2</v>
      </c>
      <c r="BH96" s="389">
        <f t="shared" si="42"/>
        <v>7.2489829481366336E-3</v>
      </c>
      <c r="BI96" s="440"/>
      <c r="BJ96" s="440"/>
      <c r="BK96" s="440"/>
      <c r="BL96" s="440"/>
      <c r="BM96" s="440"/>
      <c r="BN96" s="440"/>
      <c r="BO96" s="395">
        <v>0.51307146299386575</v>
      </c>
      <c r="BP96" s="440">
        <v>9.0303799999999994E-6</v>
      </c>
      <c r="BQ96" s="395">
        <v>0.51289612114451244</v>
      </c>
      <c r="BR96" s="394">
        <v>7.5472778227236859</v>
      </c>
      <c r="BS96" s="392" t="b">
        <f t="shared" si="43"/>
        <v>0</v>
      </c>
      <c r="BT96" s="440"/>
      <c r="BU96" s="440"/>
      <c r="BV96" s="440"/>
      <c r="BW96" s="440"/>
      <c r="BX96" s="439">
        <v>18.362111440474283</v>
      </c>
      <c r="BY96" s="439">
        <v>6.6050151999999997E-3</v>
      </c>
      <c r="BZ96" s="439">
        <v>18.358343433898764</v>
      </c>
      <c r="CA96" s="439">
        <v>15.563674536999921</v>
      </c>
      <c r="CB96" s="439">
        <v>5.7599616000000003E-3</v>
      </c>
      <c r="CC96" s="439">
        <v>15.563493616796492</v>
      </c>
      <c r="CD96" s="439">
        <v>38.399570763799744</v>
      </c>
      <c r="CE96" s="439">
        <v>1.42553774E-2</v>
      </c>
      <c r="CF96" s="439">
        <v>38.395703932482725</v>
      </c>
      <c r="CG96" s="439"/>
      <c r="CH96" s="439"/>
      <c r="CI96" s="439"/>
      <c r="CJ96" s="439"/>
      <c r="CK96" s="439"/>
      <c r="CL96" s="440"/>
      <c r="CM96" s="440"/>
      <c r="CN96" s="440"/>
      <c r="CO96" s="440"/>
      <c r="CP96" s="440"/>
      <c r="CQ96" s="395">
        <v>0.70348483366643855</v>
      </c>
      <c r="CR96" s="395">
        <v>3.9999999999999998E-6</v>
      </c>
      <c r="CS96" s="395"/>
      <c r="CT96" s="395">
        <v>0.70348101304028599</v>
      </c>
      <c r="CU96" s="383" t="b">
        <f t="shared" si="44"/>
        <v>0</v>
      </c>
      <c r="CV96" s="383">
        <f t="shared" si="51"/>
        <v>0.55470167622125022</v>
      </c>
      <c r="CW96" s="388">
        <f t="shared" si="52"/>
        <v>0.90563934420128755</v>
      </c>
      <c r="CX96" s="383">
        <f t="shared" si="53"/>
        <v>5.0716870522141759</v>
      </c>
      <c r="CY96" s="383">
        <f t="shared" si="59"/>
        <v>50.615384615384613</v>
      </c>
      <c r="CZ96" s="383">
        <f t="shared" si="57"/>
        <v>3.1304454143294338</v>
      </c>
      <c r="DA96" s="383">
        <f t="shared" si="54"/>
        <v>1.5615531958519135</v>
      </c>
      <c r="DB96" s="388">
        <f t="shared" si="55"/>
        <v>63.596180966431703</v>
      </c>
      <c r="DC96" s="383">
        <f t="shared" si="58"/>
        <v>7.2489829481366336E-3</v>
      </c>
      <c r="DD96" s="383">
        <f t="shared" si="45"/>
        <v>0.788885248619002</v>
      </c>
      <c r="DE96" s="383">
        <f t="shared" si="46"/>
        <v>171.58858759552041</v>
      </c>
      <c r="DF96" s="383">
        <f t="shared" si="47"/>
        <v>4.9187849699524824</v>
      </c>
      <c r="DG96" s="383">
        <f t="shared" si="48"/>
        <v>15.5985970682044</v>
      </c>
      <c r="DH96" s="383">
        <f t="shared" si="49"/>
        <v>0</v>
      </c>
      <c r="DI96" s="383" t="str">
        <f t="shared" si="50"/>
        <v/>
      </c>
      <c r="DJ96" s="389"/>
      <c r="DK96" s="389"/>
      <c r="DL96" s="389"/>
      <c r="DM96" s="389"/>
      <c r="DN96" s="389"/>
      <c r="DO96" s="389"/>
      <c r="DP96" s="389"/>
      <c r="DQ96" s="389"/>
      <c r="DR96" s="389"/>
      <c r="DS96" s="389"/>
      <c r="DT96" s="389"/>
      <c r="DU96" s="389"/>
      <c r="DV96" s="389"/>
      <c r="DW96" s="389"/>
      <c r="DX96" s="389"/>
      <c r="DY96" s="389"/>
      <c r="DZ96" s="389"/>
      <c r="EA96" s="389"/>
      <c r="EB96" s="389"/>
      <c r="EC96" s="389"/>
      <c r="ED96" s="389"/>
      <c r="EE96" s="389"/>
      <c r="EF96" s="389"/>
      <c r="EG96" s="389"/>
      <c r="EH96" s="389"/>
      <c r="EI96" s="389"/>
      <c r="EJ96" s="389"/>
      <c r="EK96" s="389"/>
      <c r="EL96" s="389"/>
      <c r="EM96" s="389"/>
      <c r="EN96" s="389"/>
      <c r="EO96" s="389"/>
      <c r="EP96" s="389"/>
      <c r="EQ96" s="389"/>
      <c r="ER96" s="389"/>
      <c r="ES96" s="389"/>
      <c r="ET96" s="389"/>
      <c r="EU96" s="389"/>
    </row>
    <row r="97" spans="1:151" s="389" customFormat="1" ht="13" customHeight="1" x14ac:dyDescent="0.2">
      <c r="A97" s="383">
        <v>98</v>
      </c>
      <c r="B97" s="389" t="s">
        <v>549</v>
      </c>
      <c r="C97" s="389" t="s">
        <v>426</v>
      </c>
      <c r="D97" s="389" t="s">
        <v>560</v>
      </c>
      <c r="E97" s="385" t="s">
        <v>578</v>
      </c>
      <c r="F97" s="393">
        <v>99</v>
      </c>
      <c r="G97" s="385" t="s">
        <v>578</v>
      </c>
      <c r="H97" s="385" t="s">
        <v>578</v>
      </c>
      <c r="I97" s="394">
        <v>60.4757861034808</v>
      </c>
      <c r="J97" s="394">
        <v>0.79263858596075099</v>
      </c>
      <c r="K97" s="394">
        <v>14.972279102790637</v>
      </c>
      <c r="L97" s="394">
        <v>8.2319226544421351</v>
      </c>
      <c r="M97" s="394"/>
      <c r="N97" s="394"/>
      <c r="O97" s="394">
        <v>0.12299564264908205</v>
      </c>
      <c r="P97" s="394">
        <v>2.4628413206637618</v>
      </c>
      <c r="Q97" s="394">
        <v>9.239315537091759</v>
      </c>
      <c r="R97" s="394">
        <v>0.82289941867600125</v>
      </c>
      <c r="S97" s="394">
        <v>1.0737714834443669E-2</v>
      </c>
      <c r="T97" s="394">
        <v>0.14837569589413072</v>
      </c>
      <c r="U97" s="394">
        <v>2.3762636208481611</v>
      </c>
      <c r="V97" s="394">
        <v>99.65832331343239</v>
      </c>
      <c r="W97" s="394">
        <v>0.37213030640799627</v>
      </c>
      <c r="X97" s="438">
        <v>24.3</v>
      </c>
      <c r="Y97" s="438">
        <v>223.2</v>
      </c>
      <c r="Z97" s="438">
        <v>5.0999999999999996</v>
      </c>
      <c r="AA97" s="438">
        <v>24.6</v>
      </c>
      <c r="AB97" s="438">
        <v>12.4</v>
      </c>
      <c r="AC97" s="438">
        <v>19.5</v>
      </c>
      <c r="AD97" s="438">
        <v>63.9</v>
      </c>
      <c r="AE97" s="438">
        <v>16.100000000000001</v>
      </c>
      <c r="AF97" s="438"/>
      <c r="AG97" s="438">
        <v>5011.4970000000003</v>
      </c>
      <c r="AH97" s="439">
        <v>5.4294955874999995E-2</v>
      </c>
      <c r="AI97" s="439">
        <v>6.235977320000001E-2</v>
      </c>
      <c r="AJ97" s="439">
        <v>2.5828168320499993</v>
      </c>
      <c r="AK97" s="439">
        <v>6.8327782500000002E-3</v>
      </c>
      <c r="AL97" s="439">
        <v>1.8541300249999997E-3</v>
      </c>
      <c r="AM97" s="439">
        <v>3.6228879818058536E-2</v>
      </c>
      <c r="AN97" s="439">
        <v>2.7926382840287567E-3</v>
      </c>
      <c r="AO97" s="439">
        <v>0.14653339567500001</v>
      </c>
      <c r="AP97" s="439">
        <v>0.42717812639999991</v>
      </c>
      <c r="AQ97" s="439">
        <v>0.10937408355</v>
      </c>
      <c r="AR97" s="439">
        <v>9.1938148050000001E-2</v>
      </c>
      <c r="AS97" s="439">
        <v>81.500947950150007</v>
      </c>
      <c r="AT97" s="439">
        <v>0.68741371019999997</v>
      </c>
      <c r="AU97" s="439">
        <v>0.33877024525000005</v>
      </c>
      <c r="AV97" s="439">
        <v>0.32174615647500004</v>
      </c>
      <c r="AW97" s="439">
        <v>1.403034335E-2</v>
      </c>
      <c r="AX97" s="439">
        <v>0.35388655000000002</v>
      </c>
      <c r="AY97" s="439">
        <v>0.67574842197499996</v>
      </c>
      <c r="AZ97" s="439">
        <v>0.114052721225</v>
      </c>
      <c r="BA97" s="439">
        <v>0.8128420328999999</v>
      </c>
      <c r="BB97" s="439">
        <v>3.8665426151249997</v>
      </c>
      <c r="BC97" s="439">
        <v>0.17242489999999999</v>
      </c>
      <c r="BD97" s="439">
        <v>0.47235629999999995</v>
      </c>
      <c r="BE97" s="439">
        <v>6.3573389638980501E-2</v>
      </c>
      <c r="BF97" s="439">
        <v>0.40065645</v>
      </c>
      <c r="BG97" s="439">
        <v>6.4373745149999995E-2</v>
      </c>
      <c r="BH97" s="389">
        <f t="shared" si="42"/>
        <v>9.939834118251778E-3</v>
      </c>
      <c r="BI97" s="440"/>
      <c r="BJ97" s="440"/>
      <c r="BK97" s="440"/>
      <c r="BL97" s="440"/>
      <c r="BM97" s="440"/>
      <c r="BN97" s="440"/>
      <c r="BO97" s="395">
        <v>0.51300768842527089</v>
      </c>
      <c r="BP97" s="440">
        <v>1.2886356168E-5</v>
      </c>
      <c r="BQ97" s="395">
        <v>0.51281357588460352</v>
      </c>
      <c r="BR97" s="394">
        <v>5.9366678823424834</v>
      </c>
      <c r="BS97" s="392" t="b">
        <f t="shared" si="43"/>
        <v>0</v>
      </c>
      <c r="BT97" s="440"/>
      <c r="BU97" s="440"/>
      <c r="BV97" s="440"/>
      <c r="BW97" s="440"/>
      <c r="BX97" s="439">
        <v>18.450341491748119</v>
      </c>
      <c r="BY97" s="439">
        <v>1.31731674E-2</v>
      </c>
      <c r="BZ97" s="439">
        <v>18.433475297058806</v>
      </c>
      <c r="CA97" s="439">
        <v>15.629444600336727</v>
      </c>
      <c r="CB97" s="439">
        <v>1.11938084E-2</v>
      </c>
      <c r="CC97" s="439">
        <v>15.628634772828972</v>
      </c>
      <c r="CD97" s="439">
        <v>38.561354701540431</v>
      </c>
      <c r="CE97" s="439">
        <v>2.7892738E-2</v>
      </c>
      <c r="CF97" s="439">
        <v>38.540979041373816</v>
      </c>
      <c r="CG97" s="439"/>
      <c r="CH97" s="439"/>
      <c r="CI97" s="439"/>
      <c r="CJ97" s="439"/>
      <c r="CK97" s="439"/>
      <c r="CL97" s="440"/>
      <c r="CM97" s="440"/>
      <c r="CN97" s="440"/>
      <c r="CO97" s="440"/>
      <c r="CP97" s="440"/>
      <c r="CQ97" s="395">
        <v>0.70432584661803799</v>
      </c>
      <c r="CR97" s="395">
        <v>6.0000000000000002E-6</v>
      </c>
      <c r="CS97" s="395"/>
      <c r="CT97" s="395">
        <v>0.70432270189984003</v>
      </c>
      <c r="CU97" s="383" t="b">
        <f t="shared" si="44"/>
        <v>0</v>
      </c>
      <c r="CV97" s="383">
        <f t="shared" si="51"/>
        <v>0.36573327516629273</v>
      </c>
      <c r="CW97" s="388">
        <f t="shared" si="52"/>
        <v>1.0280165702927393</v>
      </c>
      <c r="CX97" s="383">
        <f t="shared" si="53"/>
        <v>0.94974739070594338</v>
      </c>
      <c r="CY97" s="383">
        <f t="shared" si="59"/>
        <v>76.63636363636364</v>
      </c>
      <c r="CZ97" s="383">
        <f t="shared" si="57"/>
        <v>3.6851667131597208</v>
      </c>
      <c r="DA97" s="383">
        <f t="shared" si="54"/>
        <v>1.6406380763864155</v>
      </c>
      <c r="DB97" s="388">
        <f t="shared" si="55"/>
        <v>21.078507613322969</v>
      </c>
      <c r="DC97" s="383">
        <f t="shared" si="58"/>
        <v>9.939834118251778E-3</v>
      </c>
      <c r="DD97" s="383">
        <f t="shared" si="45"/>
        <v>4.5881803134917574</v>
      </c>
      <c r="DE97" s="383">
        <f t="shared" si="46"/>
        <v>145.47280410061279</v>
      </c>
      <c r="DF97" s="383">
        <f t="shared" si="47"/>
        <v>12.269795936749707</v>
      </c>
      <c r="DG97" s="383">
        <f t="shared" si="48"/>
        <v>17.626131027349505</v>
      </c>
      <c r="DH97" s="383">
        <f t="shared" si="49"/>
        <v>0</v>
      </c>
      <c r="DI97" s="383" t="str">
        <f t="shared" si="50"/>
        <v/>
      </c>
      <c r="DK97" s="425"/>
      <c r="DL97" s="425"/>
      <c r="DM97" s="425"/>
      <c r="DN97" s="425"/>
      <c r="DO97" s="425"/>
      <c r="DP97" s="425"/>
      <c r="DQ97" s="425"/>
      <c r="DR97" s="425"/>
      <c r="DS97" s="425"/>
      <c r="DT97" s="425"/>
      <c r="DU97" s="425"/>
      <c r="DV97" s="425"/>
      <c r="DW97" s="425"/>
      <c r="DX97" s="425"/>
      <c r="DY97" s="425"/>
      <c r="DZ97" s="425"/>
      <c r="EA97" s="425"/>
      <c r="EB97" s="425"/>
      <c r="EC97" s="425"/>
      <c r="ED97" s="425"/>
      <c r="EE97" s="425"/>
      <c r="EF97" s="425"/>
      <c r="EG97" s="425"/>
      <c r="EK97" s="425"/>
      <c r="EL97" s="425"/>
      <c r="EM97" s="425"/>
      <c r="EN97" s="425"/>
      <c r="EO97" s="425"/>
      <c r="EP97" s="425"/>
      <c r="EQ97" s="425"/>
      <c r="ER97" s="425"/>
      <c r="ES97" s="425"/>
      <c r="ET97" s="425"/>
      <c r="EU97" s="425"/>
    </row>
    <row r="98" spans="1:151" s="389" customFormat="1" ht="13" customHeight="1" x14ac:dyDescent="0.2">
      <c r="A98" s="383">
        <v>99</v>
      </c>
      <c r="B98" s="389" t="s">
        <v>548</v>
      </c>
      <c r="C98" s="389" t="s">
        <v>426</v>
      </c>
      <c r="D98" s="389" t="s">
        <v>560</v>
      </c>
      <c r="E98" s="385" t="s">
        <v>578</v>
      </c>
      <c r="F98" s="393">
        <v>99</v>
      </c>
      <c r="G98" s="385" t="s">
        <v>578</v>
      </c>
      <c r="H98" s="385" t="s">
        <v>578</v>
      </c>
      <c r="I98" s="394">
        <v>66.599675874255041</v>
      </c>
      <c r="J98" s="394">
        <v>0.52139364264398547</v>
      </c>
      <c r="K98" s="394">
        <v>13.94777182152156</v>
      </c>
      <c r="L98" s="394">
        <v>6.2518049037783552</v>
      </c>
      <c r="M98" s="394"/>
      <c r="N98" s="394"/>
      <c r="O98" s="394">
        <v>9.935992057932555E-2</v>
      </c>
      <c r="P98" s="394">
        <v>1.4362919212456957</v>
      </c>
      <c r="Q98" s="394">
        <v>5.6625317114316616</v>
      </c>
      <c r="R98" s="394">
        <v>2.9798138557898719</v>
      </c>
      <c r="S98" s="394">
        <v>6.8863311292601849E-3</v>
      </c>
      <c r="T98" s="394">
        <v>0.10821377488837433</v>
      </c>
      <c r="U98" s="394">
        <v>1.611312068398536</v>
      </c>
      <c r="V98" s="394">
        <v>99.228437877310682</v>
      </c>
      <c r="W98" s="394">
        <v>0.31277232126413723</v>
      </c>
      <c r="X98" s="438">
        <v>19.8</v>
      </c>
      <c r="Y98" s="438">
        <v>119.1</v>
      </c>
      <c r="Z98" s="438">
        <v>12.9</v>
      </c>
      <c r="AA98" s="438">
        <v>16.100000000000001</v>
      </c>
      <c r="AB98" s="438">
        <v>12.2</v>
      </c>
      <c r="AC98" s="438">
        <v>23.6</v>
      </c>
      <c r="AD98" s="438">
        <v>53.8</v>
      </c>
      <c r="AE98" s="438">
        <v>17.600000000000001</v>
      </c>
      <c r="AF98" s="438"/>
      <c r="AG98" s="438">
        <v>3269.6860000000001</v>
      </c>
      <c r="AH98" s="439">
        <v>6.2316263749999995E-3</v>
      </c>
      <c r="AI98" s="439">
        <v>5.6069203199999994E-2</v>
      </c>
      <c r="AJ98" s="439">
        <v>6.7110238320500004</v>
      </c>
      <c r="AK98" s="439">
        <v>2.3027834249999997E-2</v>
      </c>
      <c r="AL98" s="439">
        <v>1.2353662025E-2</v>
      </c>
      <c r="AM98" s="439">
        <v>0.31463908049776795</v>
      </c>
      <c r="AN98" s="439">
        <v>1.5506279792713318E-2</v>
      </c>
      <c r="AO98" s="439">
        <v>1.4352019456750003</v>
      </c>
      <c r="AP98" s="439">
        <v>4.2989445264000006</v>
      </c>
      <c r="AQ98" s="439">
        <v>0.24596923355</v>
      </c>
      <c r="AR98" s="439">
        <v>0.71170960305000008</v>
      </c>
      <c r="AS98" s="439">
        <v>99.897287950150002</v>
      </c>
      <c r="AT98" s="439">
        <v>4.2936181601999994</v>
      </c>
      <c r="AU98" s="439">
        <v>1.5576227952500001</v>
      </c>
      <c r="AV98" s="439">
        <v>2.7233325564750004</v>
      </c>
      <c r="AW98" s="439">
        <v>0.13879994335000001</v>
      </c>
      <c r="AX98" s="439">
        <v>1.0517365000000001</v>
      </c>
      <c r="AY98" s="439">
        <v>2.6015855719749998</v>
      </c>
      <c r="AZ98" s="439">
        <v>0.45143342122499996</v>
      </c>
      <c r="BA98" s="439">
        <v>3.2327459829</v>
      </c>
      <c r="BB98" s="439">
        <v>15.928036115125</v>
      </c>
      <c r="BC98" s="439">
        <v>0.69331645000000008</v>
      </c>
      <c r="BD98" s="439">
        <v>1.9808454999999998</v>
      </c>
      <c r="BE98" s="439">
        <v>0.28726511463898047</v>
      </c>
      <c r="BF98" s="439">
        <v>1.8701655000000001</v>
      </c>
      <c r="BG98" s="439">
        <v>0.31485821515000001</v>
      </c>
      <c r="BH98" s="389">
        <f t="shared" si="42"/>
        <v>5.3632701816519581E-3</v>
      </c>
      <c r="BI98" s="440"/>
      <c r="BJ98" s="440"/>
      <c r="BK98" s="440"/>
      <c r="BL98" s="440"/>
      <c r="BM98" s="440"/>
      <c r="BN98" s="440"/>
      <c r="BO98" s="395">
        <v>0.51303961206063331</v>
      </c>
      <c r="BP98" s="440">
        <v>8.4337442000000005E-6</v>
      </c>
      <c r="BQ98" s="395">
        <v>0.51289672088799942</v>
      </c>
      <c r="BR98" s="394">
        <v>7.5589799219466514</v>
      </c>
      <c r="BS98" s="392" t="b">
        <f t="shared" si="43"/>
        <v>0</v>
      </c>
      <c r="BT98" s="440"/>
      <c r="BU98" s="440"/>
      <c r="BV98" s="440"/>
      <c r="BW98" s="440"/>
      <c r="BX98" s="439">
        <v>18.461797989104312</v>
      </c>
      <c r="BY98" s="439">
        <v>8.1057635999999995E-3</v>
      </c>
      <c r="BZ98" s="439">
        <v>18.411858695662101</v>
      </c>
      <c r="CA98" s="439">
        <v>15.604754269221518</v>
      </c>
      <c r="CB98" s="439">
        <v>6.5648049999999999E-3</v>
      </c>
      <c r="CC98" s="439">
        <v>15.602356442427016</v>
      </c>
      <c r="CD98" s="439">
        <v>38.530013438703463</v>
      </c>
      <c r="CE98" s="439">
        <v>1.6429628200000001E-2</v>
      </c>
      <c r="CF98" s="439">
        <v>38.499496763698943</v>
      </c>
      <c r="CG98" s="439"/>
      <c r="CH98" s="439"/>
      <c r="CI98" s="439"/>
      <c r="CJ98" s="439"/>
      <c r="CK98" s="439"/>
      <c r="CL98" s="440"/>
      <c r="CM98" s="440"/>
      <c r="CN98" s="440"/>
      <c r="CO98" s="440"/>
      <c r="CP98" s="440"/>
      <c r="CQ98" s="395">
        <v>0.70427484583262578</v>
      </c>
      <c r="CR98" s="395">
        <v>7.9999999999999996E-6</v>
      </c>
      <c r="CS98" s="395"/>
      <c r="CT98" s="395">
        <v>0.70427253904089548</v>
      </c>
      <c r="CU98" s="383" t="b">
        <f t="shared" si="44"/>
        <v>0</v>
      </c>
      <c r="CV98" s="383">
        <f t="shared" si="51"/>
        <v>0.7674197527839115</v>
      </c>
      <c r="CW98" s="388">
        <f t="shared" si="52"/>
        <v>0.99514820226563461</v>
      </c>
      <c r="CX98" s="383">
        <f t="shared" si="53"/>
        <v>1.7483902808689331</v>
      </c>
      <c r="CY98" s="383">
        <f t="shared" si="59"/>
        <v>432.71428571428578</v>
      </c>
      <c r="CZ98" s="383">
        <f t="shared" si="57"/>
        <v>1.8640492352307168</v>
      </c>
      <c r="DA98" s="383">
        <f t="shared" si="54"/>
        <v>1.3978813525908906</v>
      </c>
      <c r="DB98" s="388">
        <f t="shared" si="55"/>
        <v>6.2717893924969941</v>
      </c>
      <c r="DC98" s="383">
        <f t="shared" si="58"/>
        <v>5.3632701816519581E-3</v>
      </c>
      <c r="DD98" s="383">
        <f t="shared" si="45"/>
        <v>2.2684318707252555</v>
      </c>
      <c r="DE98" s="383">
        <f t="shared" si="46"/>
        <v>23.290380343309788</v>
      </c>
      <c r="DF98" s="383">
        <f t="shared" si="47"/>
        <v>10.010281765597204</v>
      </c>
      <c r="DG98" s="383">
        <f t="shared" si="48"/>
        <v>4.6760136106794992</v>
      </c>
      <c r="DH98" s="383">
        <f t="shared" si="49"/>
        <v>0</v>
      </c>
      <c r="DI98" s="383" t="str">
        <f t="shared" si="50"/>
        <v/>
      </c>
      <c r="DK98" s="425"/>
      <c r="DL98" s="425"/>
      <c r="DM98" s="425"/>
      <c r="DN98" s="425"/>
      <c r="DO98" s="425"/>
      <c r="DP98" s="425"/>
      <c r="DQ98" s="425"/>
      <c r="DR98" s="425"/>
      <c r="DS98" s="425"/>
      <c r="DT98" s="425"/>
      <c r="DU98" s="425"/>
      <c r="DV98" s="425"/>
      <c r="DW98" s="425"/>
      <c r="DX98" s="425"/>
      <c r="DY98" s="425"/>
      <c r="DZ98" s="425"/>
      <c r="EA98" s="425"/>
      <c r="EB98" s="425"/>
      <c r="EC98" s="425"/>
      <c r="ED98" s="425"/>
      <c r="EE98" s="425"/>
      <c r="EF98" s="425"/>
      <c r="EG98" s="425"/>
      <c r="EK98" s="425"/>
      <c r="EL98" s="425"/>
      <c r="EM98" s="425"/>
      <c r="EN98" s="425"/>
      <c r="EO98" s="425"/>
      <c r="EP98" s="425"/>
      <c r="EQ98" s="425"/>
      <c r="ER98" s="425"/>
      <c r="ES98" s="425"/>
      <c r="ET98" s="425"/>
      <c r="EU98" s="425"/>
    </row>
    <row r="99" spans="1:151" s="389" customFormat="1" ht="14" x14ac:dyDescent="0.2">
      <c r="A99" s="383">
        <v>100</v>
      </c>
      <c r="B99" s="389" t="s">
        <v>550</v>
      </c>
      <c r="C99" s="389" t="s">
        <v>426</v>
      </c>
      <c r="D99" s="389" t="s">
        <v>560</v>
      </c>
      <c r="E99" s="385" t="s">
        <v>578</v>
      </c>
      <c r="F99" s="393">
        <v>99</v>
      </c>
      <c r="G99" s="385" t="s">
        <v>578</v>
      </c>
      <c r="H99" s="385" t="s">
        <v>578</v>
      </c>
      <c r="I99" s="394">
        <v>68.020734814617612</v>
      </c>
      <c r="J99" s="394">
        <v>0.65347689071598392</v>
      </c>
      <c r="K99" s="394">
        <v>14.349879414681762</v>
      </c>
      <c r="L99" s="394">
        <v>4.8887562261708597</v>
      </c>
      <c r="M99" s="394"/>
      <c r="N99" s="394"/>
      <c r="O99" s="394">
        <v>9.1664179240703608E-2</v>
      </c>
      <c r="P99" s="394">
        <v>1.6578403170200373</v>
      </c>
      <c r="Q99" s="394">
        <v>5.8339814723196195</v>
      </c>
      <c r="R99" s="394">
        <v>2.6888159243939729</v>
      </c>
      <c r="S99" s="394">
        <v>0</v>
      </c>
      <c r="T99" s="394">
        <v>0.1685438134425841</v>
      </c>
      <c r="U99" s="394">
        <v>1.4333333333334271</v>
      </c>
      <c r="V99" s="394">
        <v>99.788836992038568</v>
      </c>
      <c r="W99" s="394">
        <v>0.4018393840224822</v>
      </c>
      <c r="X99" s="438">
        <v>15.2</v>
      </c>
      <c r="Y99" s="438">
        <v>113.6</v>
      </c>
      <c r="Z99" s="438">
        <v>6.3</v>
      </c>
      <c r="AA99" s="438">
        <v>13.8</v>
      </c>
      <c r="AB99" s="438">
        <v>7.2</v>
      </c>
      <c r="AC99" s="438">
        <v>7</v>
      </c>
      <c r="AD99" s="438">
        <v>49.1</v>
      </c>
      <c r="AE99" s="438">
        <v>8.9</v>
      </c>
      <c r="AF99" s="438"/>
      <c r="AG99" s="438">
        <v>4128.3459999999995</v>
      </c>
      <c r="AH99" s="439">
        <v>1.3480075875000001E-2</v>
      </c>
      <c r="AI99" s="439">
        <v>3.6732643200000005E-2</v>
      </c>
      <c r="AJ99" s="439">
        <v>2.4317708320500002</v>
      </c>
      <c r="AK99" s="439">
        <v>4.4413627500000004E-3</v>
      </c>
      <c r="AL99" s="439">
        <v>1.8391830249999998E-3</v>
      </c>
      <c r="AM99" s="439">
        <v>0.43339064638797209</v>
      </c>
      <c r="AN99" s="439">
        <v>1.700240128995539E-2</v>
      </c>
      <c r="AO99" s="439">
        <v>0.41162244567500006</v>
      </c>
      <c r="AP99" s="439">
        <v>1.3558340264000002</v>
      </c>
      <c r="AQ99" s="439">
        <v>0.66200238354999996</v>
      </c>
      <c r="AR99" s="439">
        <v>0.25883905304999993</v>
      </c>
      <c r="AS99" s="439">
        <v>83.151477950149996</v>
      </c>
      <c r="AT99" s="439">
        <v>1.8796146602000001</v>
      </c>
      <c r="AU99" s="439">
        <v>0.79492999524999997</v>
      </c>
      <c r="AV99" s="439">
        <v>0.94814565647500004</v>
      </c>
      <c r="AW99" s="439">
        <v>4.0936818349999994E-2</v>
      </c>
      <c r="AX99" s="439">
        <v>0.75417075</v>
      </c>
      <c r="AY99" s="439">
        <v>1.407850071975</v>
      </c>
      <c r="AZ99" s="439">
        <v>0.22545502122500002</v>
      </c>
      <c r="BA99" s="439">
        <v>1.5406759828999999</v>
      </c>
      <c r="BB99" s="439">
        <v>7.0907976151249992</v>
      </c>
      <c r="BC99" s="439">
        <v>0.32537565000000002</v>
      </c>
      <c r="BD99" s="439">
        <v>0.87286360000000007</v>
      </c>
      <c r="BE99" s="439">
        <v>0.11412081463898049</v>
      </c>
      <c r="BF99" s="439">
        <v>0.70352234999999996</v>
      </c>
      <c r="BG99" s="439">
        <v>0.11785721515</v>
      </c>
      <c r="BH99" s="389">
        <f t="shared" ref="BH99:BH116" si="60">AK99/AT99</f>
        <v>2.3629113158371608E-3</v>
      </c>
      <c r="BI99" s="440"/>
      <c r="BJ99" s="440"/>
      <c r="BK99" s="440"/>
      <c r="BL99" s="440"/>
      <c r="BM99" s="440"/>
      <c r="BN99" s="440"/>
      <c r="BO99" s="395">
        <v>0.51305025237239454</v>
      </c>
      <c r="BP99" s="440">
        <v>7.3215026000000002E-6</v>
      </c>
      <c r="BQ99" s="395">
        <v>0.51288367094233467</v>
      </c>
      <c r="BR99" s="394">
        <v>7.3043514643900131</v>
      </c>
      <c r="BS99" s="392" t="b">
        <f t="shared" ref="BS99:BS115" si="61">BO99=BQ99</f>
        <v>0</v>
      </c>
      <c r="BT99" s="440"/>
      <c r="BU99" s="440"/>
      <c r="BV99" s="440"/>
      <c r="BW99" s="440"/>
      <c r="BX99" s="439">
        <v>18.738074827751962</v>
      </c>
      <c r="BY99" s="439">
        <v>2.3739251999999999E-3</v>
      </c>
      <c r="BZ99" s="439">
        <v>18.735285045291892</v>
      </c>
      <c r="CA99" s="439">
        <v>15.627123586947807</v>
      </c>
      <c r="CB99" s="439">
        <v>1.9910254000000001E-3</v>
      </c>
      <c r="CC99" s="439">
        <v>15.62698963601113</v>
      </c>
      <c r="CD99" s="439">
        <v>38.959894496148905</v>
      </c>
      <c r="CE99" s="439">
        <v>5.0144335999999998E-3</v>
      </c>
      <c r="CF99" s="439">
        <v>38.957685987648397</v>
      </c>
      <c r="CG99" s="439"/>
      <c r="CH99" s="439"/>
      <c r="CI99" s="439"/>
      <c r="CJ99" s="439"/>
      <c r="CK99" s="439"/>
      <c r="CL99" s="440"/>
      <c r="CM99" s="440"/>
      <c r="CN99" s="440"/>
      <c r="CO99" s="440"/>
      <c r="CP99" s="440"/>
      <c r="CQ99" s="395">
        <v>0.70430584631003312</v>
      </c>
      <c r="CR99" s="395">
        <v>7.9999999999999996E-6</v>
      </c>
      <c r="CS99" s="395"/>
      <c r="CT99" s="395">
        <v>0.70430403070564196</v>
      </c>
      <c r="CU99" s="383" t="b">
        <f t="shared" ref="CU99:CU130" si="62">CQ99=CT99</f>
        <v>0</v>
      </c>
      <c r="CV99" s="383">
        <f t="shared" si="51"/>
        <v>0.58508794450524571</v>
      </c>
      <c r="CW99" s="388">
        <f t="shared" si="52"/>
        <v>1.1299684637710083</v>
      </c>
      <c r="CX99" s="383">
        <f t="shared" si="53"/>
        <v>1.1927410742336058</v>
      </c>
      <c r="CY99" s="383"/>
      <c r="CZ99" s="383">
        <f t="shared" si="57"/>
        <v>2.4148563191529027</v>
      </c>
      <c r="DA99" s="383">
        <f t="shared" si="54"/>
        <v>1.7709740007333146</v>
      </c>
      <c r="DB99" s="388">
        <f t="shared" si="55"/>
        <v>11.726674834546687</v>
      </c>
      <c r="DC99" s="383">
        <f t="shared" si="58"/>
        <v>2.3629113158371608E-3</v>
      </c>
      <c r="DD99" s="383">
        <f t="shared" ref="DD99:DD115" si="63">BG99/AW99</f>
        <v>2.879002812146978</v>
      </c>
      <c r="DE99" s="383">
        <f t="shared" ref="DE99:DE115" si="64">1/AT99*100</f>
        <v>53.202394148894072</v>
      </c>
      <c r="DF99" s="383">
        <f t="shared" ref="DF99:DF115" si="65">1/AS99*1000</f>
        <v>12.026244447507095</v>
      </c>
      <c r="DG99" s="383">
        <f t="shared" ref="DG99:DG115" si="66">AJ99/AO99</f>
        <v>5.9077702336233271</v>
      </c>
      <c r="DH99" s="383">
        <f t="shared" ref="DH99:DH115" si="67">N99/P99</f>
        <v>0</v>
      </c>
      <c r="DI99" s="383" t="str">
        <f t="shared" ref="DI99:DI115" si="68">IF(CW99&gt;1.5,F99,"")</f>
        <v/>
      </c>
      <c r="DJ99" s="383" t="str">
        <f>IF(CW99&gt;1.5,F99,"")</f>
        <v/>
      </c>
    </row>
    <row r="100" spans="1:151" s="389" customFormat="1" ht="14" x14ac:dyDescent="0.2">
      <c r="A100" s="383">
        <v>101</v>
      </c>
      <c r="B100" s="389" t="s">
        <v>551</v>
      </c>
      <c r="C100" s="389" t="s">
        <v>557</v>
      </c>
      <c r="D100" s="389" t="s">
        <v>560</v>
      </c>
      <c r="E100" s="385" t="s">
        <v>578</v>
      </c>
      <c r="F100" s="393">
        <v>102</v>
      </c>
      <c r="G100" s="385" t="s">
        <v>578</v>
      </c>
      <c r="H100" s="385" t="s">
        <v>578</v>
      </c>
      <c r="I100" s="394">
        <v>52.288065426104296</v>
      </c>
      <c r="J100" s="394">
        <v>3.7312848325702114E-2</v>
      </c>
      <c r="K100" s="394">
        <v>0.82481033141025739</v>
      </c>
      <c r="L100" s="394">
        <v>3.8962468988522629</v>
      </c>
      <c r="M100" s="394"/>
      <c r="N100" s="394"/>
      <c r="O100" s="394">
        <v>0.11292046203830905</v>
      </c>
      <c r="P100" s="394">
        <v>20.274623479713089</v>
      </c>
      <c r="Q100" s="394">
        <v>20.379688605261773</v>
      </c>
      <c r="R100" s="394">
        <v>6.6770360161782741E-2</v>
      </c>
      <c r="S100" s="394">
        <v>0</v>
      </c>
      <c r="T100" s="394">
        <v>6.8734194284188112E-3</v>
      </c>
      <c r="U100" s="394">
        <v>1.8132124525030855</v>
      </c>
      <c r="V100" s="394">
        <v>100.27200074207752</v>
      </c>
      <c r="W100" s="394">
        <v>0.91157116909614944</v>
      </c>
      <c r="X100" s="438">
        <v>33.4</v>
      </c>
      <c r="Y100" s="438">
        <v>73.8</v>
      </c>
      <c r="Z100" s="438">
        <v>3781.2</v>
      </c>
      <c r="AA100" s="438">
        <v>36.5</v>
      </c>
      <c r="AB100" s="438">
        <v>230.7</v>
      </c>
      <c r="AC100" s="438">
        <v>9.6999999999999993</v>
      </c>
      <c r="AD100" s="438">
        <v>22.1</v>
      </c>
      <c r="AE100" s="438">
        <v>2.7</v>
      </c>
      <c r="AF100" s="438"/>
      <c r="AG100" s="438">
        <v>205.7296</v>
      </c>
      <c r="AH100" s="439">
        <v>0.29294150000000002</v>
      </c>
      <c r="AI100" s="439">
        <v>5.2055999999999998E-2</v>
      </c>
      <c r="AJ100" s="439">
        <v>0.816195</v>
      </c>
      <c r="AK100" s="439">
        <v>2.8709999999999999E-3</v>
      </c>
      <c r="AL100" s="439">
        <v>1.6519999999999998E-3</v>
      </c>
      <c r="AM100" s="439">
        <v>4.0445634874955129E-3</v>
      </c>
      <c r="AN100" s="439">
        <v>2.1631412346900371E-4</v>
      </c>
      <c r="AO100" s="439">
        <v>4.0486000000000008E-2</v>
      </c>
      <c r="AP100" s="439">
        <v>5.3024499999999995E-2</v>
      </c>
      <c r="AQ100" s="439">
        <v>3.5607500000000007E-2</v>
      </c>
      <c r="AR100" s="439">
        <v>1.0689500000000001E-2</v>
      </c>
      <c r="AS100" s="439">
        <v>2.8933209999999998</v>
      </c>
      <c r="AT100" s="439">
        <v>6.8641999999999995E-2</v>
      </c>
      <c r="AU100" s="439">
        <v>3.6747499999999995E-2</v>
      </c>
      <c r="AV100" s="439">
        <v>9.8067000000000001E-2</v>
      </c>
      <c r="AW100" s="439">
        <v>3.6267339502488532E-3</v>
      </c>
      <c r="AX100" s="439">
        <v>2.0243181766074612E-2</v>
      </c>
      <c r="AY100" s="439">
        <v>7.4098427804359671E-2</v>
      </c>
      <c r="AZ100" s="439">
        <v>1.540016306357261E-2</v>
      </c>
      <c r="BA100" s="439">
        <v>0.12694397661395623</v>
      </c>
      <c r="BB100" s="439">
        <v>0.74099070000000022</v>
      </c>
      <c r="BC100" s="439">
        <v>2.7781561378571417E-2</v>
      </c>
      <c r="BD100" s="439">
        <v>7.9569998250873533E-2</v>
      </c>
      <c r="BE100" s="439">
        <v>1.200812094456742E-2</v>
      </c>
      <c r="BF100" s="439">
        <v>7.5452687370408195E-2</v>
      </c>
      <c r="BG100" s="439">
        <v>1.2333780989467049E-2</v>
      </c>
      <c r="BH100" s="389">
        <f t="shared" si="60"/>
        <v>4.1825704379243031E-2</v>
      </c>
      <c r="BI100" s="440"/>
      <c r="BJ100" s="440"/>
      <c r="BK100" s="440"/>
      <c r="BL100" s="440"/>
      <c r="BM100" s="440"/>
      <c r="BN100" s="440"/>
      <c r="BO100" s="395"/>
      <c r="BP100" s="440"/>
      <c r="BQ100" s="395"/>
      <c r="BR100" s="394"/>
      <c r="BS100" s="392" t="b">
        <f t="shared" si="61"/>
        <v>1</v>
      </c>
      <c r="BT100" s="440"/>
      <c r="BU100" s="440"/>
      <c r="BV100" s="440"/>
      <c r="BW100" s="440"/>
      <c r="BX100" s="439">
        <v>18.488920600656645</v>
      </c>
      <c r="BY100" s="439">
        <v>1.539105977722754E-2</v>
      </c>
      <c r="BZ100" s="439">
        <v>18.442790227594962</v>
      </c>
      <c r="CA100" s="439">
        <v>15.595580548719552</v>
      </c>
      <c r="CB100" s="439">
        <v>1.1916853125449434E-2</v>
      </c>
      <c r="CC100" s="439">
        <v>15.59336560659796</v>
      </c>
      <c r="CD100" s="439">
        <v>38.510752051122481</v>
      </c>
      <c r="CE100" s="439">
        <v>3.0675338152201248E-2</v>
      </c>
      <c r="CF100" s="439">
        <v>38.484470708008431</v>
      </c>
      <c r="CG100" s="439"/>
      <c r="CH100" s="439"/>
      <c r="CI100" s="439"/>
      <c r="CJ100" s="439"/>
      <c r="CK100" s="439"/>
      <c r="CL100" s="440"/>
      <c r="CM100" s="440"/>
      <c r="CN100" s="440"/>
      <c r="CO100" s="440"/>
      <c r="CP100" s="440"/>
      <c r="CQ100" s="395">
        <v>0.70564586694635101</v>
      </c>
      <c r="CR100" s="395">
        <v>1.2E-5</v>
      </c>
      <c r="CS100" s="395"/>
      <c r="CU100" s="383" t="b">
        <f t="shared" ref="CU100:CU105" si="69">CQ100=DJ100</f>
        <v>0</v>
      </c>
      <c r="CV100" s="383">
        <f t="shared" si="51"/>
        <v>0.53657465904757451</v>
      </c>
      <c r="CW100" s="388">
        <f t="shared" si="52"/>
        <v>0.72180206915142386</v>
      </c>
      <c r="CX100" s="383">
        <f t="shared" si="53"/>
        <v>2.6686713381862717</v>
      </c>
      <c r="CY100" s="383"/>
      <c r="CZ100" s="383">
        <f t="shared" si="57"/>
        <v>1.7378934624697338</v>
      </c>
      <c r="DA100" s="383">
        <f t="shared" si="54"/>
        <v>1.3605551738368975</v>
      </c>
      <c r="DB100" s="388">
        <f t="shared" si="55"/>
        <v>3.904665740069341</v>
      </c>
      <c r="DC100" s="383">
        <f t="shared" si="58"/>
        <v>4.1825704379243031E-2</v>
      </c>
      <c r="DD100" s="383">
        <f t="shared" si="63"/>
        <v>3.4007956355940445</v>
      </c>
      <c r="DE100" s="383">
        <f t="shared" si="64"/>
        <v>1456.8340083330907</v>
      </c>
      <c r="DF100" s="383">
        <f t="shared" si="65"/>
        <v>345.62359309596138</v>
      </c>
      <c r="DG100" s="383">
        <f t="shared" si="66"/>
        <v>20.159931828286318</v>
      </c>
      <c r="DH100" s="383">
        <f t="shared" si="67"/>
        <v>0</v>
      </c>
      <c r="DI100" s="383" t="str">
        <f t="shared" si="68"/>
        <v/>
      </c>
      <c r="DJ100" s="395">
        <v>0.70557191150407927</v>
      </c>
      <c r="EH100" s="385"/>
      <c r="EI100" s="394"/>
      <c r="EJ100" s="395"/>
    </row>
    <row r="101" spans="1:151" s="389" customFormat="1" ht="14" x14ac:dyDescent="0.2">
      <c r="A101" s="383">
        <v>102</v>
      </c>
      <c r="B101" s="389" t="s">
        <v>552</v>
      </c>
      <c r="C101" s="389" t="s">
        <v>557</v>
      </c>
      <c r="D101" s="389" t="s">
        <v>560</v>
      </c>
      <c r="E101" s="385" t="s">
        <v>578</v>
      </c>
      <c r="F101" s="393">
        <v>102</v>
      </c>
      <c r="G101" s="385" t="s">
        <v>578</v>
      </c>
      <c r="H101" s="385" t="s">
        <v>578</v>
      </c>
      <c r="I101" s="394">
        <v>52.643120507912876</v>
      </c>
      <c r="J101" s="394">
        <v>8.2058688792922954E-2</v>
      </c>
      <c r="K101" s="394">
        <v>1.8576900752036414</v>
      </c>
      <c r="L101" s="394">
        <v>5.169697393954146</v>
      </c>
      <c r="M101" s="394"/>
      <c r="N101" s="394"/>
      <c r="O101" s="394">
        <v>0.13248029275002021</v>
      </c>
      <c r="P101" s="394">
        <v>18.00644456609043</v>
      </c>
      <c r="Q101" s="394">
        <v>21.029763485714025</v>
      </c>
      <c r="R101" s="394">
        <v>0.10578650241979225</v>
      </c>
      <c r="S101" s="394">
        <v>0</v>
      </c>
      <c r="T101" s="394">
        <v>5.9319534067173215E-3</v>
      </c>
      <c r="U101" s="394">
        <v>1.1401520202693174</v>
      </c>
      <c r="V101" s="394">
        <v>100.53276426635281</v>
      </c>
      <c r="W101" s="394">
        <v>0.87341877152512015</v>
      </c>
      <c r="X101" s="438">
        <v>56.2</v>
      </c>
      <c r="Y101" s="438">
        <v>159.69999999999999</v>
      </c>
      <c r="Z101" s="438">
        <v>2385.1</v>
      </c>
      <c r="AA101" s="438">
        <v>43</v>
      </c>
      <c r="AB101" s="438">
        <v>119.2</v>
      </c>
      <c r="AC101" s="438">
        <v>26.6</v>
      </c>
      <c r="AD101" s="438">
        <v>21.3</v>
      </c>
      <c r="AE101" s="438">
        <v>2.6</v>
      </c>
      <c r="AF101" s="438"/>
      <c r="AG101" s="438">
        <v>491.28440000000001</v>
      </c>
      <c r="AH101" s="439">
        <v>0.27837450000000002</v>
      </c>
      <c r="AI101" s="439">
        <v>0.205842</v>
      </c>
      <c r="AJ101" s="439">
        <v>0.71681600000000001</v>
      </c>
      <c r="AK101" s="439">
        <v>4.8380000000000003E-3</v>
      </c>
      <c r="AL101" s="439">
        <v>1.395E-3</v>
      </c>
      <c r="AM101" s="439">
        <v>5.4965512447278965E-3</v>
      </c>
      <c r="AN101" s="439">
        <v>1.8494621945573046E-4</v>
      </c>
      <c r="AO101" s="439">
        <v>2.0851999999999999E-2</v>
      </c>
      <c r="AP101" s="439">
        <v>6.9200499999999998E-2</v>
      </c>
      <c r="AQ101" s="439">
        <v>7.6411499999999993E-2</v>
      </c>
      <c r="AR101" s="439">
        <v>1.3856500000000001E-2</v>
      </c>
      <c r="AS101" s="439">
        <v>3.8043749999999998</v>
      </c>
      <c r="AT101" s="439">
        <v>0.10674599999999999</v>
      </c>
      <c r="AU101" s="439">
        <v>7.47805E-2</v>
      </c>
      <c r="AV101" s="439">
        <v>0.25963400000000003</v>
      </c>
      <c r="AW101" s="439">
        <v>1.2459474641551236E-2</v>
      </c>
      <c r="AX101" s="439">
        <v>4.2720796630499498E-2</v>
      </c>
      <c r="AY101" s="439">
        <v>0.16900405461054019</v>
      </c>
      <c r="AZ101" s="439">
        <v>3.5389512723756913E-2</v>
      </c>
      <c r="BA101" s="439">
        <v>0.28768799288900093</v>
      </c>
      <c r="BB101" s="439">
        <v>1.6774424999999999</v>
      </c>
      <c r="BC101" s="439">
        <v>6.4011280745272348E-2</v>
      </c>
      <c r="BD101" s="439">
        <v>0.18504101606109014</v>
      </c>
      <c r="BE101" s="439">
        <v>2.7300372202617877E-2</v>
      </c>
      <c r="BF101" s="439">
        <v>0.16954865232591179</v>
      </c>
      <c r="BG101" s="439">
        <v>2.847253228833824E-2</v>
      </c>
      <c r="BH101" s="389">
        <f t="shared" si="60"/>
        <v>4.5322541359863605E-2</v>
      </c>
      <c r="BI101" s="440"/>
      <c r="BJ101" s="440"/>
      <c r="BK101" s="440"/>
      <c r="BL101" s="440"/>
      <c r="BM101" s="440"/>
      <c r="BN101" s="440"/>
      <c r="BO101" s="395">
        <v>0.51307187300587909</v>
      </c>
      <c r="BP101" s="440">
        <v>2.3066322E-5</v>
      </c>
      <c r="BQ101" s="395">
        <v>0.51279594023651931</v>
      </c>
      <c r="BR101" s="394">
        <v>5.5925639308740394</v>
      </c>
      <c r="BS101" s="392" t="b">
        <f t="shared" si="61"/>
        <v>0</v>
      </c>
      <c r="BT101" s="440"/>
      <c r="BU101" s="440"/>
      <c r="BV101" s="440"/>
      <c r="BW101" s="440"/>
      <c r="BX101" s="439">
        <v>18.564733215830795</v>
      </c>
      <c r="BY101" s="439">
        <v>8.6419901999999996E-3</v>
      </c>
      <c r="BZ101" s="439">
        <v>18.546512309496482</v>
      </c>
      <c r="CA101" s="439">
        <v>15.628758117533875</v>
      </c>
      <c r="CB101" s="439">
        <v>6.9418294000000002E-3</v>
      </c>
      <c r="CC101" s="439">
        <v>15.627883243773816</v>
      </c>
      <c r="CD101" s="439">
        <v>38.679396662387674</v>
      </c>
      <c r="CE101" s="439">
        <v>1.62572772E-2</v>
      </c>
      <c r="CF101" s="439">
        <v>38.658680988200871</v>
      </c>
      <c r="CG101" s="439"/>
      <c r="CH101" s="439"/>
      <c r="CI101" s="439"/>
      <c r="CJ101" s="439"/>
      <c r="CK101" s="439"/>
      <c r="CL101" s="440"/>
      <c r="CM101" s="440"/>
      <c r="CN101" s="440"/>
      <c r="CO101" s="440"/>
      <c r="CP101" s="440"/>
      <c r="CQ101" s="395">
        <v>0.70534086224927861</v>
      </c>
      <c r="CR101" s="395">
        <v>1.0000000000000001E-5</v>
      </c>
      <c r="CS101" s="395"/>
      <c r="CU101" s="383" t="b">
        <f t="shared" si="69"/>
        <v>0</v>
      </c>
      <c r="CV101" s="383">
        <f t="shared" si="51"/>
        <v>0.12298534794554206</v>
      </c>
      <c r="CW101" s="388">
        <f t="shared" si="52"/>
        <v>0.72643475789296275</v>
      </c>
      <c r="CX101" s="383">
        <f t="shared" si="53"/>
        <v>3.4719479008565073</v>
      </c>
      <c r="CY101" s="383"/>
      <c r="CZ101" s="383">
        <f t="shared" si="57"/>
        <v>3.4681003584229395</v>
      </c>
      <c r="DA101" s="383">
        <f t="shared" si="54"/>
        <v>1.3721644583552217</v>
      </c>
      <c r="DB101" s="388">
        <f t="shared" si="55"/>
        <v>2.2679614949543723</v>
      </c>
      <c r="DC101" s="383">
        <f t="shared" si="58"/>
        <v>4.5322541359863605E-2</v>
      </c>
      <c r="DD101" s="383">
        <f t="shared" si="63"/>
        <v>2.2852113036439663</v>
      </c>
      <c r="DE101" s="383">
        <f t="shared" si="64"/>
        <v>936.80325258089306</v>
      </c>
      <c r="DF101" s="383">
        <f t="shared" si="65"/>
        <v>262.85526531953349</v>
      </c>
      <c r="DG101" s="383">
        <f t="shared" si="66"/>
        <v>34.37636677536927</v>
      </c>
      <c r="DH101" s="383">
        <f t="shared" si="67"/>
        <v>0</v>
      </c>
      <c r="DI101" s="383" t="str">
        <f t="shared" si="68"/>
        <v/>
      </c>
      <c r="DJ101" s="395">
        <v>0.70511846281576351</v>
      </c>
      <c r="EH101" s="385"/>
      <c r="EI101" s="394"/>
      <c r="EJ101" s="395"/>
    </row>
    <row r="102" spans="1:151" s="389" customFormat="1" ht="14" x14ac:dyDescent="0.2">
      <c r="A102" s="383">
        <v>103</v>
      </c>
      <c r="B102" s="389" t="s">
        <v>553</v>
      </c>
      <c r="C102" s="389" t="s">
        <v>557</v>
      </c>
      <c r="D102" s="389" t="s">
        <v>560</v>
      </c>
      <c r="E102" s="385" t="s">
        <v>578</v>
      </c>
      <c r="F102" s="393">
        <v>102</v>
      </c>
      <c r="G102" s="385" t="s">
        <v>578</v>
      </c>
      <c r="H102" s="385" t="s">
        <v>578</v>
      </c>
      <c r="I102" s="394">
        <v>48.821483251890108</v>
      </c>
      <c r="J102" s="394">
        <v>3.9382234114299378E-2</v>
      </c>
      <c r="K102" s="394">
        <v>0.83279017017311119</v>
      </c>
      <c r="L102" s="394">
        <v>5.7123450311643511</v>
      </c>
      <c r="M102" s="394"/>
      <c r="N102" s="394"/>
      <c r="O102" s="394">
        <v>0.12006778693383956</v>
      </c>
      <c r="P102" s="394">
        <v>24.270022179658593</v>
      </c>
      <c r="Q102" s="394">
        <v>16.384930476139481</v>
      </c>
      <c r="R102" s="394">
        <v>6.9159045273891578E-2</v>
      </c>
      <c r="S102" s="394">
        <v>2.8816268864121494E-3</v>
      </c>
      <c r="T102" s="394">
        <v>5.7632537728242988E-3</v>
      </c>
      <c r="U102" s="394">
        <v>3.9730684621025039</v>
      </c>
      <c r="V102" s="394">
        <v>100.69182963124196</v>
      </c>
      <c r="W102" s="394">
        <v>0.89380661749748413</v>
      </c>
      <c r="X102" s="438">
        <v>39</v>
      </c>
      <c r="Y102" s="438">
        <v>85.6</v>
      </c>
      <c r="Z102" s="438">
        <v>2942.7</v>
      </c>
      <c r="AA102" s="438">
        <v>70.5</v>
      </c>
      <c r="AB102" s="438">
        <v>383</v>
      </c>
      <c r="AC102" s="438">
        <v>7.4</v>
      </c>
      <c r="AD102" s="438">
        <v>26.9</v>
      </c>
      <c r="AE102" s="438">
        <v>1.7</v>
      </c>
      <c r="AF102" s="438"/>
      <c r="AG102" s="438">
        <v>215.40429999999998</v>
      </c>
      <c r="AH102" s="439">
        <v>4.85885E-2</v>
      </c>
      <c r="AI102" s="439">
        <v>1.4924000000000003E-2</v>
      </c>
      <c r="AJ102" s="439">
        <v>0.30197499999999999</v>
      </c>
      <c r="AK102" s="439">
        <v>9.8900000000000008E-4</v>
      </c>
      <c r="AL102" s="439">
        <v>6.1299999999999994E-4</v>
      </c>
      <c r="AM102" s="439">
        <v>5.789738655094895E-3</v>
      </c>
      <c r="AN102" s="439">
        <v>1.7771951167309718E-3</v>
      </c>
      <c r="AO102" s="439">
        <v>1.2038E-2</v>
      </c>
      <c r="AP102" s="439">
        <v>3.5183499999999999E-2</v>
      </c>
      <c r="AQ102" s="439">
        <v>4.594249999999999E-2</v>
      </c>
      <c r="AR102" s="439">
        <v>6.0405000000000007E-3</v>
      </c>
      <c r="AS102" s="439">
        <v>2.190102</v>
      </c>
      <c r="AT102" s="439">
        <v>4.7815999999999997E-2</v>
      </c>
      <c r="AU102" s="439">
        <v>3.3401500000000001E-2</v>
      </c>
      <c r="AV102" s="439">
        <v>0.100479</v>
      </c>
      <c r="AW102" s="439">
        <v>4.3171040849246719E-3</v>
      </c>
      <c r="AX102" s="439">
        <v>1.7563629602987497E-2</v>
      </c>
      <c r="AY102" s="439">
        <v>7.443387763244598E-2</v>
      </c>
      <c r="AZ102" s="439">
        <v>1.5766372542288801E-2</v>
      </c>
      <c r="BA102" s="439">
        <v>0.12832295463575755</v>
      </c>
      <c r="BB102" s="439">
        <v>0.73747854000000002</v>
      </c>
      <c r="BC102" s="439">
        <v>2.8145285566821637E-2</v>
      </c>
      <c r="BD102" s="439">
        <v>7.9235572421975431E-2</v>
      </c>
      <c r="BE102" s="439">
        <v>1.1591163880419669E-2</v>
      </c>
      <c r="BF102" s="439">
        <v>7.296424132959356E-2</v>
      </c>
      <c r="BG102" s="439">
        <v>1.2254387190697881E-2</v>
      </c>
      <c r="BH102" s="389">
        <f t="shared" si="60"/>
        <v>2.0683453237410075E-2</v>
      </c>
      <c r="BI102" s="440"/>
      <c r="BJ102" s="440"/>
      <c r="BK102" s="440"/>
      <c r="BL102" s="440"/>
      <c r="BM102" s="440"/>
      <c r="BN102" s="440"/>
      <c r="BO102" s="395">
        <v>0.5130824533158822</v>
      </c>
      <c r="BP102" s="440">
        <v>6.9997502000000001E-5</v>
      </c>
      <c r="BQ102" s="395">
        <v>0.5128073098187641</v>
      </c>
      <c r="BR102" s="394">
        <v>5.8144054054998229</v>
      </c>
      <c r="BS102" s="392" t="b">
        <f t="shared" si="61"/>
        <v>0</v>
      </c>
      <c r="BT102" s="440"/>
      <c r="BU102" s="440"/>
      <c r="BV102" s="440"/>
      <c r="BW102" s="440"/>
      <c r="BX102" s="439">
        <v>18.479798910431022</v>
      </c>
      <c r="BY102" s="439">
        <v>7.3000239999999996E-3</v>
      </c>
      <c r="BZ102" s="439">
        <v>18.466520510613122</v>
      </c>
      <c r="CA102" s="439">
        <v>15.623379499719395</v>
      </c>
      <c r="CB102" s="439">
        <v>6.2478281999999996E-3</v>
      </c>
      <c r="CC102" s="439">
        <v>15.622741939580337</v>
      </c>
      <c r="CD102" s="439">
        <v>38.556555880937097</v>
      </c>
      <c r="CE102" s="439">
        <v>1.4848271600000001E-2</v>
      </c>
      <c r="CF102" s="439">
        <v>38.549532940287868</v>
      </c>
      <c r="CG102" s="439"/>
      <c r="CH102" s="439"/>
      <c r="CI102" s="439"/>
      <c r="CJ102" s="439"/>
      <c r="CK102" s="439"/>
      <c r="CL102" s="440"/>
      <c r="CM102" s="440"/>
      <c r="CN102" s="440"/>
      <c r="CO102" s="440"/>
      <c r="CP102" s="440"/>
      <c r="CQ102" s="395">
        <v>0.70559086609933797</v>
      </c>
      <c r="CR102" s="395">
        <v>2.5999999999999998E-5</v>
      </c>
      <c r="CS102" s="395"/>
      <c r="CU102" s="383" t="b">
        <f t="shared" si="69"/>
        <v>0</v>
      </c>
      <c r="CV102" s="383">
        <f t="shared" si="51"/>
        <v>0.16498492659742778</v>
      </c>
      <c r="CW102" s="388">
        <f t="shared" si="52"/>
        <v>0.71727801818761383</v>
      </c>
      <c r="CX102" s="383">
        <f t="shared" si="53"/>
        <v>3.0082181937936916</v>
      </c>
      <c r="CY102" s="383">
        <f>R102/S102</f>
        <v>23.999999999999996</v>
      </c>
      <c r="CZ102" s="383">
        <f t="shared" si="57"/>
        <v>1.6133768352365419</v>
      </c>
      <c r="DA102" s="383">
        <f t="shared" si="54"/>
        <v>1.4222405325021112</v>
      </c>
      <c r="DB102" s="388">
        <f t="shared" si="55"/>
        <v>2.9697162442177638</v>
      </c>
      <c r="DC102" s="383">
        <f t="shared" si="58"/>
        <v>2.0683453237410075E-2</v>
      </c>
      <c r="DD102" s="383">
        <f t="shared" si="63"/>
        <v>2.8385665366490014</v>
      </c>
      <c r="DE102" s="383">
        <f t="shared" si="64"/>
        <v>2091.3501756734149</v>
      </c>
      <c r="DF102" s="383">
        <f t="shared" si="65"/>
        <v>456.59973827703004</v>
      </c>
      <c r="DG102" s="383">
        <f t="shared" si="66"/>
        <v>25.085147034391095</v>
      </c>
      <c r="DH102" s="383">
        <f t="shared" si="67"/>
        <v>0</v>
      </c>
      <c r="DI102" s="383" t="str">
        <f t="shared" si="68"/>
        <v/>
      </c>
      <c r="DJ102" s="395">
        <v>0.70556285600797375</v>
      </c>
      <c r="EI102" s="394"/>
      <c r="EJ102" s="395"/>
    </row>
    <row r="103" spans="1:151" s="389" customFormat="1" ht="14" x14ac:dyDescent="0.2">
      <c r="A103" s="383">
        <v>104</v>
      </c>
      <c r="B103" s="389" t="s">
        <v>554</v>
      </c>
      <c r="C103" s="389" t="s">
        <v>557</v>
      </c>
      <c r="D103" s="389" t="s">
        <v>560</v>
      </c>
      <c r="E103" s="385" t="s">
        <v>578</v>
      </c>
      <c r="F103" s="393">
        <v>102</v>
      </c>
      <c r="G103" s="385" t="s">
        <v>578</v>
      </c>
      <c r="H103" s="385" t="s">
        <v>578</v>
      </c>
      <c r="I103" s="394">
        <v>46.926610816308177</v>
      </c>
      <c r="J103" s="394">
        <v>0.12789809608396743</v>
      </c>
      <c r="K103" s="394">
        <v>3.0825439563987462</v>
      </c>
      <c r="L103" s="394">
        <v>11.270020513523974</v>
      </c>
      <c r="M103" s="394"/>
      <c r="N103" s="394"/>
      <c r="O103" s="394">
        <v>0.1818551053693912</v>
      </c>
      <c r="P103" s="394">
        <v>26.778663867580679</v>
      </c>
      <c r="Q103" s="394">
        <v>11.660709228905469</v>
      </c>
      <c r="R103" s="394">
        <v>0.11890526120306347</v>
      </c>
      <c r="S103" s="394">
        <v>3.9968155026239823E-3</v>
      </c>
      <c r="T103" s="394">
        <v>8.992834880903959E-3</v>
      </c>
      <c r="U103" s="394">
        <v>7.999466702224893E-2</v>
      </c>
      <c r="V103" s="394">
        <v>100.48011673638828</v>
      </c>
      <c r="W103" s="394">
        <v>0.82478004050071552</v>
      </c>
      <c r="X103" s="438">
        <v>49.4</v>
      </c>
      <c r="Y103" s="438">
        <v>148.4</v>
      </c>
      <c r="Z103" s="438">
        <v>1333.8</v>
      </c>
      <c r="AA103" s="438">
        <v>104.3</v>
      </c>
      <c r="AB103" s="438">
        <v>355</v>
      </c>
      <c r="AC103" s="438">
        <v>255.1</v>
      </c>
      <c r="AD103" s="438">
        <v>47.1</v>
      </c>
      <c r="AE103" s="438">
        <v>2.7</v>
      </c>
      <c r="AF103" s="438"/>
      <c r="AG103" s="438">
        <v>732.31990000000008</v>
      </c>
      <c r="AH103" s="439">
        <v>5.3501499999999994E-2</v>
      </c>
      <c r="AI103" s="439">
        <v>0.20808699999999999</v>
      </c>
      <c r="AJ103" s="439">
        <v>3.098449</v>
      </c>
      <c r="AK103" s="439">
        <v>8.293E-3</v>
      </c>
      <c r="AL103" s="439">
        <v>2.7000000000000001E-3</v>
      </c>
      <c r="AM103" s="439">
        <v>1.4005956151699086E-2</v>
      </c>
      <c r="AN103" s="439">
        <v>5.8306516828184323E-4</v>
      </c>
      <c r="AO103" s="439">
        <v>4.6705000000000003E-2</v>
      </c>
      <c r="AP103" s="439">
        <v>0.1439715</v>
      </c>
      <c r="AQ103" s="439">
        <v>0.17812550000000002</v>
      </c>
      <c r="AR103" s="439">
        <v>2.9222499999999998E-2</v>
      </c>
      <c r="AS103" s="439">
        <v>9.9997690000000006</v>
      </c>
      <c r="AT103" s="439">
        <v>0.226607</v>
      </c>
      <c r="AU103" s="439">
        <v>0.13787349999999998</v>
      </c>
      <c r="AV103" s="439">
        <v>0.861263</v>
      </c>
      <c r="AW103" s="439">
        <v>3.5050447205311488E-2</v>
      </c>
      <c r="AX103" s="439">
        <v>7.7797514313261054E-2</v>
      </c>
      <c r="AY103" s="439">
        <v>0.28607894225329022</v>
      </c>
      <c r="AZ103" s="439">
        <v>5.7166719804886204E-2</v>
      </c>
      <c r="BA103" s="439">
        <v>0.44519099712272459</v>
      </c>
      <c r="BB103" s="439">
        <v>2.5348415399999999</v>
      </c>
      <c r="BC103" s="439">
        <v>9.762804853899848E-2</v>
      </c>
      <c r="BD103" s="439">
        <v>0.27702622832080331</v>
      </c>
      <c r="BE103" s="439">
        <v>4.0405719635239437E-2</v>
      </c>
      <c r="BF103" s="439">
        <v>0.25269596295252267</v>
      </c>
      <c r="BG103" s="439">
        <v>4.2477714850824112E-2</v>
      </c>
      <c r="BH103" s="389">
        <f t="shared" si="60"/>
        <v>3.6596398169518152E-2</v>
      </c>
      <c r="BI103" s="440"/>
      <c r="BJ103" s="440"/>
      <c r="BK103" s="440"/>
      <c r="BL103" s="440"/>
      <c r="BM103" s="440"/>
      <c r="BN103" s="440"/>
      <c r="BO103" s="395">
        <v>0.51304851232141102</v>
      </c>
      <c r="BP103" s="440">
        <v>5.5684010000000002E-6</v>
      </c>
      <c r="BQ103" s="395">
        <v>0.51280886421354188</v>
      </c>
      <c r="BR103" s="394">
        <v>5.8447345083822988</v>
      </c>
      <c r="BS103" s="392" t="b">
        <f t="shared" si="61"/>
        <v>0</v>
      </c>
      <c r="BT103" s="440"/>
      <c r="BU103" s="440"/>
      <c r="BV103" s="440"/>
      <c r="BW103" s="440"/>
      <c r="BX103" s="439">
        <v>18.486850064092295</v>
      </c>
      <c r="BY103" s="439">
        <v>1.15515766E-2</v>
      </c>
      <c r="BZ103" s="439">
        <v>18.47175013611098</v>
      </c>
      <c r="CA103" s="439">
        <v>15.635639982361903</v>
      </c>
      <c r="CB103" s="439">
        <v>9.7849374000000006E-3</v>
      </c>
      <c r="CC103" s="439">
        <v>15.634914961853744</v>
      </c>
      <c r="CD103" s="439">
        <v>38.611306562901156</v>
      </c>
      <c r="CE103" s="439">
        <v>2.4108259999999999E-2</v>
      </c>
      <c r="CF103" s="439">
        <v>38.596102480417954</v>
      </c>
      <c r="CG103" s="439"/>
      <c r="CH103" s="439"/>
      <c r="CI103" s="439"/>
      <c r="CJ103" s="439"/>
      <c r="CK103" s="439"/>
      <c r="CL103" s="440"/>
      <c r="CM103" s="440"/>
      <c r="CN103" s="440"/>
      <c r="CO103" s="440"/>
      <c r="CP103" s="440"/>
      <c r="CQ103" s="395">
        <v>0.70488485522677047</v>
      </c>
      <c r="CR103" s="395">
        <v>1.0000000000000001E-5</v>
      </c>
      <c r="CS103" s="395"/>
      <c r="CU103" s="383" t="b">
        <f t="shared" si="69"/>
        <v>0</v>
      </c>
      <c r="CV103" s="383">
        <f t="shared" si="51"/>
        <v>0.18482685458958079</v>
      </c>
      <c r="CW103" s="388">
        <f t="shared" si="52"/>
        <v>0.79462229537637197</v>
      </c>
      <c r="CX103" s="383">
        <f t="shared" si="53"/>
        <v>6.2467624307789391</v>
      </c>
      <c r="CY103" s="383">
        <f>R103/S103</f>
        <v>29.75</v>
      </c>
      <c r="CZ103" s="383">
        <f t="shared" si="57"/>
        <v>3.0714814814814813</v>
      </c>
      <c r="DA103" s="383">
        <f t="shared" si="54"/>
        <v>1.4247112097573718</v>
      </c>
      <c r="DB103" s="388">
        <f t="shared" si="55"/>
        <v>3.9449286443364824</v>
      </c>
      <c r="DC103" s="383">
        <f t="shared" si="58"/>
        <v>3.6596398169518152E-2</v>
      </c>
      <c r="DD103" s="383">
        <f t="shared" si="63"/>
        <v>1.2119022220175013</v>
      </c>
      <c r="DE103" s="383">
        <f t="shared" si="64"/>
        <v>441.29263438463948</v>
      </c>
      <c r="DF103" s="383">
        <f t="shared" si="65"/>
        <v>100.00231005336222</v>
      </c>
      <c r="DG103" s="383">
        <f t="shared" si="66"/>
        <v>66.340841451664701</v>
      </c>
      <c r="DH103" s="383">
        <f t="shared" si="67"/>
        <v>0</v>
      </c>
      <c r="DI103" s="383" t="str">
        <f t="shared" si="68"/>
        <v/>
      </c>
      <c r="DJ103" s="395">
        <v>0.7047993252004946</v>
      </c>
      <c r="EH103" s="385"/>
      <c r="EI103" s="394"/>
      <c r="EJ103" s="395"/>
    </row>
    <row r="104" spans="1:151" s="389" customFormat="1" ht="13" customHeight="1" x14ac:dyDescent="0.2">
      <c r="A104" s="383">
        <v>105</v>
      </c>
      <c r="B104" s="389" t="s">
        <v>556</v>
      </c>
      <c r="C104" s="389" t="s">
        <v>557</v>
      </c>
      <c r="D104" s="389" t="s">
        <v>560</v>
      </c>
      <c r="E104" s="385" t="s">
        <v>578</v>
      </c>
      <c r="F104" s="393">
        <v>102</v>
      </c>
      <c r="G104" s="385" t="s">
        <v>578</v>
      </c>
      <c r="H104" s="385" t="s">
        <v>578</v>
      </c>
      <c r="I104" s="394">
        <v>45.496360221182201</v>
      </c>
      <c r="J104" s="394">
        <v>0.10707592023987617</v>
      </c>
      <c r="K104" s="394">
        <v>9.5010050338771617</v>
      </c>
      <c r="L104" s="394">
        <v>8.1397528256424394</v>
      </c>
      <c r="M104" s="394"/>
      <c r="N104" s="394"/>
      <c r="O104" s="394">
        <v>0.13483634400576999</v>
      </c>
      <c r="P104" s="394">
        <v>21.285304922499087</v>
      </c>
      <c r="Q104" s="394">
        <v>13.895083538535783</v>
      </c>
      <c r="R104" s="394">
        <v>0.2448865953634205</v>
      </c>
      <c r="S104" s="394">
        <v>2.0820317824420367E-2</v>
      </c>
      <c r="T104" s="394">
        <v>1.0905880765172573E-2</v>
      </c>
      <c r="U104" s="394">
        <v>0.85492568722871898</v>
      </c>
      <c r="V104" s="394">
        <v>99.917754078206784</v>
      </c>
      <c r="W104" s="394">
        <v>0.83819684260346694</v>
      </c>
      <c r="X104" s="438">
        <v>45.4</v>
      </c>
      <c r="Y104" s="438">
        <v>128.80000000000001</v>
      </c>
      <c r="Z104" s="438">
        <v>1315</v>
      </c>
      <c r="AA104" s="438">
        <v>86</v>
      </c>
      <c r="AB104" s="438">
        <v>287.3</v>
      </c>
      <c r="AC104" s="438">
        <v>124.4</v>
      </c>
      <c r="AD104" s="438">
        <v>32.9</v>
      </c>
      <c r="AE104" s="438">
        <v>5.5</v>
      </c>
      <c r="AF104" s="438"/>
      <c r="AG104" s="438">
        <v>594.88346404000004</v>
      </c>
      <c r="AH104" s="439">
        <v>0.17865549999999997</v>
      </c>
      <c r="AI104" s="439">
        <v>0.257193</v>
      </c>
      <c r="AJ104" s="439">
        <v>2.8606919999999998</v>
      </c>
      <c r="AK104" s="439">
        <v>2.8568000000000003E-2</v>
      </c>
      <c r="AL104" s="439">
        <v>1.1552E-2</v>
      </c>
      <c r="AM104" s="439">
        <v>5.1519680307020956E-2</v>
      </c>
      <c r="AN104" s="439">
        <v>6.2259111232363194E-3</v>
      </c>
      <c r="AO104" s="439">
        <v>4.3732E-2</v>
      </c>
      <c r="AP104" s="439">
        <v>0.13145450000000003</v>
      </c>
      <c r="AQ104" s="439">
        <v>1.8311415</v>
      </c>
      <c r="AR104" s="439">
        <v>2.5422500000000001E-2</v>
      </c>
      <c r="AS104" s="439">
        <v>28.842839999999999</v>
      </c>
      <c r="AT104" s="439">
        <v>0.18730800000000003</v>
      </c>
      <c r="AU104" s="439">
        <v>0.1095715</v>
      </c>
      <c r="AV104" s="439">
        <v>0.97692400000000001</v>
      </c>
      <c r="AW104" s="439">
        <v>3.2233391083810764E-2</v>
      </c>
      <c r="AX104" s="439">
        <v>7.6336086882124357E-2</v>
      </c>
      <c r="AY104" s="439">
        <v>0.22873018371242237</v>
      </c>
      <c r="AZ104" s="439">
        <v>4.6142997117095345E-2</v>
      </c>
      <c r="BA104" s="439">
        <v>0.35800617880443347</v>
      </c>
      <c r="BB104" s="439">
        <v>1.9619069400000002</v>
      </c>
      <c r="BC104" s="439">
        <v>7.8805059288736573E-2</v>
      </c>
      <c r="BD104" s="439">
        <v>0.2231611776732973</v>
      </c>
      <c r="BE104" s="439">
        <v>3.1927288452329242E-2</v>
      </c>
      <c r="BF104" s="439">
        <v>0.19708113995639726</v>
      </c>
      <c r="BG104" s="439">
        <v>3.2180875768724561E-2</v>
      </c>
      <c r="BH104" s="389">
        <f t="shared" si="60"/>
        <v>0.15251884596493476</v>
      </c>
      <c r="BI104" s="440"/>
      <c r="BJ104" s="440"/>
      <c r="BK104" s="440"/>
      <c r="BL104" s="440"/>
      <c r="BM104" s="440"/>
      <c r="BN104" s="440"/>
      <c r="BO104" s="395">
        <v>0.51306099999999999</v>
      </c>
      <c r="BP104" s="440">
        <v>7.9999999999999996E-6</v>
      </c>
      <c r="BQ104" s="395">
        <v>0.51283032924099858</v>
      </c>
      <c r="BR104" s="394">
        <v>6.26</v>
      </c>
      <c r="BS104" s="392" t="b">
        <f t="shared" si="61"/>
        <v>0</v>
      </c>
      <c r="BT104" s="440"/>
      <c r="BU104" s="440"/>
      <c r="BV104" s="440"/>
      <c r="BW104" s="440"/>
      <c r="BX104" s="439"/>
      <c r="BY104" s="439"/>
      <c r="BZ104" s="439"/>
      <c r="CA104" s="439"/>
      <c r="CB104" s="439"/>
      <c r="CC104" s="439"/>
      <c r="CD104" s="439"/>
      <c r="CE104" s="439"/>
      <c r="CF104" s="439"/>
      <c r="CG104" s="439"/>
      <c r="CH104" s="439"/>
      <c r="CI104" s="439"/>
      <c r="CJ104" s="439"/>
      <c r="CK104" s="439"/>
      <c r="CL104" s="440"/>
      <c r="CM104" s="440"/>
      <c r="CN104" s="440"/>
      <c r="CO104" s="440"/>
      <c r="CP104" s="440"/>
      <c r="CQ104" s="395">
        <v>0.70454799999999995</v>
      </c>
      <c r="CR104" s="395">
        <v>1.4E-5</v>
      </c>
      <c r="CS104" s="395"/>
      <c r="CU104" s="383" t="b">
        <f t="shared" si="69"/>
        <v>0</v>
      </c>
      <c r="CV104" s="383">
        <f t="shared" si="51"/>
        <v>0.22189845263567778</v>
      </c>
      <c r="CW104" s="388">
        <f t="shared" si="52"/>
        <v>0.79004928567675581</v>
      </c>
      <c r="CX104" s="383">
        <f t="shared" si="53"/>
        <v>8.9158585946163011</v>
      </c>
      <c r="CY104" s="383">
        <f>R104/S104</f>
        <v>11.761904761904761</v>
      </c>
      <c r="CZ104" s="383">
        <f t="shared" si="57"/>
        <v>2.4729916897506929</v>
      </c>
      <c r="DA104" s="383">
        <f t="shared" si="54"/>
        <v>1.4690082282967416</v>
      </c>
      <c r="DB104" s="388">
        <f t="shared" si="55"/>
        <v>14.701431251372195</v>
      </c>
      <c r="DC104" s="383">
        <f t="shared" si="58"/>
        <v>0.15251884596493476</v>
      </c>
      <c r="DD104" s="383">
        <f t="shared" si="63"/>
        <v>0.99837077907969229</v>
      </c>
      <c r="DE104" s="383">
        <f t="shared" si="64"/>
        <v>533.88002648044926</v>
      </c>
      <c r="DF104" s="383">
        <f t="shared" si="65"/>
        <v>34.670649630896264</v>
      </c>
      <c r="DG104" s="383">
        <f t="shared" si="66"/>
        <v>65.414158968261219</v>
      </c>
      <c r="DH104" s="383">
        <f t="shared" si="67"/>
        <v>0</v>
      </c>
      <c r="DI104" s="383" t="str">
        <f t="shared" si="68"/>
        <v/>
      </c>
      <c r="DJ104" s="395">
        <v>0.70451120033677106</v>
      </c>
      <c r="DK104" s="425"/>
      <c r="DL104" s="425"/>
      <c r="DM104" s="425"/>
      <c r="DN104" s="425"/>
      <c r="DO104" s="425"/>
      <c r="DP104" s="425"/>
      <c r="DQ104" s="425"/>
      <c r="DR104" s="425"/>
      <c r="DS104" s="425"/>
      <c r="DT104" s="425"/>
      <c r="DU104" s="425"/>
      <c r="DV104" s="425"/>
      <c r="DW104" s="425"/>
      <c r="DX104" s="425"/>
      <c r="DY104" s="425"/>
      <c r="DZ104" s="425"/>
      <c r="EA104" s="425"/>
      <c r="EB104" s="425"/>
      <c r="EC104" s="425"/>
      <c r="ED104" s="425"/>
      <c r="EE104" s="425"/>
      <c r="EF104" s="425"/>
      <c r="EG104" s="425"/>
      <c r="EH104" s="385"/>
      <c r="EI104" s="394"/>
      <c r="EJ104" s="395"/>
      <c r="EK104" s="425"/>
      <c r="EL104" s="425"/>
      <c r="EM104" s="425"/>
      <c r="EN104" s="425"/>
      <c r="EO104" s="425"/>
      <c r="EP104" s="425"/>
      <c r="EQ104" s="425"/>
      <c r="ER104" s="425"/>
      <c r="ES104" s="425"/>
      <c r="ET104" s="425"/>
      <c r="EU104" s="425"/>
    </row>
    <row r="105" spans="1:151" s="389" customFormat="1" ht="14" x14ac:dyDescent="0.2">
      <c r="A105" s="383">
        <v>106</v>
      </c>
      <c r="B105" s="389" t="s">
        <v>555</v>
      </c>
      <c r="C105" s="389" t="s">
        <v>557</v>
      </c>
      <c r="D105" s="389" t="s">
        <v>560</v>
      </c>
      <c r="E105" s="385" t="s">
        <v>578</v>
      </c>
      <c r="F105" s="393">
        <v>102</v>
      </c>
      <c r="G105" s="385" t="s">
        <v>578</v>
      </c>
      <c r="H105" s="385" t="s">
        <v>578</v>
      </c>
      <c r="I105" s="394">
        <v>43.332378872439634</v>
      </c>
      <c r="J105" s="394">
        <v>8.919718208852298E-2</v>
      </c>
      <c r="K105" s="394">
        <v>19.5739337954912</v>
      </c>
      <c r="L105" s="394">
        <v>5.9936628225135777</v>
      </c>
      <c r="M105" s="394"/>
      <c r="N105" s="394"/>
      <c r="O105" s="394">
        <v>0.10470973549522263</v>
      </c>
      <c r="P105" s="394">
        <v>10.888842956915234</v>
      </c>
      <c r="Q105" s="394">
        <v>16.570315642118981</v>
      </c>
      <c r="R105" s="394">
        <v>0.45374218714596476</v>
      </c>
      <c r="S105" s="394">
        <v>1.6482087994618377E-2</v>
      </c>
      <c r="T105" s="394">
        <v>1.8421157170455834E-2</v>
      </c>
      <c r="U105" s="394">
        <v>3.0525193281791436</v>
      </c>
      <c r="V105" s="394">
        <v>100.19622646284915</v>
      </c>
      <c r="W105" s="394">
        <v>0.78256062297814166</v>
      </c>
      <c r="X105" s="438">
        <v>30.8</v>
      </c>
      <c r="Y105" s="438">
        <v>85.2</v>
      </c>
      <c r="Z105" s="438">
        <v>612</v>
      </c>
      <c r="AA105" s="438">
        <v>49.7</v>
      </c>
      <c r="AB105" s="438">
        <v>124</v>
      </c>
      <c r="AC105" s="438">
        <v>23.5</v>
      </c>
      <c r="AD105" s="438">
        <v>34.799999999999997</v>
      </c>
      <c r="AE105" s="438">
        <v>10.7</v>
      </c>
      <c r="AF105" s="438"/>
      <c r="AG105" s="438">
        <v>517.24340000000007</v>
      </c>
      <c r="AH105" s="439">
        <v>0.109874</v>
      </c>
      <c r="AI105" s="439">
        <v>0.21502250000000001</v>
      </c>
      <c r="AJ105" s="439">
        <v>2.7601494999999998</v>
      </c>
      <c r="AK105" s="439">
        <v>5.8839999999999995E-3</v>
      </c>
      <c r="AL105" s="439">
        <v>4.7784999999999998E-3</v>
      </c>
      <c r="AM105" s="439">
        <v>1.315784289009235E-2</v>
      </c>
      <c r="AN105" s="439">
        <v>3.2115309137091042E-3</v>
      </c>
      <c r="AO105" s="439">
        <v>8.9334000000000011E-2</v>
      </c>
      <c r="AP105" s="439">
        <v>0.21751599999999999</v>
      </c>
      <c r="AQ105" s="439">
        <v>0.38130549999999996</v>
      </c>
      <c r="AR105" s="439">
        <v>3.6924999999999999E-2</v>
      </c>
      <c r="AS105" s="439">
        <v>95.693052500000007</v>
      </c>
      <c r="AT105" s="439">
        <v>0.2358075</v>
      </c>
      <c r="AU105" s="439">
        <v>0.10758899999999999</v>
      </c>
      <c r="AV105" s="439">
        <v>0.705596</v>
      </c>
      <c r="AW105" s="439">
        <v>2.958331818126016E-2</v>
      </c>
      <c r="AX105" s="439">
        <v>0.10263729630699843</v>
      </c>
      <c r="AY105" s="439">
        <v>0.21546305048396819</v>
      </c>
      <c r="AZ105" s="439">
        <v>4.1697897331803277E-2</v>
      </c>
      <c r="BA105" s="439">
        <v>0.3121104095448281</v>
      </c>
      <c r="BB105" s="439">
        <v>1.5940157400000001</v>
      </c>
      <c r="BC105" s="439">
        <v>6.8073631708895327E-2</v>
      </c>
      <c r="BD105" s="439">
        <v>0.18375386637851898</v>
      </c>
      <c r="BE105" s="439">
        <v>2.6172766472602634E-2</v>
      </c>
      <c r="BF105" s="439">
        <v>0.16275423131262601</v>
      </c>
      <c r="BG105" s="439">
        <v>2.6259896843344083E-2</v>
      </c>
      <c r="BH105" s="389">
        <f t="shared" si="60"/>
        <v>2.4952556640480052E-2</v>
      </c>
      <c r="BI105" s="440"/>
      <c r="BJ105" s="440"/>
      <c r="BK105" s="440"/>
      <c r="BL105" s="440"/>
      <c r="BM105" s="440"/>
      <c r="BN105" s="440"/>
      <c r="BO105" s="395">
        <v>0.51295361954105256</v>
      </c>
      <c r="BP105" s="440">
        <v>8.2543658000000006E-6</v>
      </c>
      <c r="BQ105" s="395">
        <v>0.51277390766327025</v>
      </c>
      <c r="BR105" s="394">
        <v>5.1626678771676815</v>
      </c>
      <c r="BS105" s="392" t="b">
        <f t="shared" si="61"/>
        <v>0</v>
      </c>
      <c r="BT105" s="440"/>
      <c r="BU105" s="440"/>
      <c r="BV105" s="440"/>
      <c r="BW105" s="440"/>
      <c r="BX105" s="439">
        <v>18.528467993911232</v>
      </c>
      <c r="BY105" s="439">
        <v>5.573499E-3</v>
      </c>
      <c r="BZ105" s="439">
        <v>18.515966356495127</v>
      </c>
      <c r="CA105" s="439">
        <v>15.626347911488816</v>
      </c>
      <c r="CB105" s="439">
        <v>4.8749427999999996E-3</v>
      </c>
      <c r="CC105" s="439">
        <v>15.625747647466135</v>
      </c>
      <c r="CD105" s="439">
        <v>38.682789433568672</v>
      </c>
      <c r="CE105" s="439">
        <v>1.18786356E-2</v>
      </c>
      <c r="CF105" s="439">
        <v>38.677742990100619</v>
      </c>
      <c r="CG105" s="439"/>
      <c r="CH105" s="439"/>
      <c r="CI105" s="439"/>
      <c r="CJ105" s="439"/>
      <c r="CK105" s="439"/>
      <c r="CL105" s="440"/>
      <c r="CM105" s="440"/>
      <c r="CN105" s="440"/>
      <c r="CO105" s="440"/>
      <c r="CP105" s="440"/>
      <c r="CQ105" s="395">
        <v>0.70438884758825282</v>
      </c>
      <c r="CR105" s="395">
        <v>7.9999999999999996E-6</v>
      </c>
      <c r="CS105" s="395"/>
      <c r="CU105" s="383" t="b">
        <f t="shared" si="69"/>
        <v>0</v>
      </c>
      <c r="CV105" s="383">
        <f t="shared" si="51"/>
        <v>0.54888895532554882</v>
      </c>
      <c r="CW105" s="388">
        <f t="shared" si="52"/>
        <v>0.85366166418645495</v>
      </c>
      <c r="CX105" s="383">
        <f t="shared" si="53"/>
        <v>6.5582540966083895</v>
      </c>
      <c r="CY105" s="383">
        <f>R105/S105</f>
        <v>27.529411764705884</v>
      </c>
      <c r="CZ105" s="383">
        <f t="shared" si="57"/>
        <v>1.2313487496076174</v>
      </c>
      <c r="DA105" s="383">
        <f t="shared" si="54"/>
        <v>1.550796232208935</v>
      </c>
      <c r="DB105" s="388">
        <f t="shared" si="55"/>
        <v>60.032689827767946</v>
      </c>
      <c r="DC105" s="383">
        <f t="shared" si="58"/>
        <v>2.4952556640480052E-2</v>
      </c>
      <c r="DD105" s="383">
        <f t="shared" si="63"/>
        <v>0.88765893948903507</v>
      </c>
      <c r="DE105" s="383">
        <f t="shared" si="64"/>
        <v>424.07472196601043</v>
      </c>
      <c r="DF105" s="383">
        <f t="shared" si="65"/>
        <v>10.450079434972563</v>
      </c>
      <c r="DG105" s="383">
        <f t="shared" si="66"/>
        <v>30.896965321154315</v>
      </c>
      <c r="DH105" s="383">
        <f t="shared" si="67"/>
        <v>0</v>
      </c>
      <c r="DI105" s="383" t="str">
        <f t="shared" si="68"/>
        <v/>
      </c>
      <c r="DJ105" s="395">
        <v>0.70437961239382252</v>
      </c>
      <c r="EI105" s="394"/>
      <c r="EJ105" s="395"/>
    </row>
    <row r="106" spans="1:151" s="425" customFormat="1" ht="15" x14ac:dyDescent="0.2">
      <c r="A106" s="383">
        <v>107</v>
      </c>
      <c r="B106" s="389" t="s">
        <v>564</v>
      </c>
      <c r="C106" s="389" t="s">
        <v>572</v>
      </c>
      <c r="D106" s="389" t="s">
        <v>620</v>
      </c>
      <c r="E106" s="385" t="s">
        <v>574</v>
      </c>
      <c r="F106" s="393">
        <v>98.9</v>
      </c>
      <c r="G106" s="385" t="s">
        <v>576</v>
      </c>
      <c r="H106" s="385" t="s">
        <v>576</v>
      </c>
      <c r="I106" s="394">
        <v>53.15</v>
      </c>
      <c r="J106" s="394">
        <v>1.05</v>
      </c>
      <c r="K106" s="394">
        <v>16.7</v>
      </c>
      <c r="L106" s="394">
        <v>8.9499999999999993</v>
      </c>
      <c r="M106" s="394"/>
      <c r="N106" s="394"/>
      <c r="O106" s="394">
        <v>0.16</v>
      </c>
      <c r="P106" s="394">
        <v>4.8099999999999996</v>
      </c>
      <c r="Q106" s="394">
        <v>9.4499999999999993</v>
      </c>
      <c r="R106" s="394">
        <v>2.41</v>
      </c>
      <c r="S106" s="394">
        <v>0.45</v>
      </c>
      <c r="T106" s="394">
        <v>0.17</v>
      </c>
      <c r="U106" s="394">
        <v>1.1200000000000001</v>
      </c>
      <c r="V106" s="394">
        <v>98.42</v>
      </c>
      <c r="W106" s="394">
        <v>49</v>
      </c>
      <c r="X106" s="438">
        <v>33</v>
      </c>
      <c r="Y106" s="438">
        <v>221</v>
      </c>
      <c r="Z106" s="438">
        <v>61</v>
      </c>
      <c r="AA106" s="438"/>
      <c r="AB106" s="438">
        <v>16</v>
      </c>
      <c r="AC106" s="438"/>
      <c r="AD106" s="438"/>
      <c r="AE106" s="438"/>
      <c r="AF106" s="438"/>
      <c r="AG106" s="438" t="s">
        <v>306</v>
      </c>
      <c r="AH106" s="439">
        <v>0.11</v>
      </c>
      <c r="AI106" s="439">
        <v>2.5099999999999998</v>
      </c>
      <c r="AJ106" s="439">
        <v>139</v>
      </c>
      <c r="AK106" s="439">
        <v>0.42</v>
      </c>
      <c r="AL106" s="439">
        <v>0.13</v>
      </c>
      <c r="AM106" s="439">
        <v>1.78</v>
      </c>
      <c r="AN106" s="439">
        <v>0.12</v>
      </c>
      <c r="AO106" s="439">
        <v>6.65</v>
      </c>
      <c r="AP106" s="439">
        <v>15.5</v>
      </c>
      <c r="AQ106" s="439">
        <v>2.88</v>
      </c>
      <c r="AR106" s="439">
        <v>2.1</v>
      </c>
      <c r="AS106" s="439">
        <v>238</v>
      </c>
      <c r="AT106" s="439">
        <v>10.3</v>
      </c>
      <c r="AU106" s="439">
        <v>2.8</v>
      </c>
      <c r="AV106" s="439">
        <v>43</v>
      </c>
      <c r="AW106" s="439"/>
      <c r="AX106" s="439">
        <v>1.0900000000000001</v>
      </c>
      <c r="AY106" s="439">
        <v>3.66</v>
      </c>
      <c r="AZ106" s="439">
        <v>0.61</v>
      </c>
      <c r="BA106" s="439">
        <v>4.16</v>
      </c>
      <c r="BB106" s="439">
        <v>18.600000000000001</v>
      </c>
      <c r="BC106" s="439">
        <v>0.87</v>
      </c>
      <c r="BD106" s="439">
        <v>2.5099999999999998</v>
      </c>
      <c r="BE106" s="439">
        <v>0.37</v>
      </c>
      <c r="BF106" s="439">
        <v>2.41</v>
      </c>
      <c r="BG106" s="439">
        <v>0.39</v>
      </c>
      <c r="BH106" s="389">
        <f t="shared" si="60"/>
        <v>4.0776699029126208E-2</v>
      </c>
      <c r="BI106" s="440"/>
      <c r="BJ106" s="440"/>
      <c r="BK106" s="440"/>
      <c r="BL106" s="440"/>
      <c r="BM106" s="440">
        <v>0.16500000000000001</v>
      </c>
      <c r="BN106" s="440"/>
      <c r="BO106" s="395">
        <v>0.51286200000000004</v>
      </c>
      <c r="BP106" s="440">
        <v>11</v>
      </c>
      <c r="BQ106" s="395">
        <v>0.51275000000000004</v>
      </c>
      <c r="BR106" s="394">
        <v>4.7</v>
      </c>
      <c r="BS106" s="392" t="b">
        <f t="shared" si="61"/>
        <v>0</v>
      </c>
      <c r="BT106" s="440"/>
      <c r="BU106" s="440"/>
      <c r="BV106" s="440"/>
      <c r="BW106" s="440"/>
      <c r="BX106" s="439">
        <v>18.542300000000001</v>
      </c>
      <c r="BY106" s="439">
        <v>6</v>
      </c>
      <c r="BZ106" s="439">
        <v>18.497</v>
      </c>
      <c r="CA106" s="439">
        <v>15.5808</v>
      </c>
      <c r="CB106" s="439">
        <v>6</v>
      </c>
      <c r="CC106" s="439">
        <v>15.579000000000001</v>
      </c>
      <c r="CD106" s="439">
        <v>38.691600000000001</v>
      </c>
      <c r="CE106" s="439">
        <v>18</v>
      </c>
      <c r="CF106" s="439">
        <v>38.645000000000003</v>
      </c>
      <c r="CG106" s="439"/>
      <c r="CH106" s="439"/>
      <c r="CI106" s="439"/>
      <c r="CJ106" s="439"/>
      <c r="CK106" s="439"/>
      <c r="CL106" s="440"/>
      <c r="CM106" s="440"/>
      <c r="CN106" s="440"/>
      <c r="CO106" s="440"/>
      <c r="CP106" s="440"/>
      <c r="CQ106" s="395">
        <v>0.70396300000000001</v>
      </c>
      <c r="CR106" s="395">
        <v>9</v>
      </c>
      <c r="CS106" s="395">
        <v>3.1E-2</v>
      </c>
      <c r="CT106" s="395">
        <v>0.70391999999999999</v>
      </c>
      <c r="CU106" s="383" t="b">
        <f t="shared" ref="CU106:CU115" si="70">CQ106=CT106</f>
        <v>0</v>
      </c>
      <c r="CV106" s="383">
        <f t="shared" si="51"/>
        <v>2.7593360995850622</v>
      </c>
      <c r="CW106" s="388">
        <f t="shared" si="52"/>
        <v>1.0879501161590088</v>
      </c>
      <c r="CX106" s="383">
        <f t="shared" si="53"/>
        <v>15.357142857142858</v>
      </c>
      <c r="CY106" s="383">
        <f>R106/S106</f>
        <v>5.3555555555555561</v>
      </c>
      <c r="CZ106" s="383">
        <f t="shared" si="57"/>
        <v>3.2307692307692304</v>
      </c>
      <c r="DA106" s="383">
        <f t="shared" si="54"/>
        <v>1.3959024192504095</v>
      </c>
      <c r="DB106" s="388">
        <f t="shared" si="55"/>
        <v>12.795698924731182</v>
      </c>
      <c r="DC106" s="383">
        <f t="shared" si="58"/>
        <v>4.0776699029126208E-2</v>
      </c>
      <c r="DD106" s="383" t="e">
        <f t="shared" si="63"/>
        <v>#DIV/0!</v>
      </c>
      <c r="DE106" s="383">
        <f t="shared" si="64"/>
        <v>9.7087378640776691</v>
      </c>
      <c r="DF106" s="383">
        <f t="shared" si="65"/>
        <v>4.2016806722689077</v>
      </c>
      <c r="DG106" s="383">
        <f t="shared" si="66"/>
        <v>20.902255639097742</v>
      </c>
      <c r="DH106" s="383">
        <f t="shared" si="67"/>
        <v>0</v>
      </c>
      <c r="DI106" s="383" t="str">
        <f t="shared" si="68"/>
        <v/>
      </c>
      <c r="DJ106" s="389"/>
      <c r="DK106" s="383"/>
      <c r="DL106" s="383"/>
      <c r="DM106" s="383"/>
      <c r="DN106" s="383"/>
      <c r="DO106" s="383"/>
      <c r="DP106" s="383"/>
      <c r="DQ106" s="383"/>
      <c r="DR106" s="383"/>
      <c r="DS106" s="383"/>
      <c r="DT106" s="383"/>
      <c r="DU106" s="383"/>
      <c r="DV106" s="383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385">
        <v>81.099999999999994</v>
      </c>
      <c r="EI106" s="394">
        <v>3.3</v>
      </c>
      <c r="EJ106" s="395">
        <v>0.70403000000000004</v>
      </c>
      <c r="EK106" s="383"/>
      <c r="EL106" s="393">
        <v>97.7</v>
      </c>
      <c r="EM106" s="396">
        <v>3.652026159524091</v>
      </c>
      <c r="EN106" s="397">
        <v>0.70423643867196173</v>
      </c>
      <c r="EO106" s="383"/>
      <c r="EP106" s="383"/>
      <c r="EQ106" s="383"/>
      <c r="ER106" s="383"/>
      <c r="ES106" s="383"/>
      <c r="ET106" s="383"/>
      <c r="EU106" s="383"/>
    </row>
    <row r="107" spans="1:151" s="425" customFormat="1" ht="15" x14ac:dyDescent="0.2">
      <c r="A107" s="383">
        <v>108</v>
      </c>
      <c r="B107" s="389" t="s">
        <v>457</v>
      </c>
      <c r="C107" s="389" t="s">
        <v>572</v>
      </c>
      <c r="D107" s="389" t="s">
        <v>620</v>
      </c>
      <c r="E107" s="385" t="s">
        <v>574</v>
      </c>
      <c r="F107" s="393">
        <v>98.9</v>
      </c>
      <c r="G107" s="385" t="s">
        <v>576</v>
      </c>
      <c r="H107" s="385" t="s">
        <v>576</v>
      </c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9"/>
      <c r="AI107" s="439"/>
      <c r="AJ107" s="439"/>
      <c r="AK107" s="439"/>
      <c r="AL107" s="439"/>
      <c r="AM107" s="439"/>
      <c r="AN107" s="439"/>
      <c r="AO107" s="439"/>
      <c r="AP107" s="439"/>
      <c r="AQ107" s="439"/>
      <c r="AR107" s="439"/>
      <c r="AS107" s="439"/>
      <c r="AT107" s="439"/>
      <c r="AU107" s="439"/>
      <c r="AV107" s="439"/>
      <c r="AW107" s="439"/>
      <c r="AX107" s="439"/>
      <c r="AY107" s="439"/>
      <c r="AZ107" s="439"/>
      <c r="BA107" s="439"/>
      <c r="BB107" s="439"/>
      <c r="BC107" s="439"/>
      <c r="BD107" s="439"/>
      <c r="BE107" s="439"/>
      <c r="BF107" s="439"/>
      <c r="BG107" s="439"/>
      <c r="BH107" s="389" t="e">
        <f t="shared" si="60"/>
        <v>#DIV/0!</v>
      </c>
      <c r="BI107" s="440"/>
      <c r="BJ107" s="440"/>
      <c r="BK107" s="440"/>
      <c r="BL107" s="440"/>
      <c r="BM107" s="440"/>
      <c r="BN107" s="440"/>
      <c r="BO107" s="395">
        <v>0.51286799999999999</v>
      </c>
      <c r="BP107" s="440"/>
      <c r="BQ107" s="395">
        <v>0.51275987950247326</v>
      </c>
      <c r="BR107" s="394">
        <v>4.8625738824137343</v>
      </c>
      <c r="BS107" s="392" t="b">
        <f t="shared" si="61"/>
        <v>0</v>
      </c>
      <c r="BT107" s="440"/>
      <c r="BU107" s="440"/>
      <c r="BV107" s="440"/>
      <c r="BW107" s="440"/>
      <c r="BX107" s="439"/>
      <c r="BY107" s="439"/>
      <c r="BZ107" s="439">
        <v>18.50396499212755</v>
      </c>
      <c r="CA107" s="439"/>
      <c r="CB107" s="439"/>
      <c r="CC107" s="439">
        <v>15.587772064404158</v>
      </c>
      <c r="CD107" s="439"/>
      <c r="CE107" s="439"/>
      <c r="CF107" s="439">
        <v>38.677612047715272</v>
      </c>
      <c r="CG107" s="439"/>
      <c r="CH107" s="439"/>
      <c r="CI107" s="439"/>
      <c r="CJ107" s="439"/>
      <c r="CK107" s="439"/>
      <c r="CL107" s="440"/>
      <c r="CM107" s="440"/>
      <c r="CN107" s="440"/>
      <c r="CO107" s="440"/>
      <c r="CP107" s="440"/>
      <c r="CQ107" s="395">
        <v>0.70393899999999998</v>
      </c>
      <c r="CR107" s="395"/>
      <c r="CS107" s="395"/>
      <c r="CT107" s="395">
        <v>0.70390105510170831</v>
      </c>
      <c r="CU107" s="383" t="b">
        <f t="shared" si="70"/>
        <v>0</v>
      </c>
      <c r="CV107" s="383"/>
      <c r="CW107" s="388"/>
      <c r="CX107" s="383"/>
      <c r="CY107" s="383"/>
      <c r="CZ107" s="383"/>
      <c r="DA107" s="383"/>
      <c r="DB107" s="388"/>
      <c r="DC107" s="383" t="e">
        <f t="shared" si="58"/>
        <v>#DIV/0!</v>
      </c>
      <c r="DD107" s="383" t="e">
        <f t="shared" si="63"/>
        <v>#DIV/0!</v>
      </c>
      <c r="DE107" s="383" t="e">
        <f t="shared" si="64"/>
        <v>#DIV/0!</v>
      </c>
      <c r="DF107" s="383" t="e">
        <f t="shared" si="65"/>
        <v>#DIV/0!</v>
      </c>
      <c r="DG107" s="383" t="e">
        <f t="shared" si="66"/>
        <v>#DIV/0!</v>
      </c>
      <c r="DH107" s="383" t="e">
        <f t="shared" si="67"/>
        <v>#DIV/0!</v>
      </c>
      <c r="DI107" s="383" t="str">
        <f t="shared" si="68"/>
        <v/>
      </c>
      <c r="DJ107" s="389"/>
      <c r="DK107" s="383"/>
      <c r="DL107" s="383"/>
      <c r="DM107" s="383"/>
      <c r="DN107" s="383"/>
      <c r="DO107" s="383"/>
      <c r="DP107" s="383"/>
      <c r="DQ107" s="383"/>
      <c r="DR107" s="383"/>
      <c r="DS107" s="383"/>
      <c r="DT107" s="383"/>
      <c r="DU107" s="383"/>
      <c r="DV107" s="383"/>
      <c r="DW107" s="383"/>
      <c r="DX107" s="383"/>
      <c r="DY107" s="383"/>
      <c r="DZ107" s="383"/>
      <c r="EA107" s="383"/>
      <c r="EB107" s="383"/>
      <c r="EC107" s="383"/>
      <c r="ED107" s="383"/>
      <c r="EE107" s="383"/>
      <c r="EF107" s="383"/>
      <c r="EG107" s="383"/>
      <c r="EH107" s="417">
        <v>70</v>
      </c>
      <c r="EI107" s="396">
        <v>2.672373466243716</v>
      </c>
      <c r="EJ107" s="397">
        <v>0.70394714285634874</v>
      </c>
      <c r="EK107" s="383"/>
      <c r="EL107" s="393">
        <v>85</v>
      </c>
      <c r="EM107" s="396"/>
      <c r="EN107" s="397"/>
      <c r="EO107" s="383"/>
      <c r="EP107" s="383"/>
      <c r="EQ107" s="383"/>
      <c r="ER107" s="383"/>
      <c r="ES107" s="383"/>
      <c r="ET107" s="383"/>
      <c r="EU107" s="383"/>
    </row>
    <row r="108" spans="1:151" s="389" customFormat="1" ht="14" x14ac:dyDescent="0.2">
      <c r="A108" s="383">
        <v>109</v>
      </c>
      <c r="B108" s="389" t="s">
        <v>563</v>
      </c>
      <c r="C108" s="389" t="s">
        <v>572</v>
      </c>
      <c r="D108" s="389" t="s">
        <v>620</v>
      </c>
      <c r="E108" s="385" t="s">
        <v>574</v>
      </c>
      <c r="F108" s="393">
        <v>98.9</v>
      </c>
      <c r="G108" s="385" t="s">
        <v>576</v>
      </c>
      <c r="H108" s="385" t="s">
        <v>576</v>
      </c>
      <c r="I108" s="394">
        <v>53.49</v>
      </c>
      <c r="J108" s="394">
        <v>0.84</v>
      </c>
      <c r="K108" s="394">
        <v>16.62</v>
      </c>
      <c r="L108" s="394">
        <v>9.1199999999999992</v>
      </c>
      <c r="M108" s="394"/>
      <c r="N108" s="394"/>
      <c r="O108" s="394">
        <v>0.17</v>
      </c>
      <c r="P108" s="394">
        <v>4.93</v>
      </c>
      <c r="Q108" s="394">
        <v>9.1</v>
      </c>
      <c r="R108" s="394">
        <v>2.3199999999999998</v>
      </c>
      <c r="S108" s="394">
        <v>0.34</v>
      </c>
      <c r="T108" s="394">
        <v>0.09</v>
      </c>
      <c r="U108" s="394">
        <v>1.08</v>
      </c>
      <c r="V108" s="394">
        <v>98.1</v>
      </c>
      <c r="W108" s="394">
        <v>49</v>
      </c>
      <c r="X108" s="438">
        <v>33</v>
      </c>
      <c r="Y108" s="438">
        <v>301</v>
      </c>
      <c r="Z108" s="438">
        <v>94</v>
      </c>
      <c r="AA108" s="438"/>
      <c r="AB108" s="438">
        <v>20</v>
      </c>
      <c r="AC108" s="438"/>
      <c r="AD108" s="438"/>
      <c r="AE108" s="438"/>
      <c r="AF108" s="438"/>
      <c r="AG108" s="438">
        <v>4081</v>
      </c>
      <c r="AH108" s="439">
        <v>0.09</v>
      </c>
      <c r="AI108" s="439">
        <v>1.02</v>
      </c>
      <c r="AJ108" s="439">
        <v>71.7</v>
      </c>
      <c r="AK108" s="439">
        <v>0.17</v>
      </c>
      <c r="AL108" s="439">
        <v>0.09</v>
      </c>
      <c r="AM108" s="439">
        <v>0.6</v>
      </c>
      <c r="AN108" s="439">
        <v>0.04</v>
      </c>
      <c r="AO108" s="439">
        <v>4.18</v>
      </c>
      <c r="AP108" s="439">
        <v>9.77</v>
      </c>
      <c r="AQ108" s="439">
        <v>1.7</v>
      </c>
      <c r="AR108" s="439">
        <v>1.36</v>
      </c>
      <c r="AS108" s="439">
        <v>256</v>
      </c>
      <c r="AT108" s="439">
        <v>6.75</v>
      </c>
      <c r="AU108" s="439">
        <v>1.99</v>
      </c>
      <c r="AV108" s="439">
        <v>35.799999999999997</v>
      </c>
      <c r="AW108" s="439"/>
      <c r="AX108" s="439">
        <v>0.79</v>
      </c>
      <c r="AY108" s="439">
        <v>2.6</v>
      </c>
      <c r="AZ108" s="439">
        <v>0.45</v>
      </c>
      <c r="BA108" s="439">
        <v>3.14</v>
      </c>
      <c r="BB108" s="439">
        <v>14.4</v>
      </c>
      <c r="BC108" s="439">
        <v>0.66</v>
      </c>
      <c r="BD108" s="439">
        <v>1.91</v>
      </c>
      <c r="BE108" s="439">
        <v>0.28000000000000003</v>
      </c>
      <c r="BF108" s="439">
        <v>1.85</v>
      </c>
      <c r="BG108" s="439">
        <v>0.3</v>
      </c>
      <c r="BH108" s="389">
        <f t="shared" si="60"/>
        <v>2.5185185185185185E-2</v>
      </c>
      <c r="BI108" s="440"/>
      <c r="BJ108" s="440"/>
      <c r="BK108" s="440"/>
      <c r="BL108" s="440"/>
      <c r="BM108" s="440">
        <v>0.17699999999999999</v>
      </c>
      <c r="BN108" s="440"/>
      <c r="BO108" s="395">
        <v>0.512876</v>
      </c>
      <c r="BP108" s="440">
        <v>5</v>
      </c>
      <c r="BQ108" s="395">
        <v>0.51275999999999999</v>
      </c>
      <c r="BR108" s="394">
        <v>4.9000000000000004</v>
      </c>
      <c r="BS108" s="392" t="b">
        <f t="shared" si="61"/>
        <v>0</v>
      </c>
      <c r="BT108" s="440"/>
      <c r="BU108" s="440"/>
      <c r="BV108" s="440"/>
      <c r="BW108" s="440"/>
      <c r="BX108" s="439">
        <v>18.548400000000001</v>
      </c>
      <c r="BY108" s="439">
        <v>5</v>
      </c>
      <c r="BZ108" s="439">
        <v>18.495000000000001</v>
      </c>
      <c r="CA108" s="439">
        <v>15.5878</v>
      </c>
      <c r="CB108" s="439">
        <v>5</v>
      </c>
      <c r="CC108" s="439">
        <v>15.585000000000001</v>
      </c>
      <c r="CD108" s="439">
        <v>38.706400000000002</v>
      </c>
      <c r="CE108" s="439">
        <v>13</v>
      </c>
      <c r="CF108" s="439">
        <v>38.673999999999999</v>
      </c>
      <c r="CG108" s="439"/>
      <c r="CH108" s="439"/>
      <c r="CI108" s="439"/>
      <c r="CJ108" s="439"/>
      <c r="CK108" s="439"/>
      <c r="CL108" s="440"/>
      <c r="CM108" s="440"/>
      <c r="CN108" s="440"/>
      <c r="CO108" s="440"/>
      <c r="CP108" s="440"/>
      <c r="CQ108" s="395">
        <v>0.70393300000000003</v>
      </c>
      <c r="CR108" s="395">
        <v>3</v>
      </c>
      <c r="CS108" s="395">
        <v>1.0999999999999999E-2</v>
      </c>
      <c r="CT108" s="395">
        <v>0.70391999999999999</v>
      </c>
      <c r="CU108" s="383" t="b">
        <f t="shared" si="70"/>
        <v>0</v>
      </c>
      <c r="CV108" s="383">
        <f t="shared" ref="CV108:CV115" si="71">AO108/BF108</f>
        <v>2.259459459459459</v>
      </c>
      <c r="CW108" s="388">
        <f t="shared" ref="CW108:CW115" si="72">(AY108/0.596)/(BA108/0.737)</f>
        <v>1.023917411191382</v>
      </c>
      <c r="CX108" s="383">
        <f t="shared" ref="CX108:CX115" si="73">AV108/AU108</f>
        <v>17.989949748743719</v>
      </c>
      <c r="CY108" s="383">
        <f t="shared" ref="CY108:CY115" si="74">R108/S108</f>
        <v>6.8235294117647047</v>
      </c>
      <c r="CZ108" s="383">
        <f t="shared" ref="CZ108:CZ115" si="75">AK108/AL108</f>
        <v>1.8888888888888891</v>
      </c>
      <c r="DA108" s="383">
        <f t="shared" ref="DA108:DA115" si="76">(BA108/0.737)/(BF108/0.596)</f>
        <v>1.3725769188455756</v>
      </c>
      <c r="DB108" s="388">
        <f t="shared" ref="DB108:DB115" si="77">AS108/BB108</f>
        <v>17.777777777777779</v>
      </c>
      <c r="DC108" s="383">
        <f t="shared" si="58"/>
        <v>2.5185185185185185E-2</v>
      </c>
      <c r="DD108" s="383" t="e">
        <f t="shared" si="63"/>
        <v>#DIV/0!</v>
      </c>
      <c r="DE108" s="383">
        <f t="shared" si="64"/>
        <v>14.814814814814813</v>
      </c>
      <c r="DF108" s="383">
        <f t="shared" si="65"/>
        <v>3.90625</v>
      </c>
      <c r="DG108" s="383">
        <f t="shared" si="66"/>
        <v>17.153110047846891</v>
      </c>
      <c r="DH108" s="383">
        <f t="shared" si="67"/>
        <v>0</v>
      </c>
      <c r="DI108" s="383" t="str">
        <f t="shared" si="68"/>
        <v/>
      </c>
      <c r="DK108" s="383"/>
      <c r="DL108" s="383"/>
      <c r="DM108" s="383"/>
      <c r="DN108" s="383"/>
      <c r="DO108" s="383"/>
      <c r="DP108" s="383"/>
      <c r="DQ108" s="383"/>
      <c r="DR108" s="383"/>
      <c r="DS108" s="383"/>
      <c r="DT108" s="383"/>
      <c r="DU108" s="383"/>
      <c r="DV108" s="383"/>
      <c r="DW108" s="383"/>
      <c r="DX108" s="383"/>
      <c r="DY108" s="383"/>
      <c r="DZ108" s="383"/>
      <c r="EA108" s="383"/>
      <c r="EB108" s="383"/>
      <c r="EC108" s="383"/>
      <c r="ED108" s="383"/>
      <c r="EE108" s="383"/>
      <c r="EF108" s="383"/>
      <c r="EG108" s="383"/>
      <c r="EH108" s="384">
        <v>72</v>
      </c>
      <c r="EI108" s="392">
        <v>3.1427848046017282</v>
      </c>
      <c r="EJ108" s="391">
        <v>0.70395023167711301</v>
      </c>
      <c r="EK108" s="383"/>
      <c r="EL108" s="384">
        <v>86</v>
      </c>
      <c r="EM108" s="392">
        <v>5.4294646748798137</v>
      </c>
      <c r="EN108" s="391">
        <v>0.7038108268376605</v>
      </c>
      <c r="EO108" s="383"/>
      <c r="EP108" s="383"/>
      <c r="EQ108" s="383"/>
      <c r="ER108" s="383"/>
      <c r="ES108" s="383"/>
      <c r="ET108" s="383"/>
      <c r="EU108" s="383"/>
    </row>
    <row r="109" spans="1:151" s="389" customFormat="1" ht="14" x14ac:dyDescent="0.2">
      <c r="A109" s="383">
        <v>110</v>
      </c>
      <c r="B109" s="389" t="s">
        <v>566</v>
      </c>
      <c r="C109" s="389" t="s">
        <v>572</v>
      </c>
      <c r="D109" s="389" t="s">
        <v>620</v>
      </c>
      <c r="E109" s="385" t="s">
        <v>574</v>
      </c>
      <c r="F109" s="393">
        <v>91.8</v>
      </c>
      <c r="G109" s="385" t="s">
        <v>576</v>
      </c>
      <c r="H109" s="385" t="s">
        <v>576</v>
      </c>
      <c r="I109" s="394">
        <v>58.48</v>
      </c>
      <c r="J109" s="394">
        <v>0.59</v>
      </c>
      <c r="K109" s="394">
        <v>18.190000000000001</v>
      </c>
      <c r="L109" s="394">
        <v>5.17</v>
      </c>
      <c r="M109" s="394"/>
      <c r="N109" s="394"/>
      <c r="O109" s="394">
        <v>0.11</v>
      </c>
      <c r="P109" s="394">
        <v>2.58</v>
      </c>
      <c r="Q109" s="394">
        <v>7.17</v>
      </c>
      <c r="R109" s="394">
        <v>4.1500000000000004</v>
      </c>
      <c r="S109" s="394">
        <v>0.5</v>
      </c>
      <c r="T109" s="394">
        <v>0.22</v>
      </c>
      <c r="U109" s="394">
        <v>1.44</v>
      </c>
      <c r="V109" s="394">
        <v>98.6</v>
      </c>
      <c r="W109" s="394">
        <v>47</v>
      </c>
      <c r="X109" s="438">
        <v>11</v>
      </c>
      <c r="Y109" s="438">
        <v>137</v>
      </c>
      <c r="Z109" s="438">
        <v>121</v>
      </c>
      <c r="AA109" s="438"/>
      <c r="AB109" s="438">
        <v>14</v>
      </c>
      <c r="AC109" s="438"/>
      <c r="AD109" s="438"/>
      <c r="AE109" s="438"/>
      <c r="AF109" s="438"/>
      <c r="AG109" s="438">
        <v>3360</v>
      </c>
      <c r="AH109" s="439">
        <v>0.15</v>
      </c>
      <c r="AI109" s="439">
        <v>4.04</v>
      </c>
      <c r="AJ109" s="439">
        <v>172</v>
      </c>
      <c r="AK109" s="439">
        <v>0.13</v>
      </c>
      <c r="AL109" s="439">
        <v>0.09</v>
      </c>
      <c r="AM109" s="439">
        <v>2.39</v>
      </c>
      <c r="AN109" s="439">
        <v>0.13</v>
      </c>
      <c r="AO109" s="439">
        <v>7.27</v>
      </c>
      <c r="AP109" s="439">
        <v>18.399999999999999</v>
      </c>
      <c r="AQ109" s="439">
        <v>3.61</v>
      </c>
      <c r="AR109" s="439">
        <v>2.56</v>
      </c>
      <c r="AS109" s="439">
        <v>641</v>
      </c>
      <c r="AT109" s="439">
        <v>11.7</v>
      </c>
      <c r="AU109" s="439">
        <v>2.62</v>
      </c>
      <c r="AV109" s="439">
        <v>127</v>
      </c>
      <c r="AW109" s="439"/>
      <c r="AX109" s="439">
        <v>0.9</v>
      </c>
      <c r="AY109" s="439">
        <v>2.69</v>
      </c>
      <c r="AZ109" s="439">
        <v>0.4</v>
      </c>
      <c r="BA109" s="439">
        <v>2.52</v>
      </c>
      <c r="BB109" s="439">
        <v>12</v>
      </c>
      <c r="BC109" s="439">
        <v>0.5</v>
      </c>
      <c r="BD109" s="439">
        <v>1.45</v>
      </c>
      <c r="BE109" s="439">
        <v>0.21</v>
      </c>
      <c r="BF109" s="439">
        <v>1.38</v>
      </c>
      <c r="BG109" s="439">
        <v>0.22</v>
      </c>
      <c r="BH109" s="389">
        <f t="shared" si="60"/>
        <v>1.1111111111111112E-2</v>
      </c>
      <c r="BI109" s="440"/>
      <c r="BJ109" s="440"/>
      <c r="BK109" s="440"/>
      <c r="BL109" s="440"/>
      <c r="BM109" s="440">
        <v>0.13400000000000001</v>
      </c>
      <c r="BN109" s="440"/>
      <c r="BO109" s="395">
        <v>0.512903</v>
      </c>
      <c r="BP109" s="440">
        <v>8</v>
      </c>
      <c r="BQ109" s="395">
        <v>0.51280999999999999</v>
      </c>
      <c r="BR109" s="394">
        <v>5.9</v>
      </c>
      <c r="BS109" s="392" t="b">
        <f t="shared" si="61"/>
        <v>0</v>
      </c>
      <c r="BT109" s="440"/>
      <c r="BU109" s="440"/>
      <c r="BV109" s="440"/>
      <c r="BW109" s="440"/>
      <c r="BX109" s="439">
        <v>18.299600000000002</v>
      </c>
      <c r="BY109" s="439">
        <v>8</v>
      </c>
      <c r="BZ109" s="439">
        <v>18.274999999999999</v>
      </c>
      <c r="CA109" s="439">
        <v>15.551</v>
      </c>
      <c r="CB109" s="439">
        <v>7</v>
      </c>
      <c r="CC109" s="439">
        <v>15.55</v>
      </c>
      <c r="CD109" s="439">
        <v>38.336100000000002</v>
      </c>
      <c r="CE109" s="439">
        <v>24</v>
      </c>
      <c r="CF109" s="439">
        <v>38.325000000000003</v>
      </c>
      <c r="CG109" s="439"/>
      <c r="CH109" s="439"/>
      <c r="CI109" s="439"/>
      <c r="CJ109" s="439"/>
      <c r="CK109" s="439"/>
      <c r="CL109" s="440"/>
      <c r="CM109" s="440"/>
      <c r="CN109" s="440"/>
      <c r="CO109" s="440"/>
      <c r="CP109" s="440"/>
      <c r="CQ109" s="395">
        <v>0.70360699999999998</v>
      </c>
      <c r="CR109" s="395">
        <v>6</v>
      </c>
      <c r="CS109" s="395">
        <v>1.7999999999999999E-2</v>
      </c>
      <c r="CT109" s="395">
        <v>0.70357999999999998</v>
      </c>
      <c r="CU109" s="383" t="b">
        <f t="shared" si="70"/>
        <v>0</v>
      </c>
      <c r="CV109" s="383">
        <f t="shared" si="71"/>
        <v>5.2681159420289854</v>
      </c>
      <c r="CW109" s="388">
        <f t="shared" si="72"/>
        <v>1.3199970704165336</v>
      </c>
      <c r="CX109" s="383">
        <f t="shared" si="73"/>
        <v>48.473282442748086</v>
      </c>
      <c r="CY109" s="383">
        <f t="shared" si="74"/>
        <v>8.3000000000000007</v>
      </c>
      <c r="CZ109" s="383">
        <f t="shared" si="75"/>
        <v>1.4444444444444446</v>
      </c>
      <c r="DA109" s="383">
        <f t="shared" si="76"/>
        <v>1.4767270367529939</v>
      </c>
      <c r="DB109" s="388">
        <f t="shared" si="77"/>
        <v>53.416666666666664</v>
      </c>
      <c r="DC109" s="383">
        <f t="shared" si="58"/>
        <v>1.1111111111111112E-2</v>
      </c>
      <c r="DD109" s="383" t="e">
        <f t="shared" si="63"/>
        <v>#DIV/0!</v>
      </c>
      <c r="DE109" s="383">
        <f t="shared" si="64"/>
        <v>8.5470085470085468</v>
      </c>
      <c r="DF109" s="383">
        <f t="shared" si="65"/>
        <v>1.5600624024960998</v>
      </c>
      <c r="DG109" s="383">
        <f t="shared" si="66"/>
        <v>23.658872077028889</v>
      </c>
      <c r="DH109" s="383">
        <f t="shared" si="67"/>
        <v>0</v>
      </c>
      <c r="DI109" s="383" t="str">
        <f t="shared" si="68"/>
        <v/>
      </c>
      <c r="DK109" s="383"/>
      <c r="DL109" s="383"/>
      <c r="DM109" s="383"/>
      <c r="DN109" s="383"/>
      <c r="DO109" s="383"/>
      <c r="DP109" s="383"/>
      <c r="DQ109" s="383"/>
      <c r="DR109" s="383"/>
      <c r="DS109" s="383"/>
      <c r="DT109" s="383"/>
      <c r="DU109" s="383"/>
      <c r="DV109" s="383"/>
      <c r="DW109" s="383"/>
      <c r="DX109" s="383"/>
      <c r="DY109" s="383"/>
      <c r="DZ109" s="383"/>
      <c r="EA109" s="383"/>
      <c r="EB109" s="383"/>
      <c r="EC109" s="383"/>
      <c r="ED109" s="383"/>
      <c r="EE109" s="383"/>
      <c r="EF109" s="383"/>
      <c r="EG109" s="383"/>
      <c r="EH109" s="384">
        <v>72.099999999999994</v>
      </c>
      <c r="EI109" s="392">
        <v>1.7573558209349471</v>
      </c>
      <c r="EJ109" s="391">
        <v>0.70450684147525644</v>
      </c>
      <c r="EK109" s="383"/>
      <c r="EL109" s="407">
        <v>91.8</v>
      </c>
      <c r="EM109" s="408">
        <v>6.1</v>
      </c>
      <c r="EN109" s="409">
        <v>0.70357999999999998</v>
      </c>
      <c r="EO109" s="383"/>
      <c r="EP109" s="383"/>
      <c r="EQ109" s="383"/>
      <c r="ER109" s="383"/>
      <c r="ES109" s="383"/>
      <c r="ET109" s="383"/>
      <c r="EU109" s="383"/>
    </row>
    <row r="110" spans="1:151" s="389" customFormat="1" ht="14" x14ac:dyDescent="0.2">
      <c r="A110" s="383">
        <v>111</v>
      </c>
      <c r="B110" s="445" t="s">
        <v>567</v>
      </c>
      <c r="C110" s="445" t="s">
        <v>572</v>
      </c>
      <c r="D110" s="389" t="s">
        <v>620</v>
      </c>
      <c r="E110" s="385" t="s">
        <v>574</v>
      </c>
      <c r="F110" s="407">
        <v>91.8</v>
      </c>
      <c r="G110" s="385" t="s">
        <v>576</v>
      </c>
      <c r="H110" s="385" t="s">
        <v>576</v>
      </c>
      <c r="I110" s="408">
        <v>56.98</v>
      </c>
      <c r="J110" s="408">
        <v>0.56999999999999995</v>
      </c>
      <c r="K110" s="408">
        <v>18.940000000000001</v>
      </c>
      <c r="L110" s="408">
        <v>5.92</v>
      </c>
      <c r="M110" s="408"/>
      <c r="N110" s="408"/>
      <c r="O110" s="408">
        <v>0.15</v>
      </c>
      <c r="P110" s="408">
        <v>2.7</v>
      </c>
      <c r="Q110" s="408">
        <v>7.4</v>
      </c>
      <c r="R110" s="408">
        <v>3.84</v>
      </c>
      <c r="S110" s="408">
        <v>0.43</v>
      </c>
      <c r="T110" s="408">
        <v>0.22</v>
      </c>
      <c r="U110" s="408">
        <v>1.87</v>
      </c>
      <c r="V110" s="408">
        <v>99.02</v>
      </c>
      <c r="W110" s="408">
        <v>45</v>
      </c>
      <c r="X110" s="446">
        <v>10</v>
      </c>
      <c r="Y110" s="446">
        <v>104</v>
      </c>
      <c r="Z110" s="446">
        <v>247</v>
      </c>
      <c r="AA110" s="446"/>
      <c r="AB110" s="446">
        <v>17</v>
      </c>
      <c r="AC110" s="446"/>
      <c r="AD110" s="446"/>
      <c r="AE110" s="446"/>
      <c r="AF110" s="446"/>
      <c r="AG110" s="446">
        <v>3175</v>
      </c>
      <c r="AH110" s="447">
        <v>0.14000000000000001</v>
      </c>
      <c r="AI110" s="447">
        <v>3.58</v>
      </c>
      <c r="AJ110" s="447">
        <v>130</v>
      </c>
      <c r="AK110" s="447">
        <v>0.14000000000000001</v>
      </c>
      <c r="AL110" s="447">
        <v>0.04</v>
      </c>
      <c r="AM110" s="447">
        <v>2.81</v>
      </c>
      <c r="AN110" s="447">
        <v>0.13</v>
      </c>
      <c r="AO110" s="447">
        <v>8.52</v>
      </c>
      <c r="AP110" s="447">
        <v>21.2</v>
      </c>
      <c r="AQ110" s="447">
        <v>2.99</v>
      </c>
      <c r="AR110" s="447">
        <v>2.91</v>
      </c>
      <c r="AS110" s="447">
        <v>426</v>
      </c>
      <c r="AT110" s="447">
        <v>13.4</v>
      </c>
      <c r="AU110" s="447">
        <v>2.95</v>
      </c>
      <c r="AV110" s="447">
        <v>94.3</v>
      </c>
      <c r="AW110" s="447"/>
      <c r="AX110" s="447">
        <v>1.02</v>
      </c>
      <c r="AY110" s="447">
        <v>3.2</v>
      </c>
      <c r="AZ110" s="447">
        <v>0.49</v>
      </c>
      <c r="BA110" s="447">
        <v>3.29</v>
      </c>
      <c r="BB110" s="447">
        <v>15.6</v>
      </c>
      <c r="BC110" s="447">
        <v>0.67</v>
      </c>
      <c r="BD110" s="447">
        <v>1.95</v>
      </c>
      <c r="BE110" s="447">
        <v>0.28999999999999998</v>
      </c>
      <c r="BF110" s="447">
        <v>1.95</v>
      </c>
      <c r="BG110" s="447">
        <v>0.33</v>
      </c>
      <c r="BH110" s="389">
        <f t="shared" si="60"/>
        <v>1.0447761194029851E-2</v>
      </c>
      <c r="BI110" s="448"/>
      <c r="BJ110" s="448"/>
      <c r="BK110" s="448"/>
      <c r="BL110" s="448"/>
      <c r="BM110" s="448">
        <v>0.13300000000000001</v>
      </c>
      <c r="BN110" s="448"/>
      <c r="BO110" s="409">
        <v>0.51291299999999995</v>
      </c>
      <c r="BP110" s="448">
        <v>5</v>
      </c>
      <c r="BQ110" s="409">
        <v>0.51283000000000001</v>
      </c>
      <c r="BR110" s="408">
        <v>6.1</v>
      </c>
      <c r="BS110" s="392" t="b">
        <f t="shared" si="61"/>
        <v>0</v>
      </c>
      <c r="BT110" s="448"/>
      <c r="BU110" s="448"/>
      <c r="BV110" s="448"/>
      <c r="BW110" s="448"/>
      <c r="BX110" s="447">
        <v>18.2746</v>
      </c>
      <c r="BY110" s="447">
        <v>5</v>
      </c>
      <c r="BZ110" s="447">
        <v>18.260999999999999</v>
      </c>
      <c r="CA110" s="447">
        <v>15.535</v>
      </c>
      <c r="CB110" s="447">
        <v>5</v>
      </c>
      <c r="CC110" s="447">
        <v>15.534000000000001</v>
      </c>
      <c r="CD110" s="447">
        <v>38.343299999999999</v>
      </c>
      <c r="CE110" s="447">
        <v>14</v>
      </c>
      <c r="CF110" s="447">
        <v>38.328000000000003</v>
      </c>
      <c r="CG110" s="447"/>
      <c r="CH110" s="447"/>
      <c r="CI110" s="447"/>
      <c r="CJ110" s="447"/>
      <c r="CK110" s="447"/>
      <c r="CL110" s="448"/>
      <c r="CM110" s="448"/>
      <c r="CN110" s="448"/>
      <c r="CO110" s="448"/>
      <c r="CP110" s="448"/>
      <c r="CQ110" s="409">
        <v>0.70361700000000005</v>
      </c>
      <c r="CR110" s="409">
        <v>3</v>
      </c>
      <c r="CS110" s="409">
        <v>2.4E-2</v>
      </c>
      <c r="CT110" s="409">
        <v>0.70357999999999998</v>
      </c>
      <c r="CU110" s="383" t="b">
        <f t="shared" si="70"/>
        <v>0</v>
      </c>
      <c r="CV110" s="383">
        <f t="shared" si="71"/>
        <v>4.3692307692307688</v>
      </c>
      <c r="CW110" s="388">
        <f t="shared" si="72"/>
        <v>1.20274984190449</v>
      </c>
      <c r="CX110" s="383">
        <f t="shared" si="73"/>
        <v>31.966101694915253</v>
      </c>
      <c r="CY110" s="383">
        <f t="shared" si="74"/>
        <v>8.9302325581395348</v>
      </c>
      <c r="CZ110" s="383">
        <f t="shared" si="75"/>
        <v>3.5000000000000004</v>
      </c>
      <c r="DA110" s="383">
        <f t="shared" si="76"/>
        <v>1.3643948091709286</v>
      </c>
      <c r="DB110" s="388">
        <f t="shared" si="77"/>
        <v>27.307692307692307</v>
      </c>
      <c r="DC110" s="383">
        <f t="shared" si="58"/>
        <v>1.0447761194029851E-2</v>
      </c>
      <c r="DD110" s="383" t="e">
        <f t="shared" si="63"/>
        <v>#DIV/0!</v>
      </c>
      <c r="DE110" s="383">
        <f t="shared" si="64"/>
        <v>7.4626865671641784</v>
      </c>
      <c r="DF110" s="383">
        <f t="shared" si="65"/>
        <v>2.347417840375587</v>
      </c>
      <c r="DG110" s="383">
        <f t="shared" si="66"/>
        <v>15.258215962441316</v>
      </c>
      <c r="DH110" s="383">
        <f t="shared" si="67"/>
        <v>0</v>
      </c>
      <c r="DI110" s="383" t="str">
        <f t="shared" si="68"/>
        <v/>
      </c>
      <c r="DJ110" s="445"/>
      <c r="DK110" s="383"/>
      <c r="DL110" s="383"/>
      <c r="DM110" s="383"/>
      <c r="DN110" s="383"/>
      <c r="DO110" s="383"/>
      <c r="DP110" s="383"/>
      <c r="DQ110" s="383"/>
      <c r="DR110" s="383"/>
      <c r="DS110" s="383"/>
      <c r="DT110" s="383"/>
      <c r="DU110" s="383"/>
      <c r="DV110" s="383"/>
      <c r="DW110" s="383"/>
      <c r="DX110" s="383"/>
      <c r="DY110" s="383"/>
      <c r="DZ110" s="383"/>
      <c r="EA110" s="383"/>
      <c r="EB110" s="383"/>
      <c r="EC110" s="383"/>
      <c r="ED110" s="383"/>
      <c r="EE110" s="383"/>
      <c r="EF110" s="383"/>
      <c r="EG110" s="383"/>
      <c r="EH110" s="384">
        <v>76.900000000000006</v>
      </c>
      <c r="EI110" s="392">
        <v>1.2001825091156881</v>
      </c>
      <c r="EJ110" s="391">
        <v>0.70431110241546513</v>
      </c>
      <c r="EK110" s="383"/>
      <c r="EL110" s="385">
        <v>93.58</v>
      </c>
      <c r="EM110" s="394"/>
      <c r="EN110" s="395"/>
      <c r="EO110" s="383"/>
      <c r="EP110" s="383"/>
      <c r="EQ110" s="383"/>
      <c r="ER110" s="383"/>
      <c r="ES110" s="383"/>
      <c r="ET110" s="383"/>
      <c r="EU110" s="383"/>
    </row>
    <row r="111" spans="1:151" s="389" customFormat="1" ht="14" x14ac:dyDescent="0.2">
      <c r="A111" s="383">
        <v>112</v>
      </c>
      <c r="B111" s="389" t="s">
        <v>571</v>
      </c>
      <c r="C111" s="389" t="s">
        <v>580</v>
      </c>
      <c r="D111" s="389" t="s">
        <v>620</v>
      </c>
      <c r="E111" s="385" t="s">
        <v>574</v>
      </c>
      <c r="F111" s="393">
        <v>97.1</v>
      </c>
      <c r="G111" s="385" t="s">
        <v>576</v>
      </c>
      <c r="H111" s="385" t="s">
        <v>576</v>
      </c>
      <c r="I111" s="394">
        <v>67.88</v>
      </c>
      <c r="J111" s="394">
        <v>0.21</v>
      </c>
      <c r="K111" s="394">
        <v>16.559999999999999</v>
      </c>
      <c r="L111" s="394">
        <v>2.35</v>
      </c>
      <c r="M111" s="394"/>
      <c r="N111" s="394"/>
      <c r="O111" s="394">
        <v>0.06</v>
      </c>
      <c r="P111" s="394">
        <v>0.86</v>
      </c>
      <c r="Q111" s="394">
        <v>4.5199999999999996</v>
      </c>
      <c r="R111" s="394">
        <v>3.88</v>
      </c>
      <c r="S111" s="394">
        <v>1.1499999999999999</v>
      </c>
      <c r="T111" s="394">
        <v>0.09</v>
      </c>
      <c r="U111" s="394">
        <v>1.54</v>
      </c>
      <c r="V111" s="394">
        <v>99.1</v>
      </c>
      <c r="W111" s="394">
        <v>39</v>
      </c>
      <c r="X111" s="438">
        <v>2</v>
      </c>
      <c r="Y111" s="438">
        <v>30</v>
      </c>
      <c r="Z111" s="438">
        <v>39</v>
      </c>
      <c r="AA111" s="438"/>
      <c r="AB111" s="438">
        <v>3</v>
      </c>
      <c r="AC111" s="438"/>
      <c r="AD111" s="438"/>
      <c r="AE111" s="438"/>
      <c r="AF111" s="438"/>
      <c r="AG111" s="438">
        <v>1415</v>
      </c>
      <c r="AH111" s="439">
        <v>0.51</v>
      </c>
      <c r="AI111" s="439">
        <v>44</v>
      </c>
      <c r="AJ111" s="439">
        <v>516</v>
      </c>
      <c r="AK111" s="439">
        <v>2.08</v>
      </c>
      <c r="AL111" s="439">
        <v>0.32</v>
      </c>
      <c r="AM111" s="439">
        <v>1.82</v>
      </c>
      <c r="AN111" s="439">
        <v>0.09</v>
      </c>
      <c r="AO111" s="439">
        <v>11</v>
      </c>
      <c r="AP111" s="439">
        <v>20.3</v>
      </c>
      <c r="AQ111" s="439">
        <v>2.6</v>
      </c>
      <c r="AR111" s="439">
        <v>2.02</v>
      </c>
      <c r="AS111" s="439">
        <v>332</v>
      </c>
      <c r="AT111" s="439">
        <v>7.44</v>
      </c>
      <c r="AU111" s="439">
        <v>1.1100000000000001</v>
      </c>
      <c r="AV111" s="439">
        <v>73.7</v>
      </c>
      <c r="AW111" s="439"/>
      <c r="AX111" s="439">
        <v>0.57999999999999996</v>
      </c>
      <c r="AY111" s="439">
        <v>0.9</v>
      </c>
      <c r="AZ111" s="439">
        <v>0.1</v>
      </c>
      <c r="BA111" s="439">
        <v>0.54</v>
      </c>
      <c r="BB111" s="439">
        <v>2.59</v>
      </c>
      <c r="BC111" s="439">
        <v>0.1</v>
      </c>
      <c r="BD111" s="439">
        <v>0.26</v>
      </c>
      <c r="BE111" s="439">
        <v>0.04</v>
      </c>
      <c r="BF111" s="439">
        <v>0.24</v>
      </c>
      <c r="BG111" s="439">
        <v>0.04</v>
      </c>
      <c r="BH111" s="389">
        <f t="shared" si="60"/>
        <v>0.27956989247311825</v>
      </c>
      <c r="BI111" s="440"/>
      <c r="BJ111" s="440"/>
      <c r="BK111" s="440"/>
      <c r="BL111" s="440"/>
      <c r="BM111" s="440">
        <v>0.09</v>
      </c>
      <c r="BN111" s="440"/>
      <c r="BO111" s="395">
        <v>0.51285099999999995</v>
      </c>
      <c r="BP111" s="440">
        <v>7</v>
      </c>
      <c r="BQ111" s="395">
        <v>0.51278999999999997</v>
      </c>
      <c r="BR111" s="394">
        <v>5.5</v>
      </c>
      <c r="BS111" s="392" t="b">
        <f t="shared" si="61"/>
        <v>0</v>
      </c>
      <c r="BT111" s="440"/>
      <c r="BU111" s="440"/>
      <c r="BV111" s="440"/>
      <c r="BW111" s="440"/>
      <c r="BX111" s="439">
        <v>18.485700000000001</v>
      </c>
      <c r="BY111" s="439">
        <v>8</v>
      </c>
      <c r="BZ111" s="439">
        <v>18.366</v>
      </c>
      <c r="CA111" s="439">
        <v>15.566599999999999</v>
      </c>
      <c r="CB111" s="439">
        <v>8</v>
      </c>
      <c r="CC111" s="439">
        <v>15.561</v>
      </c>
      <c r="CD111" s="439">
        <v>38.770499999999998</v>
      </c>
      <c r="CE111" s="439">
        <v>26</v>
      </c>
      <c r="CF111" s="439">
        <v>38.51</v>
      </c>
      <c r="CG111" s="439"/>
      <c r="CH111" s="439"/>
      <c r="CI111" s="439"/>
      <c r="CJ111" s="439"/>
      <c r="CK111" s="439"/>
      <c r="CL111" s="440"/>
      <c r="CM111" s="440"/>
      <c r="CN111" s="440"/>
      <c r="CO111" s="440"/>
      <c r="CP111" s="440"/>
      <c r="CQ111" s="395">
        <v>0.70404500000000003</v>
      </c>
      <c r="CR111" s="395">
        <v>4</v>
      </c>
      <c r="CS111" s="395">
        <v>0.38300000000000001</v>
      </c>
      <c r="CT111" s="395">
        <v>0.70350000000000001</v>
      </c>
      <c r="CU111" s="383" t="b">
        <f t="shared" si="70"/>
        <v>0</v>
      </c>
      <c r="CV111" s="383">
        <f t="shared" si="71"/>
        <v>45.833333333333336</v>
      </c>
      <c r="CW111" s="388">
        <f t="shared" si="72"/>
        <v>2.0609619686800893</v>
      </c>
      <c r="CX111" s="383">
        <f t="shared" si="73"/>
        <v>66.396396396396398</v>
      </c>
      <c r="CY111" s="383">
        <f t="shared" si="74"/>
        <v>3.3739130434782609</v>
      </c>
      <c r="CZ111" s="383">
        <f t="shared" si="75"/>
        <v>6.5</v>
      </c>
      <c r="DA111" s="383">
        <f t="shared" si="76"/>
        <v>1.819538670284939</v>
      </c>
      <c r="DB111" s="388">
        <f t="shared" si="77"/>
        <v>128.18532818532819</v>
      </c>
      <c r="DC111" s="383">
        <f t="shared" si="58"/>
        <v>0.27956989247311825</v>
      </c>
      <c r="DD111" s="383" t="e">
        <f t="shared" si="63"/>
        <v>#DIV/0!</v>
      </c>
      <c r="DE111" s="383">
        <f t="shared" si="64"/>
        <v>13.440860215053762</v>
      </c>
      <c r="DF111" s="383">
        <f t="shared" si="65"/>
        <v>3.0120481927710845</v>
      </c>
      <c r="DG111" s="383">
        <f t="shared" si="66"/>
        <v>46.909090909090907</v>
      </c>
      <c r="DH111" s="383">
        <f t="shared" si="67"/>
        <v>0</v>
      </c>
      <c r="DI111" s="383">
        <f t="shared" si="68"/>
        <v>97.1</v>
      </c>
      <c r="DK111" s="383"/>
      <c r="DL111" s="383"/>
      <c r="DM111" s="383"/>
      <c r="DN111" s="383"/>
      <c r="DO111" s="383"/>
      <c r="DP111" s="383"/>
      <c r="DQ111" s="383"/>
      <c r="DR111" s="383"/>
      <c r="DS111" s="383"/>
      <c r="DT111" s="383"/>
      <c r="DU111" s="383"/>
      <c r="DV111" s="383"/>
      <c r="DW111" s="383"/>
      <c r="DX111" s="383"/>
      <c r="DY111" s="383"/>
      <c r="DZ111" s="383"/>
      <c r="EA111" s="383"/>
      <c r="EB111" s="383"/>
      <c r="EC111" s="383"/>
      <c r="ED111" s="383"/>
      <c r="EE111" s="383"/>
      <c r="EF111" s="383"/>
      <c r="EG111" s="383"/>
      <c r="EH111" s="413">
        <v>79.599999999999994</v>
      </c>
      <c r="EI111" s="400">
        <v>3.3210045777298802</v>
      </c>
      <c r="EJ111" s="427">
        <v>0.70403918817093358</v>
      </c>
      <c r="EK111" s="383"/>
      <c r="EL111" s="393">
        <v>97.1</v>
      </c>
      <c r="EM111" s="394">
        <v>5.5</v>
      </c>
      <c r="EN111" s="395">
        <v>0.70350000000000001</v>
      </c>
      <c r="EO111" s="383"/>
      <c r="EP111" s="383"/>
      <c r="EQ111" s="383"/>
      <c r="ER111" s="383"/>
      <c r="ES111" s="383"/>
      <c r="ET111" s="383"/>
      <c r="EU111" s="383"/>
    </row>
    <row r="112" spans="1:151" s="389" customFormat="1" ht="14" x14ac:dyDescent="0.2">
      <c r="A112" s="383">
        <v>113</v>
      </c>
      <c r="B112" s="389" t="s">
        <v>565</v>
      </c>
      <c r="C112" s="389" t="s">
        <v>572</v>
      </c>
      <c r="D112" s="389" t="s">
        <v>620</v>
      </c>
      <c r="E112" s="385" t="s">
        <v>577</v>
      </c>
      <c r="F112" s="385">
        <v>100.9</v>
      </c>
      <c r="G112" s="385" t="s">
        <v>576</v>
      </c>
      <c r="H112" s="385" t="s">
        <v>576</v>
      </c>
      <c r="I112" s="394">
        <v>50.78</v>
      </c>
      <c r="J112" s="394">
        <v>1.04</v>
      </c>
      <c r="K112" s="394">
        <v>18.12</v>
      </c>
      <c r="L112" s="394">
        <v>10.31</v>
      </c>
      <c r="M112" s="394"/>
      <c r="N112" s="394"/>
      <c r="O112" s="394">
        <v>0.21</v>
      </c>
      <c r="P112" s="394">
        <v>4.93</v>
      </c>
      <c r="Q112" s="394">
        <v>9.8000000000000007</v>
      </c>
      <c r="R112" s="394">
        <v>2.59</v>
      </c>
      <c r="S112" s="394">
        <v>0.28999999999999998</v>
      </c>
      <c r="T112" s="394">
        <v>0.19</v>
      </c>
      <c r="U112" s="394">
        <v>0.15</v>
      </c>
      <c r="V112" s="394">
        <v>98.41</v>
      </c>
      <c r="W112" s="394">
        <v>46</v>
      </c>
      <c r="X112" s="438">
        <v>36</v>
      </c>
      <c r="Y112" s="438">
        <v>276</v>
      </c>
      <c r="Z112" s="438">
        <v>40</v>
      </c>
      <c r="AA112" s="438"/>
      <c r="AB112" s="438">
        <v>9</v>
      </c>
      <c r="AC112" s="438"/>
      <c r="AD112" s="438"/>
      <c r="AE112" s="438"/>
      <c r="AF112" s="438"/>
      <c r="AG112" s="438">
        <v>6039</v>
      </c>
      <c r="AH112" s="439">
        <v>0.01</v>
      </c>
      <c r="AI112" s="439">
        <v>0.65</v>
      </c>
      <c r="AJ112" s="439">
        <v>86.9</v>
      </c>
      <c r="AK112" s="439">
        <v>0.06</v>
      </c>
      <c r="AL112" s="439">
        <v>0.03</v>
      </c>
      <c r="AM112" s="439">
        <v>2.2799999999999998</v>
      </c>
      <c r="AN112" s="439">
        <v>0.12</v>
      </c>
      <c r="AO112" s="439">
        <v>9.3800000000000008</v>
      </c>
      <c r="AP112" s="439">
        <v>24.1</v>
      </c>
      <c r="AQ112" s="439">
        <v>2.0299999999999998</v>
      </c>
      <c r="AR112" s="439">
        <v>3.37</v>
      </c>
      <c r="AS112" s="439">
        <v>291</v>
      </c>
      <c r="AT112" s="439">
        <v>16.3</v>
      </c>
      <c r="AU112" s="439">
        <v>4.1500000000000004</v>
      </c>
      <c r="AV112" s="439">
        <v>68.2</v>
      </c>
      <c r="AW112" s="439"/>
      <c r="AX112" s="439">
        <v>1.35</v>
      </c>
      <c r="AY112" s="439">
        <v>4.95</v>
      </c>
      <c r="AZ112" s="439">
        <v>0.81</v>
      </c>
      <c r="BA112" s="439">
        <v>5.56</v>
      </c>
      <c r="BB112" s="439">
        <v>24.8</v>
      </c>
      <c r="BC112" s="439">
        <v>1.1499999999999999</v>
      </c>
      <c r="BD112" s="439">
        <v>3.31</v>
      </c>
      <c r="BE112" s="439">
        <v>0.48</v>
      </c>
      <c r="BF112" s="439">
        <v>3.23</v>
      </c>
      <c r="BG112" s="439">
        <v>0.52</v>
      </c>
      <c r="BH112" s="389">
        <f t="shared" si="60"/>
        <v>3.6809815950920241E-3</v>
      </c>
      <c r="BI112" s="440"/>
      <c r="BJ112" s="440"/>
      <c r="BK112" s="440"/>
      <c r="BL112" s="440"/>
      <c r="BM112" s="440">
        <v>0.154</v>
      </c>
      <c r="BN112" s="440"/>
      <c r="BO112" s="395">
        <v>0.51283100000000004</v>
      </c>
      <c r="BP112" s="440">
        <v>8</v>
      </c>
      <c r="BQ112" s="395">
        <v>0.51273000000000002</v>
      </c>
      <c r="BR112" s="394">
        <v>4.3</v>
      </c>
      <c r="BS112" s="392" t="b">
        <f t="shared" si="61"/>
        <v>0</v>
      </c>
      <c r="BT112" s="440"/>
      <c r="BU112" s="440"/>
      <c r="BV112" s="440"/>
      <c r="BW112" s="440"/>
      <c r="BX112" s="439">
        <v>18.552900000000001</v>
      </c>
      <c r="BY112" s="439">
        <v>7</v>
      </c>
      <c r="BZ112" s="439">
        <v>18.541</v>
      </c>
      <c r="CA112" s="439">
        <v>15.6098</v>
      </c>
      <c r="CB112" s="439">
        <v>6</v>
      </c>
      <c r="CC112" s="439">
        <v>15.609</v>
      </c>
      <c r="CD112" s="439">
        <v>38.6813</v>
      </c>
      <c r="CE112" s="439">
        <v>16</v>
      </c>
      <c r="CF112" s="439">
        <v>38.670999999999999</v>
      </c>
      <c r="CG112" s="439"/>
      <c r="CH112" s="439"/>
      <c r="CI112" s="439"/>
      <c r="CJ112" s="439"/>
      <c r="CK112" s="439"/>
      <c r="CL112" s="440"/>
      <c r="CM112" s="440"/>
      <c r="CN112" s="440"/>
      <c r="CO112" s="440"/>
      <c r="CP112" s="440"/>
      <c r="CQ112" s="395">
        <v>0.70397600000000005</v>
      </c>
      <c r="CR112" s="395">
        <v>3</v>
      </c>
      <c r="CS112" s="395">
        <v>6.0000000000000001E-3</v>
      </c>
      <c r="CT112" s="395">
        <v>0.70396999999999998</v>
      </c>
      <c r="CU112" s="383" t="b">
        <f t="shared" si="70"/>
        <v>0</v>
      </c>
      <c r="CV112" s="383">
        <f t="shared" si="71"/>
        <v>2.9040247678018578</v>
      </c>
      <c r="CW112" s="388">
        <f t="shared" si="72"/>
        <v>1.1009095408237171</v>
      </c>
      <c r="CX112" s="383">
        <f t="shared" si="73"/>
        <v>16.433734939759034</v>
      </c>
      <c r="CY112" s="383">
        <f t="shared" si="74"/>
        <v>8.931034482758621</v>
      </c>
      <c r="CZ112" s="383">
        <f t="shared" si="75"/>
        <v>2</v>
      </c>
      <c r="DA112" s="383">
        <f t="shared" si="76"/>
        <v>1.3920378406307889</v>
      </c>
      <c r="DB112" s="388">
        <f t="shared" si="77"/>
        <v>11.733870967741936</v>
      </c>
      <c r="DC112" s="383">
        <f t="shared" si="58"/>
        <v>3.6809815950920241E-3</v>
      </c>
      <c r="DD112" s="383" t="e">
        <f t="shared" si="63"/>
        <v>#DIV/0!</v>
      </c>
      <c r="DE112" s="383">
        <f t="shared" si="64"/>
        <v>6.1349693251533743</v>
      </c>
      <c r="DF112" s="383">
        <f t="shared" si="65"/>
        <v>3.4364261168384878</v>
      </c>
      <c r="DG112" s="383">
        <f t="shared" si="66"/>
        <v>9.2643923240938157</v>
      </c>
      <c r="DH112" s="383">
        <f t="shared" si="67"/>
        <v>0</v>
      </c>
      <c r="DI112" s="383" t="str">
        <f t="shared" si="68"/>
        <v/>
      </c>
      <c r="DK112" s="383"/>
      <c r="DL112" s="383"/>
      <c r="DM112" s="383"/>
      <c r="DN112" s="383"/>
      <c r="DO112" s="383"/>
      <c r="DP112" s="383"/>
      <c r="DQ112" s="383"/>
      <c r="DR112" s="383"/>
      <c r="DS112" s="383"/>
      <c r="DT112" s="383"/>
      <c r="DU112" s="383"/>
      <c r="DV112" s="383"/>
      <c r="DW112" s="383"/>
      <c r="DX112" s="383"/>
      <c r="DY112" s="383"/>
      <c r="DZ112" s="383"/>
      <c r="EA112" s="383"/>
      <c r="EB112" s="383"/>
      <c r="EC112" s="383"/>
      <c r="ED112" s="383"/>
      <c r="EE112" s="383"/>
      <c r="EF112" s="383"/>
      <c r="EG112" s="383"/>
      <c r="EH112" s="384">
        <v>72</v>
      </c>
      <c r="EI112" s="392">
        <v>2.498233458143595</v>
      </c>
      <c r="EJ112" s="391">
        <v>0.70434687804362062</v>
      </c>
      <c r="EK112" s="383"/>
      <c r="EL112" s="393">
        <v>91.8</v>
      </c>
      <c r="EM112" s="394">
        <v>5.9</v>
      </c>
      <c r="EN112" s="395">
        <v>0.70357999999999998</v>
      </c>
      <c r="EO112" s="383"/>
      <c r="EP112" s="383"/>
      <c r="EQ112" s="383"/>
      <c r="ER112" s="383"/>
      <c r="ES112" s="383"/>
      <c r="ET112" s="383"/>
      <c r="EU112" s="383"/>
    </row>
    <row r="113" spans="1:151" s="389" customFormat="1" ht="13" customHeight="1" x14ac:dyDescent="0.2">
      <c r="A113" s="383">
        <v>114</v>
      </c>
      <c r="B113" s="389" t="s">
        <v>568</v>
      </c>
      <c r="C113" s="389" t="s">
        <v>572</v>
      </c>
      <c r="D113" s="389" t="s">
        <v>620</v>
      </c>
      <c r="E113" s="385" t="s">
        <v>577</v>
      </c>
      <c r="F113" s="385">
        <v>84.3</v>
      </c>
      <c r="G113" s="385" t="s">
        <v>576</v>
      </c>
      <c r="H113" s="385" t="s">
        <v>576</v>
      </c>
      <c r="I113" s="394">
        <v>52.08</v>
      </c>
      <c r="J113" s="394">
        <v>0.72</v>
      </c>
      <c r="K113" s="394">
        <v>19.010000000000002</v>
      </c>
      <c r="L113" s="394">
        <v>7.34</v>
      </c>
      <c r="M113" s="394"/>
      <c r="N113" s="394"/>
      <c r="O113" s="394">
        <v>0.15</v>
      </c>
      <c r="P113" s="394">
        <v>5.72</v>
      </c>
      <c r="Q113" s="394">
        <v>10.06</v>
      </c>
      <c r="R113" s="394">
        <v>3.07</v>
      </c>
      <c r="S113" s="394">
        <v>0.42</v>
      </c>
      <c r="T113" s="394">
        <v>0.1</v>
      </c>
      <c r="U113" s="394">
        <v>0</v>
      </c>
      <c r="V113" s="394">
        <v>98.67</v>
      </c>
      <c r="W113" s="394">
        <v>58</v>
      </c>
      <c r="X113" s="438">
        <v>21</v>
      </c>
      <c r="Y113" s="438">
        <v>132</v>
      </c>
      <c r="Z113" s="438">
        <v>72</v>
      </c>
      <c r="AA113" s="438"/>
      <c r="AB113" s="438">
        <v>48</v>
      </c>
      <c r="AC113" s="438"/>
      <c r="AD113" s="438"/>
      <c r="AE113" s="438"/>
      <c r="AF113" s="438"/>
      <c r="AG113" s="438">
        <v>3936</v>
      </c>
      <c r="AH113" s="439">
        <v>0.13</v>
      </c>
      <c r="AI113" s="439">
        <v>3.25</v>
      </c>
      <c r="AJ113" s="439">
        <v>118</v>
      </c>
      <c r="AK113" s="439">
        <v>0.25</v>
      </c>
      <c r="AL113" s="439">
        <v>0.06</v>
      </c>
      <c r="AM113" s="439">
        <v>1.41</v>
      </c>
      <c r="AN113" s="439">
        <v>0.1</v>
      </c>
      <c r="AO113" s="439">
        <v>6.46</v>
      </c>
      <c r="AP113" s="439">
        <v>14.3</v>
      </c>
      <c r="AQ113" s="439">
        <v>3.54</v>
      </c>
      <c r="AR113" s="439">
        <v>1.9</v>
      </c>
      <c r="AS113" s="439">
        <v>604</v>
      </c>
      <c r="AT113" s="439">
        <v>8.8000000000000007</v>
      </c>
      <c r="AU113" s="439">
        <v>2.14</v>
      </c>
      <c r="AV113" s="439">
        <v>31</v>
      </c>
      <c r="AW113" s="439"/>
      <c r="AX113" s="439">
        <v>0.84</v>
      </c>
      <c r="AY113" s="439">
        <v>2.46</v>
      </c>
      <c r="AZ113" s="439">
        <v>0.38</v>
      </c>
      <c r="BA113" s="439">
        <v>2.5099999999999998</v>
      </c>
      <c r="BB113" s="439">
        <v>11.2</v>
      </c>
      <c r="BC113" s="439">
        <v>0.5</v>
      </c>
      <c r="BD113" s="439">
        <v>1.46</v>
      </c>
      <c r="BE113" s="439">
        <v>0.2</v>
      </c>
      <c r="BF113" s="439">
        <v>1.34</v>
      </c>
      <c r="BG113" s="439">
        <v>0.22</v>
      </c>
      <c r="BH113" s="389">
        <f t="shared" si="60"/>
        <v>2.8409090909090908E-2</v>
      </c>
      <c r="BI113" s="440"/>
      <c r="BJ113" s="440"/>
      <c r="BK113" s="440"/>
      <c r="BL113" s="440"/>
      <c r="BM113" s="440">
        <v>0.14699999999999999</v>
      </c>
      <c r="BN113" s="440"/>
      <c r="BO113" s="395">
        <v>0.51278900000000005</v>
      </c>
      <c r="BP113" s="440">
        <v>7</v>
      </c>
      <c r="BQ113" s="395">
        <v>0.51268999999999998</v>
      </c>
      <c r="BR113" s="394">
        <v>3.5</v>
      </c>
      <c r="BS113" s="392" t="b">
        <f t="shared" si="61"/>
        <v>0</v>
      </c>
      <c r="BT113" s="440"/>
      <c r="BU113" s="440"/>
      <c r="BV113" s="440"/>
      <c r="BW113" s="440"/>
      <c r="BX113" s="439">
        <v>18.504200000000001</v>
      </c>
      <c r="BY113" s="439">
        <v>7</v>
      </c>
      <c r="BZ113" s="439">
        <v>18.486999999999998</v>
      </c>
      <c r="CA113" s="439">
        <v>15.6173</v>
      </c>
      <c r="CB113" s="439">
        <v>8</v>
      </c>
      <c r="CC113" s="439">
        <v>15.617000000000001</v>
      </c>
      <c r="CD113" s="439">
        <v>38.683900000000001</v>
      </c>
      <c r="CE113" s="439">
        <v>24</v>
      </c>
      <c r="CF113" s="439">
        <v>38.661000000000001</v>
      </c>
      <c r="CG113" s="439"/>
      <c r="CH113" s="439"/>
      <c r="CI113" s="439"/>
      <c r="CJ113" s="439"/>
      <c r="CK113" s="439"/>
      <c r="CL113" s="440"/>
      <c r="CM113" s="440"/>
      <c r="CN113" s="440"/>
      <c r="CO113" s="440"/>
      <c r="CP113" s="440"/>
      <c r="CQ113" s="395">
        <v>0.70380600000000004</v>
      </c>
      <c r="CR113" s="395">
        <v>2</v>
      </c>
      <c r="CS113" s="395">
        <v>1.6E-2</v>
      </c>
      <c r="CT113" s="395">
        <v>0.70377999999999996</v>
      </c>
      <c r="CU113" s="383" t="b">
        <f t="shared" si="70"/>
        <v>0</v>
      </c>
      <c r="CV113" s="383">
        <f t="shared" si="71"/>
        <v>4.8208955223880592</v>
      </c>
      <c r="CW113" s="388">
        <f t="shared" si="72"/>
        <v>1.211944169630204</v>
      </c>
      <c r="CX113" s="383">
        <f t="shared" si="73"/>
        <v>14.485981308411214</v>
      </c>
      <c r="CY113" s="383">
        <f t="shared" si="74"/>
        <v>7.3095238095238093</v>
      </c>
      <c r="CZ113" s="383">
        <f t="shared" si="75"/>
        <v>4.166666666666667</v>
      </c>
      <c r="DA113" s="383">
        <f t="shared" si="76"/>
        <v>1.5147734867048743</v>
      </c>
      <c r="DB113" s="388">
        <f t="shared" si="77"/>
        <v>53.928571428571431</v>
      </c>
      <c r="DC113" s="383">
        <f t="shared" si="58"/>
        <v>2.8409090909090908E-2</v>
      </c>
      <c r="DD113" s="383" t="e">
        <f t="shared" si="63"/>
        <v>#DIV/0!</v>
      </c>
      <c r="DE113" s="383">
        <f t="shared" si="64"/>
        <v>11.363636363636363</v>
      </c>
      <c r="DF113" s="383">
        <f t="shared" si="65"/>
        <v>1.6556291390728477</v>
      </c>
      <c r="DG113" s="383">
        <f t="shared" si="66"/>
        <v>18.266253869969042</v>
      </c>
      <c r="DH113" s="383">
        <f t="shared" si="67"/>
        <v>0</v>
      </c>
      <c r="DI113" s="383" t="str">
        <f t="shared" si="68"/>
        <v/>
      </c>
      <c r="DK113" s="383"/>
      <c r="DL113" s="383"/>
      <c r="DM113" s="383"/>
      <c r="DN113" s="383"/>
      <c r="DO113" s="383"/>
      <c r="DP113" s="383"/>
      <c r="DQ113" s="383"/>
      <c r="DR113" s="383"/>
      <c r="DS113" s="383"/>
      <c r="DT113" s="383"/>
      <c r="DU113" s="383"/>
      <c r="DV113" s="383"/>
      <c r="DW113" s="383"/>
      <c r="DX113" s="383"/>
      <c r="DY113" s="383"/>
      <c r="DZ113" s="383"/>
      <c r="EA113" s="383"/>
      <c r="EB113" s="383"/>
      <c r="EC113" s="383"/>
      <c r="ED113" s="383"/>
      <c r="EE113" s="383"/>
      <c r="EF113" s="383"/>
      <c r="EG113" s="383"/>
      <c r="EH113" s="428">
        <v>74.62</v>
      </c>
      <c r="EI113" s="429">
        <v>0.20255629477716752</v>
      </c>
      <c r="EJ113" s="432">
        <v>0.70455120885776568</v>
      </c>
      <c r="EK113" s="383"/>
      <c r="EL113" s="393">
        <v>97.7</v>
      </c>
      <c r="EM113" s="396">
        <v>3.7046529889162017</v>
      </c>
      <c r="EN113" s="397"/>
      <c r="EO113" s="383"/>
      <c r="EP113" s="383"/>
      <c r="EQ113" s="383"/>
      <c r="ER113" s="383"/>
      <c r="ES113" s="383"/>
      <c r="ET113" s="383"/>
      <c r="EU113" s="383"/>
    </row>
    <row r="114" spans="1:151" s="389" customFormat="1" ht="14" x14ac:dyDescent="0.2">
      <c r="A114" s="383">
        <v>115</v>
      </c>
      <c r="B114" s="389" t="s">
        <v>569</v>
      </c>
      <c r="C114" s="389" t="s">
        <v>572</v>
      </c>
      <c r="D114" s="389" t="s">
        <v>620</v>
      </c>
      <c r="E114" s="385" t="s">
        <v>577</v>
      </c>
      <c r="F114" s="385">
        <v>84.6</v>
      </c>
      <c r="G114" s="385" t="s">
        <v>576</v>
      </c>
      <c r="H114" s="385" t="s">
        <v>576</v>
      </c>
      <c r="I114" s="394">
        <v>54.66</v>
      </c>
      <c r="J114" s="394">
        <v>0.9</v>
      </c>
      <c r="K114" s="394">
        <v>16.34</v>
      </c>
      <c r="L114" s="394">
        <v>7.7</v>
      </c>
      <c r="M114" s="394"/>
      <c r="N114" s="394"/>
      <c r="O114" s="394">
        <v>0.16</v>
      </c>
      <c r="P114" s="394">
        <v>5.33</v>
      </c>
      <c r="Q114" s="394">
        <v>8.1</v>
      </c>
      <c r="R114" s="394">
        <v>3.21</v>
      </c>
      <c r="S114" s="394">
        <v>0.52</v>
      </c>
      <c r="T114" s="394">
        <v>0.18</v>
      </c>
      <c r="U114" s="394">
        <v>1.53</v>
      </c>
      <c r="V114" s="394">
        <v>98.63</v>
      </c>
      <c r="W114" s="394">
        <v>55</v>
      </c>
      <c r="X114" s="438">
        <v>25</v>
      </c>
      <c r="Y114" s="438">
        <v>220</v>
      </c>
      <c r="Z114" s="438">
        <v>257</v>
      </c>
      <c r="AA114" s="438"/>
      <c r="AB114" s="438">
        <v>75</v>
      </c>
      <c r="AC114" s="438"/>
      <c r="AD114" s="438"/>
      <c r="AE114" s="438"/>
      <c r="AF114" s="438"/>
      <c r="AG114" s="438">
        <v>5843</v>
      </c>
      <c r="AH114" s="439">
        <v>0.15</v>
      </c>
      <c r="AI114" s="439">
        <v>1.41</v>
      </c>
      <c r="AJ114" s="439">
        <v>145</v>
      </c>
      <c r="AK114" s="439">
        <v>0.06</v>
      </c>
      <c r="AL114" s="439">
        <v>0.02</v>
      </c>
      <c r="AM114" s="439">
        <v>2.78</v>
      </c>
      <c r="AN114" s="439">
        <v>0.2</v>
      </c>
      <c r="AO114" s="439">
        <v>9.26</v>
      </c>
      <c r="AP114" s="439">
        <v>20.399999999999999</v>
      </c>
      <c r="AQ114" s="439">
        <v>4.5199999999999996</v>
      </c>
      <c r="AR114" s="439">
        <v>2.56</v>
      </c>
      <c r="AS114" s="439">
        <v>288</v>
      </c>
      <c r="AT114" s="439">
        <v>11.6</v>
      </c>
      <c r="AU114" s="439">
        <v>2.77</v>
      </c>
      <c r="AV114" s="439">
        <v>90</v>
      </c>
      <c r="AW114" s="439"/>
      <c r="AX114" s="439">
        <v>0.95</v>
      </c>
      <c r="AY114" s="439">
        <v>3.27</v>
      </c>
      <c r="AZ114" s="439">
        <v>0.52</v>
      </c>
      <c r="BA114" s="439">
        <v>3.44</v>
      </c>
      <c r="BB114" s="439">
        <v>16.600000000000001</v>
      </c>
      <c r="BC114" s="439">
        <v>0.69</v>
      </c>
      <c r="BD114" s="439">
        <v>1.89</v>
      </c>
      <c r="BE114" s="439">
        <v>0.28000000000000003</v>
      </c>
      <c r="BF114" s="439">
        <v>1.78</v>
      </c>
      <c r="BG114" s="439">
        <v>0.28000000000000003</v>
      </c>
      <c r="BH114" s="389">
        <f t="shared" si="60"/>
        <v>5.1724137931034482E-3</v>
      </c>
      <c r="BI114" s="440"/>
      <c r="BJ114" s="440"/>
      <c r="BK114" s="440"/>
      <c r="BL114" s="440"/>
      <c r="BM114" s="440">
        <v>0.14399999999999999</v>
      </c>
      <c r="BN114" s="440"/>
      <c r="BO114" s="395">
        <v>0.51270099999999996</v>
      </c>
      <c r="BP114" s="440">
        <v>2</v>
      </c>
      <c r="BQ114" s="395">
        <v>0.51261000000000001</v>
      </c>
      <c r="BR114" s="394">
        <v>1.9</v>
      </c>
      <c r="BS114" s="392" t="b">
        <f t="shared" si="61"/>
        <v>0</v>
      </c>
      <c r="BT114" s="440"/>
      <c r="BU114" s="440"/>
      <c r="BV114" s="440"/>
      <c r="BW114" s="440"/>
      <c r="BX114" s="439">
        <v>18.532900000000001</v>
      </c>
      <c r="BY114" s="439">
        <v>4</v>
      </c>
      <c r="BZ114" s="439">
        <v>18.527999999999999</v>
      </c>
      <c r="CA114" s="439">
        <v>15.633599999999999</v>
      </c>
      <c r="CB114" s="439">
        <v>4</v>
      </c>
      <c r="CC114" s="439">
        <v>15.632999999999999</v>
      </c>
      <c r="CD114" s="439">
        <v>38.758499999999998</v>
      </c>
      <c r="CE114" s="439">
        <v>12</v>
      </c>
      <c r="CF114" s="439">
        <v>38.755000000000003</v>
      </c>
      <c r="CG114" s="439"/>
      <c r="CH114" s="439"/>
      <c r="CI114" s="439"/>
      <c r="CJ114" s="439"/>
      <c r="CK114" s="439"/>
      <c r="CL114" s="440"/>
      <c r="CM114" s="440"/>
      <c r="CN114" s="440"/>
      <c r="CO114" s="440"/>
      <c r="CP114" s="440"/>
      <c r="CQ114" s="395">
        <v>0.70417200000000002</v>
      </c>
      <c r="CR114" s="395">
        <v>2</v>
      </c>
      <c r="CS114" s="395">
        <v>1.4E-2</v>
      </c>
      <c r="CT114" s="395">
        <v>0.70415000000000005</v>
      </c>
      <c r="CU114" s="383" t="b">
        <f t="shared" si="70"/>
        <v>0</v>
      </c>
      <c r="CV114" s="383">
        <f t="shared" si="71"/>
        <v>5.202247191011236</v>
      </c>
      <c r="CW114" s="388">
        <f t="shared" si="72"/>
        <v>1.1754672623692837</v>
      </c>
      <c r="CX114" s="383">
        <f t="shared" si="73"/>
        <v>32.490974729241877</v>
      </c>
      <c r="CY114" s="383">
        <f t="shared" si="74"/>
        <v>6.1730769230769225</v>
      </c>
      <c r="CZ114" s="383">
        <f t="shared" si="75"/>
        <v>3</v>
      </c>
      <c r="DA114" s="383">
        <f t="shared" si="76"/>
        <v>1.5628496943271384</v>
      </c>
      <c r="DB114" s="388">
        <f t="shared" si="77"/>
        <v>17.349397590361445</v>
      </c>
      <c r="DC114" s="383">
        <f t="shared" si="58"/>
        <v>5.1724137931034482E-3</v>
      </c>
      <c r="DD114" s="383" t="e">
        <f t="shared" si="63"/>
        <v>#DIV/0!</v>
      </c>
      <c r="DE114" s="383">
        <f t="shared" si="64"/>
        <v>8.6206896551724146</v>
      </c>
      <c r="DF114" s="383">
        <f t="shared" si="65"/>
        <v>3.4722222222222219</v>
      </c>
      <c r="DG114" s="383">
        <f t="shared" si="66"/>
        <v>15.658747300215984</v>
      </c>
      <c r="DH114" s="383">
        <f t="shared" si="67"/>
        <v>0</v>
      </c>
      <c r="DI114" s="383" t="str">
        <f t="shared" si="68"/>
        <v/>
      </c>
      <c r="DK114" s="383"/>
      <c r="DL114" s="383"/>
      <c r="DM114" s="383"/>
      <c r="DN114" s="383"/>
      <c r="DO114" s="383"/>
      <c r="DP114" s="383"/>
      <c r="DQ114" s="383"/>
      <c r="DR114" s="383"/>
      <c r="DS114" s="383"/>
      <c r="DT114" s="383"/>
      <c r="DU114" s="383"/>
      <c r="DV114" s="383"/>
      <c r="DW114" s="383"/>
      <c r="DX114" s="383"/>
      <c r="DY114" s="383"/>
      <c r="DZ114" s="383"/>
      <c r="EA114" s="383"/>
      <c r="EB114" s="383"/>
      <c r="EC114" s="383"/>
      <c r="ED114" s="383"/>
      <c r="EE114" s="383"/>
      <c r="EF114" s="383"/>
      <c r="EG114" s="383"/>
      <c r="EH114" s="411"/>
      <c r="EI114" s="411"/>
      <c r="EJ114" s="411"/>
      <c r="EK114" s="383"/>
      <c r="EL114" s="393">
        <v>97.7</v>
      </c>
      <c r="EM114" s="396"/>
      <c r="EN114" s="397"/>
      <c r="EO114" s="383"/>
      <c r="EP114" s="383"/>
      <c r="EQ114" s="383"/>
      <c r="ER114" s="383"/>
      <c r="ES114" s="383"/>
      <c r="ET114" s="383"/>
      <c r="EU114" s="383"/>
    </row>
    <row r="115" spans="1:151" s="389" customFormat="1" ht="14" x14ac:dyDescent="0.2">
      <c r="A115" s="383">
        <v>116</v>
      </c>
      <c r="B115" s="389" t="s">
        <v>570</v>
      </c>
      <c r="C115" s="389" t="s">
        <v>572</v>
      </c>
      <c r="D115" s="389" t="s">
        <v>620</v>
      </c>
      <c r="E115" s="385" t="s">
        <v>577</v>
      </c>
      <c r="F115" s="385">
        <v>81.099999999999994</v>
      </c>
      <c r="G115" s="385" t="s">
        <v>576</v>
      </c>
      <c r="H115" s="385" t="s">
        <v>576</v>
      </c>
      <c r="I115" s="394">
        <v>51.16</v>
      </c>
      <c r="J115" s="394">
        <v>0.82</v>
      </c>
      <c r="K115" s="394">
        <v>16.16</v>
      </c>
      <c r="L115" s="394">
        <v>8.4</v>
      </c>
      <c r="M115" s="394"/>
      <c r="N115" s="394"/>
      <c r="O115" s="394">
        <v>0.18</v>
      </c>
      <c r="P115" s="394">
        <v>6.99</v>
      </c>
      <c r="Q115" s="394">
        <v>9.18</v>
      </c>
      <c r="R115" s="394">
        <v>2.86</v>
      </c>
      <c r="S115" s="394">
        <v>0.36</v>
      </c>
      <c r="T115" s="394">
        <v>0.11</v>
      </c>
      <c r="U115" s="394">
        <v>2.04</v>
      </c>
      <c r="V115" s="394">
        <v>98.26</v>
      </c>
      <c r="W115" s="394">
        <v>60</v>
      </c>
      <c r="X115" s="438">
        <v>27</v>
      </c>
      <c r="Y115" s="438">
        <v>206</v>
      </c>
      <c r="Z115" s="438">
        <v>164</v>
      </c>
      <c r="AA115" s="438"/>
      <c r="AB115" s="438">
        <v>108</v>
      </c>
      <c r="AC115" s="438"/>
      <c r="AD115" s="438"/>
      <c r="AE115" s="438"/>
      <c r="AF115" s="438"/>
      <c r="AG115" s="438">
        <v>4820</v>
      </c>
      <c r="AH115" s="439">
        <v>1.24</v>
      </c>
      <c r="AI115" s="439">
        <v>1.26</v>
      </c>
      <c r="AJ115" s="439">
        <v>101</v>
      </c>
      <c r="AK115" s="439">
        <v>0.06</v>
      </c>
      <c r="AL115" s="439">
        <v>0.02</v>
      </c>
      <c r="AM115" s="439">
        <v>2.14</v>
      </c>
      <c r="AN115" s="439">
        <v>0.14000000000000001</v>
      </c>
      <c r="AO115" s="439">
        <v>6.08</v>
      </c>
      <c r="AP115" s="439">
        <v>14.1</v>
      </c>
      <c r="AQ115" s="439">
        <v>4.38</v>
      </c>
      <c r="AR115" s="439">
        <v>1.96</v>
      </c>
      <c r="AS115" s="439">
        <v>349</v>
      </c>
      <c r="AT115" s="439">
        <v>9.4</v>
      </c>
      <c r="AU115" s="439">
        <v>2.4700000000000002</v>
      </c>
      <c r="AV115" s="439">
        <v>70</v>
      </c>
      <c r="AW115" s="439"/>
      <c r="AX115" s="439">
        <v>0.89</v>
      </c>
      <c r="AY115" s="439">
        <v>2.96</v>
      </c>
      <c r="AZ115" s="439">
        <v>0.48</v>
      </c>
      <c r="BA115" s="439">
        <v>3.24</v>
      </c>
      <c r="BB115" s="439">
        <v>14.6</v>
      </c>
      <c r="BC115" s="439">
        <v>0.66</v>
      </c>
      <c r="BD115" s="439">
        <v>1.87</v>
      </c>
      <c r="BE115" s="439">
        <v>0.27</v>
      </c>
      <c r="BF115" s="439">
        <v>1.8</v>
      </c>
      <c r="BG115" s="439">
        <v>0.28000000000000003</v>
      </c>
      <c r="BH115" s="389">
        <f t="shared" si="60"/>
        <v>6.382978723404255E-3</v>
      </c>
      <c r="BI115" s="440"/>
      <c r="BJ115" s="440"/>
      <c r="BK115" s="440"/>
      <c r="BL115" s="440"/>
      <c r="BM115" s="440">
        <v>0.158</v>
      </c>
      <c r="BN115" s="440"/>
      <c r="BO115" s="395">
        <v>0.51278299999999999</v>
      </c>
      <c r="BP115" s="440">
        <v>7</v>
      </c>
      <c r="BQ115" s="395">
        <v>0.51268000000000002</v>
      </c>
      <c r="BR115" s="394">
        <v>3.3</v>
      </c>
      <c r="BS115" s="392" t="b">
        <f t="shared" si="61"/>
        <v>0</v>
      </c>
      <c r="BT115" s="440"/>
      <c r="BU115" s="440"/>
      <c r="BV115" s="440"/>
      <c r="BW115" s="440"/>
      <c r="BX115" s="439">
        <v>18.502300000000002</v>
      </c>
      <c r="BY115" s="439">
        <v>5</v>
      </c>
      <c r="BZ115" s="439">
        <v>18.498000000000001</v>
      </c>
      <c r="CA115" s="439">
        <v>15.622</v>
      </c>
      <c r="CB115" s="439">
        <v>5</v>
      </c>
      <c r="CC115" s="439">
        <v>15.622</v>
      </c>
      <c r="CD115" s="439">
        <v>38.700099999999999</v>
      </c>
      <c r="CE115" s="439">
        <v>14</v>
      </c>
      <c r="CF115" s="439">
        <v>38.695999999999998</v>
      </c>
      <c r="CG115" s="439"/>
      <c r="CH115" s="439"/>
      <c r="CI115" s="439"/>
      <c r="CJ115" s="439"/>
      <c r="CK115" s="439"/>
      <c r="CL115" s="440"/>
      <c r="CM115" s="440"/>
      <c r="CN115" s="440"/>
      <c r="CO115" s="440"/>
      <c r="CP115" s="440"/>
      <c r="CQ115" s="395">
        <v>0.70404100000000003</v>
      </c>
      <c r="CR115" s="395">
        <v>2</v>
      </c>
      <c r="CS115" s="395">
        <v>0.01</v>
      </c>
      <c r="CT115" s="395">
        <v>0.70403000000000004</v>
      </c>
      <c r="CU115" s="383" t="b">
        <f t="shared" si="70"/>
        <v>0</v>
      </c>
      <c r="CV115" s="383">
        <f t="shared" si="71"/>
        <v>3.3777777777777778</v>
      </c>
      <c r="CW115" s="388">
        <f t="shared" si="72"/>
        <v>1.1297124865357526</v>
      </c>
      <c r="CX115" s="383">
        <f t="shared" si="73"/>
        <v>28.340080971659916</v>
      </c>
      <c r="CY115" s="383">
        <f t="shared" si="74"/>
        <v>7.9444444444444446</v>
      </c>
      <c r="CZ115" s="383">
        <f t="shared" si="75"/>
        <v>3</v>
      </c>
      <c r="DA115" s="383">
        <f t="shared" si="76"/>
        <v>1.4556309362279511</v>
      </c>
      <c r="DB115" s="388">
        <f t="shared" si="77"/>
        <v>23.904109589041095</v>
      </c>
      <c r="DC115" s="383">
        <f t="shared" si="58"/>
        <v>6.382978723404255E-3</v>
      </c>
      <c r="DD115" s="383" t="e">
        <f t="shared" si="63"/>
        <v>#DIV/0!</v>
      </c>
      <c r="DE115" s="383">
        <f t="shared" si="64"/>
        <v>10.638297872340425</v>
      </c>
      <c r="DF115" s="383">
        <f t="shared" si="65"/>
        <v>2.8653295128939829</v>
      </c>
      <c r="DG115" s="383">
        <f t="shared" si="66"/>
        <v>16.611842105263158</v>
      </c>
      <c r="DH115" s="383">
        <f t="shared" si="67"/>
        <v>0</v>
      </c>
      <c r="DI115" s="383" t="str">
        <f t="shared" si="68"/>
        <v/>
      </c>
      <c r="DK115" s="383"/>
      <c r="DL115" s="383"/>
      <c r="DM115" s="383"/>
      <c r="DN115" s="383"/>
      <c r="DO115" s="383"/>
      <c r="DP115" s="383"/>
      <c r="DQ115" s="383"/>
      <c r="DR115" s="383"/>
      <c r="DS115" s="383"/>
      <c r="DT115" s="383"/>
      <c r="DU115" s="383"/>
      <c r="DV115" s="383"/>
      <c r="DW115" s="383"/>
      <c r="DX115" s="383"/>
      <c r="DY115" s="383"/>
      <c r="DZ115" s="383"/>
      <c r="EA115" s="383"/>
      <c r="EB115" s="383"/>
      <c r="EC115" s="383"/>
      <c r="ED115" s="383"/>
      <c r="EE115" s="383"/>
      <c r="EF115" s="383"/>
      <c r="EG115" s="383"/>
      <c r="EH115" s="411"/>
      <c r="EI115" s="411"/>
      <c r="EJ115" s="411"/>
      <c r="EK115" s="383"/>
      <c r="EL115" s="393">
        <v>97.7</v>
      </c>
      <c r="EM115" s="396"/>
      <c r="EN115" s="397"/>
      <c r="EO115" s="383"/>
      <c r="EP115" s="383"/>
      <c r="EQ115" s="383"/>
      <c r="ER115" s="383"/>
      <c r="ES115" s="383"/>
      <c r="ET115" s="383"/>
      <c r="EU115" s="383"/>
    </row>
    <row r="116" spans="1:151" s="389" customFormat="1" ht="14" x14ac:dyDescent="0.2">
      <c r="A116" s="383">
        <v>117</v>
      </c>
      <c r="D116" s="389" t="s">
        <v>603</v>
      </c>
      <c r="E116" s="385"/>
      <c r="F116" s="385">
        <v>116</v>
      </c>
      <c r="G116" s="385" t="s">
        <v>576</v>
      </c>
      <c r="H116" s="385" t="s">
        <v>576</v>
      </c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39"/>
      <c r="BF116" s="439"/>
      <c r="BG116" s="439"/>
      <c r="BH116" s="389" t="e">
        <f t="shared" si="60"/>
        <v>#DIV/0!</v>
      </c>
      <c r="BI116" s="440"/>
      <c r="BJ116" s="440"/>
      <c r="BK116" s="440"/>
      <c r="BL116" s="440"/>
      <c r="BM116" s="440"/>
      <c r="BN116" s="440"/>
      <c r="BO116" s="395"/>
      <c r="BP116" s="440"/>
      <c r="BQ116" s="395">
        <v>0.51278999999999997</v>
      </c>
      <c r="BR116" s="394">
        <v>5.5</v>
      </c>
      <c r="BS116" s="392"/>
      <c r="BT116" s="440"/>
      <c r="BU116" s="440"/>
      <c r="BV116" s="440"/>
      <c r="BW116" s="440"/>
      <c r="BX116" s="439"/>
      <c r="BY116" s="439"/>
      <c r="BZ116" s="439">
        <v>17.260000000000002</v>
      </c>
      <c r="CA116" s="439"/>
      <c r="CB116" s="439"/>
      <c r="CC116" s="389">
        <v>15.523</v>
      </c>
      <c r="CE116" s="439"/>
      <c r="CF116" s="439">
        <v>37.103999999999999</v>
      </c>
      <c r="CG116" s="439"/>
      <c r="CH116" s="439"/>
      <c r="CI116" s="439"/>
      <c r="CJ116" s="439"/>
      <c r="CK116" s="439"/>
      <c r="CL116" s="440"/>
      <c r="CM116" s="440"/>
      <c r="CN116" s="440"/>
      <c r="CO116" s="440"/>
      <c r="CP116" s="440"/>
      <c r="CQ116" s="395"/>
      <c r="CR116" s="395"/>
      <c r="CS116" s="395"/>
      <c r="CT116" s="395">
        <v>0.70404999999999995</v>
      </c>
      <c r="CU116" s="383"/>
      <c r="CV116" s="383"/>
      <c r="CW116" s="388"/>
      <c r="CX116" s="383"/>
      <c r="CY116" s="383"/>
      <c r="CZ116" s="383"/>
      <c r="DA116" s="383"/>
      <c r="DB116" s="388"/>
      <c r="DE116" s="383"/>
      <c r="DF116" s="383"/>
    </row>
    <row r="117" spans="1:151" s="331" customFormat="1" ht="14" x14ac:dyDescent="0.2">
      <c r="A117" s="333"/>
      <c r="B117" s="333"/>
      <c r="C117" s="333"/>
      <c r="D117" s="333"/>
      <c r="E117" s="346"/>
      <c r="F117" s="346"/>
      <c r="G117" s="346"/>
      <c r="H117" s="346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333"/>
      <c r="AO117" s="333"/>
      <c r="AP117" s="333"/>
      <c r="AQ117" s="333"/>
      <c r="AR117" s="333"/>
      <c r="AS117" s="333"/>
      <c r="AT117" s="333"/>
      <c r="AU117" s="333"/>
      <c r="AV117" s="333"/>
      <c r="AW117" s="333"/>
      <c r="AX117" s="333"/>
      <c r="AY117" s="333"/>
      <c r="AZ117" s="333"/>
      <c r="BA117" s="333"/>
      <c r="BB117" s="333"/>
      <c r="BC117" s="333"/>
      <c r="BD117" s="333"/>
      <c r="BE117" s="333"/>
      <c r="BF117" s="333"/>
      <c r="BG117" s="333"/>
      <c r="BH117" s="344" t="e">
        <f t="shared" ref="BH117" si="78">AK117/AT117</f>
        <v>#DIV/0!</v>
      </c>
      <c r="BI117" s="333"/>
      <c r="BJ117" s="333"/>
      <c r="BK117" s="333"/>
      <c r="BL117" s="333"/>
      <c r="BM117" s="333"/>
      <c r="BN117" s="333"/>
      <c r="BO117" s="333"/>
      <c r="BP117" s="333"/>
      <c r="BQ117" s="333"/>
      <c r="BR117" s="333"/>
      <c r="BS117" s="333"/>
      <c r="BT117" s="333"/>
      <c r="BU117" s="333"/>
      <c r="BV117" s="333"/>
      <c r="BW117" s="333"/>
      <c r="BX117" s="333"/>
      <c r="BY117" s="333"/>
      <c r="BZ117" s="333"/>
      <c r="CA117" s="333"/>
      <c r="CB117" s="333"/>
      <c r="CC117" s="333"/>
      <c r="CD117" s="333"/>
      <c r="CE117" s="333"/>
      <c r="CF117" s="333"/>
      <c r="CG117" s="333"/>
      <c r="CH117" s="333"/>
      <c r="CI117" s="333"/>
      <c r="CJ117" s="333"/>
      <c r="CK117" s="333"/>
      <c r="CL117" s="333"/>
      <c r="CM117" s="333"/>
      <c r="CN117" s="333"/>
      <c r="CO117" s="333"/>
      <c r="CP117" s="333"/>
      <c r="CQ117" s="333"/>
      <c r="CR117" s="333"/>
      <c r="CS117" s="333"/>
      <c r="CT117" s="333"/>
      <c r="CU117" s="333"/>
      <c r="CV117" s="333"/>
      <c r="CW117" s="333"/>
      <c r="CX117" s="333"/>
      <c r="CY117" s="333"/>
      <c r="CZ117" s="333"/>
      <c r="DA117" s="333"/>
      <c r="DB117" s="333"/>
      <c r="DC117" s="333"/>
      <c r="DD117" s="333"/>
      <c r="DE117" s="333"/>
      <c r="DF117" s="333"/>
      <c r="DG117" s="333"/>
      <c r="DH117" s="333"/>
      <c r="DI117" s="333"/>
      <c r="DJ117" s="333"/>
      <c r="EJ117" s="351"/>
    </row>
    <row r="118" spans="1:151" s="331" customFormat="1" ht="15" x14ac:dyDescent="0.2">
      <c r="A118" s="331" t="s">
        <v>616</v>
      </c>
      <c r="E118" s="347"/>
      <c r="G118" s="347"/>
      <c r="H118" s="347"/>
      <c r="I118" s="348"/>
      <c r="J118" s="348"/>
      <c r="K118" s="348"/>
      <c r="L118" s="348"/>
      <c r="M118" s="348"/>
      <c r="BH118" s="344"/>
      <c r="BI118" s="349"/>
      <c r="BM118" s="350"/>
      <c r="BN118" s="350"/>
      <c r="BO118" s="350"/>
      <c r="BP118" s="350"/>
      <c r="BQ118" s="350"/>
      <c r="BR118" s="350"/>
      <c r="BT118" s="350"/>
      <c r="BX118" s="348"/>
      <c r="BZ118" s="348"/>
      <c r="CA118" s="348"/>
      <c r="CB118" s="348"/>
      <c r="CC118" s="348"/>
      <c r="CD118" s="349"/>
      <c r="CE118" s="349"/>
      <c r="CF118" s="349"/>
      <c r="CG118" s="350"/>
      <c r="CH118" s="350"/>
      <c r="CI118" s="350"/>
      <c r="CJ118" s="350"/>
      <c r="CK118" s="350"/>
      <c r="CL118" s="343"/>
      <c r="CM118" s="340"/>
      <c r="CO118" s="340"/>
      <c r="CQ118" s="334"/>
      <c r="CS118" s="364"/>
      <c r="CT118" s="334"/>
      <c r="CU118" s="333"/>
      <c r="CV118" s="333"/>
      <c r="CW118" s="333"/>
      <c r="CX118" s="333"/>
      <c r="CY118" s="333"/>
      <c r="CZ118" s="333"/>
      <c r="DA118" s="333"/>
      <c r="EH118" s="342"/>
      <c r="EI118" s="339"/>
      <c r="EJ118" s="335"/>
    </row>
    <row r="119" spans="1:151" s="331" customFormat="1" ht="16" thickBot="1" x14ac:dyDescent="0.25">
      <c r="E119" s="374"/>
      <c r="F119" s="373"/>
      <c r="G119" s="374"/>
      <c r="H119" s="374"/>
      <c r="I119" s="375"/>
      <c r="J119" s="375"/>
      <c r="K119" s="375"/>
      <c r="L119" s="375"/>
      <c r="M119" s="375"/>
      <c r="BH119" s="344"/>
      <c r="BI119" s="340"/>
      <c r="BM119" s="336"/>
      <c r="BN119" s="336"/>
      <c r="BO119" s="336"/>
      <c r="BP119" s="336"/>
      <c r="BQ119" s="336"/>
      <c r="BR119" s="336"/>
      <c r="BT119" s="336"/>
      <c r="BX119" s="338"/>
      <c r="BZ119" s="338"/>
      <c r="CA119" s="338"/>
      <c r="CB119" s="338"/>
      <c r="CC119" s="338"/>
      <c r="CD119" s="349"/>
      <c r="CE119" s="340"/>
      <c r="CF119" s="340"/>
      <c r="CR119" s="334"/>
      <c r="CS119" s="334"/>
      <c r="CT119" s="334"/>
      <c r="EH119" s="342"/>
      <c r="EI119" s="339"/>
      <c r="EJ119" s="335"/>
    </row>
    <row r="120" spans="1:151" ht="15" x14ac:dyDescent="0.2">
      <c r="D120" s="352" t="s">
        <v>573</v>
      </c>
      <c r="E120" s="378" t="s">
        <v>587</v>
      </c>
      <c r="F120" s="353"/>
      <c r="G120" s="366"/>
      <c r="H120" s="366"/>
      <c r="I120" s="354"/>
      <c r="J120" s="354"/>
      <c r="K120" s="354"/>
      <c r="L120" s="355"/>
      <c r="M120" s="29"/>
      <c r="BH120" s="344" t="e">
        <f t="shared" ref="BH120:BH130" si="79">AK120/AT120</f>
        <v>#DIV/0!</v>
      </c>
      <c r="CD120" s="340">
        <v>37.978999999999999</v>
      </c>
      <c r="EH120" s="342"/>
      <c r="EI120" s="339"/>
      <c r="EJ120" s="335"/>
    </row>
    <row r="121" spans="1:151" ht="14" x14ac:dyDescent="0.2">
      <c r="D121" s="356" t="s">
        <v>579</v>
      </c>
      <c r="E121" s="377" t="s">
        <v>588</v>
      </c>
      <c r="F121" s="357"/>
      <c r="G121" s="367"/>
      <c r="H121" s="367"/>
      <c r="I121" s="29"/>
      <c r="J121" s="29"/>
      <c r="K121" s="29"/>
      <c r="L121" s="359"/>
      <c r="M121" s="29"/>
      <c r="BH121" s="344" t="e">
        <f t="shared" si="79"/>
        <v>#DIV/0!</v>
      </c>
      <c r="CB121" s="348"/>
      <c r="CC121" s="348"/>
      <c r="CG121" s="348"/>
      <c r="EH121" s="345"/>
    </row>
    <row r="122" spans="1:151" ht="14" x14ac:dyDescent="0.2">
      <c r="D122" s="360" t="s">
        <v>574</v>
      </c>
      <c r="E122" s="377" t="s">
        <v>589</v>
      </c>
      <c r="F122" s="357"/>
      <c r="G122" s="358" t="s">
        <v>596</v>
      </c>
      <c r="H122" s="358" t="s">
        <v>596</v>
      </c>
      <c r="I122" s="29"/>
      <c r="J122" s="29"/>
      <c r="K122" s="29"/>
      <c r="L122" s="359"/>
      <c r="M122" s="29"/>
      <c r="BH122" s="344" t="e">
        <f t="shared" si="79"/>
        <v>#DIV/0!</v>
      </c>
      <c r="BQ122" s="350"/>
      <c r="CB122" s="348"/>
      <c r="CC122" s="348"/>
      <c r="CG122" s="348"/>
    </row>
    <row r="123" spans="1:151" ht="14" x14ac:dyDescent="0.2">
      <c r="D123" s="360" t="s">
        <v>575</v>
      </c>
      <c r="E123" s="377" t="s">
        <v>590</v>
      </c>
      <c r="F123" s="357"/>
      <c r="G123" s="358" t="s">
        <v>597</v>
      </c>
      <c r="H123" s="358" t="s">
        <v>597</v>
      </c>
      <c r="I123" s="29"/>
      <c r="J123" s="29"/>
      <c r="K123" s="29"/>
      <c r="L123" s="359"/>
      <c r="M123" s="29"/>
      <c r="BH123" s="344" t="e">
        <f t="shared" si="79"/>
        <v>#DIV/0!</v>
      </c>
      <c r="BQ123" s="350"/>
      <c r="CB123" s="338"/>
      <c r="CC123" s="338"/>
      <c r="CG123" s="338"/>
    </row>
    <row r="124" spans="1:151" s="333" customFormat="1" ht="14" x14ac:dyDescent="0.2">
      <c r="D124" s="360" t="s">
        <v>579</v>
      </c>
      <c r="E124" s="382" t="s">
        <v>588</v>
      </c>
      <c r="F124" s="357"/>
      <c r="G124" s="358"/>
      <c r="H124" s="358"/>
      <c r="I124" s="29"/>
      <c r="J124" s="29"/>
      <c r="K124" s="29"/>
      <c r="L124" s="359"/>
      <c r="M124" s="29"/>
      <c r="BH124" s="344"/>
      <c r="BQ124" s="350"/>
      <c r="CB124" s="338"/>
      <c r="CC124" s="338"/>
      <c r="CG124" s="338"/>
      <c r="EH124" s="324"/>
    </row>
    <row r="125" spans="1:151" ht="14" x14ac:dyDescent="0.2">
      <c r="D125" s="360" t="s">
        <v>577</v>
      </c>
      <c r="E125" s="377" t="s">
        <v>591</v>
      </c>
      <c r="F125" s="357"/>
      <c r="G125" s="367"/>
      <c r="H125" s="367"/>
      <c r="I125" s="29"/>
      <c r="J125" s="29"/>
      <c r="K125" s="29"/>
      <c r="L125" s="359"/>
      <c r="M125" s="29"/>
      <c r="BH125" s="344" t="e">
        <f t="shared" si="79"/>
        <v>#DIV/0!</v>
      </c>
      <c r="BQ125" s="336"/>
    </row>
    <row r="126" spans="1:151" ht="14" x14ac:dyDescent="0.2">
      <c r="D126" s="356" t="s">
        <v>578</v>
      </c>
      <c r="E126" s="377" t="s">
        <v>592</v>
      </c>
      <c r="F126" s="357"/>
      <c r="G126" s="367"/>
      <c r="H126" s="367"/>
      <c r="I126" s="29"/>
      <c r="J126" s="29"/>
      <c r="K126" s="29"/>
      <c r="L126" s="359"/>
      <c r="M126" s="29"/>
      <c r="BH126" s="344" t="e">
        <f t="shared" si="79"/>
        <v>#DIV/0!</v>
      </c>
    </row>
    <row r="127" spans="1:151" ht="15" thickBot="1" x14ac:dyDescent="0.25">
      <c r="D127" s="361" t="s">
        <v>576</v>
      </c>
      <c r="E127" s="379" t="s">
        <v>593</v>
      </c>
      <c r="F127" s="362"/>
      <c r="G127" s="368"/>
      <c r="H127" s="368"/>
      <c r="I127" s="229"/>
      <c r="J127" s="229"/>
      <c r="K127" s="229"/>
      <c r="L127" s="363"/>
      <c r="M127" s="29"/>
      <c r="BH127" s="344" t="e">
        <f t="shared" si="79"/>
        <v>#DIV/0!</v>
      </c>
    </row>
    <row r="128" spans="1:151" ht="14" x14ac:dyDescent="0.2">
      <c r="D128" s="29"/>
      <c r="E128" s="376"/>
      <c r="F128" s="367"/>
      <c r="G128" s="376"/>
      <c r="H128" s="376"/>
      <c r="I128" s="29"/>
      <c r="J128" s="29"/>
      <c r="K128" s="29"/>
      <c r="L128" s="29"/>
      <c r="M128" s="29"/>
      <c r="BH128" s="344" t="e">
        <f t="shared" si="79"/>
        <v>#DIV/0!</v>
      </c>
    </row>
    <row r="129" spans="1:140" ht="14" x14ac:dyDescent="0.2">
      <c r="A129" s="333" t="s">
        <v>617</v>
      </c>
      <c r="BH129" s="344" t="e">
        <f t="shared" si="79"/>
        <v>#DIV/0!</v>
      </c>
    </row>
    <row r="130" spans="1:140" ht="14" x14ac:dyDescent="0.2">
      <c r="E130" s="347"/>
      <c r="F130" s="345"/>
      <c r="BH130" s="344" t="e">
        <f t="shared" si="79"/>
        <v>#DIV/0!</v>
      </c>
    </row>
    <row r="131" spans="1:140" s="330" customFormat="1" ht="15" x14ac:dyDescent="0.2">
      <c r="B131" s="332" t="s">
        <v>446</v>
      </c>
      <c r="C131" s="332" t="s">
        <v>450</v>
      </c>
      <c r="D131" s="332"/>
      <c r="E131" s="365"/>
      <c r="F131" s="342">
        <v>130</v>
      </c>
      <c r="G131" s="360" t="s">
        <v>579</v>
      </c>
      <c r="H131" s="360" t="s">
        <v>579</v>
      </c>
      <c r="I131" s="339">
        <v>57.6</v>
      </c>
      <c r="J131" s="339">
        <v>0.5</v>
      </c>
      <c r="K131" s="339">
        <v>16.88</v>
      </c>
      <c r="L131" s="339"/>
      <c r="M131" s="339"/>
      <c r="N131" s="339">
        <v>5.4450544505445055</v>
      </c>
      <c r="O131" s="339">
        <v>0.09</v>
      </c>
      <c r="P131" s="339">
        <v>3.07</v>
      </c>
      <c r="Q131" s="339">
        <v>6.3</v>
      </c>
      <c r="R131" s="339">
        <v>4.79</v>
      </c>
      <c r="S131" s="339">
        <v>1.55</v>
      </c>
      <c r="T131" s="339">
        <v>0.25</v>
      </c>
      <c r="U131" s="339">
        <v>1.52</v>
      </c>
      <c r="V131" s="339">
        <v>97.995054450544501</v>
      </c>
      <c r="W131" s="339">
        <v>0.50112570116443567</v>
      </c>
      <c r="X131" s="341"/>
      <c r="Y131" s="341">
        <v>145</v>
      </c>
      <c r="Z131" s="341">
        <v>158</v>
      </c>
      <c r="AA131" s="341">
        <v>17</v>
      </c>
      <c r="AB131" s="341">
        <v>25</v>
      </c>
      <c r="AC131" s="341">
        <v>71</v>
      </c>
      <c r="AD131" s="341">
        <v>42</v>
      </c>
      <c r="AE131" s="341">
        <v>17</v>
      </c>
      <c r="AF131" s="341"/>
      <c r="AG131" s="341"/>
      <c r="AH131" s="337">
        <v>0.17</v>
      </c>
      <c r="AI131" s="337">
        <v>21.59</v>
      </c>
      <c r="AJ131" s="337">
        <v>1440.86</v>
      </c>
      <c r="AK131" s="337">
        <v>5.42</v>
      </c>
      <c r="AL131" s="337">
        <v>1.274</v>
      </c>
      <c r="AM131" s="337">
        <v>6.44</v>
      </c>
      <c r="AN131" s="337">
        <v>0.40200000000000002</v>
      </c>
      <c r="AO131" s="337">
        <v>19.079999999999998</v>
      </c>
      <c r="AP131" s="337">
        <v>32.880000000000003</v>
      </c>
      <c r="AQ131" s="337">
        <v>4.0599999999999996</v>
      </c>
      <c r="AR131" s="337">
        <v>3.5</v>
      </c>
      <c r="AS131" s="337">
        <v>589.48</v>
      </c>
      <c r="AT131" s="337">
        <v>13.16</v>
      </c>
      <c r="AU131" s="337">
        <v>2.56</v>
      </c>
      <c r="AV131" s="337">
        <v>90</v>
      </c>
      <c r="AW131" s="337"/>
      <c r="AX131" s="337">
        <v>0.8</v>
      </c>
      <c r="AY131" s="337">
        <v>2.4700000000000002</v>
      </c>
      <c r="AZ131" s="337">
        <v>0.39700000000000002</v>
      </c>
      <c r="BA131" s="337">
        <v>2.34</v>
      </c>
      <c r="BB131" s="337">
        <v>14.91</v>
      </c>
      <c r="BC131" s="337">
        <v>0.52300000000000002</v>
      </c>
      <c r="BD131" s="337">
        <v>1.51</v>
      </c>
      <c r="BE131" s="337">
        <v>0.23100000000000001</v>
      </c>
      <c r="BF131" s="337">
        <v>1.53</v>
      </c>
      <c r="BG131" s="337">
        <v>0.23200000000000001</v>
      </c>
      <c r="BH131" s="332"/>
      <c r="BI131" s="332"/>
      <c r="BJ131" s="332"/>
      <c r="BK131" s="332"/>
      <c r="BL131" s="332"/>
      <c r="BM131" s="332"/>
      <c r="BN131" s="332"/>
      <c r="BO131" s="335">
        <v>0.51261299999999999</v>
      </c>
      <c r="BP131" s="332"/>
      <c r="BQ131" s="335">
        <v>0.5125105134493011</v>
      </c>
      <c r="BR131" s="339">
        <v>0.77865844759994474</v>
      </c>
      <c r="BS131" s="339"/>
      <c r="BT131" s="332"/>
      <c r="BU131" s="332"/>
      <c r="BV131" s="332"/>
      <c r="BW131" s="332"/>
      <c r="BX131" s="337"/>
      <c r="BY131" s="337"/>
      <c r="BZ131" s="337">
        <v>19.351402132366825</v>
      </c>
      <c r="CA131" s="337"/>
      <c r="CB131" s="337"/>
      <c r="CC131" s="337">
        <v>15.744741107167496</v>
      </c>
      <c r="CD131" s="188">
        <v>39.907299999999999</v>
      </c>
      <c r="CE131" s="337"/>
      <c r="CF131" s="337">
        <v>38.313856463018894</v>
      </c>
      <c r="CG131" s="337"/>
      <c r="CH131" s="337"/>
      <c r="CI131" s="337"/>
      <c r="CJ131" s="337"/>
      <c r="CK131" s="337"/>
      <c r="CL131" s="332"/>
      <c r="CM131" s="332"/>
      <c r="CN131" s="332"/>
      <c r="CO131" s="332"/>
      <c r="CP131" s="332"/>
      <c r="CQ131" s="335">
        <v>0.70491400000000004</v>
      </c>
      <c r="CR131" s="335"/>
      <c r="CS131" s="335"/>
      <c r="CT131" s="335">
        <v>0.70472315358265392</v>
      </c>
      <c r="EH131" s="324"/>
      <c r="EI131" s="333"/>
      <c r="EJ131" s="333"/>
    </row>
    <row r="132" spans="1:140" s="330" customFormat="1" ht="15" x14ac:dyDescent="0.2">
      <c r="B132" s="332" t="s">
        <v>447</v>
      </c>
      <c r="C132" s="332" t="s">
        <v>450</v>
      </c>
      <c r="D132" s="332"/>
      <c r="E132" s="342"/>
      <c r="F132" s="342">
        <v>107</v>
      </c>
      <c r="G132" s="360" t="s">
        <v>579</v>
      </c>
      <c r="H132" s="360" t="s">
        <v>579</v>
      </c>
      <c r="I132" s="339">
        <v>69.459999999999994</v>
      </c>
      <c r="J132" s="339">
        <v>0.3</v>
      </c>
      <c r="K132" s="339">
        <v>15.1</v>
      </c>
      <c r="L132" s="339"/>
      <c r="M132" s="339"/>
      <c r="N132" s="339">
        <v>1.7730177301773018</v>
      </c>
      <c r="O132" s="339">
        <v>0.03</v>
      </c>
      <c r="P132" s="339">
        <v>0.73</v>
      </c>
      <c r="Q132" s="339">
        <v>2.4300000000000002</v>
      </c>
      <c r="R132" s="339">
        <v>2.71</v>
      </c>
      <c r="S132" s="339">
        <v>5.74</v>
      </c>
      <c r="T132" s="339">
        <v>0.06</v>
      </c>
      <c r="U132" s="339">
        <v>1.2</v>
      </c>
      <c r="V132" s="339">
        <v>99.533017730177292</v>
      </c>
      <c r="W132" s="339">
        <v>0.42314872494506311</v>
      </c>
      <c r="X132" s="341"/>
      <c r="Y132" s="341">
        <v>44</v>
      </c>
      <c r="Z132" s="341">
        <v>126</v>
      </c>
      <c r="AA132" s="341">
        <v>6</v>
      </c>
      <c r="AB132" s="341">
        <v>6</v>
      </c>
      <c r="AC132" s="341">
        <v>8</v>
      </c>
      <c r="AD132" s="341">
        <v>20</v>
      </c>
      <c r="AE132" s="341">
        <v>14</v>
      </c>
      <c r="AF132" s="341"/>
      <c r="AG132" s="341"/>
      <c r="AH132" s="337">
        <v>0.63</v>
      </c>
      <c r="AI132" s="337">
        <v>117.68</v>
      </c>
      <c r="AJ132" s="337">
        <v>853.4</v>
      </c>
      <c r="AK132" s="337">
        <v>11.87</v>
      </c>
      <c r="AL132" s="337">
        <v>2.2050000000000001</v>
      </c>
      <c r="AM132" s="337">
        <v>8.17</v>
      </c>
      <c r="AN132" s="337">
        <v>0.64300000000000002</v>
      </c>
      <c r="AO132" s="337">
        <v>21.32</v>
      </c>
      <c r="AP132" s="337">
        <v>32.1</v>
      </c>
      <c r="AQ132" s="337">
        <v>6.86</v>
      </c>
      <c r="AR132" s="337">
        <v>2.95</v>
      </c>
      <c r="AS132" s="337">
        <v>282.5</v>
      </c>
      <c r="AT132" s="337">
        <v>9.6999999999999993</v>
      </c>
      <c r="AU132" s="337">
        <v>1.65</v>
      </c>
      <c r="AV132" s="337">
        <v>128</v>
      </c>
      <c r="AW132" s="337"/>
      <c r="AX132" s="337">
        <v>0.44</v>
      </c>
      <c r="AY132" s="337">
        <v>1.52</v>
      </c>
      <c r="AZ132" s="337">
        <v>0.245</v>
      </c>
      <c r="BA132" s="337">
        <v>1.54</v>
      </c>
      <c r="BB132" s="337">
        <v>10.88</v>
      </c>
      <c r="BC132" s="337">
        <v>0.34699999999999998</v>
      </c>
      <c r="BD132" s="337">
        <v>1.07</v>
      </c>
      <c r="BE132" s="337">
        <v>0.17199999999999999</v>
      </c>
      <c r="BF132" s="337">
        <v>1.18</v>
      </c>
      <c r="BG132" s="337">
        <v>0.17499999999999999</v>
      </c>
      <c r="BH132" s="332"/>
      <c r="BI132" s="332"/>
      <c r="BJ132" s="332"/>
      <c r="BK132" s="332"/>
      <c r="BL132" s="332"/>
      <c r="BM132" s="332"/>
      <c r="BN132" s="332"/>
      <c r="BO132" s="335">
        <v>0.51272099999999998</v>
      </c>
      <c r="BP132" s="332"/>
      <c r="BQ132" s="335">
        <v>0.51264724308073384</v>
      </c>
      <c r="BR132" s="339">
        <v>2.8684471070472561</v>
      </c>
      <c r="BS132" s="339"/>
      <c r="BT132" s="332"/>
      <c r="BU132" s="332"/>
      <c r="BV132" s="332"/>
      <c r="BW132" s="332"/>
      <c r="BX132" s="337"/>
      <c r="BY132" s="337"/>
      <c r="BZ132" s="337">
        <v>18.222196800144406</v>
      </c>
      <c r="CA132" s="337"/>
      <c r="CB132" s="337"/>
      <c r="CC132" s="337">
        <v>15.467083049176846</v>
      </c>
      <c r="CD132" s="337"/>
      <c r="CE132" s="337"/>
      <c r="CF132" s="337">
        <v>37.686161051399424</v>
      </c>
      <c r="CG132" s="337"/>
      <c r="CH132" s="337"/>
      <c r="CI132" s="337"/>
      <c r="CJ132" s="337"/>
      <c r="CK132" s="337"/>
      <c r="CL132" s="332"/>
      <c r="CM132" s="332"/>
      <c r="CN132" s="332"/>
      <c r="CO132" s="332"/>
      <c r="CP132" s="332"/>
      <c r="CQ132" s="335">
        <v>0.70660100000000003</v>
      </c>
      <c r="CR132" s="335"/>
      <c r="CS132" s="335"/>
      <c r="CT132" s="335">
        <v>0.70600958306854134</v>
      </c>
      <c r="EH132" s="324"/>
      <c r="EI132" s="333"/>
      <c r="EJ132" s="333"/>
    </row>
    <row r="133" spans="1:140" s="330" customFormat="1" ht="15" x14ac:dyDescent="0.2">
      <c r="B133" s="332" t="s">
        <v>448</v>
      </c>
      <c r="C133" s="332" t="s">
        <v>450</v>
      </c>
      <c r="D133" s="332"/>
      <c r="E133" s="342"/>
      <c r="F133" s="342">
        <v>107</v>
      </c>
      <c r="G133" s="360" t="s">
        <v>579</v>
      </c>
      <c r="H133" s="360" t="s">
        <v>579</v>
      </c>
      <c r="I133" s="339">
        <v>55.5</v>
      </c>
      <c r="J133" s="339">
        <v>0.77</v>
      </c>
      <c r="K133" s="339">
        <v>18.489999999999998</v>
      </c>
      <c r="L133" s="339"/>
      <c r="M133" s="339"/>
      <c r="N133" s="339">
        <v>6.5250652506525064</v>
      </c>
      <c r="O133" s="339">
        <v>0.15</v>
      </c>
      <c r="P133" s="339">
        <v>3.52</v>
      </c>
      <c r="Q133" s="339">
        <v>7.67</v>
      </c>
      <c r="R133" s="339">
        <v>3.51</v>
      </c>
      <c r="S133" s="339">
        <v>1.51</v>
      </c>
      <c r="T133" s="339">
        <v>0.22</v>
      </c>
      <c r="U133" s="339">
        <v>1.08</v>
      </c>
      <c r="V133" s="339">
        <v>98.945065250652519</v>
      </c>
      <c r="W133" s="339">
        <v>0.49008705998123286</v>
      </c>
      <c r="X133" s="341"/>
      <c r="Y133" s="341">
        <v>147</v>
      </c>
      <c r="Z133" s="341">
        <v>95</v>
      </c>
      <c r="AA133" s="341">
        <v>23</v>
      </c>
      <c r="AB133" s="341">
        <v>16</v>
      </c>
      <c r="AC133" s="341">
        <v>20</v>
      </c>
      <c r="AD133" s="341">
        <v>72</v>
      </c>
      <c r="AE133" s="341">
        <v>18</v>
      </c>
      <c r="AF133" s="341"/>
      <c r="AG133" s="341"/>
      <c r="AH133" s="337"/>
      <c r="AI133" s="337">
        <v>60</v>
      </c>
      <c r="AJ133" s="337">
        <v>693.67</v>
      </c>
      <c r="AK133" s="337">
        <v>4</v>
      </c>
      <c r="AL133" s="337"/>
      <c r="AM133" s="337">
        <v>9</v>
      </c>
      <c r="AN133" s="337"/>
      <c r="AO133" s="337">
        <v>23</v>
      </c>
      <c r="AP133" s="337">
        <v>33</v>
      </c>
      <c r="AQ133" s="337">
        <v>12</v>
      </c>
      <c r="AR133" s="337"/>
      <c r="AS133" s="337">
        <v>537</v>
      </c>
      <c r="AT133" s="337">
        <v>18</v>
      </c>
      <c r="AU133" s="337"/>
      <c r="AV133" s="337">
        <v>105</v>
      </c>
      <c r="AW133" s="337"/>
      <c r="AX133" s="337"/>
      <c r="AY133" s="337"/>
      <c r="AZ133" s="337"/>
      <c r="BA133" s="337"/>
      <c r="BB133" s="337">
        <v>19</v>
      </c>
      <c r="BC133" s="337"/>
      <c r="BD133" s="337"/>
      <c r="BE133" s="337"/>
      <c r="BF133" s="337"/>
      <c r="BG133" s="337"/>
      <c r="BH133" s="332"/>
      <c r="BI133" s="332"/>
      <c r="BJ133" s="332"/>
      <c r="BK133" s="332"/>
      <c r="BL133" s="332"/>
      <c r="BM133" s="332"/>
      <c r="BN133" s="332"/>
      <c r="BO133" s="335">
        <v>0.51265899999999998</v>
      </c>
      <c r="BP133" s="332"/>
      <c r="BQ133" s="335">
        <v>0.51258899750968523</v>
      </c>
      <c r="BR133" s="339">
        <v>1.731948681102935</v>
      </c>
      <c r="BS133" s="339"/>
      <c r="BT133" s="332"/>
      <c r="BU133" s="332"/>
      <c r="BV133" s="332"/>
      <c r="BW133" s="332"/>
      <c r="BX133" s="337"/>
      <c r="BY133" s="337"/>
      <c r="BZ133" s="337">
        <v>18.715</v>
      </c>
      <c r="CA133" s="337"/>
      <c r="CB133" s="337"/>
      <c r="CC133" s="337">
        <v>15.651</v>
      </c>
      <c r="CD133" s="337"/>
      <c r="CE133" s="337"/>
      <c r="CF133" s="337">
        <v>38.729747266820382</v>
      </c>
      <c r="CG133" s="337"/>
      <c r="CH133" s="337"/>
      <c r="CI133" s="337"/>
      <c r="CJ133" s="337"/>
      <c r="CK133" s="337"/>
      <c r="CL133" s="332"/>
      <c r="CM133" s="332"/>
      <c r="CN133" s="332"/>
      <c r="CO133" s="332"/>
      <c r="CP133" s="332"/>
      <c r="CQ133" s="335">
        <v>0.70487699999999998</v>
      </c>
      <c r="CR133" s="335"/>
      <c r="CS133" s="335"/>
      <c r="CT133" s="335">
        <v>0.70439787713834823</v>
      </c>
      <c r="EH133" s="324"/>
      <c r="EI133" s="333"/>
      <c r="EJ133" s="333"/>
    </row>
    <row r="134" spans="1:140" s="330" customFormat="1" ht="15" x14ac:dyDescent="0.2">
      <c r="B134" s="332" t="s">
        <v>449</v>
      </c>
      <c r="C134" s="332" t="s">
        <v>450</v>
      </c>
      <c r="D134" s="332"/>
      <c r="E134" s="342"/>
      <c r="F134" s="342">
        <v>104</v>
      </c>
      <c r="G134" s="360" t="s">
        <v>579</v>
      </c>
      <c r="H134" s="360" t="s">
        <v>579</v>
      </c>
      <c r="I134" s="339">
        <v>69.849999999999994</v>
      </c>
      <c r="J134" s="339">
        <v>0.44</v>
      </c>
      <c r="K134" s="339">
        <v>15.14</v>
      </c>
      <c r="L134" s="339"/>
      <c r="M134" s="339"/>
      <c r="N134" s="339">
        <v>2.0880208802088021</v>
      </c>
      <c r="O134" s="339">
        <v>0.05</v>
      </c>
      <c r="P134" s="339">
        <v>0.8</v>
      </c>
      <c r="Q134" s="339">
        <v>1.85</v>
      </c>
      <c r="R134" s="339">
        <v>4.1100000000000003</v>
      </c>
      <c r="S134" s="339">
        <v>3.6</v>
      </c>
      <c r="T134" s="339">
        <v>0.13</v>
      </c>
      <c r="U134" s="339">
        <v>0.91</v>
      </c>
      <c r="V134" s="339">
        <v>98.968020880208769</v>
      </c>
      <c r="W134" s="339">
        <v>0.4056862709002701</v>
      </c>
      <c r="X134" s="341"/>
      <c r="Y134" s="341">
        <v>288</v>
      </c>
      <c r="Z134" s="341">
        <v>36</v>
      </c>
      <c r="AA134" s="341">
        <v>35</v>
      </c>
      <c r="AB134" s="341">
        <v>12</v>
      </c>
      <c r="AC134" s="341">
        <v>125</v>
      </c>
      <c r="AD134" s="341">
        <v>102</v>
      </c>
      <c r="AE134" s="341">
        <v>15</v>
      </c>
      <c r="AF134" s="341"/>
      <c r="AG134" s="341"/>
      <c r="AH134" s="337">
        <v>1.3</v>
      </c>
      <c r="AI134" s="337">
        <v>91.39</v>
      </c>
      <c r="AJ134" s="337">
        <v>382</v>
      </c>
      <c r="AK134" s="337">
        <v>13.98</v>
      </c>
      <c r="AL134" s="337">
        <v>1.857</v>
      </c>
      <c r="AM134" s="337">
        <v>15.63</v>
      </c>
      <c r="AN134" s="337">
        <v>1.004</v>
      </c>
      <c r="AO134" s="337">
        <v>35.4</v>
      </c>
      <c r="AP134" s="337">
        <v>66.45</v>
      </c>
      <c r="AQ134" s="337">
        <v>18.46</v>
      </c>
      <c r="AR134" s="337">
        <v>6.52</v>
      </c>
      <c r="AS134" s="337">
        <v>353.77</v>
      </c>
      <c r="AT134" s="337">
        <v>21.46</v>
      </c>
      <c r="AU134" s="337">
        <v>3.15</v>
      </c>
      <c r="AV134" s="337">
        <v>137</v>
      </c>
      <c r="AW134" s="337"/>
      <c r="AX134" s="337">
        <v>0.73</v>
      </c>
      <c r="AY134" s="337">
        <v>2.06</v>
      </c>
      <c r="AZ134" s="337">
        <v>0.29099999999999998</v>
      </c>
      <c r="BA134" s="337">
        <v>1.49</v>
      </c>
      <c r="BB134" s="337">
        <v>7.78</v>
      </c>
      <c r="BC134" s="337">
        <v>0.30199999999999999</v>
      </c>
      <c r="BD134" s="337">
        <v>0.83</v>
      </c>
      <c r="BE134" s="337">
        <v>0.11799999999999999</v>
      </c>
      <c r="BF134" s="337">
        <v>0.74</v>
      </c>
      <c r="BG134" s="337">
        <v>0.115</v>
      </c>
      <c r="BH134" s="332"/>
      <c r="BI134" s="332"/>
      <c r="BJ134" s="332"/>
      <c r="BK134" s="332"/>
      <c r="BL134" s="332"/>
      <c r="BM134" s="332"/>
      <c r="BN134" s="332"/>
      <c r="BO134" s="335">
        <v>0.51268800000000003</v>
      </c>
      <c r="BP134" s="332"/>
      <c r="BQ134" s="335">
        <v>0.5126261390343021</v>
      </c>
      <c r="BR134" s="339">
        <v>2.38125030495695</v>
      </c>
      <c r="BS134" s="339"/>
      <c r="BT134" s="332"/>
      <c r="BU134" s="332"/>
      <c r="BV134" s="332"/>
      <c r="BW134" s="332"/>
      <c r="BX134" s="337"/>
      <c r="BY134" s="337"/>
      <c r="BZ134" s="337">
        <v>18.821872496394807</v>
      </c>
      <c r="CA134" s="337"/>
      <c r="CB134" s="337"/>
      <c r="CC134" s="337">
        <v>15.822654934658864</v>
      </c>
      <c r="CD134" s="337"/>
      <c r="CE134" s="337"/>
      <c r="CF134" s="337">
        <v>39.277574414313221</v>
      </c>
      <c r="CG134" s="337"/>
      <c r="CH134" s="337"/>
      <c r="CI134" s="337"/>
      <c r="CJ134" s="337"/>
      <c r="CK134" s="337"/>
      <c r="CL134" s="332"/>
      <c r="CM134" s="332"/>
      <c r="CN134" s="332"/>
      <c r="CO134" s="332"/>
      <c r="CP134" s="332"/>
      <c r="CQ134" s="335">
        <v>0.706372</v>
      </c>
      <c r="CR134" s="335"/>
      <c r="CS134" s="335"/>
      <c r="CT134" s="335">
        <v>0.70529529035033056</v>
      </c>
      <c r="EH134" s="324"/>
      <c r="EI134" s="333"/>
      <c r="EJ134" s="333"/>
    </row>
    <row r="135" spans="1:140" ht="15" x14ac:dyDescent="0.2">
      <c r="F135" s="345"/>
      <c r="CD135" s="337"/>
    </row>
  </sheetData>
  <sortState ref="A3:EU116">
    <sortCondition ref="A3:A116"/>
  </sortState>
  <pageMargins left="0.7" right="0.7" top="0.75" bottom="0.75" header="0.3" footer="0.3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G10" sqref="G10"/>
    </sheetView>
  </sheetViews>
  <sheetFormatPr baseColWidth="10" defaultRowHeight="13" x14ac:dyDescent="0.15"/>
  <sheetData>
    <row r="1" spans="1:14" ht="14" x14ac:dyDescent="0.2">
      <c r="A1" s="489" t="s">
        <v>1366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4" ht="14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489"/>
    </row>
    <row r="3" spans="1:14" s="333" customFormat="1" ht="14" x14ac:dyDescent="0.2">
      <c r="A3" s="762" t="s">
        <v>1393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1:14" s="333" customFormat="1" ht="14" x14ac:dyDescent="0.2">
      <c r="A4" s="762" t="s">
        <v>1394</v>
      </c>
      <c r="B4" s="489" t="s">
        <v>1395</v>
      </c>
      <c r="C4" s="489" t="s">
        <v>1396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4" ht="14" x14ac:dyDescent="0.2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 ht="14" x14ac:dyDescent="0.2">
      <c r="A6" s="762" t="s">
        <v>627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</row>
    <row r="7" spans="1:14" ht="14" x14ac:dyDescent="0.2">
      <c r="A7" s="763" t="s">
        <v>413</v>
      </c>
      <c r="B7" s="43" t="s">
        <v>1367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</row>
    <row r="8" spans="1:14" ht="14" x14ac:dyDescent="0.2">
      <c r="A8" s="763" t="s">
        <v>414</v>
      </c>
      <c r="B8" s="43" t="s">
        <v>1368</v>
      </c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</row>
    <row r="9" spans="1:14" ht="14" x14ac:dyDescent="0.2">
      <c r="A9" s="763" t="s">
        <v>415</v>
      </c>
      <c r="B9" s="43" t="s">
        <v>1369</v>
      </c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</row>
    <row r="10" spans="1:14" ht="14" x14ac:dyDescent="0.2">
      <c r="A10" s="763" t="s">
        <v>416</v>
      </c>
      <c r="B10" s="43" t="s">
        <v>1370</v>
      </c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</row>
    <row r="11" spans="1:14" ht="14" x14ac:dyDescent="0.2">
      <c r="A11" s="763" t="s">
        <v>1371</v>
      </c>
      <c r="B11" s="43" t="s">
        <v>1372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</row>
    <row r="12" spans="1:14" ht="14" x14ac:dyDescent="0.2">
      <c r="A12" s="763" t="s">
        <v>1373</v>
      </c>
      <c r="B12" s="487" t="s">
        <v>1374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</row>
    <row r="13" spans="1:14" ht="14" x14ac:dyDescent="0.2">
      <c r="A13" s="763" t="s">
        <v>1375</v>
      </c>
      <c r="B13" s="487" t="s">
        <v>1374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</row>
    <row r="14" spans="1:14" ht="14" x14ac:dyDescent="0.2">
      <c r="A14" s="763" t="s">
        <v>1376</v>
      </c>
      <c r="B14" s="487" t="s">
        <v>427</v>
      </c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</row>
    <row r="15" spans="1:14" ht="14" x14ac:dyDescent="0.2">
      <c r="A15" s="763" t="s">
        <v>1377</v>
      </c>
      <c r="B15" s="487" t="s">
        <v>409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</row>
    <row r="16" spans="1:14" ht="14" x14ac:dyDescent="0.2">
      <c r="A16" s="763"/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</row>
    <row r="17" spans="1:14" ht="14" x14ac:dyDescent="0.2">
      <c r="A17" s="764" t="s">
        <v>633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</row>
    <row r="18" spans="1:14" ht="14" x14ac:dyDescent="0.2">
      <c r="A18" s="763" t="s">
        <v>639</v>
      </c>
      <c r="B18" s="487" t="s">
        <v>1378</v>
      </c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</row>
    <row r="19" spans="1:14" ht="14" x14ac:dyDescent="0.2">
      <c r="A19" s="763" t="s">
        <v>640</v>
      </c>
      <c r="B19" s="487" t="s">
        <v>1379</v>
      </c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</row>
    <row r="20" spans="1:14" ht="14" x14ac:dyDescent="0.2">
      <c r="A20" s="763" t="s">
        <v>641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</row>
    <row r="21" spans="1:14" ht="14" x14ac:dyDescent="0.2">
      <c r="A21" s="763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</row>
    <row r="22" spans="1:14" ht="14" x14ac:dyDescent="0.2">
      <c r="A22" s="764" t="s">
        <v>625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</row>
    <row r="23" spans="1:14" ht="14" x14ac:dyDescent="0.2">
      <c r="A23" s="763" t="s">
        <v>1380</v>
      </c>
      <c r="B23" s="487" t="s">
        <v>1374</v>
      </c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</row>
    <row r="24" spans="1:14" ht="14" x14ac:dyDescent="0.2">
      <c r="A24" s="763" t="s">
        <v>1381</v>
      </c>
      <c r="B24" s="487" t="s">
        <v>357</v>
      </c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</row>
    <row r="25" spans="1:14" ht="14" x14ac:dyDescent="0.2">
      <c r="A25" s="763" t="s">
        <v>1382</v>
      </c>
      <c r="B25" s="487" t="s">
        <v>1383</v>
      </c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</row>
    <row r="26" spans="1:14" ht="14" x14ac:dyDescent="0.2">
      <c r="A26" s="763" t="s">
        <v>1384</v>
      </c>
      <c r="B26" s="487" t="s">
        <v>409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</row>
    <row r="27" spans="1:14" ht="14" x14ac:dyDescent="0.2">
      <c r="A27" s="763" t="s">
        <v>1385</v>
      </c>
      <c r="B27" s="487" t="s">
        <v>1386</v>
      </c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</row>
    <row r="28" spans="1:14" ht="14" x14ac:dyDescent="0.2">
      <c r="A28" s="763" t="s">
        <v>1387</v>
      </c>
      <c r="B28" s="487" t="s">
        <v>1388</v>
      </c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</row>
    <row r="29" spans="1:14" ht="14" x14ac:dyDescent="0.2">
      <c r="A29" s="487"/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</row>
    <row r="30" spans="1:14" ht="14" x14ac:dyDescent="0.2">
      <c r="A30" s="762" t="s">
        <v>1389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</row>
    <row r="31" spans="1:14" ht="14" x14ac:dyDescent="0.2">
      <c r="A31" s="487" t="s">
        <v>1390</v>
      </c>
      <c r="B31" s="487" t="s">
        <v>1391</v>
      </c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</row>
    <row r="32" spans="1:14" ht="14" x14ac:dyDescent="0.2">
      <c r="A32" s="765"/>
      <c r="B32" s="765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7"/>
      <c r="N32" s="487"/>
    </row>
    <row r="33" spans="1:14" ht="14" x14ac:dyDescent="0.2">
      <c r="A33" s="43"/>
      <c r="B33" s="43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</row>
    <row r="34" spans="1:14" ht="14" x14ac:dyDescent="0.2">
      <c r="A34" s="43" t="s">
        <v>1392</v>
      </c>
      <c r="B34" s="43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</row>
    <row r="35" spans="1:14" ht="14" x14ac:dyDescent="0.2">
      <c r="A35" s="43"/>
      <c r="B35" s="43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</row>
    <row r="36" spans="1:14" ht="14" x14ac:dyDescent="0.2">
      <c r="A36" s="43"/>
      <c r="B36" s="43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</row>
    <row r="37" spans="1:14" ht="14" x14ac:dyDescent="0.2">
      <c r="A37" s="43"/>
      <c r="B37" s="43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sqref="A1:K58"/>
    </sheetView>
  </sheetViews>
  <sheetFormatPr baseColWidth="10" defaultRowHeight="13" x14ac:dyDescent="0.15"/>
  <sheetData>
    <row r="1" spans="1:11" x14ac:dyDescent="0.15">
      <c r="A1" s="730" t="s">
        <v>1361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15">
      <c r="A2" s="730"/>
      <c r="B2" s="328"/>
      <c r="C2" s="328"/>
      <c r="D2" s="328"/>
      <c r="E2" s="328"/>
      <c r="F2" s="328"/>
      <c r="G2" s="328"/>
      <c r="H2" s="328"/>
      <c r="I2" s="328"/>
      <c r="J2" s="248"/>
      <c r="K2" s="248"/>
    </row>
    <row r="3" spans="1:11" x14ac:dyDescent="0.15">
      <c r="A3" s="245"/>
      <c r="B3" s="731"/>
      <c r="C3" s="731"/>
      <c r="D3" s="731"/>
      <c r="E3" s="731"/>
      <c r="F3" s="731"/>
      <c r="G3" s="381"/>
      <c r="H3" s="381"/>
      <c r="I3" s="381"/>
      <c r="J3" s="731"/>
      <c r="K3" s="731"/>
    </row>
    <row r="4" spans="1:11" x14ac:dyDescent="0.15">
      <c r="A4" s="241"/>
      <c r="B4" s="242" t="s">
        <v>413</v>
      </c>
      <c r="C4" s="242" t="s">
        <v>414</v>
      </c>
      <c r="D4" s="242" t="s">
        <v>415</v>
      </c>
      <c r="E4" s="242" t="s">
        <v>416</v>
      </c>
      <c r="F4" s="242" t="s">
        <v>417</v>
      </c>
      <c r="G4" s="242" t="s">
        <v>418</v>
      </c>
      <c r="H4" s="242" t="s">
        <v>419</v>
      </c>
      <c r="I4" s="242" t="s">
        <v>420</v>
      </c>
      <c r="J4" s="242" t="s">
        <v>421</v>
      </c>
      <c r="K4" s="242" t="s">
        <v>422</v>
      </c>
    </row>
    <row r="5" spans="1:11" ht="24" x14ac:dyDescent="0.15">
      <c r="A5" s="241"/>
      <c r="B5" s="243" t="s">
        <v>423</v>
      </c>
      <c r="C5" s="244" t="s">
        <v>424</v>
      </c>
      <c r="D5" s="243" t="s">
        <v>409</v>
      </c>
      <c r="E5" s="243" t="s">
        <v>425</v>
      </c>
      <c r="F5" s="243" t="s">
        <v>426</v>
      </c>
      <c r="G5" s="243" t="s">
        <v>427</v>
      </c>
      <c r="H5" s="243" t="s">
        <v>409</v>
      </c>
      <c r="I5" s="243" t="s">
        <v>357</v>
      </c>
      <c r="J5" s="243" t="s">
        <v>426</v>
      </c>
      <c r="K5" s="243" t="s">
        <v>409</v>
      </c>
    </row>
    <row r="6" spans="1:11" x14ac:dyDescent="0.15">
      <c r="A6" s="245"/>
      <c r="B6" s="727" t="s">
        <v>428</v>
      </c>
      <c r="C6" s="728"/>
      <c r="D6" s="728"/>
      <c r="E6" s="381" t="s">
        <v>429</v>
      </c>
      <c r="F6" s="381" t="s">
        <v>430</v>
      </c>
      <c r="G6" s="727" t="s">
        <v>431</v>
      </c>
      <c r="H6" s="728"/>
      <c r="I6" s="728"/>
      <c r="J6" s="729" t="s">
        <v>432</v>
      </c>
      <c r="K6" s="729"/>
    </row>
    <row r="7" spans="1:11" x14ac:dyDescent="0.15">
      <c r="A7" s="241"/>
      <c r="B7" s="247"/>
      <c r="C7" s="247"/>
      <c r="D7" s="247"/>
      <c r="E7" s="247"/>
      <c r="F7" s="247"/>
      <c r="G7" s="242"/>
      <c r="H7" s="242"/>
      <c r="I7" s="242"/>
      <c r="J7" s="248"/>
      <c r="K7" s="248"/>
    </row>
    <row r="8" spans="1:11" x14ac:dyDescent="0.15">
      <c r="A8" s="241" t="s">
        <v>433</v>
      </c>
      <c r="B8" s="249">
        <v>71.8</v>
      </c>
      <c r="C8" s="249">
        <v>68.8</v>
      </c>
      <c r="D8" s="249">
        <v>56.07</v>
      </c>
      <c r="E8" s="249">
        <v>63.5</v>
      </c>
      <c r="F8" s="249">
        <v>60.99</v>
      </c>
      <c r="G8" s="250">
        <v>45.8</v>
      </c>
      <c r="H8" s="250">
        <v>56.17</v>
      </c>
      <c r="I8" s="250">
        <v>74.05</v>
      </c>
      <c r="J8" s="251">
        <v>70.45</v>
      </c>
      <c r="K8" s="248">
        <v>55.37</v>
      </c>
    </row>
    <row r="9" spans="1:11" x14ac:dyDescent="0.15">
      <c r="A9" s="241" t="s">
        <v>221</v>
      </c>
      <c r="B9" s="249">
        <v>0.14000000000000001</v>
      </c>
      <c r="C9" s="249">
        <v>0.37</v>
      </c>
      <c r="D9" s="249">
        <v>0.77</v>
      </c>
      <c r="E9" s="249">
        <v>0.61</v>
      </c>
      <c r="F9" s="249">
        <v>0.5</v>
      </c>
      <c r="G9" s="250">
        <v>1.27</v>
      </c>
      <c r="H9" s="250">
        <v>0.55000000000000004</v>
      </c>
      <c r="I9" s="250">
        <v>0.05</v>
      </c>
      <c r="J9" s="251">
        <v>0.23400000000000001</v>
      </c>
      <c r="K9" s="248">
        <v>0.82</v>
      </c>
    </row>
    <row r="10" spans="1:11" x14ac:dyDescent="0.15">
      <c r="A10" s="241" t="s">
        <v>222</v>
      </c>
      <c r="B10" s="249">
        <v>15.96</v>
      </c>
      <c r="C10" s="249">
        <v>17.760000000000002</v>
      </c>
      <c r="D10" s="249">
        <v>17.350000000000001</v>
      </c>
      <c r="E10" s="249">
        <v>18.05</v>
      </c>
      <c r="F10" s="249">
        <v>18.5</v>
      </c>
      <c r="G10" s="250">
        <v>19.11</v>
      </c>
      <c r="H10" s="250">
        <v>18.52</v>
      </c>
      <c r="I10" s="250">
        <v>14.74</v>
      </c>
      <c r="J10" s="251">
        <v>16.02</v>
      </c>
      <c r="K10" s="248">
        <v>17.78</v>
      </c>
    </row>
    <row r="11" spans="1:11" x14ac:dyDescent="0.15">
      <c r="A11" s="241" t="s">
        <v>220</v>
      </c>
      <c r="B11" s="249">
        <v>1.03</v>
      </c>
      <c r="C11" s="249">
        <v>2.0499999999999998</v>
      </c>
      <c r="D11" s="249">
        <v>7.26</v>
      </c>
      <c r="E11" s="249">
        <v>4.1399999999999997</v>
      </c>
      <c r="F11" s="249">
        <v>5.76</v>
      </c>
      <c r="G11" s="250">
        <v>11.84</v>
      </c>
      <c r="H11" s="250">
        <v>6.31</v>
      </c>
      <c r="I11" s="250">
        <v>0.85</v>
      </c>
      <c r="J11" s="251">
        <v>2.29</v>
      </c>
      <c r="K11" s="248">
        <v>8.86</v>
      </c>
    </row>
    <row r="12" spans="1:11" x14ac:dyDescent="0.15">
      <c r="A12" s="241" t="s">
        <v>228</v>
      </c>
      <c r="B12" s="249">
        <v>0.02</v>
      </c>
      <c r="C12" s="249">
        <v>0.03</v>
      </c>
      <c r="D12" s="249">
        <v>0.15</v>
      </c>
      <c r="E12" s="249">
        <v>7.0000000000000007E-2</v>
      </c>
      <c r="F12" s="249">
        <v>0.18</v>
      </c>
      <c r="G12" s="250">
        <v>0.14000000000000001</v>
      </c>
      <c r="H12" s="250">
        <v>0.14000000000000001</v>
      </c>
      <c r="I12" s="250">
        <v>0.15</v>
      </c>
      <c r="J12" s="251">
        <v>5.2999999999999999E-2</v>
      </c>
      <c r="K12" s="248">
        <v>0.15</v>
      </c>
    </row>
    <row r="13" spans="1:11" x14ac:dyDescent="0.15">
      <c r="A13" s="241" t="s">
        <v>218</v>
      </c>
      <c r="B13" s="249">
        <v>0.2</v>
      </c>
      <c r="C13" s="249">
        <v>0.73</v>
      </c>
      <c r="D13" s="249">
        <v>3.41</v>
      </c>
      <c r="E13" s="249">
        <v>1.76</v>
      </c>
      <c r="F13" s="249">
        <v>1.73</v>
      </c>
      <c r="G13" s="250">
        <v>5.13</v>
      </c>
      <c r="H13" s="250">
        <v>2.66</v>
      </c>
      <c r="I13" s="250">
        <v>0.17</v>
      </c>
      <c r="J13" s="251">
        <v>1.07</v>
      </c>
      <c r="K13" s="248">
        <v>4.49</v>
      </c>
    </row>
    <row r="14" spans="1:11" x14ac:dyDescent="0.15">
      <c r="A14" s="241" t="s">
        <v>217</v>
      </c>
      <c r="B14" s="249">
        <v>1.95</v>
      </c>
      <c r="C14" s="249">
        <v>3.38</v>
      </c>
      <c r="D14" s="249">
        <v>6.76</v>
      </c>
      <c r="E14" s="249">
        <v>4.4800000000000004</v>
      </c>
      <c r="F14" s="249">
        <v>6.37</v>
      </c>
      <c r="G14" s="250">
        <v>10.49</v>
      </c>
      <c r="H14" s="250">
        <v>7.93</v>
      </c>
      <c r="I14" s="250">
        <v>2.0099999999999998</v>
      </c>
      <c r="J14" s="251">
        <v>4</v>
      </c>
      <c r="K14" s="248">
        <v>8.52</v>
      </c>
    </row>
    <row r="15" spans="1:11" x14ac:dyDescent="0.15">
      <c r="A15" s="241" t="s">
        <v>216</v>
      </c>
      <c r="B15" s="249">
        <v>3.75</v>
      </c>
      <c r="C15" s="249">
        <v>4.54</v>
      </c>
      <c r="D15" s="249">
        <v>3.41</v>
      </c>
      <c r="E15" s="249">
        <v>4.49</v>
      </c>
      <c r="F15" s="249">
        <v>3.57</v>
      </c>
      <c r="G15" s="250">
        <v>3.32</v>
      </c>
      <c r="H15" s="250">
        <v>4.2699999999999996</v>
      </c>
      <c r="I15" s="250">
        <v>3.64</v>
      </c>
      <c r="J15" s="251">
        <v>4.5599999999999996</v>
      </c>
      <c r="K15" s="248">
        <v>2.91</v>
      </c>
    </row>
    <row r="16" spans="1:11" x14ac:dyDescent="0.15">
      <c r="A16" s="241" t="s">
        <v>215</v>
      </c>
      <c r="B16" s="249">
        <v>4.2300000000000004</v>
      </c>
      <c r="C16" s="249">
        <v>2.39</v>
      </c>
      <c r="D16" s="249">
        <v>2.96</v>
      </c>
      <c r="E16" s="249">
        <v>2.14</v>
      </c>
      <c r="F16" s="249">
        <v>0.85</v>
      </c>
      <c r="G16" s="250">
        <v>0.19</v>
      </c>
      <c r="H16" s="250">
        <v>0.36</v>
      </c>
      <c r="I16" s="250">
        <v>1.77</v>
      </c>
      <c r="J16" s="251">
        <v>0.78</v>
      </c>
      <c r="K16" s="248">
        <v>0.77</v>
      </c>
    </row>
    <row r="17" spans="1:11" x14ac:dyDescent="0.15">
      <c r="A17" s="241" t="s">
        <v>227</v>
      </c>
      <c r="B17" s="249">
        <v>0.02</v>
      </c>
      <c r="C17" s="249">
        <v>0.12</v>
      </c>
      <c r="D17" s="249">
        <v>0.27</v>
      </c>
      <c r="E17" s="249">
        <v>0.24</v>
      </c>
      <c r="F17" s="249">
        <v>0.19</v>
      </c>
      <c r="G17" s="250">
        <v>0.34</v>
      </c>
      <c r="H17" s="250">
        <v>0.22</v>
      </c>
      <c r="I17" s="250">
        <v>0.06</v>
      </c>
      <c r="J17" s="251">
        <v>0.05</v>
      </c>
      <c r="K17" s="248">
        <v>0.14000000000000001</v>
      </c>
    </row>
    <row r="18" spans="1:11" x14ac:dyDescent="0.15">
      <c r="A18" s="241" t="s">
        <v>434</v>
      </c>
      <c r="B18" s="249">
        <v>0.06</v>
      </c>
      <c r="C18" s="249">
        <v>0.25</v>
      </c>
      <c r="D18" s="249">
        <v>0.62</v>
      </c>
      <c r="E18" s="249">
        <v>0.46</v>
      </c>
      <c r="F18" s="249">
        <v>0.43</v>
      </c>
      <c r="G18" s="250">
        <v>1.53</v>
      </c>
      <c r="H18" s="250">
        <v>1.78</v>
      </c>
      <c r="I18" s="250">
        <v>1.19</v>
      </c>
      <c r="J18" s="251">
        <v>0.37</v>
      </c>
      <c r="K18" s="248">
        <v>-0.16</v>
      </c>
    </row>
    <row r="19" spans="1:11" x14ac:dyDescent="0.15">
      <c r="A19" s="241" t="s">
        <v>1362</v>
      </c>
      <c r="B19" s="249">
        <v>99.15</v>
      </c>
      <c r="C19" s="249">
        <v>99.87</v>
      </c>
      <c r="D19" s="249">
        <v>99.02</v>
      </c>
      <c r="E19" s="249">
        <v>99.93</v>
      </c>
      <c r="F19" s="249">
        <v>99.08</v>
      </c>
      <c r="G19" s="252">
        <f>SUM(G8:G18)</f>
        <v>99.16</v>
      </c>
      <c r="H19" s="252">
        <f>SUM(H8:H18)</f>
        <v>98.91</v>
      </c>
      <c r="I19" s="252">
        <f>SUM(I8:I18)</f>
        <v>98.679999999999993</v>
      </c>
      <c r="J19" s="252">
        <f>SUM(J8:J18)</f>
        <v>99.876999999999995</v>
      </c>
      <c r="K19" s="252">
        <f>SUM(K8:K18)</f>
        <v>99.649999999999991</v>
      </c>
    </row>
    <row r="20" spans="1:11" x14ac:dyDescent="0.15">
      <c r="A20" s="241"/>
      <c r="B20" s="249"/>
      <c r="C20" s="249"/>
      <c r="D20" s="249"/>
      <c r="E20" s="249"/>
      <c r="F20" s="249"/>
      <c r="G20" s="250"/>
      <c r="H20" s="250"/>
      <c r="I20" s="250"/>
      <c r="J20" s="248"/>
      <c r="K20" s="248"/>
    </row>
    <row r="21" spans="1:11" x14ac:dyDescent="0.15">
      <c r="A21" s="241" t="s">
        <v>435</v>
      </c>
      <c r="B21" s="253">
        <v>3.6891092213650589</v>
      </c>
      <c r="C21" s="253">
        <v>5.9473387169492771</v>
      </c>
      <c r="D21" s="253">
        <v>7.9563702518743931</v>
      </c>
      <c r="E21" s="253">
        <v>7.4696678970267172</v>
      </c>
      <c r="F21" s="253">
        <v>3.1816825111629625</v>
      </c>
      <c r="G21" s="250">
        <v>1.8</v>
      </c>
      <c r="H21" s="250">
        <v>2.96</v>
      </c>
      <c r="I21" s="250">
        <v>6.31</v>
      </c>
      <c r="J21" s="254">
        <v>1.1976</v>
      </c>
      <c r="K21" s="333">
        <v>3</v>
      </c>
    </row>
    <row r="22" spans="1:11" x14ac:dyDescent="0.15">
      <c r="A22" s="241" t="s">
        <v>49</v>
      </c>
      <c r="B22" s="248">
        <v>103</v>
      </c>
      <c r="C22" s="248">
        <v>131</v>
      </c>
      <c r="D22" s="248">
        <v>108</v>
      </c>
      <c r="E22" s="248">
        <v>139</v>
      </c>
      <c r="F22" s="248">
        <v>78</v>
      </c>
      <c r="G22" s="250">
        <v>41</v>
      </c>
      <c r="H22" s="250">
        <v>104</v>
      </c>
      <c r="I22" s="250">
        <v>48</v>
      </c>
      <c r="J22" s="255">
        <v>82.960382999999993</v>
      </c>
      <c r="K22" s="333">
        <v>88</v>
      </c>
    </row>
    <row r="23" spans="1:11" x14ac:dyDescent="0.15">
      <c r="A23" s="241" t="s">
        <v>48</v>
      </c>
      <c r="B23" s="248">
        <v>7</v>
      </c>
      <c r="C23" s="248">
        <v>8</v>
      </c>
      <c r="D23" s="248">
        <v>6</v>
      </c>
      <c r="E23" s="248">
        <v>7</v>
      </c>
      <c r="F23" s="248">
        <v>4</v>
      </c>
      <c r="G23" s="256" t="s">
        <v>654</v>
      </c>
      <c r="H23" s="256" t="s">
        <v>654</v>
      </c>
      <c r="I23" s="256" t="s">
        <v>654</v>
      </c>
      <c r="J23" s="254">
        <v>2.299105</v>
      </c>
      <c r="K23" s="333">
        <v>2.7</v>
      </c>
    </row>
    <row r="24" spans="1:11" x14ac:dyDescent="0.15">
      <c r="A24" s="241" t="s">
        <v>43</v>
      </c>
      <c r="B24" s="248">
        <v>3</v>
      </c>
      <c r="C24" s="248">
        <v>6</v>
      </c>
      <c r="D24" s="248">
        <v>25</v>
      </c>
      <c r="E24" s="248">
        <v>11</v>
      </c>
      <c r="F24" s="248">
        <v>21</v>
      </c>
      <c r="G24" s="250">
        <v>28</v>
      </c>
      <c r="H24" s="250">
        <v>20</v>
      </c>
      <c r="I24" s="250">
        <v>11.37</v>
      </c>
      <c r="J24" s="254">
        <v>1.9225369999999999</v>
      </c>
      <c r="K24" s="333">
        <v>20.100000000000001</v>
      </c>
    </row>
    <row r="25" spans="1:11" x14ac:dyDescent="0.15">
      <c r="A25" s="241" t="s">
        <v>52</v>
      </c>
      <c r="B25" s="257">
        <v>353.97974199999999</v>
      </c>
      <c r="C25" s="257">
        <v>613.45974200000001</v>
      </c>
      <c r="D25" s="257">
        <v>652.66974200000004</v>
      </c>
      <c r="E25" s="257">
        <v>924.77974199999994</v>
      </c>
      <c r="F25" s="257">
        <v>507.11974199999997</v>
      </c>
      <c r="G25" s="250">
        <v>353</v>
      </c>
      <c r="H25" s="250">
        <v>428</v>
      </c>
      <c r="I25" s="250">
        <v>195</v>
      </c>
      <c r="J25" s="255">
        <v>430.808198</v>
      </c>
      <c r="K25" s="333">
        <v>333</v>
      </c>
    </row>
    <row r="26" spans="1:11" x14ac:dyDescent="0.15">
      <c r="A26" s="241" t="s">
        <v>59</v>
      </c>
      <c r="B26" s="253">
        <v>0.33105201999999995</v>
      </c>
      <c r="C26" s="253">
        <v>0.95791201999999998</v>
      </c>
      <c r="D26" s="253">
        <v>0.72972202000000008</v>
      </c>
      <c r="E26" s="253">
        <v>1.97595202</v>
      </c>
      <c r="F26" s="253">
        <v>0.39445201999999996</v>
      </c>
      <c r="G26" s="250">
        <v>7.0000000000000007E-2</v>
      </c>
      <c r="H26" s="250">
        <v>0.04</v>
      </c>
      <c r="I26" s="250">
        <v>0.42</v>
      </c>
      <c r="J26" s="258">
        <v>7.8557000000000002E-2</v>
      </c>
      <c r="K26" s="333">
        <v>7.0000000000000007E-2</v>
      </c>
    </row>
    <row r="27" spans="1:11" x14ac:dyDescent="0.15">
      <c r="A27" s="241" t="s">
        <v>60</v>
      </c>
      <c r="B27" s="253">
        <v>7.4800940100000002</v>
      </c>
      <c r="C27" s="253">
        <v>15.12199401</v>
      </c>
      <c r="D27" s="253">
        <v>2.7345940099999999</v>
      </c>
      <c r="E27" s="253">
        <v>8.8018940099999998</v>
      </c>
      <c r="F27" s="253">
        <v>1.8982940099999999</v>
      </c>
      <c r="G27" s="250">
        <v>0.18</v>
      </c>
      <c r="H27" s="250">
        <v>0.15</v>
      </c>
      <c r="I27" s="250">
        <v>1.49</v>
      </c>
      <c r="J27" s="258">
        <v>0.40552300000000002</v>
      </c>
      <c r="K27" s="333">
        <v>0.23</v>
      </c>
    </row>
    <row r="28" spans="1:11" x14ac:dyDescent="0.15">
      <c r="A28" s="241" t="s">
        <v>62</v>
      </c>
      <c r="B28" s="253">
        <v>75.750750299999993</v>
      </c>
      <c r="C28" s="253">
        <v>64.80975029999999</v>
      </c>
      <c r="D28" s="253">
        <v>86.205750299999991</v>
      </c>
      <c r="E28" s="253">
        <v>76.8117503</v>
      </c>
      <c r="F28" s="253">
        <v>36.388750299999998</v>
      </c>
      <c r="G28" s="250">
        <v>0.85</v>
      </c>
      <c r="H28" s="259">
        <v>2.69</v>
      </c>
      <c r="I28" s="250">
        <v>50.78</v>
      </c>
      <c r="J28" s="255">
        <v>11.066955999999999</v>
      </c>
      <c r="K28" s="333">
        <v>7</v>
      </c>
    </row>
    <row r="29" spans="1:11" x14ac:dyDescent="0.15">
      <c r="A29" s="241" t="s">
        <v>54</v>
      </c>
      <c r="B29" s="253">
        <v>25.775539999999999</v>
      </c>
      <c r="C29" s="253">
        <v>19.820539999999998</v>
      </c>
      <c r="D29" s="253">
        <v>12.81954</v>
      </c>
      <c r="E29" s="253">
        <v>13.13354</v>
      </c>
      <c r="F29" s="253">
        <v>2.6884399999999999</v>
      </c>
      <c r="G29" s="250">
        <v>29.7</v>
      </c>
      <c r="H29" s="250">
        <v>4.4000000000000004</v>
      </c>
      <c r="I29" s="250">
        <v>73.3</v>
      </c>
      <c r="J29" s="250" t="s">
        <v>1363</v>
      </c>
      <c r="K29" s="250" t="s">
        <v>1363</v>
      </c>
    </row>
    <row r="30" spans="1:11" x14ac:dyDescent="0.15">
      <c r="A30" s="241" t="s">
        <v>61</v>
      </c>
      <c r="B30" s="248">
        <v>1144</v>
      </c>
      <c r="C30" s="248">
        <v>765</v>
      </c>
      <c r="D30" s="248">
        <v>888</v>
      </c>
      <c r="E30" s="248">
        <v>577</v>
      </c>
      <c r="F30" s="248">
        <v>118</v>
      </c>
      <c r="G30" s="250">
        <v>67</v>
      </c>
      <c r="H30" s="250">
        <v>108</v>
      </c>
      <c r="I30" s="250">
        <v>1123</v>
      </c>
      <c r="J30" s="255">
        <v>315.57798600000001</v>
      </c>
      <c r="K30" s="333">
        <v>153</v>
      </c>
    </row>
    <row r="31" spans="1:11" x14ac:dyDescent="0.15">
      <c r="A31" s="241" t="s">
        <v>436</v>
      </c>
      <c r="B31" s="248">
        <v>16</v>
      </c>
      <c r="C31" s="248">
        <v>19</v>
      </c>
      <c r="D31" s="248">
        <v>16</v>
      </c>
      <c r="E31" s="248">
        <v>17</v>
      </c>
      <c r="F31" s="248">
        <v>16</v>
      </c>
      <c r="G31" s="250">
        <v>15</v>
      </c>
      <c r="H31" s="250">
        <v>14</v>
      </c>
      <c r="I31" s="250">
        <v>10</v>
      </c>
      <c r="J31" s="260">
        <v>14.990012</v>
      </c>
      <c r="K31" s="333">
        <v>18</v>
      </c>
    </row>
    <row r="32" spans="1:11" x14ac:dyDescent="0.15">
      <c r="A32" s="241" t="s">
        <v>437</v>
      </c>
      <c r="B32" s="248">
        <v>27</v>
      </c>
      <c r="C32" s="248">
        <v>43</v>
      </c>
      <c r="D32" s="248">
        <v>75</v>
      </c>
      <c r="E32" s="248">
        <v>67</v>
      </c>
      <c r="F32" s="248">
        <v>79</v>
      </c>
      <c r="G32" s="250">
        <v>80</v>
      </c>
      <c r="H32" s="250">
        <v>69</v>
      </c>
      <c r="I32" s="250">
        <v>35</v>
      </c>
      <c r="J32" s="250" t="s">
        <v>1363</v>
      </c>
      <c r="K32" s="333">
        <v>64</v>
      </c>
    </row>
    <row r="33" spans="1:11" x14ac:dyDescent="0.15">
      <c r="A33" s="241" t="s">
        <v>438</v>
      </c>
      <c r="B33" s="248">
        <v>24</v>
      </c>
      <c r="C33" s="248">
        <v>7</v>
      </c>
      <c r="D33" s="248">
        <v>79</v>
      </c>
      <c r="E33" s="248">
        <v>26</v>
      </c>
      <c r="F33" s="248">
        <v>12</v>
      </c>
      <c r="G33" s="250">
        <v>73</v>
      </c>
      <c r="H33" s="250">
        <v>7</v>
      </c>
      <c r="I33" s="250" t="s">
        <v>1363</v>
      </c>
      <c r="J33" s="250" t="s">
        <v>1363</v>
      </c>
      <c r="K33" s="333">
        <v>49</v>
      </c>
    </row>
    <row r="34" spans="1:11" x14ac:dyDescent="0.15">
      <c r="A34" s="241" t="s">
        <v>439</v>
      </c>
      <c r="B34" s="248">
        <v>2</v>
      </c>
      <c r="C34" s="248">
        <v>2</v>
      </c>
      <c r="D34" s="248">
        <v>14</v>
      </c>
      <c r="E34" s="248">
        <v>12</v>
      </c>
      <c r="F34" s="250" t="s">
        <v>1363</v>
      </c>
      <c r="G34" s="250" t="s">
        <v>1363</v>
      </c>
      <c r="H34" s="250" t="s">
        <v>1363</v>
      </c>
      <c r="I34" s="250" t="s">
        <v>1363</v>
      </c>
      <c r="J34" s="250" t="s">
        <v>1363</v>
      </c>
      <c r="K34" s="333">
        <v>22</v>
      </c>
    </row>
    <row r="35" spans="1:11" x14ac:dyDescent="0.15">
      <c r="A35" s="241" t="s">
        <v>440</v>
      </c>
      <c r="B35" s="248">
        <v>3</v>
      </c>
      <c r="C35" s="248">
        <v>5</v>
      </c>
      <c r="D35" s="248">
        <v>15</v>
      </c>
      <c r="E35" s="248">
        <v>7</v>
      </c>
      <c r="F35" s="248">
        <v>10</v>
      </c>
      <c r="G35" s="256" t="s">
        <v>654</v>
      </c>
      <c r="H35" s="256" t="s">
        <v>654</v>
      </c>
      <c r="I35" s="256" t="s">
        <v>654</v>
      </c>
      <c r="J35" s="260">
        <v>4.5797169999999996</v>
      </c>
      <c r="K35" s="333">
        <v>26</v>
      </c>
    </row>
    <row r="36" spans="1:11" x14ac:dyDescent="0.15">
      <c r="A36" s="241" t="s">
        <v>441</v>
      </c>
      <c r="B36" s="248">
        <v>95</v>
      </c>
      <c r="C36" s="248">
        <v>11</v>
      </c>
      <c r="D36" s="248">
        <v>30</v>
      </c>
      <c r="E36" s="248">
        <v>22</v>
      </c>
      <c r="F36" s="248">
        <v>6</v>
      </c>
      <c r="G36" s="250" t="s">
        <v>1363</v>
      </c>
      <c r="H36" s="250" t="s">
        <v>1363</v>
      </c>
      <c r="I36" s="250" t="s">
        <v>1363</v>
      </c>
      <c r="J36" s="260">
        <v>24.06793</v>
      </c>
      <c r="K36" s="333">
        <v>29</v>
      </c>
    </row>
    <row r="37" spans="1:11" x14ac:dyDescent="0.15">
      <c r="A37" s="241" t="s">
        <v>442</v>
      </c>
      <c r="B37" s="248">
        <v>12</v>
      </c>
      <c r="C37" s="248">
        <v>46</v>
      </c>
      <c r="D37" s="248">
        <v>166</v>
      </c>
      <c r="E37" s="248">
        <v>90</v>
      </c>
      <c r="F37" s="248">
        <v>66</v>
      </c>
      <c r="G37" s="250">
        <v>194</v>
      </c>
      <c r="H37" s="250">
        <v>75</v>
      </c>
      <c r="I37" s="250" t="s">
        <v>1363</v>
      </c>
      <c r="J37" s="260">
        <v>20.974212999999999</v>
      </c>
      <c r="K37" s="333">
        <v>186</v>
      </c>
    </row>
    <row r="38" spans="1:11" x14ac:dyDescent="0.15">
      <c r="A38" s="241" t="s">
        <v>63</v>
      </c>
      <c r="B38" s="253">
        <v>1.2836240400000001</v>
      </c>
      <c r="C38" s="253">
        <v>1.9341240400000002</v>
      </c>
      <c r="D38" s="253">
        <v>5.2104240399999995</v>
      </c>
      <c r="E38" s="253">
        <v>3.7657240399999998</v>
      </c>
      <c r="F38" s="253">
        <v>0.93241404000000006</v>
      </c>
      <c r="G38" s="250">
        <v>0.1</v>
      </c>
      <c r="H38" s="250">
        <v>0.1</v>
      </c>
      <c r="I38" s="250">
        <v>1.1000000000000001</v>
      </c>
      <c r="J38" s="254">
        <v>0.223107</v>
      </c>
      <c r="K38" s="250" t="s">
        <v>1363</v>
      </c>
    </row>
    <row r="39" spans="1:11" x14ac:dyDescent="0.15">
      <c r="A39" s="241" t="s">
        <v>57</v>
      </c>
      <c r="B39" s="253">
        <v>0.20054411076326636</v>
      </c>
      <c r="C39" s="253">
        <v>0.47276764604895366</v>
      </c>
      <c r="D39" s="253">
        <v>0.3751519674269721</v>
      </c>
      <c r="E39" s="253">
        <v>0.49669080359438572</v>
      </c>
      <c r="F39" s="253">
        <v>0.18849696505680577</v>
      </c>
      <c r="G39" s="250">
        <v>7.0000000000000007E-2</v>
      </c>
      <c r="H39" s="250">
        <v>0.12</v>
      </c>
      <c r="I39" s="250">
        <v>0.52</v>
      </c>
      <c r="J39" s="261">
        <v>5.9364E-2</v>
      </c>
      <c r="K39" s="333">
        <v>0.26</v>
      </c>
    </row>
    <row r="40" spans="1:11" x14ac:dyDescent="0.15">
      <c r="A40" s="241"/>
      <c r="B40" s="249"/>
      <c r="C40" s="249"/>
      <c r="D40" s="249"/>
      <c r="E40" s="249"/>
      <c r="F40" s="249"/>
      <c r="G40" s="250"/>
      <c r="H40" s="250"/>
      <c r="I40" s="250"/>
      <c r="J40" s="248"/>
      <c r="K40" s="248"/>
    </row>
    <row r="41" spans="1:11" x14ac:dyDescent="0.15">
      <c r="A41" s="241" t="s">
        <v>443</v>
      </c>
      <c r="B41" s="249">
        <v>10.344731599999999</v>
      </c>
      <c r="C41" s="249">
        <v>33.729731600000001</v>
      </c>
      <c r="D41" s="249">
        <v>28.619731599999998</v>
      </c>
      <c r="E41" s="249">
        <v>29.044731599999999</v>
      </c>
      <c r="F41" s="249">
        <v>10.553731599999999</v>
      </c>
      <c r="G41" s="252">
        <v>5.2</v>
      </c>
      <c r="H41" s="252">
        <v>8.6199999999999992</v>
      </c>
      <c r="I41" s="252">
        <v>6.44</v>
      </c>
      <c r="J41" s="258">
        <v>8.6193329999999992</v>
      </c>
      <c r="K41" s="89">
        <v>11.5</v>
      </c>
    </row>
    <row r="42" spans="1:11" x14ac:dyDescent="0.15">
      <c r="A42" s="241" t="s">
        <v>55</v>
      </c>
      <c r="B42" s="249">
        <v>20.090902799999999</v>
      </c>
      <c r="C42" s="249">
        <v>57.328902800000002</v>
      </c>
      <c r="D42" s="249">
        <v>54.801902800000001</v>
      </c>
      <c r="E42" s="249">
        <v>54.824902799999997</v>
      </c>
      <c r="F42" s="249">
        <v>24.9699028</v>
      </c>
      <c r="G42" s="252">
        <v>14.81</v>
      </c>
      <c r="H42" s="252">
        <v>21.52</v>
      </c>
      <c r="I42" s="252">
        <v>13.36</v>
      </c>
      <c r="J42" s="262">
        <v>14.329693000000001</v>
      </c>
      <c r="K42" s="89">
        <v>22.6</v>
      </c>
    </row>
    <row r="43" spans="1:11" x14ac:dyDescent="0.15">
      <c r="A43" s="241" t="s">
        <v>53</v>
      </c>
      <c r="B43" s="249">
        <v>2.1530883800000002</v>
      </c>
      <c r="C43" s="249">
        <v>5.52038838</v>
      </c>
      <c r="D43" s="249">
        <v>6.1936883799999993</v>
      </c>
      <c r="E43" s="249">
        <v>5.8783883800000005</v>
      </c>
      <c r="F43" s="249">
        <v>3.1909883799999998</v>
      </c>
      <c r="G43" s="252">
        <v>2.31</v>
      </c>
      <c r="H43" s="252">
        <v>2.89</v>
      </c>
      <c r="I43" s="252">
        <v>1.51</v>
      </c>
      <c r="J43" s="258">
        <v>1.4565699999999999</v>
      </c>
      <c r="K43" s="89">
        <v>2.89</v>
      </c>
    </row>
    <row r="44" spans="1:11" x14ac:dyDescent="0.15">
      <c r="A44" s="241" t="s">
        <v>51</v>
      </c>
      <c r="B44" s="249">
        <v>7.6412169000000008</v>
      </c>
      <c r="C44" s="249">
        <v>18.094116900000003</v>
      </c>
      <c r="D44" s="249">
        <v>24.732116900000001</v>
      </c>
      <c r="E44" s="249">
        <v>21.4551169</v>
      </c>
      <c r="F44" s="249">
        <v>13.800116900000001</v>
      </c>
      <c r="G44" s="252">
        <v>12.9</v>
      </c>
      <c r="H44" s="252">
        <v>13.31</v>
      </c>
      <c r="I44" s="252">
        <v>5.83</v>
      </c>
      <c r="J44" s="258">
        <v>4.6950609999999999</v>
      </c>
      <c r="K44" s="89">
        <v>12.1</v>
      </c>
    </row>
    <row r="45" spans="1:11" x14ac:dyDescent="0.15">
      <c r="A45" s="241" t="s">
        <v>50</v>
      </c>
      <c r="B45" s="249">
        <v>1.2418573900000001</v>
      </c>
      <c r="C45" s="249">
        <v>2.40585739</v>
      </c>
      <c r="D45" s="249">
        <v>4.9083573899999999</v>
      </c>
      <c r="E45" s="249">
        <v>3.3405573899999998</v>
      </c>
      <c r="F45" s="249">
        <v>2.90335739</v>
      </c>
      <c r="G45" s="252">
        <v>3.72</v>
      </c>
      <c r="H45" s="252">
        <v>2.95</v>
      </c>
      <c r="I45" s="252">
        <v>1.23</v>
      </c>
      <c r="J45" s="258">
        <v>0.702565</v>
      </c>
      <c r="K45" s="89">
        <v>3.1</v>
      </c>
    </row>
    <row r="46" spans="1:11" x14ac:dyDescent="0.15">
      <c r="A46" s="241" t="s">
        <v>47</v>
      </c>
      <c r="B46" s="249">
        <v>0.44710386038473288</v>
      </c>
      <c r="C46" s="249">
        <v>0.58932825733129768</v>
      </c>
      <c r="D46" s="249">
        <v>1.3838196466442747</v>
      </c>
      <c r="E46" s="249">
        <v>0.90322593672061069</v>
      </c>
      <c r="F46" s="249">
        <v>0.95352453214045807</v>
      </c>
      <c r="G46" s="252">
        <v>1.23</v>
      </c>
      <c r="H46" s="252">
        <v>0.96</v>
      </c>
      <c r="I46" s="252">
        <v>0.27</v>
      </c>
      <c r="J46" s="258">
        <v>0.54499500000000001</v>
      </c>
      <c r="K46" s="89">
        <v>1.06</v>
      </c>
    </row>
    <row r="47" spans="1:11" x14ac:dyDescent="0.15">
      <c r="A47" s="241" t="s">
        <v>46</v>
      </c>
      <c r="B47" s="249">
        <v>0.76607893455009346</v>
      </c>
      <c r="C47" s="249">
        <v>1.4418543857113819</v>
      </c>
      <c r="D47" s="249">
        <v>4.3447476779819727</v>
      </c>
      <c r="E47" s="249">
        <v>2.3303648774545391</v>
      </c>
      <c r="F47" s="249">
        <v>2.7332122044508309</v>
      </c>
      <c r="G47" s="252">
        <v>4.32</v>
      </c>
      <c r="H47" s="252">
        <v>2.87</v>
      </c>
      <c r="I47" s="252">
        <v>1.29</v>
      </c>
      <c r="J47" s="258">
        <v>0.44379000000000002</v>
      </c>
      <c r="K47" s="89">
        <v>3.22</v>
      </c>
    </row>
    <row r="48" spans="1:11" x14ac:dyDescent="0.15">
      <c r="A48" s="241" t="s">
        <v>45</v>
      </c>
      <c r="B48" s="249">
        <v>8.1770105647868047E-2</v>
      </c>
      <c r="C48" s="249">
        <v>0.1813885135676066</v>
      </c>
      <c r="D48" s="249">
        <v>0.6638593420239417</v>
      </c>
      <c r="E48" s="249">
        <v>0.30882363023553994</v>
      </c>
      <c r="F48" s="249">
        <v>0.45447964984487343</v>
      </c>
      <c r="G48" s="252">
        <v>0.75</v>
      </c>
      <c r="H48" s="252">
        <v>0.47</v>
      </c>
      <c r="I48" s="252">
        <v>0.22</v>
      </c>
      <c r="J48" s="258">
        <v>6.3669000000000003E-2</v>
      </c>
      <c r="K48" s="89">
        <v>0.6</v>
      </c>
    </row>
    <row r="49" spans="1:11" x14ac:dyDescent="0.15">
      <c r="A49" s="241" t="s">
        <v>44</v>
      </c>
      <c r="B49" s="249">
        <v>0.32756562303168185</v>
      </c>
      <c r="C49" s="249">
        <v>0.86348875296160554</v>
      </c>
      <c r="D49" s="249">
        <v>3.6930412530179217</v>
      </c>
      <c r="E49" s="249">
        <v>1.5960995984749053</v>
      </c>
      <c r="F49" s="249">
        <v>2.8417666430332473</v>
      </c>
      <c r="G49" s="252">
        <v>4.59</v>
      </c>
      <c r="H49" s="252">
        <v>2.89</v>
      </c>
      <c r="I49" s="252">
        <v>1.39</v>
      </c>
      <c r="J49" s="258">
        <v>0.33168500000000001</v>
      </c>
      <c r="K49" s="89">
        <v>3.66</v>
      </c>
    </row>
    <row r="50" spans="1:11" x14ac:dyDescent="0.15">
      <c r="A50" s="241" t="s">
        <v>42</v>
      </c>
      <c r="B50" s="249">
        <v>5.4015570600349908E-2</v>
      </c>
      <c r="C50" s="249">
        <v>0.16313815674671153</v>
      </c>
      <c r="D50" s="249">
        <v>0.774205594052498</v>
      </c>
      <c r="E50" s="249">
        <v>0.31358851367821178</v>
      </c>
      <c r="F50" s="249">
        <v>0.63921737337077711</v>
      </c>
      <c r="G50" s="252">
        <v>1.01</v>
      </c>
      <c r="H50" s="252">
        <v>0.65</v>
      </c>
      <c r="I50" s="252">
        <v>0.3</v>
      </c>
      <c r="J50" s="258">
        <v>6.4065999999999998E-2</v>
      </c>
      <c r="K50" s="89">
        <v>0.77</v>
      </c>
    </row>
    <row r="51" spans="1:11" x14ac:dyDescent="0.15">
      <c r="A51" s="241" t="s">
        <v>41</v>
      </c>
      <c r="B51" s="249">
        <v>0.1236301103294557</v>
      </c>
      <c r="C51" s="249">
        <v>0.41596188906080844</v>
      </c>
      <c r="D51" s="249">
        <v>2.1339473453402742</v>
      </c>
      <c r="E51" s="249">
        <v>0.82803303830230091</v>
      </c>
      <c r="F51" s="249">
        <v>1.8712747651373278</v>
      </c>
      <c r="G51" s="252">
        <v>2.88</v>
      </c>
      <c r="H51" s="252">
        <v>1.9</v>
      </c>
      <c r="I51" s="252">
        <v>0.81</v>
      </c>
      <c r="J51" s="258">
        <v>0.20288</v>
      </c>
      <c r="K51" s="89">
        <v>2.06</v>
      </c>
    </row>
    <row r="52" spans="1:11" x14ac:dyDescent="0.15">
      <c r="A52" s="241" t="s">
        <v>40</v>
      </c>
      <c r="B52" s="249">
        <v>1.6729611109553587E-2</v>
      </c>
      <c r="C52" s="249">
        <v>6.3163871195375337E-2</v>
      </c>
      <c r="D52" s="249">
        <v>0.30057346226052734</v>
      </c>
      <c r="E52" s="249">
        <v>0.11804637462710967</v>
      </c>
      <c r="F52" s="249">
        <v>0.27966293004226211</v>
      </c>
      <c r="G52" s="252">
        <v>0.41</v>
      </c>
      <c r="H52" s="252">
        <v>0.28999999999999998</v>
      </c>
      <c r="I52" s="252">
        <v>0.13</v>
      </c>
      <c r="J52" s="258">
        <v>3.0515E-2</v>
      </c>
      <c r="K52" s="89">
        <v>0.34300000000000003</v>
      </c>
    </row>
    <row r="53" spans="1:11" x14ac:dyDescent="0.15">
      <c r="A53" s="241" t="s">
        <v>39</v>
      </c>
      <c r="B53" s="249">
        <v>9.4841435736033902E-2</v>
      </c>
      <c r="C53" s="249">
        <v>0.3824674317837356</v>
      </c>
      <c r="D53" s="249">
        <v>1.9664887640294935</v>
      </c>
      <c r="E53" s="249">
        <v>0.74140199957683539</v>
      </c>
      <c r="F53" s="249">
        <v>1.8354594919721547</v>
      </c>
      <c r="G53" s="252">
        <v>2.39</v>
      </c>
      <c r="H53" s="252">
        <v>1.89</v>
      </c>
      <c r="I53" s="252">
        <v>0.91</v>
      </c>
      <c r="J53" s="258">
        <v>0.23983199999999999</v>
      </c>
      <c r="K53" s="89">
        <v>2.16</v>
      </c>
    </row>
    <row r="54" spans="1:11" x14ac:dyDescent="0.15">
      <c r="A54" s="241" t="s">
        <v>38</v>
      </c>
      <c r="B54" s="249">
        <v>1.5145887314418007E-2</v>
      </c>
      <c r="C54" s="249">
        <v>5.6466002793196815E-2</v>
      </c>
      <c r="D54" s="249">
        <v>0.31220205966589337</v>
      </c>
      <c r="E54" s="249">
        <v>0.11736209785364352</v>
      </c>
      <c r="F54" s="249">
        <v>0.28240182368027722</v>
      </c>
      <c r="G54" s="252">
        <v>0.38</v>
      </c>
      <c r="H54" s="252">
        <v>0.3</v>
      </c>
      <c r="I54" s="252">
        <v>0.15</v>
      </c>
      <c r="J54" s="258">
        <v>4.2630000000000001E-2</v>
      </c>
      <c r="K54" s="89">
        <v>0.31900000000000001</v>
      </c>
    </row>
    <row r="55" spans="1:11" x14ac:dyDescent="0.15">
      <c r="A55" s="245"/>
      <c r="B55" s="732"/>
      <c r="C55" s="732"/>
      <c r="D55" s="732"/>
      <c r="E55" s="732"/>
      <c r="F55" s="732"/>
      <c r="G55" s="381"/>
      <c r="H55" s="733"/>
      <c r="I55" s="733"/>
      <c r="J55" s="731"/>
      <c r="K55" s="732"/>
    </row>
    <row r="56" spans="1:11" x14ac:dyDescent="0.15">
      <c r="A56" s="241"/>
      <c r="B56" s="248"/>
      <c r="C56" s="248"/>
      <c r="D56" s="248"/>
      <c r="E56" s="248"/>
      <c r="F56" s="248"/>
      <c r="G56" s="248"/>
      <c r="H56" s="248"/>
      <c r="I56" s="248"/>
      <c r="J56" s="248"/>
      <c r="K56" s="249"/>
    </row>
    <row r="57" spans="1:11" x14ac:dyDescent="0.15">
      <c r="A57" s="241" t="s">
        <v>1364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9"/>
    </row>
    <row r="58" spans="1:11" x14ac:dyDescent="0.15">
      <c r="A58" s="241" t="s">
        <v>1365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9"/>
    </row>
  </sheetData>
  <mergeCells count="3">
    <mergeCell ref="B6:D6"/>
    <mergeCell ref="G6:I6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81"/>
  <sheetViews>
    <sheetView workbookViewId="0">
      <pane xSplit="2" ySplit="5" topLeftCell="C6" activePane="bottomRight" state="frozenSplit"/>
      <selection pane="topRight" activeCell="B43" sqref="B43"/>
      <selection pane="bottomLeft" activeCell="A5" sqref="A5"/>
      <selection pane="bottomRight" activeCell="G30" sqref="G30"/>
    </sheetView>
  </sheetViews>
  <sheetFormatPr baseColWidth="10" defaultColWidth="8.83203125" defaultRowHeight="15" x14ac:dyDescent="0.2"/>
  <cols>
    <col min="1" max="1" width="21.83203125" style="1" customWidth="1"/>
    <col min="2" max="2" width="12.1640625" style="2" bestFit="1" customWidth="1"/>
    <col min="3" max="3" width="12.6640625" style="1" bestFit="1" customWidth="1"/>
    <col min="4" max="4" width="13" style="1" bestFit="1" customWidth="1"/>
    <col min="5" max="10" width="12.6640625" style="1" bestFit="1" customWidth="1"/>
    <col min="11" max="11" width="13.83203125" style="1" customWidth="1"/>
    <col min="12" max="12" width="13.5" style="1" customWidth="1"/>
    <col min="13" max="13" width="11.5" style="1" customWidth="1"/>
    <col min="14" max="30" width="12.6640625" style="1" bestFit="1" customWidth="1"/>
    <col min="31" max="31" width="11.6640625" style="1" bestFit="1" customWidth="1"/>
    <col min="32" max="32" width="12.6640625" style="1" bestFit="1" customWidth="1"/>
    <col min="33" max="33" width="13" style="1" bestFit="1" customWidth="1"/>
    <col min="34" max="34" width="12.6640625" style="1" bestFit="1" customWidth="1"/>
    <col min="35" max="35" width="12.83203125" style="1" customWidth="1"/>
    <col min="36" max="38" width="12.6640625" style="1" bestFit="1" customWidth="1"/>
    <col min="39" max="41" width="11.6640625" style="1" customWidth="1"/>
    <col min="42" max="43" width="12.5" style="1" customWidth="1"/>
    <col min="44" max="44" width="12.6640625" style="167" bestFit="1" customWidth="1"/>
    <col min="45" max="45" width="11.6640625" style="167" customWidth="1"/>
    <col min="46" max="48" width="12.6640625" style="167" bestFit="1" customWidth="1"/>
    <col min="49" max="56" width="12.6640625" style="167" customWidth="1"/>
    <col min="57" max="57" width="12.6640625" style="278" customWidth="1"/>
    <col min="58" max="58" width="12.6640625" style="167" customWidth="1"/>
    <col min="59" max="59" width="12.5" style="1" customWidth="1"/>
    <col min="60" max="60" width="12.5" style="35" customWidth="1"/>
    <col min="61" max="61" width="14.33203125" style="1" bestFit="1" customWidth="1"/>
    <col min="62" max="64" width="12.5" style="1" customWidth="1"/>
    <col min="65" max="65" width="12.5" style="284" customWidth="1"/>
    <col min="66" max="78" width="12.5" style="1" customWidth="1"/>
    <col min="79" max="85" width="8.83203125" style="1"/>
    <col min="86" max="86" width="8.83203125" style="1" customWidth="1"/>
    <col min="87" max="100" width="8.83203125" style="1"/>
    <col min="101" max="101" width="10.5" style="1" customWidth="1"/>
    <col min="102" max="107" width="8.83203125" style="1"/>
    <col min="108" max="108" width="11.1640625" style="1" customWidth="1"/>
    <col min="109" max="110" width="8.83203125" style="1"/>
    <col min="111" max="111" width="10.5" style="1" customWidth="1"/>
    <col min="112" max="113" width="8.83203125" style="1"/>
    <col min="114" max="117" width="9" style="1" customWidth="1"/>
    <col min="118" max="155" width="8.83203125" style="1"/>
    <col min="156" max="158" width="12.6640625" style="167" customWidth="1"/>
    <col min="159" max="16384" width="8.83203125" style="1"/>
  </cols>
  <sheetData>
    <row r="1" spans="1:158" customFormat="1" ht="17.25" customHeight="1" x14ac:dyDescent="0.2">
      <c r="B1" s="54"/>
      <c r="C1" s="52" t="s">
        <v>259</v>
      </c>
      <c r="D1" s="53" t="s">
        <v>260</v>
      </c>
      <c r="E1" s="38"/>
      <c r="F1" s="53" t="s">
        <v>260</v>
      </c>
      <c r="G1" s="53" t="s">
        <v>260</v>
      </c>
      <c r="H1" s="53" t="s">
        <v>260</v>
      </c>
      <c r="I1" s="54" t="s">
        <v>239</v>
      </c>
      <c r="J1" s="54" t="s">
        <v>240</v>
      </c>
      <c r="K1" s="53" t="s">
        <v>260</v>
      </c>
      <c r="L1" s="53" t="s">
        <v>260</v>
      </c>
      <c r="M1" s="53" t="s">
        <v>260</v>
      </c>
      <c r="N1" s="55" t="s">
        <v>260</v>
      </c>
      <c r="O1" s="54" t="s">
        <v>239</v>
      </c>
      <c r="P1" s="137"/>
      <c r="Q1" s="137"/>
      <c r="R1" s="52" t="s">
        <v>259</v>
      </c>
      <c r="S1" s="137"/>
      <c r="T1" s="137"/>
      <c r="U1" s="137"/>
      <c r="V1" s="137"/>
      <c r="W1" s="137"/>
      <c r="X1" s="54" t="s">
        <v>239</v>
      </c>
      <c r="Y1" s="53" t="s">
        <v>260</v>
      </c>
      <c r="Z1" s="53" t="s">
        <v>260</v>
      </c>
      <c r="AA1" s="54" t="s">
        <v>239</v>
      </c>
      <c r="AB1" s="38"/>
      <c r="AC1" s="53" t="s">
        <v>260</v>
      </c>
      <c r="AD1" s="53" t="s">
        <v>260</v>
      </c>
      <c r="AE1" s="40"/>
      <c r="AF1" s="40"/>
      <c r="AG1" s="12"/>
      <c r="AH1" s="137"/>
      <c r="AI1" s="137"/>
      <c r="AJ1" s="52" t="s">
        <v>259</v>
      </c>
      <c r="AK1" s="38"/>
      <c r="AL1" s="137"/>
      <c r="AM1" s="30"/>
      <c r="AN1" s="30"/>
      <c r="AO1" s="30"/>
      <c r="AP1" s="136"/>
      <c r="AQ1" s="136"/>
      <c r="AR1" s="164" t="s">
        <v>2</v>
      </c>
      <c r="AS1" s="165" t="s">
        <v>1</v>
      </c>
      <c r="AT1" s="166" t="s">
        <v>240</v>
      </c>
      <c r="AU1" s="166" t="s">
        <v>239</v>
      </c>
      <c r="AV1" s="166" t="s">
        <v>239</v>
      </c>
      <c r="AW1" s="166" t="s">
        <v>412</v>
      </c>
      <c r="AX1" s="166"/>
      <c r="AY1" s="166"/>
      <c r="AZ1" s="166"/>
      <c r="BA1" s="166"/>
      <c r="BB1" s="166"/>
      <c r="BC1" s="166"/>
      <c r="BD1" s="166"/>
      <c r="BE1" s="274" t="s">
        <v>445</v>
      </c>
      <c r="BF1" s="166"/>
      <c r="BG1" s="55"/>
      <c r="BH1" s="264"/>
      <c r="BI1" s="55"/>
      <c r="BJ1" s="55"/>
      <c r="BK1" s="55"/>
      <c r="BL1" s="55"/>
      <c r="BM1" s="284"/>
      <c r="BN1" s="55" t="s">
        <v>454</v>
      </c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t="s">
        <v>258</v>
      </c>
      <c r="CB1" t="s">
        <v>257</v>
      </c>
      <c r="CC1" t="s">
        <v>256</v>
      </c>
      <c r="CD1" t="s">
        <v>255</v>
      </c>
      <c r="CE1" t="s">
        <v>254</v>
      </c>
      <c r="CF1" t="s">
        <v>253</v>
      </c>
      <c r="CG1" t="s">
        <v>252</v>
      </c>
      <c r="CH1" t="s">
        <v>251</v>
      </c>
      <c r="CI1" t="s">
        <v>250</v>
      </c>
      <c r="CJ1" t="s">
        <v>249</v>
      </c>
      <c r="CK1" t="s">
        <v>248</v>
      </c>
      <c r="CL1" t="s">
        <v>247</v>
      </c>
      <c r="CM1" t="s">
        <v>246</v>
      </c>
      <c r="CN1" t="s">
        <v>245</v>
      </c>
      <c r="CO1" t="s">
        <v>244</v>
      </c>
      <c r="CP1" t="s">
        <v>243</v>
      </c>
      <c r="CQ1" s="93" t="s">
        <v>242</v>
      </c>
      <c r="CR1" s="93" t="s">
        <v>242</v>
      </c>
      <c r="CS1" s="93" t="s">
        <v>242</v>
      </c>
      <c r="CT1" s="93" t="s">
        <v>242</v>
      </c>
      <c r="CU1" s="93" t="s">
        <v>242</v>
      </c>
      <c r="CV1" s="93" t="s">
        <v>242</v>
      </c>
      <c r="CW1" s="93" t="s">
        <v>242</v>
      </c>
      <c r="CX1" s="92" t="s">
        <v>242</v>
      </c>
      <c r="CY1" t="s">
        <v>241</v>
      </c>
      <c r="CZ1" t="s">
        <v>241</v>
      </c>
      <c r="DA1" t="s">
        <v>241</v>
      </c>
      <c r="DB1" t="s">
        <v>241</v>
      </c>
      <c r="DC1" t="s">
        <v>241</v>
      </c>
      <c r="DD1" t="s">
        <v>241</v>
      </c>
      <c r="DE1" t="s">
        <v>241</v>
      </c>
      <c r="DF1" t="s">
        <v>241</v>
      </c>
      <c r="DG1" t="s">
        <v>241</v>
      </c>
      <c r="DH1" t="s">
        <v>241</v>
      </c>
      <c r="DI1" t="s">
        <v>241</v>
      </c>
      <c r="DJ1" t="s">
        <v>241</v>
      </c>
      <c r="DK1" t="s">
        <v>241</v>
      </c>
      <c r="DL1" t="s">
        <v>241</v>
      </c>
      <c r="DM1" t="s">
        <v>241</v>
      </c>
      <c r="DN1" t="s">
        <v>241</v>
      </c>
      <c r="DO1" t="s">
        <v>241</v>
      </c>
      <c r="DP1" t="s">
        <v>241</v>
      </c>
      <c r="DQ1" t="s">
        <v>241</v>
      </c>
      <c r="DR1" t="s">
        <v>241</v>
      </c>
      <c r="DS1" t="s">
        <v>241</v>
      </c>
      <c r="DT1" t="s">
        <v>241</v>
      </c>
      <c r="DU1" t="s">
        <v>241</v>
      </c>
      <c r="DV1" t="s">
        <v>241</v>
      </c>
      <c r="DW1" t="s">
        <v>241</v>
      </c>
      <c r="DX1" t="s">
        <v>241</v>
      </c>
      <c r="DY1" t="s">
        <v>241</v>
      </c>
      <c r="DZ1" t="s">
        <v>241</v>
      </c>
      <c r="EA1" t="s">
        <v>241</v>
      </c>
      <c r="EB1" s="34" t="s">
        <v>241</v>
      </c>
      <c r="EZ1" s="166"/>
      <c r="FA1" s="166"/>
      <c r="FB1" s="166"/>
    </row>
    <row r="2" spans="1:158" s="101" customFormat="1" ht="18" customHeight="1" x14ac:dyDescent="0.2">
      <c r="B2" s="54"/>
      <c r="C2" s="52" t="s">
        <v>18</v>
      </c>
      <c r="D2" s="53" t="s">
        <v>29</v>
      </c>
      <c r="E2" s="51" t="s">
        <v>0</v>
      </c>
      <c r="F2" s="53" t="s">
        <v>28</v>
      </c>
      <c r="G2" s="53" t="s">
        <v>27</v>
      </c>
      <c r="H2" s="53" t="s">
        <v>26</v>
      </c>
      <c r="I2" s="54" t="s">
        <v>25</v>
      </c>
      <c r="J2" s="54" t="s">
        <v>24</v>
      </c>
      <c r="K2" s="56" t="s">
        <v>23</v>
      </c>
      <c r="L2" s="53" t="s">
        <v>22</v>
      </c>
      <c r="M2" s="53" t="s">
        <v>21</v>
      </c>
      <c r="N2" s="55" t="s">
        <v>20</v>
      </c>
      <c r="O2" s="54" t="s">
        <v>19</v>
      </c>
      <c r="P2" s="50" t="s">
        <v>17</v>
      </c>
      <c r="Q2" s="50" t="s">
        <v>16</v>
      </c>
      <c r="R2" s="52" t="s">
        <v>35</v>
      </c>
      <c r="S2" s="50" t="s">
        <v>15</v>
      </c>
      <c r="T2" s="50" t="s">
        <v>14</v>
      </c>
      <c r="U2" s="50" t="s">
        <v>13</v>
      </c>
      <c r="V2" s="50" t="s">
        <v>12</v>
      </c>
      <c r="W2" s="50" t="s">
        <v>11</v>
      </c>
      <c r="X2" s="54" t="s">
        <v>34</v>
      </c>
      <c r="Y2" s="53" t="s">
        <v>33</v>
      </c>
      <c r="Z2" s="53" t="s">
        <v>32</v>
      </c>
      <c r="AA2" s="54" t="s">
        <v>31</v>
      </c>
      <c r="AB2" s="51" t="s">
        <v>10</v>
      </c>
      <c r="AC2" s="53" t="s">
        <v>37</v>
      </c>
      <c r="AD2" s="53" t="s">
        <v>36</v>
      </c>
      <c r="AE2" s="7" t="s">
        <v>9</v>
      </c>
      <c r="AF2" s="7" t="s">
        <v>8</v>
      </c>
      <c r="AG2" s="12" t="s">
        <v>7</v>
      </c>
      <c r="AH2" s="50" t="s">
        <v>6</v>
      </c>
      <c r="AI2" s="50" t="s">
        <v>5</v>
      </c>
      <c r="AJ2" s="52" t="s">
        <v>30</v>
      </c>
      <c r="AK2" s="51" t="s">
        <v>4</v>
      </c>
      <c r="AL2" s="50" t="s">
        <v>3</v>
      </c>
      <c r="AM2" s="42" t="s">
        <v>238</v>
      </c>
      <c r="AN2" s="42" t="s">
        <v>237</v>
      </c>
      <c r="AO2" s="42" t="s">
        <v>236</v>
      </c>
      <c r="AP2" s="135" t="s">
        <v>235</v>
      </c>
      <c r="AQ2" s="135" t="s">
        <v>234</v>
      </c>
      <c r="AR2" s="167">
        <v>3946334.9044193048</v>
      </c>
      <c r="AS2" s="167">
        <v>3973093.9323843392</v>
      </c>
      <c r="AT2" s="166" t="s">
        <v>129</v>
      </c>
      <c r="AU2" s="166" t="s">
        <v>128</v>
      </c>
      <c r="AV2" s="166" t="s">
        <v>127</v>
      </c>
      <c r="AW2" s="241"/>
      <c r="AX2" s="242" t="s">
        <v>413</v>
      </c>
      <c r="AY2" s="242" t="s">
        <v>414</v>
      </c>
      <c r="AZ2" s="242" t="s">
        <v>415</v>
      </c>
      <c r="BA2" s="242" t="s">
        <v>416</v>
      </c>
      <c r="BB2" s="242" t="s">
        <v>417</v>
      </c>
      <c r="BC2" s="242" t="s">
        <v>421</v>
      </c>
      <c r="BD2" s="242" t="s">
        <v>422</v>
      </c>
      <c r="BE2" s="274" t="s">
        <v>446</v>
      </c>
      <c r="BF2" s="166" t="s">
        <v>447</v>
      </c>
      <c r="BG2" s="135" t="s">
        <v>448</v>
      </c>
      <c r="BH2" s="265" t="s">
        <v>449</v>
      </c>
      <c r="BI2" s="135" t="s">
        <v>451</v>
      </c>
      <c r="BJ2" s="135" t="s">
        <v>452</v>
      </c>
      <c r="BK2" s="135" t="s">
        <v>300</v>
      </c>
      <c r="BL2" s="135" t="s">
        <v>453</v>
      </c>
      <c r="BM2" s="285" t="s">
        <v>455</v>
      </c>
      <c r="BN2" s="135" t="s">
        <v>456</v>
      </c>
      <c r="BO2" s="135" t="s">
        <v>457</v>
      </c>
      <c r="BP2" s="135" t="s">
        <v>458</v>
      </c>
      <c r="BQ2" s="135" t="s">
        <v>459</v>
      </c>
      <c r="BR2" s="135" t="s">
        <v>460</v>
      </c>
      <c r="BS2" s="135" t="s">
        <v>461</v>
      </c>
      <c r="BT2" s="135" t="s">
        <v>462</v>
      </c>
      <c r="BU2" s="135"/>
      <c r="BV2" s="135" t="s">
        <v>357</v>
      </c>
      <c r="BW2" s="135" t="s">
        <v>463</v>
      </c>
      <c r="BX2" s="135"/>
      <c r="BY2" s="135"/>
      <c r="BZ2" s="135"/>
      <c r="CA2" s="101" t="s">
        <v>233</v>
      </c>
      <c r="CQ2" s="30">
        <v>8</v>
      </c>
      <c r="CR2" s="30">
        <v>20</v>
      </c>
      <c r="CS2" s="30">
        <v>38</v>
      </c>
      <c r="CT2" s="30">
        <v>52</v>
      </c>
      <c r="CU2" s="30">
        <v>63</v>
      </c>
      <c r="CV2" s="30">
        <v>67</v>
      </c>
      <c r="CW2" s="30">
        <v>96</v>
      </c>
      <c r="CX2" s="35">
        <v>99</v>
      </c>
      <c r="CY2" t="s">
        <v>203</v>
      </c>
      <c r="CZ2" t="s">
        <v>202</v>
      </c>
      <c r="DA2" t="s">
        <v>201</v>
      </c>
      <c r="DB2" t="s">
        <v>200</v>
      </c>
      <c r="DC2" t="s">
        <v>199</v>
      </c>
      <c r="DD2" t="s">
        <v>198</v>
      </c>
      <c r="DE2" t="s">
        <v>197</v>
      </c>
      <c r="DF2" t="s">
        <v>196</v>
      </c>
      <c r="DG2" t="s">
        <v>195</v>
      </c>
      <c r="DH2" t="s">
        <v>194</v>
      </c>
      <c r="DI2" t="s">
        <v>193</v>
      </c>
      <c r="DJ2" t="s">
        <v>192</v>
      </c>
      <c r="DK2" t="s">
        <v>191</v>
      </c>
      <c r="DL2" t="s">
        <v>190</v>
      </c>
      <c r="DM2" t="s">
        <v>189</v>
      </c>
      <c r="DN2" t="s">
        <v>188</v>
      </c>
      <c r="DO2" t="s">
        <v>187</v>
      </c>
      <c r="DP2" t="s">
        <v>186</v>
      </c>
      <c r="DQ2" t="s">
        <v>185</v>
      </c>
      <c r="DR2" t="s">
        <v>184</v>
      </c>
      <c r="DS2" t="s">
        <v>183</v>
      </c>
      <c r="DT2" t="s">
        <v>182</v>
      </c>
      <c r="DU2" t="s">
        <v>181</v>
      </c>
      <c r="DV2" t="s">
        <v>180</v>
      </c>
      <c r="DW2" t="s">
        <v>179</v>
      </c>
      <c r="DX2" t="s">
        <v>178</v>
      </c>
      <c r="DY2" t="s">
        <v>177</v>
      </c>
      <c r="DZ2" t="s">
        <v>176</v>
      </c>
      <c r="EA2" t="s">
        <v>175</v>
      </c>
      <c r="EB2" s="34" t="s">
        <v>174</v>
      </c>
      <c r="EC2" t="s">
        <v>173</v>
      </c>
      <c r="ED2" t="s">
        <v>172</v>
      </c>
      <c r="EE2" t="s">
        <v>171</v>
      </c>
      <c r="EF2" t="s">
        <v>170</v>
      </c>
      <c r="EG2" t="s">
        <v>169</v>
      </c>
      <c r="EH2" t="s">
        <v>168</v>
      </c>
      <c r="EI2" t="s">
        <v>167</v>
      </c>
      <c r="EJ2" t="s">
        <v>166</v>
      </c>
      <c r="EK2" t="s">
        <v>165</v>
      </c>
      <c r="EL2" t="s">
        <v>164</v>
      </c>
      <c r="EM2" t="s">
        <v>163</v>
      </c>
      <c r="EN2" t="s">
        <v>162</v>
      </c>
      <c r="EO2" t="s">
        <v>161</v>
      </c>
      <c r="EP2" t="s">
        <v>160</v>
      </c>
      <c r="EQ2" t="s">
        <v>159</v>
      </c>
      <c r="ER2" t="s">
        <v>158</v>
      </c>
      <c r="ES2" t="s">
        <v>157</v>
      </c>
      <c r="ET2" t="s">
        <v>156</v>
      </c>
      <c r="EU2" t="s">
        <v>155</v>
      </c>
      <c r="EV2" t="s">
        <v>154</v>
      </c>
      <c r="EW2" t="s">
        <v>153</v>
      </c>
      <c r="EZ2" s="242" t="s">
        <v>418</v>
      </c>
      <c r="FA2" s="242" t="s">
        <v>419</v>
      </c>
      <c r="FB2" s="242" t="s">
        <v>420</v>
      </c>
    </row>
    <row r="3" spans="1:158" s="29" customFormat="1" ht="16" thickBot="1" x14ac:dyDescent="0.25">
      <c r="A3" s="72" t="s">
        <v>232</v>
      </c>
      <c r="B3" s="11" t="s">
        <v>231</v>
      </c>
      <c r="C3" s="88">
        <v>3869906</v>
      </c>
      <c r="D3" s="88">
        <v>3828865</v>
      </c>
      <c r="E3" s="88">
        <v>3942112</v>
      </c>
      <c r="F3" s="88">
        <v>3822477</v>
      </c>
      <c r="G3" s="88">
        <v>3810450</v>
      </c>
      <c r="H3" s="88">
        <v>3760463</v>
      </c>
      <c r="I3" s="88">
        <v>3826627</v>
      </c>
      <c r="J3" s="88">
        <v>3787912</v>
      </c>
      <c r="K3" s="88">
        <v>3768552</v>
      </c>
      <c r="L3" s="88">
        <v>3808235</v>
      </c>
      <c r="M3" s="88">
        <v>3798089</v>
      </c>
      <c r="N3" s="1">
        <v>3774170.18</v>
      </c>
      <c r="O3" s="88">
        <v>3774936</v>
      </c>
      <c r="P3" s="87">
        <v>4003763</v>
      </c>
      <c r="Q3" s="87">
        <v>4006683</v>
      </c>
      <c r="R3" s="87">
        <v>3938738</v>
      </c>
      <c r="S3" s="87">
        <v>3989516</v>
      </c>
      <c r="T3" s="87">
        <v>4002072</v>
      </c>
      <c r="U3" s="87">
        <v>3998723</v>
      </c>
      <c r="V3" s="87">
        <v>3988739</v>
      </c>
      <c r="W3" s="87">
        <v>3998126</v>
      </c>
      <c r="X3" s="87">
        <v>3796128</v>
      </c>
      <c r="Y3" s="87">
        <v>3769896</v>
      </c>
      <c r="Z3" s="87">
        <v>3819161</v>
      </c>
      <c r="AA3" s="88">
        <v>3824622</v>
      </c>
      <c r="AB3" s="88">
        <v>3956536</v>
      </c>
      <c r="AC3" s="88">
        <v>3714094</v>
      </c>
      <c r="AD3" s="88">
        <v>3716910</v>
      </c>
      <c r="AE3" s="87">
        <v>3930468</v>
      </c>
      <c r="AF3" s="87">
        <v>3931657</v>
      </c>
      <c r="AG3" s="87">
        <v>3922976</v>
      </c>
      <c r="AH3" s="87">
        <v>4008937</v>
      </c>
      <c r="AI3" s="87">
        <v>4008678</v>
      </c>
      <c r="AJ3" s="87">
        <v>3892534</v>
      </c>
      <c r="AK3" s="87">
        <v>3961913</v>
      </c>
      <c r="AL3" s="87">
        <v>3952766</v>
      </c>
      <c r="AM3" s="1"/>
      <c r="AN3" s="1"/>
      <c r="AO3" s="1"/>
      <c r="AP3" s="87">
        <v>3874950</v>
      </c>
      <c r="AQ3" s="87">
        <v>3882204</v>
      </c>
      <c r="AR3" s="167">
        <v>465077.43206367979</v>
      </c>
      <c r="AS3" s="167">
        <v>440751.03665998037</v>
      </c>
      <c r="AT3" s="168"/>
      <c r="AU3" s="168"/>
      <c r="AV3" s="169"/>
      <c r="AW3" s="241"/>
      <c r="AX3" s="243" t="s">
        <v>423</v>
      </c>
      <c r="AY3" s="244" t="s">
        <v>424</v>
      </c>
      <c r="AZ3" s="243" t="s">
        <v>409</v>
      </c>
      <c r="BA3" s="243" t="s">
        <v>425</v>
      </c>
      <c r="BB3" s="243" t="s">
        <v>426</v>
      </c>
      <c r="BC3" s="243" t="s">
        <v>426</v>
      </c>
      <c r="BD3" s="243" t="s">
        <v>409</v>
      </c>
      <c r="BE3" s="275"/>
      <c r="BF3" s="169"/>
      <c r="BG3" s="87"/>
      <c r="BH3" s="266"/>
      <c r="BI3" s="87"/>
      <c r="BJ3" s="87"/>
      <c r="BK3" s="87"/>
      <c r="BL3" s="87"/>
      <c r="BM3" s="286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Q3" s="1">
        <v>3999935.4473285833</v>
      </c>
      <c r="CR3" s="1">
        <v>4008612.2140247379</v>
      </c>
      <c r="CS3" s="1">
        <v>4011711.3805885557</v>
      </c>
      <c r="CT3" s="1">
        <v>4019550.6641915152</v>
      </c>
      <c r="CU3" s="1">
        <v>4028517.3887567348</v>
      </c>
      <c r="CV3" s="1">
        <v>4010447.5278495969</v>
      </c>
      <c r="CW3" s="1">
        <v>4012425.5919534466</v>
      </c>
      <c r="CX3" s="35">
        <v>4013523.1349413116</v>
      </c>
      <c r="CY3" s="1"/>
      <c r="CZ3" s="1"/>
      <c r="EB3" s="34"/>
      <c r="EZ3" s="243" t="s">
        <v>427</v>
      </c>
      <c r="FA3" s="243" t="s">
        <v>409</v>
      </c>
      <c r="FB3" s="243" t="s">
        <v>357</v>
      </c>
    </row>
    <row r="4" spans="1:158" s="29" customFormat="1" ht="15" customHeight="1" thickBot="1" x14ac:dyDescent="0.25">
      <c r="A4" s="72"/>
      <c r="B4" s="11" t="s">
        <v>230</v>
      </c>
      <c r="C4" s="88">
        <v>509255</v>
      </c>
      <c r="D4" s="88">
        <v>594044</v>
      </c>
      <c r="E4" s="88">
        <v>362876</v>
      </c>
      <c r="F4" s="88">
        <v>636965</v>
      </c>
      <c r="G4" s="88">
        <v>659724</v>
      </c>
      <c r="H4" s="88">
        <v>758794</v>
      </c>
      <c r="I4" s="88">
        <v>603150</v>
      </c>
      <c r="J4" s="88">
        <v>723697</v>
      </c>
      <c r="K4" s="88">
        <v>749877</v>
      </c>
      <c r="L4" s="88">
        <v>683825</v>
      </c>
      <c r="M4" s="88">
        <v>695491</v>
      </c>
      <c r="N4" s="1">
        <v>771835.31</v>
      </c>
      <c r="O4" s="88">
        <v>740850</v>
      </c>
      <c r="P4" s="87">
        <v>334840</v>
      </c>
      <c r="Q4" s="87">
        <v>342237</v>
      </c>
      <c r="R4" s="87">
        <v>528932</v>
      </c>
      <c r="S4" s="87">
        <v>422611</v>
      </c>
      <c r="T4" s="87">
        <v>386266</v>
      </c>
      <c r="U4" s="87">
        <v>347648</v>
      </c>
      <c r="V4" s="87">
        <v>356574</v>
      </c>
      <c r="W4" s="87">
        <v>349040</v>
      </c>
      <c r="X4" s="87">
        <v>739770</v>
      </c>
      <c r="Y4" s="87">
        <v>769686</v>
      </c>
      <c r="Z4" s="87">
        <v>683181</v>
      </c>
      <c r="AA4" s="88">
        <v>647205</v>
      </c>
      <c r="AB4" s="88">
        <v>379587</v>
      </c>
      <c r="AC4" s="88">
        <v>792703</v>
      </c>
      <c r="AD4" s="88">
        <v>792261</v>
      </c>
      <c r="AE4" s="87">
        <v>209417</v>
      </c>
      <c r="AF4" s="87">
        <v>208900</v>
      </c>
      <c r="AG4" s="87">
        <v>206395</v>
      </c>
      <c r="AH4" s="87">
        <v>384570</v>
      </c>
      <c r="AI4" s="87">
        <v>384781</v>
      </c>
      <c r="AJ4" s="87">
        <v>556405</v>
      </c>
      <c r="AK4" s="87">
        <v>354739</v>
      </c>
      <c r="AL4" s="87">
        <v>466314</v>
      </c>
      <c r="AM4" s="1"/>
      <c r="AN4" s="1"/>
      <c r="AO4" s="1"/>
      <c r="AP4" s="87">
        <v>538460</v>
      </c>
      <c r="AQ4" s="87">
        <v>507148</v>
      </c>
      <c r="AR4" s="724" t="s">
        <v>411</v>
      </c>
      <c r="AS4" s="725"/>
      <c r="AT4" s="725"/>
      <c r="AU4" s="725"/>
      <c r="AV4" s="726"/>
      <c r="AW4" s="245"/>
      <c r="AX4" s="727" t="s">
        <v>428</v>
      </c>
      <c r="AY4" s="728"/>
      <c r="AZ4" s="728"/>
      <c r="BA4" s="246" t="s">
        <v>429</v>
      </c>
      <c r="BB4" s="246" t="s">
        <v>430</v>
      </c>
      <c r="BC4" s="729" t="s">
        <v>432</v>
      </c>
      <c r="BD4" s="729"/>
      <c r="BE4" s="722" t="s">
        <v>450</v>
      </c>
      <c r="BF4" s="722"/>
      <c r="BG4" s="722"/>
      <c r="BH4" s="722"/>
      <c r="BI4" s="722" t="s">
        <v>466</v>
      </c>
      <c r="BJ4" s="722"/>
      <c r="BK4" s="722"/>
      <c r="BL4" s="723"/>
      <c r="BM4" s="287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87"/>
      <c r="CQ4" s="1">
        <v>334429.02357075119</v>
      </c>
      <c r="CR4" s="1">
        <v>345385.44370388775</v>
      </c>
      <c r="CS4" s="1">
        <v>358924.25309904153</v>
      </c>
      <c r="CT4" s="1">
        <v>354560.97636140563</v>
      </c>
      <c r="CU4" s="1">
        <v>349328.17207988084</v>
      </c>
      <c r="CV4" s="1">
        <v>368792.50349789241</v>
      </c>
      <c r="CW4" s="1">
        <v>385897.44190738047</v>
      </c>
      <c r="CX4" s="35">
        <v>386810.35998949938</v>
      </c>
      <c r="CY4" s="1"/>
      <c r="CZ4" s="1"/>
      <c r="EB4" s="34"/>
      <c r="EZ4" s="727" t="s">
        <v>431</v>
      </c>
      <c r="FA4" s="728"/>
      <c r="FB4" s="728"/>
    </row>
    <row r="5" spans="1:158" s="101" customFormat="1" ht="18" customHeight="1" x14ac:dyDescent="0.2">
      <c r="A5" s="101" t="s">
        <v>152</v>
      </c>
      <c r="B5" s="54" t="s">
        <v>151</v>
      </c>
      <c r="C5" s="52">
        <v>102.1</v>
      </c>
      <c r="D5" s="53">
        <v>98.6</v>
      </c>
      <c r="E5" s="51">
        <v>76.900000000000006</v>
      </c>
      <c r="F5" s="53">
        <v>72</v>
      </c>
      <c r="G5" s="53">
        <v>62.7</v>
      </c>
      <c r="H5" s="53">
        <v>61.8</v>
      </c>
      <c r="I5" s="54">
        <v>58.5</v>
      </c>
      <c r="J5" s="54">
        <v>58.1</v>
      </c>
      <c r="K5" s="56">
        <v>53.4</v>
      </c>
      <c r="L5" s="53">
        <v>53.3</v>
      </c>
      <c r="M5" s="53">
        <v>51.5</v>
      </c>
      <c r="N5" s="55">
        <v>51.6</v>
      </c>
      <c r="O5" s="54">
        <v>50.3</v>
      </c>
      <c r="P5" s="50">
        <v>58.9</v>
      </c>
      <c r="Q5" s="50">
        <v>83.5</v>
      </c>
      <c r="R5" s="52">
        <v>86</v>
      </c>
      <c r="S5" s="50">
        <v>64.8</v>
      </c>
      <c r="T5" s="50">
        <v>72.099999999999994</v>
      </c>
      <c r="U5" s="50">
        <v>58.8</v>
      </c>
      <c r="V5" s="50">
        <v>61.3</v>
      </c>
      <c r="W5" s="50">
        <v>72</v>
      </c>
      <c r="X5" s="54">
        <v>59.5</v>
      </c>
      <c r="Y5" s="53">
        <v>60.9</v>
      </c>
      <c r="Z5" s="53">
        <v>66</v>
      </c>
      <c r="AA5" s="54">
        <v>48.1</v>
      </c>
      <c r="AB5" s="51">
        <v>50.4</v>
      </c>
      <c r="AC5" s="53">
        <v>39.81</v>
      </c>
      <c r="AD5" s="53">
        <v>29.64</v>
      </c>
      <c r="AE5" s="7">
        <v>37.200000000000003</v>
      </c>
      <c r="AF5" s="7">
        <v>39.9</v>
      </c>
      <c r="AG5" s="12">
        <v>40.9</v>
      </c>
      <c r="AH5" s="50">
        <v>47.9</v>
      </c>
      <c r="AI5" s="50">
        <v>51.5</v>
      </c>
      <c r="AJ5" s="52">
        <v>46.3</v>
      </c>
      <c r="AK5" s="51">
        <v>31.66</v>
      </c>
      <c r="AL5" s="50">
        <v>30.1</v>
      </c>
      <c r="AM5" s="77">
        <v>21.5</v>
      </c>
      <c r="AN5" s="77">
        <v>25.1</v>
      </c>
      <c r="AO5" s="77">
        <v>68.5</v>
      </c>
      <c r="AP5" s="135">
        <v>42.1</v>
      </c>
      <c r="AQ5" s="135">
        <v>41.5</v>
      </c>
      <c r="AR5" s="164"/>
      <c r="AS5" s="165"/>
      <c r="AT5" s="166"/>
      <c r="AU5" s="166"/>
      <c r="AV5" s="166"/>
      <c r="AW5" s="241"/>
      <c r="AX5" s="247">
        <v>30.36</v>
      </c>
      <c r="AY5" s="247">
        <v>50</v>
      </c>
      <c r="AZ5" s="247">
        <v>50.44</v>
      </c>
      <c r="BA5" s="247">
        <v>70</v>
      </c>
      <c r="BB5" s="247">
        <v>151</v>
      </c>
      <c r="BC5" s="248">
        <v>79.599999999999994</v>
      </c>
      <c r="BD5" s="248">
        <v>74.62</v>
      </c>
      <c r="BE5" s="274">
        <v>130</v>
      </c>
      <c r="BF5" s="166">
        <v>107</v>
      </c>
      <c r="BG5" s="135">
        <v>107</v>
      </c>
      <c r="BH5" s="265">
        <v>104</v>
      </c>
      <c r="BI5" s="135">
        <v>112</v>
      </c>
      <c r="BJ5" s="135">
        <v>44</v>
      </c>
      <c r="BK5" s="135">
        <v>47</v>
      </c>
      <c r="BL5" s="135">
        <v>38</v>
      </c>
      <c r="BM5" s="285" t="s">
        <v>464</v>
      </c>
      <c r="BN5" s="135">
        <v>98.9</v>
      </c>
      <c r="BO5" s="135">
        <v>98.9</v>
      </c>
      <c r="BP5" s="135">
        <v>98.9</v>
      </c>
      <c r="BQ5" s="135"/>
      <c r="BR5" s="135"/>
      <c r="BS5" s="135">
        <v>91.8</v>
      </c>
      <c r="BT5" s="135">
        <v>91.8</v>
      </c>
      <c r="BU5" s="135"/>
      <c r="BV5" s="135"/>
      <c r="BW5" s="135">
        <v>97.1</v>
      </c>
      <c r="BX5" s="135"/>
      <c r="BY5" s="135"/>
      <c r="BZ5" s="135"/>
      <c r="CI5" s="101">
        <v>70.3</v>
      </c>
      <c r="CJ5" s="101">
        <v>72.3</v>
      </c>
      <c r="CK5" s="101">
        <v>62.1</v>
      </c>
      <c r="CL5" s="101">
        <v>57.3</v>
      </c>
      <c r="CM5" s="101">
        <v>42.1</v>
      </c>
      <c r="CN5" s="101">
        <v>75.099999999999994</v>
      </c>
      <c r="CQ5" s="30">
        <v>41</v>
      </c>
      <c r="CR5" s="30">
        <v>64.5</v>
      </c>
      <c r="CS5" s="30"/>
      <c r="CT5" s="30"/>
      <c r="CU5" s="30"/>
      <c r="CV5" s="30"/>
      <c r="CW5" s="30"/>
      <c r="CX5" s="3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 s="34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Z5" s="242"/>
      <c r="FA5" s="242"/>
      <c r="FB5" s="242"/>
    </row>
    <row r="6" spans="1:158" customFormat="1" x14ac:dyDescent="0.2">
      <c r="B6" t="s">
        <v>223</v>
      </c>
      <c r="C6" s="26">
        <v>73.949861699999985</v>
      </c>
      <c r="D6" s="26">
        <v>67.648260240000013</v>
      </c>
      <c r="E6" s="26">
        <v>70.984440829332499</v>
      </c>
      <c r="F6" s="26">
        <v>76.333001760000002</v>
      </c>
      <c r="G6" s="26">
        <v>70.51598328</v>
      </c>
      <c r="H6" s="26">
        <v>76.503506999999999</v>
      </c>
      <c r="I6" s="26">
        <v>59.478878570314251</v>
      </c>
      <c r="J6" s="26">
        <v>77.147099209076686</v>
      </c>
      <c r="K6" s="26">
        <v>60.232512360000001</v>
      </c>
      <c r="L6" s="26">
        <v>61.915622880000001</v>
      </c>
      <c r="M6" s="26">
        <v>72.921582240000006</v>
      </c>
      <c r="N6" s="26">
        <v>68.547269759999992</v>
      </c>
      <c r="O6" s="26">
        <v>72.137942157993194</v>
      </c>
      <c r="P6" s="26">
        <v>71.029948726685646</v>
      </c>
      <c r="Q6" s="26">
        <v>66.252668509185028</v>
      </c>
      <c r="R6" s="26">
        <v>66.709872899999993</v>
      </c>
      <c r="S6" s="26">
        <v>62.306791540784047</v>
      </c>
      <c r="T6" s="26">
        <v>63.797513115864383</v>
      </c>
      <c r="U6" s="26">
        <v>74.095437191019215</v>
      </c>
      <c r="V6" s="26">
        <v>68.144562476598466</v>
      </c>
      <c r="W6" s="26">
        <v>58.212874009659537</v>
      </c>
      <c r="X6" s="26">
        <v>74.20575503021459</v>
      </c>
      <c r="Y6" s="26">
        <v>68.250890040000002</v>
      </c>
      <c r="Z6" s="26">
        <v>72.927528359999997</v>
      </c>
      <c r="AA6" s="26">
        <v>62.203892518399364</v>
      </c>
      <c r="AB6" s="26">
        <v>65.733072501569822</v>
      </c>
      <c r="AC6" s="26">
        <v>70.4021604</v>
      </c>
      <c r="AD6" s="26">
        <v>71.346169199999991</v>
      </c>
      <c r="AE6" s="26">
        <v>70.22</v>
      </c>
      <c r="AF6" s="26">
        <v>69.83</v>
      </c>
      <c r="AG6" s="26">
        <v>46.43</v>
      </c>
      <c r="AH6" s="26">
        <v>60.524945149686182</v>
      </c>
      <c r="AI6" s="134">
        <v>59.07</v>
      </c>
      <c r="AJ6" s="26">
        <v>68.830621199999982</v>
      </c>
      <c r="AK6" s="26">
        <v>64.999124694642134</v>
      </c>
      <c r="AL6" s="26">
        <v>70.767552610021596</v>
      </c>
      <c r="AM6" s="26"/>
      <c r="AN6" s="26"/>
      <c r="AO6" s="26"/>
      <c r="AP6" s="130"/>
      <c r="AQ6" s="130"/>
      <c r="AR6" s="170">
        <v>49.587892199999999</v>
      </c>
      <c r="AS6" s="170">
        <v>75.052999999999997</v>
      </c>
      <c r="AT6" s="170">
        <v>44.363044792290424</v>
      </c>
      <c r="AU6" s="170">
        <v>58.174919450273244</v>
      </c>
      <c r="AV6" s="170">
        <v>76.273969161781579</v>
      </c>
      <c r="AW6" s="241" t="s">
        <v>433</v>
      </c>
      <c r="AX6" s="249">
        <v>71.8</v>
      </c>
      <c r="AY6" s="249">
        <v>68.8</v>
      </c>
      <c r="AZ6" s="249">
        <v>56.07</v>
      </c>
      <c r="BA6" s="249">
        <v>63.5</v>
      </c>
      <c r="BB6" s="249">
        <v>60.99</v>
      </c>
      <c r="BC6" s="251">
        <v>70.45</v>
      </c>
      <c r="BD6" s="248">
        <v>55.37</v>
      </c>
      <c r="BE6" s="31">
        <v>57.6</v>
      </c>
      <c r="BF6" s="31">
        <v>69.459999999999994</v>
      </c>
      <c r="BG6" s="31">
        <v>55.5</v>
      </c>
      <c r="BH6" s="31">
        <v>69.849999999999994</v>
      </c>
      <c r="BI6" s="276">
        <v>61.41</v>
      </c>
      <c r="BJ6" s="1">
        <v>46.43</v>
      </c>
      <c r="BK6" s="31">
        <v>69.83</v>
      </c>
      <c r="BL6" s="26">
        <v>70.22</v>
      </c>
      <c r="BM6" s="26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29">
        <v>52.09</v>
      </c>
      <c r="CB6" s="29">
        <v>48.33</v>
      </c>
      <c r="CC6" s="29">
        <v>59.13</v>
      </c>
      <c r="CD6" s="29">
        <v>70.81</v>
      </c>
      <c r="CE6" s="29">
        <v>55.18</v>
      </c>
      <c r="CF6" s="29">
        <v>72.64</v>
      </c>
      <c r="CG6" s="29">
        <v>70.45</v>
      </c>
      <c r="CH6" s="29">
        <v>75.7</v>
      </c>
      <c r="CI6" s="29">
        <v>73.3</v>
      </c>
      <c r="CJ6" s="29">
        <v>70.7</v>
      </c>
      <c r="CK6" s="29">
        <v>70.8</v>
      </c>
      <c r="CL6" s="29">
        <v>69.5</v>
      </c>
      <c r="CM6" s="29">
        <v>56.9</v>
      </c>
      <c r="CN6" s="29">
        <v>69.099999999999994</v>
      </c>
      <c r="CO6" s="29">
        <v>65.099999999999994</v>
      </c>
      <c r="CP6" s="29">
        <v>50.62</v>
      </c>
      <c r="CQ6" s="31">
        <v>63.4</v>
      </c>
      <c r="CR6" s="31">
        <v>74.62</v>
      </c>
      <c r="CS6" s="31">
        <v>71</v>
      </c>
      <c r="CT6" s="31">
        <v>41.67</v>
      </c>
      <c r="CU6" s="31">
        <v>56.23</v>
      </c>
      <c r="CV6" s="31">
        <v>70.31</v>
      </c>
      <c r="CW6" s="31">
        <v>71.150000000000006</v>
      </c>
      <c r="CX6" s="133">
        <v>63.22</v>
      </c>
      <c r="CY6" s="31">
        <v>61.5</v>
      </c>
      <c r="CZ6" s="31">
        <v>63.6</v>
      </c>
      <c r="DA6" s="31">
        <v>63.8</v>
      </c>
      <c r="DB6" s="89">
        <v>61.4</v>
      </c>
      <c r="DC6" s="89">
        <v>70.7</v>
      </c>
      <c r="DD6" s="89">
        <v>72.7</v>
      </c>
      <c r="DE6" s="89">
        <v>74</v>
      </c>
      <c r="DF6" s="89">
        <v>79.5</v>
      </c>
      <c r="DG6" s="89">
        <v>67.3</v>
      </c>
      <c r="DH6" s="89">
        <v>71.7</v>
      </c>
      <c r="DI6" s="89">
        <v>61.5</v>
      </c>
      <c r="DJ6" s="89">
        <v>68.3</v>
      </c>
      <c r="DK6" s="89">
        <v>60</v>
      </c>
      <c r="DL6" s="89">
        <v>60.7</v>
      </c>
      <c r="DM6" s="89">
        <v>58.1</v>
      </c>
      <c r="DN6" s="89">
        <v>52.1</v>
      </c>
      <c r="DO6" s="89">
        <v>50.6</v>
      </c>
      <c r="DP6" s="89">
        <v>67.7</v>
      </c>
      <c r="DQ6" s="89">
        <v>69</v>
      </c>
      <c r="DR6" s="89">
        <v>55.9</v>
      </c>
      <c r="DS6" s="89">
        <v>49.2</v>
      </c>
      <c r="DT6" s="89">
        <v>54.4</v>
      </c>
      <c r="DU6" s="89">
        <v>57.7</v>
      </c>
      <c r="DV6" s="89">
        <v>58</v>
      </c>
      <c r="DW6" s="89">
        <v>56.9</v>
      </c>
      <c r="DX6" s="89">
        <v>62.4</v>
      </c>
      <c r="DY6" s="89">
        <v>53.5</v>
      </c>
      <c r="DZ6" s="89">
        <v>52.7</v>
      </c>
      <c r="EA6" s="89">
        <v>55.3</v>
      </c>
      <c r="EB6" s="132">
        <v>53.6</v>
      </c>
      <c r="EC6">
        <v>45.47</v>
      </c>
      <c r="ED6">
        <v>60.89</v>
      </c>
      <c r="EE6">
        <v>64.37</v>
      </c>
      <c r="EF6">
        <v>72.099999999999994</v>
      </c>
      <c r="EG6">
        <v>73.849999999999994</v>
      </c>
      <c r="EH6">
        <v>52.22</v>
      </c>
      <c r="EI6">
        <v>49.21</v>
      </c>
      <c r="EJ6">
        <v>54.63</v>
      </c>
      <c r="EK6">
        <v>53.28</v>
      </c>
      <c r="EL6">
        <v>57.67</v>
      </c>
      <c r="EM6">
        <v>57.89</v>
      </c>
      <c r="EN6">
        <v>59.2</v>
      </c>
      <c r="EO6">
        <v>68.59</v>
      </c>
      <c r="EP6">
        <v>67.400000000000006</v>
      </c>
      <c r="EQ6">
        <v>68</v>
      </c>
      <c r="ER6">
        <v>70.92</v>
      </c>
      <c r="ES6">
        <v>74.489999999999995</v>
      </c>
      <c r="ET6">
        <v>75</v>
      </c>
      <c r="EU6">
        <v>73.75</v>
      </c>
      <c r="EV6">
        <v>75.83</v>
      </c>
      <c r="EW6">
        <v>76.02</v>
      </c>
      <c r="EZ6" s="250">
        <v>45.8</v>
      </c>
      <c r="FA6" s="250">
        <v>56.17</v>
      </c>
      <c r="FB6" s="250">
        <v>74.05</v>
      </c>
    </row>
    <row r="7" spans="1:158" customFormat="1" x14ac:dyDescent="0.2">
      <c r="B7" t="s">
        <v>221</v>
      </c>
      <c r="C7" s="26">
        <v>0.30246480000000003</v>
      </c>
      <c r="D7" s="26">
        <v>0.37566132000000002</v>
      </c>
      <c r="E7" s="26">
        <v>0.36754730465198476</v>
      </c>
      <c r="F7" s="26">
        <v>8.7349200000000016E-2</v>
      </c>
      <c r="G7" s="26">
        <v>0.42438564000000001</v>
      </c>
      <c r="H7" s="26">
        <v>0.11152212</v>
      </c>
      <c r="I7" s="26">
        <v>0.94901966101838375</v>
      </c>
      <c r="J7" s="26">
        <v>0.11242674485031454</v>
      </c>
      <c r="K7" s="26">
        <v>0.80900099999999997</v>
      </c>
      <c r="L7" s="26">
        <v>0.88579259999999993</v>
      </c>
      <c r="M7" s="26">
        <v>0.25312343999999998</v>
      </c>
      <c r="N7" s="26">
        <v>0.45597875999999998</v>
      </c>
      <c r="O7" s="26">
        <v>0.29554491158666363</v>
      </c>
      <c r="P7" s="26">
        <v>0.34974459981805817</v>
      </c>
      <c r="Q7" s="26">
        <v>0.43312136910927201</v>
      </c>
      <c r="R7" s="26">
        <v>0.37540799999999996</v>
      </c>
      <c r="S7" s="26">
        <v>0.81285713912635116</v>
      </c>
      <c r="T7" s="26">
        <v>0.60910702928223803</v>
      </c>
      <c r="U7" s="26">
        <v>0.15912473256866266</v>
      </c>
      <c r="V7" s="26">
        <v>0.5465023489489973</v>
      </c>
      <c r="W7" s="26">
        <v>1.2200063805962125</v>
      </c>
      <c r="X7" s="26">
        <v>0.21502565787744873</v>
      </c>
      <c r="Y7" s="26">
        <v>0.56780964</v>
      </c>
      <c r="Z7" s="26">
        <v>0.25400987999999997</v>
      </c>
      <c r="AA7" s="26">
        <v>0.65902255542478472</v>
      </c>
      <c r="AB7" s="26">
        <v>0.4787110463836769</v>
      </c>
      <c r="AC7" s="26">
        <v>0.39220488000000003</v>
      </c>
      <c r="AD7" s="26">
        <v>0.30257483999999996</v>
      </c>
      <c r="AE7" s="26">
        <v>0.33</v>
      </c>
      <c r="AF7" s="26">
        <v>0.38</v>
      </c>
      <c r="AG7" s="26">
        <v>1.1000000000000001</v>
      </c>
      <c r="AH7" s="26">
        <v>0.73283419434061214</v>
      </c>
      <c r="AI7" s="134">
        <v>0.53900000000000003</v>
      </c>
      <c r="AJ7" s="26">
        <v>0.41321610000000003</v>
      </c>
      <c r="AK7" s="26">
        <v>0.61381972730184808</v>
      </c>
      <c r="AL7" s="26">
        <v>0.28263232936642008</v>
      </c>
      <c r="AM7" s="26"/>
      <c r="AN7" s="26"/>
      <c r="AO7" s="26"/>
      <c r="AP7" s="130"/>
      <c r="AQ7" s="130"/>
      <c r="AR7" s="170">
        <v>2.8786329000000004</v>
      </c>
      <c r="AS7" s="170">
        <v>4.8000000000000001E-2</v>
      </c>
      <c r="AT7" s="170">
        <v>0.70623671714126512</v>
      </c>
      <c r="AU7" s="170">
        <v>1.2726382965333891</v>
      </c>
      <c r="AV7" s="170">
        <v>0.13183899470538918</v>
      </c>
      <c r="AW7" s="241" t="s">
        <v>221</v>
      </c>
      <c r="AX7" s="249">
        <v>0.14000000000000001</v>
      </c>
      <c r="AY7" s="249">
        <v>0.37</v>
      </c>
      <c r="AZ7" s="249">
        <v>0.77</v>
      </c>
      <c r="BA7" s="249">
        <v>0.61</v>
      </c>
      <c r="BB7" s="249">
        <v>0.5</v>
      </c>
      <c r="BC7" s="251">
        <v>0.23400000000000001</v>
      </c>
      <c r="BD7" s="248">
        <v>0.82</v>
      </c>
      <c r="BE7" s="31">
        <v>0.5</v>
      </c>
      <c r="BF7" s="31">
        <v>0.3</v>
      </c>
      <c r="BG7" s="31">
        <v>0.77</v>
      </c>
      <c r="BH7" s="31">
        <v>0.44</v>
      </c>
      <c r="BI7" s="288">
        <v>0.45</v>
      </c>
      <c r="BJ7" s="1">
        <v>1.1000000000000001</v>
      </c>
      <c r="BK7" s="31">
        <v>0.38</v>
      </c>
      <c r="BL7" s="31">
        <v>0.33</v>
      </c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29">
        <v>0.85</v>
      </c>
      <c r="CB7" s="29">
        <v>1.76</v>
      </c>
      <c r="CC7" s="29">
        <v>0.99</v>
      </c>
      <c r="CD7" s="29">
        <v>0.03</v>
      </c>
      <c r="CE7" s="29">
        <v>0.39</v>
      </c>
      <c r="CF7" s="29">
        <v>0.09</v>
      </c>
      <c r="CG7" s="29">
        <v>0.23</v>
      </c>
      <c r="CH7" s="29">
        <v>0.2</v>
      </c>
      <c r="CI7" s="29">
        <v>0.3</v>
      </c>
      <c r="CJ7" s="29">
        <v>0.2</v>
      </c>
      <c r="CK7" s="29">
        <v>0.5</v>
      </c>
      <c r="CL7" s="29">
        <v>0.4</v>
      </c>
      <c r="CM7" s="29">
        <v>0.7</v>
      </c>
      <c r="CN7" s="29">
        <v>0.4</v>
      </c>
      <c r="CO7" s="29">
        <v>0.54</v>
      </c>
      <c r="CP7" s="29">
        <v>0.91</v>
      </c>
      <c r="CQ7" s="31">
        <v>0.78</v>
      </c>
      <c r="CR7" s="31">
        <v>0.18</v>
      </c>
      <c r="CS7" s="31">
        <v>0.41</v>
      </c>
      <c r="CT7" s="31">
        <v>1.05</v>
      </c>
      <c r="CU7" s="31">
        <v>0.73</v>
      </c>
      <c r="CV7" s="31">
        <v>0.26</v>
      </c>
      <c r="CW7" s="31">
        <v>0.38</v>
      </c>
      <c r="CX7" s="133">
        <v>0.69</v>
      </c>
      <c r="CY7" s="31">
        <v>0.56000000000000005</v>
      </c>
      <c r="CZ7" s="31">
        <v>0.53</v>
      </c>
      <c r="DA7" s="31">
        <v>0.71</v>
      </c>
      <c r="DB7" s="89">
        <v>0.87</v>
      </c>
      <c r="DC7" s="89">
        <v>0.26</v>
      </c>
      <c r="DD7" s="89">
        <v>0.14000000000000001</v>
      </c>
      <c r="DE7" s="89">
        <v>0.2</v>
      </c>
      <c r="DF7" s="89">
        <v>0.08</v>
      </c>
      <c r="DG7" s="89">
        <v>0.47</v>
      </c>
      <c r="DH7" s="89">
        <v>0.26</v>
      </c>
      <c r="DI7" s="89">
        <v>0.56999999999999995</v>
      </c>
      <c r="DJ7" s="89">
        <v>0.45</v>
      </c>
      <c r="DK7" s="89">
        <v>0.99</v>
      </c>
      <c r="DL7" s="89">
        <v>0.95</v>
      </c>
      <c r="DM7" s="89">
        <v>1.05</v>
      </c>
      <c r="DN7" s="89">
        <v>1.41</v>
      </c>
      <c r="DO7" s="89">
        <v>1.03</v>
      </c>
      <c r="DP7" s="89">
        <v>0.69</v>
      </c>
      <c r="DQ7" s="89">
        <v>0.62</v>
      </c>
      <c r="DR7" s="89">
        <v>1.27</v>
      </c>
      <c r="DS7" s="89">
        <v>0.28999999999999998</v>
      </c>
      <c r="DT7" s="89">
        <v>0.91</v>
      </c>
      <c r="DU7" s="89">
        <v>0.87</v>
      </c>
      <c r="DV7" s="89">
        <v>0.93</v>
      </c>
      <c r="DW7" s="89">
        <v>1</v>
      </c>
      <c r="DX7" s="89">
        <v>1.28</v>
      </c>
      <c r="DY7" s="89">
        <v>0.99</v>
      </c>
      <c r="DZ7" s="89">
        <v>1.1200000000000001</v>
      </c>
      <c r="EA7" s="89">
        <v>1.01</v>
      </c>
      <c r="EB7" s="132">
        <v>1</v>
      </c>
      <c r="EC7">
        <v>0.23</v>
      </c>
      <c r="ED7">
        <v>0.99</v>
      </c>
      <c r="EE7">
        <v>0.68</v>
      </c>
      <c r="EF7">
        <v>0.12</v>
      </c>
      <c r="EG7">
        <v>0.19</v>
      </c>
      <c r="EH7">
        <v>0.69</v>
      </c>
      <c r="EI7">
        <v>0.92</v>
      </c>
      <c r="EJ7">
        <v>0.78</v>
      </c>
      <c r="EK7">
        <v>0.94</v>
      </c>
      <c r="EL7">
        <v>0.9</v>
      </c>
      <c r="EM7">
        <v>0.88</v>
      </c>
      <c r="EN7">
        <v>0.75</v>
      </c>
      <c r="EO7">
        <v>0.48</v>
      </c>
      <c r="EP7">
        <v>0.49</v>
      </c>
      <c r="EQ7">
        <v>0.48</v>
      </c>
      <c r="ER7">
        <v>0.33</v>
      </c>
      <c r="ES7">
        <v>0.14000000000000001</v>
      </c>
      <c r="ET7">
        <v>0.14000000000000001</v>
      </c>
      <c r="EU7">
        <v>0.08</v>
      </c>
      <c r="EV7">
        <v>0.1</v>
      </c>
      <c r="EW7">
        <v>7.0000000000000007E-2</v>
      </c>
      <c r="EZ7" s="250">
        <v>1.27</v>
      </c>
      <c r="FA7" s="250">
        <v>0.55000000000000004</v>
      </c>
      <c r="FB7" s="250">
        <v>0.05</v>
      </c>
    </row>
    <row r="8" spans="1:158" customFormat="1" x14ac:dyDescent="0.2">
      <c r="B8" t="s">
        <v>222</v>
      </c>
      <c r="C8" s="26">
        <v>13.719083400000001</v>
      </c>
      <c r="D8" s="26">
        <v>16.865736120000001</v>
      </c>
      <c r="E8" s="26">
        <v>15.555518310975735</v>
      </c>
      <c r="F8" s="26">
        <v>12.43857588</v>
      </c>
      <c r="G8" s="26">
        <v>14.797153680000003</v>
      </c>
      <c r="H8" s="26">
        <v>12.27011244</v>
      </c>
      <c r="I8" s="26">
        <v>16.555539723553665</v>
      </c>
      <c r="J8" s="26">
        <v>12.133710597505674</v>
      </c>
      <c r="K8" s="26">
        <v>17.014249679999999</v>
      </c>
      <c r="L8" s="26">
        <v>16.401869039999994</v>
      </c>
      <c r="M8" s="26">
        <v>14.291922719999999</v>
      </c>
      <c r="N8" s="26">
        <v>15.2909904</v>
      </c>
      <c r="O8" s="26">
        <v>14.3133932672638</v>
      </c>
      <c r="P8" s="26">
        <v>14.42895192772114</v>
      </c>
      <c r="Q8" s="26">
        <v>15.558593768324354</v>
      </c>
      <c r="R8" s="26">
        <v>15.405686999999999</v>
      </c>
      <c r="S8" s="26">
        <v>16.599973727513074</v>
      </c>
      <c r="T8" s="26">
        <v>16.668104732899291</v>
      </c>
      <c r="U8" s="26">
        <v>13.742409716461129</v>
      </c>
      <c r="V8" s="26">
        <v>15.363783704333011</v>
      </c>
      <c r="W8" s="26">
        <v>16.499038826295422</v>
      </c>
      <c r="X8" s="26">
        <v>13.714127164085832</v>
      </c>
      <c r="Y8" s="26">
        <v>15.681751079999998</v>
      </c>
      <c r="Z8" s="26">
        <v>14.192213159999998</v>
      </c>
      <c r="AA8" s="26">
        <v>15.671789033294045</v>
      </c>
      <c r="AB8" s="26">
        <v>17.505164598816773</v>
      </c>
      <c r="AC8" s="26">
        <v>15.14461824</v>
      </c>
      <c r="AD8" s="26">
        <v>14.5360224</v>
      </c>
      <c r="AE8" s="26">
        <v>15.59</v>
      </c>
      <c r="AF8" s="26">
        <v>14.88</v>
      </c>
      <c r="AG8" s="26">
        <v>20.99</v>
      </c>
      <c r="AH8" s="26">
        <v>16.721943889044876</v>
      </c>
      <c r="AI8" s="134">
        <v>19.879000000000001</v>
      </c>
      <c r="AJ8" s="26">
        <v>14.916973500000001</v>
      </c>
      <c r="AK8" s="26">
        <v>17.032500972030014</v>
      </c>
      <c r="AL8" s="26">
        <v>15.353702737553274</v>
      </c>
      <c r="AM8" s="26"/>
      <c r="AN8" s="26"/>
      <c r="AO8" s="26"/>
      <c r="AP8" s="130"/>
      <c r="AQ8" s="130"/>
      <c r="AR8" s="170">
        <v>19.578339</v>
      </c>
      <c r="AS8" s="170">
        <v>14.204000000000001</v>
      </c>
      <c r="AT8" s="170">
        <v>11.944962262472634</v>
      </c>
      <c r="AU8" s="170">
        <v>16.114369433432966</v>
      </c>
      <c r="AV8" s="170">
        <v>12.193681146034182</v>
      </c>
      <c r="AW8" s="241" t="s">
        <v>222</v>
      </c>
      <c r="AX8" s="249">
        <v>15.96</v>
      </c>
      <c r="AY8" s="249">
        <v>17.760000000000002</v>
      </c>
      <c r="AZ8" s="249">
        <v>17.350000000000001</v>
      </c>
      <c r="BA8" s="249">
        <v>18.05</v>
      </c>
      <c r="BB8" s="249">
        <v>18.5</v>
      </c>
      <c r="BC8" s="251">
        <v>16.02</v>
      </c>
      <c r="BD8" s="248">
        <v>17.78</v>
      </c>
      <c r="BE8" s="31">
        <v>16.88</v>
      </c>
      <c r="BF8" s="31">
        <v>15.1</v>
      </c>
      <c r="BG8" s="31">
        <v>18.489999999999998</v>
      </c>
      <c r="BH8" s="31">
        <v>15.14</v>
      </c>
      <c r="BI8" s="288">
        <v>16.3</v>
      </c>
      <c r="BJ8" s="1">
        <v>20.99</v>
      </c>
      <c r="BK8" s="31">
        <v>14.88</v>
      </c>
      <c r="BL8" s="31">
        <v>15.59</v>
      </c>
      <c r="BM8" s="31"/>
      <c r="BN8" s="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101">
        <v>18.68</v>
      </c>
      <c r="CB8" s="101">
        <v>15.3</v>
      </c>
      <c r="CC8" s="101">
        <v>18.43</v>
      </c>
      <c r="CD8" s="101">
        <v>15.67</v>
      </c>
      <c r="CE8" s="101">
        <v>23.75</v>
      </c>
      <c r="CF8" s="101">
        <v>15.45</v>
      </c>
      <c r="CG8" s="101">
        <v>16.02</v>
      </c>
      <c r="CH8" s="101">
        <v>12.4</v>
      </c>
      <c r="CI8" s="101">
        <v>14.5</v>
      </c>
      <c r="CJ8" s="101">
        <v>15.1</v>
      </c>
      <c r="CK8" s="101">
        <v>14.8</v>
      </c>
      <c r="CL8" s="101">
        <v>16.5</v>
      </c>
      <c r="CM8" s="101">
        <v>18.3</v>
      </c>
      <c r="CN8" s="101">
        <v>16.5</v>
      </c>
      <c r="CO8" s="101">
        <v>15.69</v>
      </c>
      <c r="CP8" s="101">
        <v>19.38</v>
      </c>
      <c r="CQ8" s="31">
        <v>17.09</v>
      </c>
      <c r="CR8" s="31">
        <v>14.11</v>
      </c>
      <c r="CS8" s="31">
        <v>14.92</v>
      </c>
      <c r="CT8" s="31">
        <v>18.82</v>
      </c>
      <c r="CU8" s="31">
        <v>21.38</v>
      </c>
      <c r="CV8" s="31">
        <v>15.29</v>
      </c>
      <c r="CW8" s="31">
        <v>14.64</v>
      </c>
      <c r="CX8" s="133">
        <v>17.670000000000002</v>
      </c>
      <c r="CY8" s="31">
        <v>18.399999999999999</v>
      </c>
      <c r="CZ8" s="31">
        <v>18.3</v>
      </c>
      <c r="DA8" s="31">
        <v>15.8</v>
      </c>
      <c r="DB8" s="89">
        <v>16</v>
      </c>
      <c r="DC8" s="89">
        <v>16.100000000000001</v>
      </c>
      <c r="DD8" s="89">
        <v>16.600000000000001</v>
      </c>
      <c r="DE8" s="89">
        <v>15.5</v>
      </c>
      <c r="DF8" s="89">
        <v>13.6</v>
      </c>
      <c r="DG8" s="89">
        <v>16.5</v>
      </c>
      <c r="DH8" s="89">
        <v>15.3</v>
      </c>
      <c r="DI8" s="89">
        <v>17.7</v>
      </c>
      <c r="DJ8" s="89">
        <v>16.2</v>
      </c>
      <c r="DK8" s="89">
        <v>16.5</v>
      </c>
      <c r="DL8" s="89">
        <v>16.100000000000001</v>
      </c>
      <c r="DM8" s="89">
        <v>15.8</v>
      </c>
      <c r="DN8" s="89">
        <v>15.2</v>
      </c>
      <c r="DO8" s="89">
        <v>16</v>
      </c>
      <c r="DP8" s="89">
        <v>14.6</v>
      </c>
      <c r="DQ8" s="89">
        <v>15.3</v>
      </c>
      <c r="DR8" s="89">
        <v>16.5</v>
      </c>
      <c r="DS8" s="89">
        <v>17</v>
      </c>
      <c r="DT8" s="89">
        <v>13.3</v>
      </c>
      <c r="DU8" s="89">
        <v>16.899999999999999</v>
      </c>
      <c r="DV8" s="89">
        <v>18.399999999999999</v>
      </c>
      <c r="DW8" s="89">
        <v>16</v>
      </c>
      <c r="DX8" s="89">
        <v>15.6</v>
      </c>
      <c r="DY8" s="89">
        <v>16.2</v>
      </c>
      <c r="DZ8" s="89">
        <v>15.5</v>
      </c>
      <c r="EA8" s="89">
        <v>16</v>
      </c>
      <c r="EB8" s="132">
        <v>16.100000000000001</v>
      </c>
      <c r="EC8">
        <v>26.56</v>
      </c>
      <c r="ED8">
        <v>15.76</v>
      </c>
      <c r="EE8">
        <v>15.26</v>
      </c>
      <c r="EF8">
        <v>14.29</v>
      </c>
      <c r="EG8">
        <v>14.24</v>
      </c>
      <c r="EH8">
        <v>10.26</v>
      </c>
      <c r="EI8">
        <v>19.190000000000001</v>
      </c>
      <c r="EJ8">
        <v>16.62</v>
      </c>
      <c r="EK8">
        <v>17.68</v>
      </c>
      <c r="EL8">
        <v>17.239999999999998</v>
      </c>
      <c r="EM8">
        <v>17.14</v>
      </c>
      <c r="EN8">
        <v>17.16</v>
      </c>
      <c r="EO8">
        <v>15.98</v>
      </c>
      <c r="EP8">
        <v>15.88</v>
      </c>
      <c r="EQ8">
        <v>15.88</v>
      </c>
      <c r="ER8">
        <v>14.25</v>
      </c>
      <c r="ES8">
        <v>13.03</v>
      </c>
      <c r="ET8">
        <v>13.37</v>
      </c>
      <c r="EU8">
        <v>15.08</v>
      </c>
      <c r="EV8">
        <v>13.22</v>
      </c>
      <c r="EW8">
        <v>13.41</v>
      </c>
      <c r="EZ8" s="250">
        <v>19.11</v>
      </c>
      <c r="FA8" s="250">
        <v>18.52</v>
      </c>
      <c r="FB8" s="250">
        <v>14.74</v>
      </c>
    </row>
    <row r="9" spans="1:158" customFormat="1" x14ac:dyDescent="0.2">
      <c r="B9" t="s">
        <v>220</v>
      </c>
      <c r="C9" s="26">
        <v>0.26298063000000005</v>
      </c>
      <c r="D9" s="26">
        <v>0.29985376800000008</v>
      </c>
      <c r="E9" s="26">
        <v>0.30499453844021074</v>
      </c>
      <c r="F9" s="26">
        <v>8.656136400000003E-2</v>
      </c>
      <c r="G9" s="26">
        <v>0.34317080400000005</v>
      </c>
      <c r="H9" s="26">
        <v>8.4345264000000045E-2</v>
      </c>
      <c r="I9" s="26">
        <v>0.68985525943470183</v>
      </c>
      <c r="J9" s="26">
        <v>5.7075263981361875E-2</v>
      </c>
      <c r="K9" s="26">
        <v>0.64377356400000008</v>
      </c>
      <c r="L9" s="26">
        <v>0.61901101199999997</v>
      </c>
      <c r="M9" s="26">
        <v>0.16930007999999999</v>
      </c>
      <c r="N9" s="26">
        <v>0.34516479600000005</v>
      </c>
      <c r="O9" s="26">
        <v>0.16329737661961702</v>
      </c>
      <c r="P9" s="26">
        <v>0.24442378282739299</v>
      </c>
      <c r="Q9" s="26">
        <v>0.35007332677547587</v>
      </c>
      <c r="R9" s="26">
        <v>0.36235485000000012</v>
      </c>
      <c r="S9" s="26">
        <v>0.53938735344472311</v>
      </c>
      <c r="T9" s="26">
        <v>0.47627407941107908</v>
      </c>
      <c r="U9" s="26">
        <v>0.109497706598811</v>
      </c>
      <c r="V9" s="26">
        <v>0.4266501033871406</v>
      </c>
      <c r="W9" s="26">
        <v>0.80488473325422794</v>
      </c>
      <c r="X9" s="26">
        <v>0.12710098260664218</v>
      </c>
      <c r="Y9" s="26">
        <v>0.37628780400000006</v>
      </c>
      <c r="Z9" s="26">
        <v>0.19717314</v>
      </c>
      <c r="AA9" s="26">
        <v>0.45198049754783243</v>
      </c>
      <c r="AB9" s="26">
        <v>0.39377204705638685</v>
      </c>
      <c r="AC9" s="26">
        <v>0.23128813200000001</v>
      </c>
      <c r="AD9" s="26">
        <v>0.17250919200000001</v>
      </c>
      <c r="AE9" s="26">
        <v>0.27599999999999997</v>
      </c>
      <c r="AF9" s="26">
        <v>0.26699999999999996</v>
      </c>
      <c r="AG9" s="26">
        <v>1.218</v>
      </c>
      <c r="AH9" s="26">
        <v>0.67028972917911356</v>
      </c>
      <c r="AI9" s="134">
        <v>0.43336914957881201</v>
      </c>
      <c r="AJ9" s="26">
        <v>0.34279344</v>
      </c>
      <c r="AK9" s="26">
        <v>0.50709879744141317</v>
      </c>
      <c r="AL9" s="26">
        <v>0.18978163806400111</v>
      </c>
      <c r="AM9" s="26"/>
      <c r="AN9" s="26"/>
      <c r="AO9" s="26"/>
      <c r="AP9" s="130"/>
      <c r="AQ9" s="130"/>
      <c r="AR9" s="170">
        <v>0.84006945000000011</v>
      </c>
      <c r="AS9" s="170">
        <v>6.4700000000000008E-2</v>
      </c>
      <c r="AT9" s="170">
        <v>1.1597973026163404</v>
      </c>
      <c r="AU9" s="170">
        <v>0.57160519029154711</v>
      </c>
      <c r="AV9" s="170">
        <v>0.12881824837312345</v>
      </c>
      <c r="AW9" s="241" t="s">
        <v>220</v>
      </c>
      <c r="AX9" s="249">
        <v>1.03</v>
      </c>
      <c r="AY9" s="249">
        <v>2.0499999999999998</v>
      </c>
      <c r="AZ9" s="249">
        <v>7.26</v>
      </c>
      <c r="BA9" s="249">
        <v>4.1399999999999997</v>
      </c>
      <c r="BB9" s="249">
        <v>5.76</v>
      </c>
      <c r="BC9" s="251">
        <v>2.29</v>
      </c>
      <c r="BD9" s="248">
        <v>8.86</v>
      </c>
      <c r="BE9" s="278"/>
      <c r="BF9" s="167"/>
      <c r="BG9" s="1"/>
      <c r="BH9" s="35"/>
      <c r="BI9" s="1"/>
      <c r="BJ9" s="1"/>
      <c r="BK9" s="1"/>
      <c r="BL9" s="1"/>
      <c r="BM9" s="284"/>
      <c r="BN9" s="288"/>
      <c r="BO9" s="1"/>
      <c r="BP9" s="26"/>
      <c r="BQ9" s="31"/>
      <c r="BR9" s="31"/>
      <c r="BS9" s="1"/>
      <c r="BT9" s="31"/>
      <c r="BU9" s="31"/>
      <c r="BV9" s="31"/>
      <c r="BW9" s="31"/>
      <c r="BX9" s="31"/>
      <c r="BY9" s="31"/>
      <c r="BZ9" s="31"/>
      <c r="CA9">
        <v>9.5500000000000007</v>
      </c>
      <c r="CB9">
        <v>11.06</v>
      </c>
      <c r="CC9">
        <v>8.3699999999999992</v>
      </c>
      <c r="CD9">
        <v>1.49</v>
      </c>
      <c r="CE9">
        <v>4.43</v>
      </c>
      <c r="CF9">
        <v>0.91</v>
      </c>
      <c r="CG9">
        <v>2.29</v>
      </c>
      <c r="CH9">
        <v>1.8</v>
      </c>
      <c r="CI9">
        <v>2.2999999999999998</v>
      </c>
      <c r="CJ9">
        <v>3.3</v>
      </c>
      <c r="CK9">
        <v>4.8</v>
      </c>
      <c r="CL9">
        <v>2.2999999999999998</v>
      </c>
      <c r="CM9">
        <v>7.8</v>
      </c>
      <c r="CN9">
        <v>3.7</v>
      </c>
      <c r="CO9">
        <v>4.8499999999999996</v>
      </c>
      <c r="CP9">
        <v>11.51</v>
      </c>
      <c r="CQ9" s="31">
        <v>0.496</v>
      </c>
      <c r="CR9" s="31">
        <v>0.15200000000000002</v>
      </c>
      <c r="CS9" s="31">
        <v>0.26800000000000007</v>
      </c>
      <c r="CT9" s="31">
        <v>1.575</v>
      </c>
      <c r="CU9" s="31">
        <v>0.49300000000000005</v>
      </c>
      <c r="CV9" s="31">
        <v>0.307</v>
      </c>
      <c r="CW9" s="31">
        <v>0.30600000000000005</v>
      </c>
      <c r="CX9" s="133">
        <v>0.46100000000000008</v>
      </c>
      <c r="CY9" s="31">
        <v>0.4</v>
      </c>
      <c r="CZ9" s="31">
        <v>0.38</v>
      </c>
      <c r="DA9" s="31">
        <v>0.53</v>
      </c>
      <c r="DB9" s="89">
        <v>0.62</v>
      </c>
      <c r="DC9" s="89">
        <v>0.2</v>
      </c>
      <c r="DD9" s="89">
        <v>0.11</v>
      </c>
      <c r="DE9" s="89">
        <v>0.13</v>
      </c>
      <c r="DF9" s="89">
        <v>0.1</v>
      </c>
      <c r="DG9" s="89">
        <v>0.3</v>
      </c>
      <c r="DH9" s="89">
        <v>0.21</v>
      </c>
      <c r="DI9" s="89">
        <v>0.46</v>
      </c>
      <c r="DJ9" s="89">
        <v>0.26</v>
      </c>
      <c r="DK9" s="89">
        <v>0.67</v>
      </c>
      <c r="DL9" s="89">
        <v>0.64</v>
      </c>
      <c r="DM9" s="89">
        <v>0.67</v>
      </c>
      <c r="DN9" s="89">
        <v>1</v>
      </c>
      <c r="DO9" s="89">
        <v>1.1499999999999999</v>
      </c>
      <c r="DP9" s="89">
        <v>0.44</v>
      </c>
      <c r="DQ9" s="89">
        <v>0.35</v>
      </c>
      <c r="DR9" s="89">
        <v>0.96</v>
      </c>
      <c r="DS9" s="89">
        <v>0.74</v>
      </c>
      <c r="DT9" s="89">
        <v>1.04</v>
      </c>
      <c r="DU9" s="89">
        <v>0.64</v>
      </c>
      <c r="DV9" s="89">
        <v>0.68</v>
      </c>
      <c r="DW9" s="89">
        <v>0.83</v>
      </c>
      <c r="DX9" s="89">
        <v>0.64</v>
      </c>
      <c r="DY9" s="89">
        <v>0.9</v>
      </c>
      <c r="DZ9" s="89">
        <v>0.98</v>
      </c>
      <c r="EA9" s="89">
        <v>0.91</v>
      </c>
      <c r="EB9" s="132">
        <v>0.96</v>
      </c>
      <c r="EC9">
        <v>0.81</v>
      </c>
      <c r="ED9">
        <v>1.19</v>
      </c>
      <c r="EE9">
        <v>1.3</v>
      </c>
      <c r="EF9">
        <v>0.41</v>
      </c>
      <c r="EG9">
        <v>0.56999999999999995</v>
      </c>
      <c r="EH9">
        <v>2.4300000000000002</v>
      </c>
      <c r="EI9">
        <v>2.42</v>
      </c>
      <c r="EJ9">
        <v>2.2400000000000002</v>
      </c>
      <c r="EK9">
        <v>3.24</v>
      </c>
      <c r="EL9">
        <v>2.57</v>
      </c>
      <c r="EM9">
        <v>2.81</v>
      </c>
      <c r="EN9">
        <v>2.5499999999999998</v>
      </c>
      <c r="EO9">
        <v>1.3</v>
      </c>
      <c r="EP9">
        <v>1.94</v>
      </c>
      <c r="EQ9">
        <v>1.45</v>
      </c>
      <c r="ER9">
        <v>1.1599999999999999</v>
      </c>
      <c r="ES9">
        <v>0.46</v>
      </c>
      <c r="ET9">
        <v>0.34</v>
      </c>
      <c r="EU9">
        <v>0.28999999999999998</v>
      </c>
      <c r="EV9">
        <v>0.3</v>
      </c>
      <c r="EW9">
        <v>0.3</v>
      </c>
      <c r="EZ9" s="250">
        <v>11.84</v>
      </c>
      <c r="FA9" s="250">
        <v>6.31</v>
      </c>
      <c r="FB9" s="250">
        <v>0.85</v>
      </c>
    </row>
    <row r="10" spans="1:158" customFormat="1" x14ac:dyDescent="0.2">
      <c r="B10" t="s">
        <v>219</v>
      </c>
      <c r="C10" s="26">
        <v>2.1296898601868888</v>
      </c>
      <c r="D10" s="26">
        <v>2.4282987277368373</v>
      </c>
      <c r="E10" s="26">
        <v>2.4699301082687994</v>
      </c>
      <c r="F10" s="26">
        <v>0.70099786130539909</v>
      </c>
      <c r="G10" s="26">
        <v>2.7790920631340121</v>
      </c>
      <c r="H10" s="26">
        <v>0.68305127071749094</v>
      </c>
      <c r="I10" s="26">
        <v>5.5866386471683489</v>
      </c>
      <c r="J10" s="26">
        <v>0.46221126996538242</v>
      </c>
      <c r="K10" s="26">
        <v>5.2134563351953913</v>
      </c>
      <c r="L10" s="26">
        <v>5.0129223418486166</v>
      </c>
      <c r="M10" s="26">
        <v>1.3710388620820821</v>
      </c>
      <c r="N10" s="26">
        <v>2.7952399617214247</v>
      </c>
      <c r="O10" s="26">
        <v>1.3224273102620445</v>
      </c>
      <c r="P10" s="26">
        <v>1.9794113805112608</v>
      </c>
      <c r="Q10" s="26">
        <v>2.834990601230297</v>
      </c>
      <c r="R10" s="26">
        <v>2.9344497723446068</v>
      </c>
      <c r="S10" s="26">
        <v>4.36810793762365</v>
      </c>
      <c r="T10" s="26">
        <v>3.8569991926463185</v>
      </c>
      <c r="U10" s="26">
        <v>0.88674270594456628</v>
      </c>
      <c r="V10" s="26">
        <v>3.4551305129631835</v>
      </c>
      <c r="W10" s="26">
        <v>6.5181791336904089</v>
      </c>
      <c r="X10" s="26">
        <v>1.0292989026498109</v>
      </c>
      <c r="Y10" s="26">
        <v>3.0472826865263483</v>
      </c>
      <c r="Z10" s="26">
        <v>1.5967626093192107</v>
      </c>
      <c r="AA10" s="26">
        <v>3.6602630491448886</v>
      </c>
      <c r="AB10" s="26">
        <v>3.1888749214762377</v>
      </c>
      <c r="AC10" s="26">
        <v>1.8730352478886627</v>
      </c>
      <c r="AD10" s="26">
        <v>1.3970271384300554</v>
      </c>
      <c r="AE10" s="26">
        <v>2.235124318515707</v>
      </c>
      <c r="AF10" s="26">
        <v>2.1622398298684558</v>
      </c>
      <c r="AG10" s="26">
        <v>9.8637007969280113</v>
      </c>
      <c r="AH10" s="26">
        <v>5.4281915729693626</v>
      </c>
      <c r="AI10" s="134">
        <v>3.5095432069495422</v>
      </c>
      <c r="AJ10" s="26">
        <v>2.7760360651146923</v>
      </c>
      <c r="AK10" s="26">
        <v>4.1066262827948306</v>
      </c>
      <c r="AL10" s="26">
        <v>1.5369041827702721</v>
      </c>
      <c r="AM10" s="26"/>
      <c r="AN10" s="26"/>
      <c r="AO10" s="26"/>
      <c r="AP10" s="130"/>
      <c r="AQ10" s="130"/>
      <c r="AR10" s="170">
        <v>6.8031146990475193</v>
      </c>
      <c r="AS10" s="170">
        <v>0.52395849060857347</v>
      </c>
      <c r="AT10" s="170">
        <v>9.3923592595170415</v>
      </c>
      <c r="AU10" s="170">
        <v>4.6290168891682439</v>
      </c>
      <c r="AV10" s="170">
        <v>1.0432057956788576</v>
      </c>
      <c r="AW10" s="167"/>
      <c r="AX10" s="167"/>
      <c r="AY10" s="167"/>
      <c r="AZ10" s="167"/>
      <c r="BA10" s="167"/>
      <c r="BB10" s="167"/>
      <c r="BC10" s="167"/>
      <c r="BD10" s="167"/>
      <c r="BE10" s="278"/>
      <c r="BF10" s="167"/>
      <c r="BG10" s="1"/>
      <c r="BH10" s="35"/>
      <c r="BI10" s="1"/>
      <c r="BJ10" s="1"/>
      <c r="BK10" s="1"/>
      <c r="BL10" s="1"/>
      <c r="BM10" s="284"/>
      <c r="BN10" s="288"/>
      <c r="BO10" s="1"/>
      <c r="BP10" s="31"/>
      <c r="BQ10" s="31"/>
      <c r="BR10" s="31"/>
      <c r="BS10" s="1"/>
      <c r="BT10" s="31"/>
      <c r="BU10" s="31"/>
      <c r="BV10" s="31"/>
      <c r="BW10" s="31"/>
      <c r="BX10" s="31"/>
      <c r="BY10" s="31"/>
      <c r="BZ10" s="3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31">
        <v>4.0167451521151847</v>
      </c>
      <c r="CR10" s="31">
        <v>1.2309380304869113</v>
      </c>
      <c r="CS10" s="31">
        <v>2.1703381063848175</v>
      </c>
      <c r="CT10" s="31">
        <v>12.754785513268983</v>
      </c>
      <c r="CU10" s="31">
        <v>3.9924503225661003</v>
      </c>
      <c r="CV10" s="31">
        <v>2.4861708905229061</v>
      </c>
      <c r="CW10" s="31">
        <v>2.4780726140065452</v>
      </c>
      <c r="CX10" s="133">
        <v>3.7333054740425404</v>
      </c>
      <c r="CY10" s="31">
        <v>3.2393106065445032</v>
      </c>
      <c r="CZ10" s="31">
        <v>3.077345076217278</v>
      </c>
      <c r="DA10" s="31">
        <v>4.2920865536714672</v>
      </c>
      <c r="DB10" s="89">
        <v>5.02093144014398</v>
      </c>
      <c r="DC10" s="89">
        <v>1.6196553032722516</v>
      </c>
      <c r="DD10" s="89">
        <v>0.8908104167997386</v>
      </c>
      <c r="DE10" s="89">
        <v>1.0527759471269638</v>
      </c>
      <c r="DF10" s="89">
        <v>0.8098276516361258</v>
      </c>
      <c r="DG10" s="89">
        <v>2.4294829549083774</v>
      </c>
      <c r="DH10" s="89">
        <v>1.7006380684358642</v>
      </c>
      <c r="DI10" s="89">
        <v>3.7252071975261782</v>
      </c>
      <c r="DJ10" s="89">
        <v>2.1055518942539275</v>
      </c>
      <c r="DK10" s="89">
        <v>5.4258452659620433</v>
      </c>
      <c r="DL10" s="89">
        <v>5.1828969704712051</v>
      </c>
      <c r="DM10" s="89">
        <v>5.4258452659620433</v>
      </c>
      <c r="DN10" s="89">
        <v>8.0982765163612598</v>
      </c>
      <c r="DO10" s="89">
        <v>9.3130179938154463</v>
      </c>
      <c r="DP10" s="89">
        <v>3.5632416671989544</v>
      </c>
      <c r="DQ10" s="89">
        <v>2.8343967807264403</v>
      </c>
      <c r="DR10" s="89">
        <v>7.7743454557068068</v>
      </c>
      <c r="DS10" s="89">
        <v>5.9927246221073318</v>
      </c>
      <c r="DT10" s="89">
        <v>8.4222075770157101</v>
      </c>
      <c r="DU10" s="89">
        <v>5.1828969704712051</v>
      </c>
      <c r="DV10" s="89">
        <v>5.5068280311256563</v>
      </c>
      <c r="DW10" s="89">
        <v>6.7215695085798455</v>
      </c>
      <c r="DX10" s="89">
        <v>5.1828969704712051</v>
      </c>
      <c r="DY10" s="89">
        <v>7.2884488647251322</v>
      </c>
      <c r="DZ10" s="89">
        <v>7.9363109860340328</v>
      </c>
      <c r="EA10" s="89">
        <v>7.3694316298887452</v>
      </c>
      <c r="EB10" s="132">
        <v>7.7743454557068068</v>
      </c>
      <c r="EC10">
        <v>3.75</v>
      </c>
      <c r="ED10">
        <v>5.75</v>
      </c>
      <c r="EE10">
        <v>3.83</v>
      </c>
      <c r="EF10">
        <v>0.68</v>
      </c>
      <c r="EG10">
        <v>0.87</v>
      </c>
      <c r="EH10">
        <v>5.7</v>
      </c>
      <c r="EI10">
        <v>7.1</v>
      </c>
      <c r="EJ10">
        <v>5.7</v>
      </c>
      <c r="EK10">
        <v>5.5</v>
      </c>
      <c r="EL10">
        <v>4.0999999999999996</v>
      </c>
      <c r="EM10">
        <v>4.5999999999999996</v>
      </c>
      <c r="EN10">
        <v>4.05</v>
      </c>
      <c r="EO10">
        <v>2</v>
      </c>
      <c r="EP10">
        <v>1.45</v>
      </c>
      <c r="EQ10">
        <v>1.95</v>
      </c>
      <c r="ER10">
        <v>1.05</v>
      </c>
      <c r="ES10">
        <v>0.55000000000000004</v>
      </c>
      <c r="ET10">
        <v>0.27</v>
      </c>
      <c r="EU10">
        <v>0.3</v>
      </c>
      <c r="EV10">
        <v>0.3</v>
      </c>
      <c r="EW10">
        <v>0.3</v>
      </c>
      <c r="EZ10" s="167"/>
      <c r="FA10" s="167"/>
      <c r="FB10" s="167"/>
    </row>
    <row r="11" spans="1:158" customFormat="1" ht="13" x14ac:dyDescent="0.15">
      <c r="B11" t="s">
        <v>229</v>
      </c>
      <c r="C11" s="26">
        <f>C9*0.899+C10</f>
        <v>2.366109446556889</v>
      </c>
      <c r="D11" s="26">
        <f t="shared" ref="D11:F11" si="0">D9*0.899+D10</f>
        <v>2.6978672651688376</v>
      </c>
      <c r="E11" s="26">
        <f t="shared" si="0"/>
        <v>2.7441201983265491</v>
      </c>
      <c r="F11" s="26">
        <f t="shared" si="0"/>
        <v>0.77881652754139918</v>
      </c>
      <c r="G11" s="26">
        <f t="shared" ref="G11" si="1">G9*0.899+G10</f>
        <v>3.0876026159300123</v>
      </c>
      <c r="H11" s="26">
        <f t="shared" ref="H11:I11" si="2">H9*0.899+H10</f>
        <v>0.75887766305349103</v>
      </c>
      <c r="I11" s="26">
        <f t="shared" si="2"/>
        <v>6.2068185254001458</v>
      </c>
      <c r="J11" s="26">
        <f t="shared" ref="J11" si="3">J9*0.899+J10</f>
        <v>0.51352193228462673</v>
      </c>
      <c r="K11" s="26">
        <f t="shared" ref="K11:L11" si="4">K9*0.899+K10</f>
        <v>5.7922087692313911</v>
      </c>
      <c r="L11" s="26">
        <f t="shared" si="4"/>
        <v>5.5694132416366164</v>
      </c>
      <c r="M11" s="26">
        <f t="shared" ref="M11" si="5">M9*0.899+M10</f>
        <v>1.5232396340020822</v>
      </c>
      <c r="N11" s="26">
        <f t="shared" ref="N11:O11" si="6">N9*0.899+N10</f>
        <v>3.105543113325425</v>
      </c>
      <c r="O11" s="26">
        <f t="shared" si="6"/>
        <v>1.4692316518430801</v>
      </c>
      <c r="P11" s="26">
        <f t="shared" ref="P11" si="7">P9*0.899+P10</f>
        <v>2.1991483612730871</v>
      </c>
      <c r="Q11" s="26">
        <f t="shared" ref="Q11:R11" si="8">Q9*0.899+Q10</f>
        <v>3.1497065220014497</v>
      </c>
      <c r="R11" s="26">
        <f t="shared" si="8"/>
        <v>3.260206782494607</v>
      </c>
      <c r="S11" s="26">
        <f t="shared" ref="S11" si="9">S9*0.899+S10</f>
        <v>4.8530171683704557</v>
      </c>
      <c r="T11" s="26">
        <f t="shared" ref="T11:U11" si="10">T9*0.899+T10</f>
        <v>4.2851695900368787</v>
      </c>
      <c r="U11" s="26">
        <f t="shared" si="10"/>
        <v>0.98518114417689739</v>
      </c>
      <c r="V11" s="26">
        <f t="shared" ref="V11" si="11">V9*0.899+V10</f>
        <v>3.8386889559082231</v>
      </c>
      <c r="W11" s="26">
        <f t="shared" ref="W11:X11" si="12">W9*0.899+W10</f>
        <v>7.2417705088859599</v>
      </c>
      <c r="X11" s="26">
        <f t="shared" si="12"/>
        <v>1.1435626860131822</v>
      </c>
      <c r="Y11" s="26">
        <f t="shared" ref="Y11" si="13">Y9*0.899+Y10</f>
        <v>3.3855654223223484</v>
      </c>
      <c r="Z11" s="26">
        <f t="shared" ref="Z11:AA11" si="14">Z9*0.899+Z10</f>
        <v>1.7740212621792106</v>
      </c>
      <c r="AA11" s="26">
        <f t="shared" si="14"/>
        <v>4.0665935164403901</v>
      </c>
      <c r="AB11" s="26">
        <f t="shared" ref="AB11" si="15">AB9*0.899+AB10</f>
        <v>3.5428759917799297</v>
      </c>
      <c r="AC11" s="26">
        <f t="shared" ref="AC11:AD11" si="16">AC9*0.899+AC10</f>
        <v>2.0809632785566627</v>
      </c>
      <c r="AD11" s="26">
        <f t="shared" si="16"/>
        <v>1.5521129020380555</v>
      </c>
      <c r="AE11" s="26">
        <f t="shared" ref="AE11" si="17">AE9*0.899+AE10</f>
        <v>2.4832483185157068</v>
      </c>
      <c r="AF11" s="26">
        <f t="shared" ref="AF11:AG11" si="18">AF9*0.899+AF10</f>
        <v>2.4022728298684557</v>
      </c>
      <c r="AG11" s="26">
        <f t="shared" si="18"/>
        <v>10.958682796928011</v>
      </c>
      <c r="AH11" s="26">
        <f t="shared" ref="AH11" si="19">AH9*0.899+AH10</f>
        <v>6.0307820395013856</v>
      </c>
      <c r="AI11" s="26">
        <f t="shared" ref="AI11:AJ11" si="20">AI9*0.899+AI10</f>
        <v>3.8991420724208945</v>
      </c>
      <c r="AJ11" s="26">
        <f t="shared" si="20"/>
        <v>3.0842073676746922</v>
      </c>
      <c r="AK11" s="26">
        <f t="shared" ref="AK11" si="21">AK9*0.899+AK10</f>
        <v>4.5625081016946609</v>
      </c>
      <c r="AL11" s="26">
        <f t="shared" ref="AL11:AM11" si="22">AL9*0.899+AL10</f>
        <v>1.707517875389809</v>
      </c>
      <c r="AM11" s="26">
        <f t="shared" si="22"/>
        <v>0</v>
      </c>
      <c r="AN11" s="26">
        <f t="shared" ref="AN11" si="23">AN9*0.899+AN10</f>
        <v>0</v>
      </c>
      <c r="AO11" s="26">
        <f t="shared" ref="AO11:AP11" si="24">AO9*0.899+AO10</f>
        <v>0</v>
      </c>
      <c r="AP11" s="26">
        <f t="shared" si="24"/>
        <v>0</v>
      </c>
      <c r="AQ11" s="26">
        <f t="shared" ref="AQ11" si="25">AQ9*0.899+AQ10</f>
        <v>0</v>
      </c>
      <c r="AR11" s="26">
        <f t="shared" ref="AR11:AS11" si="26">AR9*0.899+AR10</f>
        <v>7.5583371345975197</v>
      </c>
      <c r="AS11" s="26">
        <f t="shared" si="26"/>
        <v>0.58212379060857344</v>
      </c>
      <c r="AT11" s="26">
        <f t="shared" ref="AT11" si="27">AT9*0.899+AT10</f>
        <v>10.435017034569132</v>
      </c>
      <c r="AU11" s="26">
        <f t="shared" ref="AU11:AV11" si="28">AU9*0.899+AU10</f>
        <v>5.1428899552403449</v>
      </c>
      <c r="AV11" s="26">
        <f t="shared" si="28"/>
        <v>1.1590134009662956</v>
      </c>
      <c r="AW11" t="s">
        <v>229</v>
      </c>
      <c r="AX11" s="26">
        <f>AX9*0.899+AX10</f>
        <v>0.92597000000000007</v>
      </c>
      <c r="AY11" s="26">
        <f t="shared" ref="AY11:DX11" si="29">AY9*0.899+AY10</f>
        <v>1.8429499999999999</v>
      </c>
      <c r="AZ11" s="26">
        <f t="shared" si="29"/>
        <v>6.5267400000000002</v>
      </c>
      <c r="BA11" s="26">
        <f t="shared" si="29"/>
        <v>3.7218599999999999</v>
      </c>
      <c r="BB11" s="26">
        <f t="shared" si="29"/>
        <v>5.1782399999999997</v>
      </c>
      <c r="BC11" s="26">
        <f t="shared" si="29"/>
        <v>2.05871</v>
      </c>
      <c r="BD11" s="26">
        <f t="shared" si="29"/>
        <v>7.9651399999999999</v>
      </c>
      <c r="BE11" s="26">
        <v>5.4450544505445055</v>
      </c>
      <c r="BF11" s="26">
        <v>1.7730177301773018</v>
      </c>
      <c r="BG11" s="26">
        <v>6.5250652506525064</v>
      </c>
      <c r="BH11" s="26">
        <v>2.0880208802088021</v>
      </c>
      <c r="BI11" s="288">
        <v>5.3010530105301052</v>
      </c>
      <c r="BJ11" s="28">
        <v>10.963096309630963</v>
      </c>
      <c r="BK11" s="31">
        <v>2.4032403240324034</v>
      </c>
      <c r="BL11" s="31">
        <v>2.4842484248424839</v>
      </c>
      <c r="BM11" s="31"/>
      <c r="BN11" s="1"/>
      <c r="BO11" s="1"/>
      <c r="BP11" s="1"/>
      <c r="BQ11" s="1"/>
      <c r="BR11" s="1"/>
      <c r="BS11" s="1"/>
      <c r="BT11" s="26"/>
      <c r="BU11" s="26"/>
      <c r="BV11" s="26"/>
      <c r="BW11" s="26"/>
      <c r="BX11" s="26"/>
      <c r="BY11" s="26"/>
      <c r="BZ11" s="26">
        <f t="shared" si="29"/>
        <v>0</v>
      </c>
      <c r="CA11" s="26">
        <f t="shared" si="29"/>
        <v>8.5854500000000016</v>
      </c>
      <c r="CB11" s="26">
        <f t="shared" si="29"/>
        <v>9.9429400000000001</v>
      </c>
      <c r="CC11" s="26">
        <f t="shared" si="29"/>
        <v>7.5246299999999993</v>
      </c>
      <c r="CD11" s="26">
        <f t="shared" si="29"/>
        <v>1.33951</v>
      </c>
      <c r="CE11" s="26">
        <f t="shared" si="29"/>
        <v>3.9825699999999999</v>
      </c>
      <c r="CF11" s="26">
        <f t="shared" si="29"/>
        <v>0.81809000000000009</v>
      </c>
      <c r="CG11" s="26">
        <f t="shared" si="29"/>
        <v>2.05871</v>
      </c>
      <c r="CH11" s="26">
        <f t="shared" si="29"/>
        <v>1.6182000000000001</v>
      </c>
      <c r="CI11" s="26">
        <f t="shared" si="29"/>
        <v>2.0676999999999999</v>
      </c>
      <c r="CJ11" s="26">
        <f t="shared" si="29"/>
        <v>2.9666999999999999</v>
      </c>
      <c r="CK11" s="26">
        <f t="shared" si="29"/>
        <v>4.3151999999999999</v>
      </c>
      <c r="CL11" s="26">
        <f t="shared" si="29"/>
        <v>2.0676999999999999</v>
      </c>
      <c r="CM11" s="26">
        <f t="shared" si="29"/>
        <v>7.0122</v>
      </c>
      <c r="CN11" s="26">
        <f t="shared" si="29"/>
        <v>3.3263000000000003</v>
      </c>
      <c r="CO11" s="26">
        <f t="shared" si="29"/>
        <v>4.36015</v>
      </c>
      <c r="CP11" s="26">
        <f t="shared" si="29"/>
        <v>10.347490000000001</v>
      </c>
      <c r="CQ11" s="26">
        <f t="shared" si="29"/>
        <v>4.4626491521151843</v>
      </c>
      <c r="CR11" s="26">
        <f t="shared" si="29"/>
        <v>1.3675860304869114</v>
      </c>
      <c r="CS11" s="26">
        <f t="shared" si="29"/>
        <v>2.4112701063848174</v>
      </c>
      <c r="CT11" s="26">
        <f t="shared" si="29"/>
        <v>14.170710513268983</v>
      </c>
      <c r="CU11" s="26">
        <f t="shared" si="29"/>
        <v>4.4356573225661</v>
      </c>
      <c r="CV11" s="26">
        <f t="shared" si="29"/>
        <v>2.7621638905229062</v>
      </c>
      <c r="CW11" s="26">
        <f t="shared" si="29"/>
        <v>2.7531666140065454</v>
      </c>
      <c r="CX11" s="26">
        <f t="shared" si="29"/>
        <v>4.1477444740425407</v>
      </c>
      <c r="CY11" s="26">
        <f t="shared" si="29"/>
        <v>3.5989106065445031</v>
      </c>
      <c r="CZ11" s="26">
        <f t="shared" si="29"/>
        <v>3.4189650762172779</v>
      </c>
      <c r="DA11" s="26">
        <f t="shared" si="29"/>
        <v>4.7685565536714671</v>
      </c>
      <c r="DB11" s="26">
        <f t="shared" si="29"/>
        <v>5.5783114401439802</v>
      </c>
      <c r="DC11" s="26">
        <f t="shared" si="29"/>
        <v>1.7994553032722516</v>
      </c>
      <c r="DD11" s="26">
        <f t="shared" si="29"/>
        <v>0.98970041679973864</v>
      </c>
      <c r="DE11" s="26">
        <f t="shared" si="29"/>
        <v>1.1696459471269638</v>
      </c>
      <c r="DF11" s="26">
        <f t="shared" si="29"/>
        <v>0.89972765163612578</v>
      </c>
      <c r="DG11" s="26">
        <f t="shared" si="29"/>
        <v>2.6991829549083772</v>
      </c>
      <c r="DH11" s="26">
        <f t="shared" si="29"/>
        <v>1.8894280684358642</v>
      </c>
      <c r="DI11" s="26">
        <f t="shared" si="29"/>
        <v>4.138747197526178</v>
      </c>
      <c r="DJ11" s="26">
        <f t="shared" si="29"/>
        <v>2.3392918942539276</v>
      </c>
      <c r="DK11" s="26">
        <f t="shared" si="29"/>
        <v>6.0281752659620436</v>
      </c>
      <c r="DL11" s="26">
        <f t="shared" si="29"/>
        <v>5.758256970471205</v>
      </c>
      <c r="DM11" s="26">
        <f t="shared" si="29"/>
        <v>6.0281752659620436</v>
      </c>
      <c r="DN11" s="26">
        <f t="shared" si="29"/>
        <v>8.9972765163612607</v>
      </c>
      <c r="DO11" s="26">
        <f t="shared" si="29"/>
        <v>10.346867993815446</v>
      </c>
      <c r="DP11" s="26">
        <f t="shared" si="29"/>
        <v>3.9588016671989545</v>
      </c>
      <c r="DQ11" s="26">
        <f t="shared" si="29"/>
        <v>3.1490467807264402</v>
      </c>
      <c r="DR11" s="26">
        <f t="shared" si="29"/>
        <v>8.6373854557068075</v>
      </c>
      <c r="DS11" s="26">
        <f t="shared" si="29"/>
        <v>6.6579846221073318</v>
      </c>
      <c r="DT11" s="26">
        <f t="shared" si="29"/>
        <v>9.3571675770157103</v>
      </c>
      <c r="DU11" s="26">
        <f t="shared" si="29"/>
        <v>5.758256970471205</v>
      </c>
      <c r="DV11" s="26">
        <f t="shared" si="29"/>
        <v>6.1181480311256564</v>
      </c>
      <c r="DW11" s="26">
        <f t="shared" si="29"/>
        <v>7.4677395085798457</v>
      </c>
      <c r="DX11" s="26">
        <f t="shared" si="29"/>
        <v>5.758256970471205</v>
      </c>
      <c r="DY11" s="26">
        <f t="shared" ref="DY11:EW11" si="30">DY9*0.899+DY10</f>
        <v>8.0975488647251321</v>
      </c>
      <c r="DZ11" s="26">
        <f t="shared" si="30"/>
        <v>8.8173309860340332</v>
      </c>
      <c r="EA11" s="26">
        <f t="shared" si="30"/>
        <v>8.1875216298887459</v>
      </c>
      <c r="EB11" s="26">
        <f t="shared" si="30"/>
        <v>8.6373854557068075</v>
      </c>
      <c r="EC11" s="26">
        <f t="shared" si="30"/>
        <v>4.4781899999999997</v>
      </c>
      <c r="ED11" s="26">
        <f t="shared" si="30"/>
        <v>6.8198100000000004</v>
      </c>
      <c r="EE11" s="26">
        <f t="shared" si="30"/>
        <v>4.9987000000000004</v>
      </c>
      <c r="EF11" s="26">
        <f t="shared" si="30"/>
        <v>1.0485899999999999</v>
      </c>
      <c r="EG11" s="26">
        <f t="shared" si="30"/>
        <v>1.3824299999999998</v>
      </c>
      <c r="EH11" s="26">
        <f t="shared" si="30"/>
        <v>7.8845700000000001</v>
      </c>
      <c r="EI11" s="26">
        <f t="shared" si="30"/>
        <v>9.2755799999999997</v>
      </c>
      <c r="EJ11" s="26">
        <f t="shared" si="30"/>
        <v>7.7137600000000006</v>
      </c>
      <c r="EK11" s="26">
        <f t="shared" si="30"/>
        <v>8.4127600000000005</v>
      </c>
      <c r="EL11" s="26">
        <f t="shared" si="30"/>
        <v>6.4104299999999999</v>
      </c>
      <c r="EM11" s="26">
        <f t="shared" si="30"/>
        <v>7.1261899999999994</v>
      </c>
      <c r="EN11" s="26">
        <f t="shared" si="30"/>
        <v>6.3424499999999995</v>
      </c>
      <c r="EO11" s="26">
        <f t="shared" si="30"/>
        <v>3.1687000000000003</v>
      </c>
      <c r="EP11" s="26">
        <f t="shared" si="30"/>
        <v>3.1940599999999999</v>
      </c>
      <c r="EQ11" s="26">
        <f t="shared" si="30"/>
        <v>3.2535499999999997</v>
      </c>
      <c r="ER11" s="26">
        <f t="shared" si="30"/>
        <v>2.0928399999999998</v>
      </c>
      <c r="ES11" s="26">
        <f t="shared" si="30"/>
        <v>0.96354000000000006</v>
      </c>
      <c r="ET11" s="26">
        <f t="shared" si="30"/>
        <v>0.57566000000000006</v>
      </c>
      <c r="EU11" s="26">
        <f t="shared" si="30"/>
        <v>0.56071000000000004</v>
      </c>
      <c r="EV11" s="26">
        <f t="shared" si="30"/>
        <v>0.56969999999999998</v>
      </c>
      <c r="EW11" s="26">
        <f t="shared" si="30"/>
        <v>0.56969999999999998</v>
      </c>
      <c r="EZ11" s="26">
        <f>EZ9*0.899+EZ10</f>
        <v>10.644159999999999</v>
      </c>
      <c r="FA11" s="26">
        <f>FA9*0.899+FA10</f>
        <v>5.6726899999999993</v>
      </c>
      <c r="FB11" s="26">
        <f>FB9*0.899+FB10</f>
        <v>0.76415</v>
      </c>
    </row>
    <row r="12" spans="1:158" customFormat="1" x14ac:dyDescent="0.2">
      <c r="B12" t="s">
        <v>228</v>
      </c>
      <c r="C12" s="26">
        <v>6.5171699999999999E-2</v>
      </c>
      <c r="D12" s="26">
        <v>6.8684159999999994E-2</v>
      </c>
      <c r="E12" s="26">
        <v>6.1755915686783347E-2</v>
      </c>
      <c r="F12" s="26">
        <v>3.5597039999999996E-2</v>
      </c>
      <c r="G12" s="26">
        <v>9.1522439999999997E-2</v>
      </c>
      <c r="H12" s="26">
        <v>4.8833880000000003E-2</v>
      </c>
      <c r="I12" s="26">
        <v>0.12780807702522351</v>
      </c>
      <c r="J12" s="26">
        <v>2.6288283401509183E-2</v>
      </c>
      <c r="K12" s="26">
        <v>0.13964915999999999</v>
      </c>
      <c r="L12" s="26">
        <v>0.10774728</v>
      </c>
      <c r="M12" s="26">
        <v>5.3734200000000003E-2</v>
      </c>
      <c r="N12" s="26">
        <v>0.10284696</v>
      </c>
      <c r="O12" s="26">
        <v>4.4444805890201555E-2</v>
      </c>
      <c r="P12" s="26">
        <v>6.6570705079005407E-2</v>
      </c>
      <c r="Q12" s="26">
        <v>6.4570846312162103E-2</v>
      </c>
      <c r="R12" s="26">
        <v>7.1537400000000015E-2</v>
      </c>
      <c r="S12" s="26">
        <v>0.10831470435791232</v>
      </c>
      <c r="T12" s="26">
        <v>0.12499590503185994</v>
      </c>
      <c r="U12" s="26">
        <v>7.3595188813006474E-2</v>
      </c>
      <c r="V12" s="26">
        <v>6.1717933761088944E-2</v>
      </c>
      <c r="W12" s="26">
        <v>0.13278301851006241</v>
      </c>
      <c r="X12" s="26">
        <v>5.5986003481108021E-2</v>
      </c>
      <c r="Y12" s="26">
        <v>0.11040659999999999</v>
      </c>
      <c r="Z12" s="26">
        <v>5.6005079999999999E-2</v>
      </c>
      <c r="AA12" s="26">
        <v>8.7322288650773822E-2</v>
      </c>
      <c r="AB12" s="26">
        <v>6.9378412519373475E-2</v>
      </c>
      <c r="AC12" s="26">
        <v>5.5437359999999998E-2</v>
      </c>
      <c r="AD12" s="26">
        <v>3.1483560000000008E-2</v>
      </c>
      <c r="AE12" s="26">
        <v>0.05</v>
      </c>
      <c r="AF12" s="26">
        <v>0.04</v>
      </c>
      <c r="AG12" s="26">
        <v>0.16</v>
      </c>
      <c r="AH12" s="26">
        <v>0.14119736173184114</v>
      </c>
      <c r="AI12" s="134">
        <v>0.105</v>
      </c>
      <c r="AJ12" s="26">
        <v>6.9587100000000013E-2</v>
      </c>
      <c r="AK12" s="26">
        <v>9.7653138434384931E-2</v>
      </c>
      <c r="AL12" s="26">
        <v>2.6869974974976559E-2</v>
      </c>
      <c r="AM12" s="26"/>
      <c r="AN12" s="26"/>
      <c r="AO12" s="26"/>
      <c r="AP12" s="130"/>
      <c r="AQ12" s="130"/>
      <c r="AR12" s="170">
        <v>0.13047210000000001</v>
      </c>
      <c r="AS12" s="170">
        <v>8.4000000000000005E-2</v>
      </c>
      <c r="AT12" s="170">
        <v>0.21982419312654944</v>
      </c>
      <c r="AU12" s="170">
        <v>0.102395051994806</v>
      </c>
      <c r="AV12" s="170">
        <v>3.8908287821900742E-2</v>
      </c>
      <c r="AW12" s="241" t="s">
        <v>228</v>
      </c>
      <c r="AX12" s="249">
        <v>0.02</v>
      </c>
      <c r="AY12" s="249">
        <v>0.03</v>
      </c>
      <c r="AZ12" s="249">
        <v>0.15</v>
      </c>
      <c r="BA12" s="249">
        <v>7.0000000000000007E-2</v>
      </c>
      <c r="BB12" s="249">
        <v>0.18</v>
      </c>
      <c r="BC12" s="251">
        <v>5.2999999999999999E-2</v>
      </c>
      <c r="BD12" s="248">
        <v>0.15</v>
      </c>
      <c r="BE12" s="31">
        <v>0.09</v>
      </c>
      <c r="BF12" s="31">
        <v>0.03</v>
      </c>
      <c r="BG12" s="31">
        <v>0.15</v>
      </c>
      <c r="BH12" s="31">
        <v>0.05</v>
      </c>
      <c r="BI12" s="288">
        <v>0.11</v>
      </c>
      <c r="BJ12" s="1">
        <v>0.16</v>
      </c>
      <c r="BK12" s="31">
        <v>0.04</v>
      </c>
      <c r="BL12" s="31">
        <v>0.05</v>
      </c>
      <c r="BM12" s="31"/>
      <c r="BN12" s="1"/>
      <c r="BO12" s="1"/>
      <c r="BP12" s="1"/>
      <c r="BQ12" s="1"/>
      <c r="BR12" s="1"/>
      <c r="BS12" s="1"/>
      <c r="BT12" s="31"/>
      <c r="BU12" s="31"/>
      <c r="BV12" s="31"/>
      <c r="BW12" s="31"/>
      <c r="BX12" s="31"/>
      <c r="BY12" s="31"/>
      <c r="BZ12" s="31"/>
      <c r="CA12">
        <v>0.2</v>
      </c>
      <c r="CB12">
        <v>0.2</v>
      </c>
      <c r="CC12">
        <v>0.12</v>
      </c>
      <c r="CD12">
        <v>7.0000000000000007E-2</v>
      </c>
      <c r="CE12">
        <v>0.11</v>
      </c>
      <c r="CF12">
        <v>0.03</v>
      </c>
      <c r="CG12">
        <v>0.05</v>
      </c>
      <c r="CH12">
        <v>0</v>
      </c>
      <c r="CI12">
        <v>0.1</v>
      </c>
      <c r="CJ12">
        <v>0.1</v>
      </c>
      <c r="CK12">
        <v>0.1</v>
      </c>
      <c r="CL12">
        <v>0</v>
      </c>
      <c r="CM12">
        <v>0.1</v>
      </c>
      <c r="CN12">
        <v>0.1</v>
      </c>
      <c r="CO12">
        <v>7.0000000000000007E-2</v>
      </c>
      <c r="CP12">
        <v>0.17</v>
      </c>
      <c r="CQ12" s="31">
        <v>0.06</v>
      </c>
      <c r="CR12" s="31">
        <v>7.0000000000000007E-2</v>
      </c>
      <c r="CS12" s="31">
        <v>0.08</v>
      </c>
      <c r="CT12" s="31">
        <v>0.16</v>
      </c>
      <c r="CU12" s="31">
        <v>0.08</v>
      </c>
      <c r="CV12" s="31">
        <v>7.0000000000000007E-2</v>
      </c>
      <c r="CW12" s="31">
        <v>7.0000000000000007E-2</v>
      </c>
      <c r="CX12" s="133">
        <v>0.1</v>
      </c>
      <c r="CY12" s="31">
        <v>0.08</v>
      </c>
      <c r="CZ12" s="31">
        <v>0.09</v>
      </c>
      <c r="DA12" s="31">
        <v>0.08</v>
      </c>
      <c r="DB12" s="89">
        <v>0.09</v>
      </c>
      <c r="DC12" s="89">
        <v>0.04</v>
      </c>
      <c r="DD12" s="89">
        <v>0.03</v>
      </c>
      <c r="DE12" s="89">
        <v>0.02</v>
      </c>
      <c r="DF12" s="89">
        <v>0.02</v>
      </c>
      <c r="DG12" s="89">
        <v>7.0000000000000007E-2</v>
      </c>
      <c r="DH12" s="89">
        <v>0.03</v>
      </c>
      <c r="DI12" s="89">
        <v>0.09</v>
      </c>
      <c r="DJ12" s="89">
        <v>0.04</v>
      </c>
      <c r="DK12" s="89">
        <v>0.13</v>
      </c>
      <c r="DL12" s="89">
        <v>0.12</v>
      </c>
      <c r="DM12" s="89">
        <v>0.13</v>
      </c>
      <c r="DN12" s="89">
        <v>0.14000000000000001</v>
      </c>
      <c r="DO12" s="89">
        <v>0.37</v>
      </c>
      <c r="DP12" s="89">
        <v>0.06</v>
      </c>
      <c r="DQ12" s="89">
        <v>7.0000000000000007E-2</v>
      </c>
      <c r="DR12" s="89">
        <v>0.17</v>
      </c>
      <c r="DS12" s="89">
        <v>0.15</v>
      </c>
      <c r="DT12" s="89">
        <v>0.19</v>
      </c>
      <c r="DU12" s="89">
        <v>0.11</v>
      </c>
      <c r="DV12" s="89">
        <v>0.12</v>
      </c>
      <c r="DW12" s="89">
        <v>0.13</v>
      </c>
      <c r="DX12" s="89">
        <v>0.12</v>
      </c>
      <c r="DY12" s="89">
        <v>0.14000000000000001</v>
      </c>
      <c r="DZ12" s="89">
        <v>0.2</v>
      </c>
      <c r="EA12" s="89">
        <v>0.17</v>
      </c>
      <c r="EB12" s="132">
        <v>0.16</v>
      </c>
      <c r="EC12">
        <v>7.0000000000000007E-2</v>
      </c>
      <c r="ED12">
        <v>0.12</v>
      </c>
      <c r="EE12">
        <v>0.09</v>
      </c>
      <c r="EF12">
        <v>0.04</v>
      </c>
      <c r="EG12">
        <v>0.08</v>
      </c>
      <c r="EH12">
        <v>0.17</v>
      </c>
      <c r="EI12">
        <v>0.15</v>
      </c>
      <c r="EJ12">
        <v>0.17</v>
      </c>
      <c r="EK12">
        <v>0.14000000000000001</v>
      </c>
      <c r="EL12">
        <v>0.12</v>
      </c>
      <c r="EM12">
        <v>0.14000000000000001</v>
      </c>
      <c r="EN12">
        <v>0.13</v>
      </c>
      <c r="EO12">
        <v>0.06</v>
      </c>
      <c r="EP12">
        <v>7.0000000000000007E-2</v>
      </c>
      <c r="EQ12">
        <v>0.06</v>
      </c>
      <c r="ER12">
        <v>0.06</v>
      </c>
      <c r="ES12">
        <v>0.05</v>
      </c>
      <c r="ET12">
        <v>0.02</v>
      </c>
      <c r="EU12">
        <v>0.01</v>
      </c>
      <c r="EV12">
        <v>0.02</v>
      </c>
      <c r="EW12">
        <v>0.01</v>
      </c>
      <c r="EZ12" s="250">
        <v>0.14000000000000001</v>
      </c>
      <c r="FA12" s="250">
        <v>0.14000000000000001</v>
      </c>
      <c r="FB12" s="250">
        <v>0.15</v>
      </c>
    </row>
    <row r="13" spans="1:158" customFormat="1" x14ac:dyDescent="0.2">
      <c r="B13" t="s">
        <v>218</v>
      </c>
      <c r="C13" s="26">
        <v>0.47617020000000004</v>
      </c>
      <c r="D13" s="26">
        <v>1.23936264</v>
      </c>
      <c r="E13" s="26">
        <v>1.158421450705307</v>
      </c>
      <c r="F13" s="26">
        <v>9.3404879999999996E-2</v>
      </c>
      <c r="G13" s="26">
        <v>1.0680506400000001</v>
      </c>
      <c r="H13" s="26">
        <v>0.11097432</v>
      </c>
      <c r="I13" s="26">
        <v>3.2623604062407372</v>
      </c>
      <c r="J13" s="26">
        <v>6.1024670122675061E-2</v>
      </c>
      <c r="K13" s="26">
        <v>2.8219369200000002</v>
      </c>
      <c r="L13" s="26">
        <v>2.4371821199999997</v>
      </c>
      <c r="M13" s="26">
        <v>0.51538019999999996</v>
      </c>
      <c r="N13" s="26">
        <v>1.1991342</v>
      </c>
      <c r="O13" s="26">
        <v>0.52042877225776107</v>
      </c>
      <c r="P13" s="26">
        <v>0.66968142124253194</v>
      </c>
      <c r="Q13" s="26">
        <v>2.116930361403345</v>
      </c>
      <c r="R13" s="26">
        <v>2.7783656999999997</v>
      </c>
      <c r="S13" s="26">
        <v>1.9894131938031234</v>
      </c>
      <c r="T13" s="26">
        <v>1.7717673522769988</v>
      </c>
      <c r="U13" s="26">
        <v>0.18000985371829964</v>
      </c>
      <c r="V13" s="26">
        <v>1.1039546538878651</v>
      </c>
      <c r="W13" s="26">
        <v>2.856332450806681</v>
      </c>
      <c r="X13" s="26">
        <v>0.33960629533950049</v>
      </c>
      <c r="Y13" s="26">
        <v>1.1848415999999999</v>
      </c>
      <c r="Z13" s="26">
        <v>0.53341775999999996</v>
      </c>
      <c r="AA13" s="26">
        <v>2.2835620201896747</v>
      </c>
      <c r="AB13" s="26">
        <v>1.3132342369738548</v>
      </c>
      <c r="AC13" s="26">
        <v>0.84796452</v>
      </c>
      <c r="AD13" s="26">
        <v>0.46340892</v>
      </c>
      <c r="AE13" s="26">
        <v>0.76</v>
      </c>
      <c r="AF13" s="26">
        <v>0.77</v>
      </c>
      <c r="AG13" s="26">
        <v>3.87</v>
      </c>
      <c r="AH13" s="26">
        <v>2.5962416301537834</v>
      </c>
      <c r="AI13" s="134">
        <v>2.2989999999999999</v>
      </c>
      <c r="AJ13" s="26">
        <v>0.95841900000000002</v>
      </c>
      <c r="AK13" s="26">
        <v>1.8045901398435824</v>
      </c>
      <c r="AL13" s="26">
        <v>0.50953434026622224</v>
      </c>
      <c r="AM13" s="26"/>
      <c r="AN13" s="26"/>
      <c r="AO13" s="26"/>
      <c r="AP13" s="130"/>
      <c r="AQ13" s="130"/>
      <c r="AR13" s="170">
        <v>4.6709585999999996</v>
      </c>
      <c r="AS13" s="170">
        <v>1.2E-2</v>
      </c>
      <c r="AT13" s="170">
        <v>16.41788576804084</v>
      </c>
      <c r="AU13" s="170">
        <v>3.9859748592759079</v>
      </c>
      <c r="AV13" s="170">
        <v>0.16592381638806114</v>
      </c>
      <c r="AW13" s="241" t="s">
        <v>218</v>
      </c>
      <c r="AX13" s="249">
        <v>0.2</v>
      </c>
      <c r="AY13" s="249">
        <v>0.73</v>
      </c>
      <c r="AZ13" s="249">
        <v>3.41</v>
      </c>
      <c r="BA13" s="249">
        <v>1.76</v>
      </c>
      <c r="BB13" s="249">
        <v>1.73</v>
      </c>
      <c r="BC13" s="251">
        <v>1.07</v>
      </c>
      <c r="BD13" s="248">
        <v>4.49</v>
      </c>
      <c r="BE13" s="31">
        <v>3.07</v>
      </c>
      <c r="BF13" s="31">
        <v>0.73</v>
      </c>
      <c r="BG13" s="31">
        <v>3.52</v>
      </c>
      <c r="BH13" s="31">
        <v>0.8</v>
      </c>
      <c r="BI13" s="288">
        <v>2.39</v>
      </c>
      <c r="BJ13" s="1">
        <v>3.87</v>
      </c>
      <c r="BK13" s="31">
        <v>0.77</v>
      </c>
      <c r="BL13" s="31">
        <v>0.76</v>
      </c>
      <c r="BM13" s="31"/>
      <c r="BN13" s="1"/>
      <c r="BO13" s="1"/>
      <c r="BP13" s="1"/>
      <c r="BQ13" s="1"/>
      <c r="BR13" s="1"/>
      <c r="BS13" s="1"/>
      <c r="BT13" s="31"/>
      <c r="BU13" s="31"/>
      <c r="BV13" s="31"/>
      <c r="BW13" s="31"/>
      <c r="BX13" s="31"/>
      <c r="BY13" s="31"/>
      <c r="BZ13" s="31"/>
      <c r="CA13">
        <v>4.7699999999999996</v>
      </c>
      <c r="CB13">
        <v>6.94</v>
      </c>
      <c r="CC13">
        <v>3.3</v>
      </c>
      <c r="CD13">
        <v>0.45</v>
      </c>
      <c r="CE13">
        <v>1.92</v>
      </c>
      <c r="CF13">
        <v>0.25</v>
      </c>
      <c r="CG13">
        <v>1.07</v>
      </c>
      <c r="CH13">
        <v>0.4</v>
      </c>
      <c r="CI13">
        <v>0.2</v>
      </c>
      <c r="CJ13">
        <v>0.5</v>
      </c>
      <c r="CK13">
        <v>0.9</v>
      </c>
      <c r="CL13">
        <v>0.7</v>
      </c>
      <c r="CM13">
        <v>3</v>
      </c>
      <c r="CN13">
        <v>0.9</v>
      </c>
      <c r="CO13">
        <v>2.29</v>
      </c>
      <c r="CP13">
        <v>4.8499999999999996</v>
      </c>
      <c r="CQ13" s="31">
        <v>1.94</v>
      </c>
      <c r="CR13" s="31">
        <v>0.4</v>
      </c>
      <c r="CS13" s="31">
        <v>0.78</v>
      </c>
      <c r="CT13" s="31">
        <v>7.23</v>
      </c>
      <c r="CU13" s="31">
        <v>1.6</v>
      </c>
      <c r="CV13" s="31">
        <v>0.86</v>
      </c>
      <c r="CW13" s="31">
        <v>0.97</v>
      </c>
      <c r="CX13" s="133">
        <v>1.6</v>
      </c>
      <c r="CY13" s="31">
        <v>2</v>
      </c>
      <c r="CZ13" s="31">
        <v>1.8</v>
      </c>
      <c r="DA13" s="31">
        <v>2.7</v>
      </c>
      <c r="DB13" s="89">
        <v>3.4</v>
      </c>
      <c r="DC13" s="89">
        <v>0.7</v>
      </c>
      <c r="DD13" s="89">
        <v>0.3</v>
      </c>
      <c r="DE13" s="89">
        <v>0.3</v>
      </c>
      <c r="DF13" s="89">
        <v>0.1</v>
      </c>
      <c r="DG13" s="89">
        <v>1.2</v>
      </c>
      <c r="DH13" s="89">
        <v>0.7</v>
      </c>
      <c r="DI13" s="89">
        <v>1.9</v>
      </c>
      <c r="DJ13" s="89">
        <v>0.9</v>
      </c>
      <c r="DK13" s="89">
        <v>2.9</v>
      </c>
      <c r="DL13" s="89">
        <v>2.6</v>
      </c>
      <c r="DM13" s="89">
        <v>4.5</v>
      </c>
      <c r="DN13" s="89">
        <v>7.3</v>
      </c>
      <c r="DO13" s="89">
        <v>6.2</v>
      </c>
      <c r="DP13" s="89">
        <v>1.5</v>
      </c>
      <c r="DQ13" s="89">
        <v>1.3</v>
      </c>
      <c r="DR13" s="89">
        <v>5.5</v>
      </c>
      <c r="DS13" s="89">
        <v>14.9</v>
      </c>
      <c r="DT13" s="89">
        <v>9</v>
      </c>
      <c r="DU13" s="89">
        <v>3.3</v>
      </c>
      <c r="DV13" s="89">
        <v>3.8</v>
      </c>
      <c r="DW13" s="89">
        <v>6.1</v>
      </c>
      <c r="DX13" s="89">
        <v>1.8</v>
      </c>
      <c r="DY13" s="89">
        <v>7.6</v>
      </c>
      <c r="DZ13" s="89">
        <v>8.3000000000000007</v>
      </c>
      <c r="EA13" s="89">
        <v>7.7</v>
      </c>
      <c r="EB13" s="132">
        <v>7.7</v>
      </c>
      <c r="EC13">
        <v>5.24</v>
      </c>
      <c r="ED13">
        <v>2.88</v>
      </c>
      <c r="EE13">
        <v>2.0099999999999998</v>
      </c>
      <c r="EF13">
        <v>0.36</v>
      </c>
      <c r="EG13">
        <v>0.47</v>
      </c>
      <c r="EH13">
        <v>10.76</v>
      </c>
      <c r="EI13">
        <v>6.07</v>
      </c>
      <c r="EJ13">
        <v>5.16</v>
      </c>
      <c r="EK13">
        <v>4.46</v>
      </c>
      <c r="EL13">
        <v>3.12</v>
      </c>
      <c r="EM13">
        <v>3.35</v>
      </c>
      <c r="EN13">
        <v>2.9</v>
      </c>
      <c r="EO13">
        <v>1.1399999999999999</v>
      </c>
      <c r="EP13">
        <v>1.06</v>
      </c>
      <c r="EQ13">
        <v>1.1499999999999999</v>
      </c>
      <c r="ER13">
        <v>0.62</v>
      </c>
      <c r="ES13">
        <v>0.28000000000000003</v>
      </c>
      <c r="ET13">
        <v>0.17</v>
      </c>
      <c r="EU13">
        <v>7.0000000000000007E-2</v>
      </c>
      <c r="EV13">
        <v>0.08</v>
      </c>
      <c r="EW13">
        <v>0.1</v>
      </c>
      <c r="EZ13" s="250">
        <v>5.13</v>
      </c>
      <c r="FA13" s="250">
        <v>2.66</v>
      </c>
      <c r="FB13" s="250">
        <v>0.17</v>
      </c>
    </row>
    <row r="14" spans="1:158" customFormat="1" x14ac:dyDescent="0.2">
      <c r="B14" t="s">
        <v>217</v>
      </c>
      <c r="C14" s="26">
        <v>2.784721499999999</v>
      </c>
      <c r="D14" s="26">
        <v>4.5777155999999994</v>
      </c>
      <c r="E14" s="26">
        <v>3.8418155936116674</v>
      </c>
      <c r="F14" s="26">
        <v>0.69246899999999989</v>
      </c>
      <c r="G14" s="26">
        <v>3.3541395600000001</v>
      </c>
      <c r="H14" s="26">
        <v>0.81038544000000012</v>
      </c>
      <c r="I14" s="26">
        <v>6.6301290500171666</v>
      </c>
      <c r="J14" s="26">
        <v>0.52593878379451797</v>
      </c>
      <c r="K14" s="26">
        <v>5.9984697599999981</v>
      </c>
      <c r="L14" s="26">
        <v>5.1391408799999994</v>
      </c>
      <c r="M14" s="26">
        <v>1.9340327999999998</v>
      </c>
      <c r="N14" s="26">
        <v>3.34477716</v>
      </c>
      <c r="O14" s="26">
        <v>1.7199090305396634</v>
      </c>
      <c r="P14" s="26">
        <v>2.3210323442471132</v>
      </c>
      <c r="Q14" s="26">
        <v>4.1543889119609529</v>
      </c>
      <c r="R14" s="26">
        <v>4.7621475000000002</v>
      </c>
      <c r="S14" s="26">
        <v>4.7380230309956506</v>
      </c>
      <c r="T14" s="26">
        <v>4.4750518063390485</v>
      </c>
      <c r="U14" s="26">
        <v>0.84336108261391207</v>
      </c>
      <c r="V14" s="26">
        <v>5.6063774668137567</v>
      </c>
      <c r="W14" s="26">
        <v>5.9133369822187936</v>
      </c>
      <c r="X14" s="26">
        <v>1.6449503469994147</v>
      </c>
      <c r="Y14" s="26">
        <v>3.6671823600000004</v>
      </c>
      <c r="Z14" s="26">
        <v>2.0583335999999997</v>
      </c>
      <c r="AA14" s="26">
        <v>4.6265623962782145</v>
      </c>
      <c r="AB14" s="26">
        <v>5.5829799674518679</v>
      </c>
      <c r="AC14" s="26">
        <v>2.31446496</v>
      </c>
      <c r="AD14" s="26">
        <v>1.5297563999999999</v>
      </c>
      <c r="AE14" s="26">
        <v>2.58</v>
      </c>
      <c r="AF14" s="26">
        <v>2.92</v>
      </c>
      <c r="AG14" s="26">
        <v>11.69</v>
      </c>
      <c r="AH14" s="26">
        <v>6.0545826449660618</v>
      </c>
      <c r="AI14" s="134">
        <v>6.6260000000000003</v>
      </c>
      <c r="AJ14" s="26">
        <v>2.6887608000000003</v>
      </c>
      <c r="AK14" s="26">
        <v>5.6419598960764024</v>
      </c>
      <c r="AL14" s="26">
        <v>2.4511388282728621</v>
      </c>
      <c r="AM14" s="26"/>
      <c r="AN14" s="26"/>
      <c r="AO14" s="26"/>
      <c r="AP14" s="130"/>
      <c r="AQ14" s="130"/>
      <c r="AR14" s="170">
        <v>9.9420453000000002</v>
      </c>
      <c r="AS14" s="170">
        <v>1.633</v>
      </c>
      <c r="AT14" s="170">
        <v>8.0101726083297429</v>
      </c>
      <c r="AU14" s="170">
        <v>5.9470165413393792</v>
      </c>
      <c r="AV14" s="170">
        <v>0.61807930476147155</v>
      </c>
      <c r="AW14" s="241" t="s">
        <v>217</v>
      </c>
      <c r="AX14" s="249">
        <v>1.95</v>
      </c>
      <c r="AY14" s="249">
        <v>3.38</v>
      </c>
      <c r="AZ14" s="249">
        <v>6.76</v>
      </c>
      <c r="BA14" s="249">
        <v>4.4800000000000004</v>
      </c>
      <c r="BB14" s="249">
        <v>6.37</v>
      </c>
      <c r="BC14" s="251">
        <v>4</v>
      </c>
      <c r="BD14" s="248">
        <v>8.52</v>
      </c>
      <c r="BE14" s="31">
        <v>6.3</v>
      </c>
      <c r="BF14" s="31">
        <v>2.4300000000000002</v>
      </c>
      <c r="BG14" s="31">
        <v>7.67</v>
      </c>
      <c r="BH14" s="31">
        <v>1.85</v>
      </c>
      <c r="BI14" s="288">
        <v>5.53</v>
      </c>
      <c r="BJ14" s="1">
        <v>11.69</v>
      </c>
      <c r="BK14" s="31">
        <v>2.92</v>
      </c>
      <c r="BL14" s="31">
        <v>2.58</v>
      </c>
      <c r="BM14" s="31"/>
      <c r="BN14" s="1"/>
      <c r="BO14" s="1"/>
      <c r="BP14" s="1"/>
      <c r="BQ14" s="1"/>
      <c r="BR14" s="1"/>
      <c r="BS14" s="1"/>
      <c r="BT14" s="31"/>
      <c r="BU14" s="31"/>
      <c r="BV14" s="31"/>
      <c r="BW14" s="31"/>
      <c r="BX14" s="31"/>
      <c r="BY14" s="31"/>
      <c r="BZ14" s="31"/>
      <c r="CA14">
        <v>9.6999999999999993</v>
      </c>
      <c r="CB14">
        <v>10.63</v>
      </c>
      <c r="CC14">
        <v>4.63</v>
      </c>
      <c r="CD14">
        <v>3.35</v>
      </c>
      <c r="CE14">
        <v>8.36</v>
      </c>
      <c r="CF14">
        <v>2.78</v>
      </c>
      <c r="CG14">
        <v>4</v>
      </c>
      <c r="CH14">
        <v>1.5</v>
      </c>
      <c r="CI14">
        <v>1.4</v>
      </c>
      <c r="CJ14">
        <v>2.9</v>
      </c>
      <c r="CK14">
        <v>3.9</v>
      </c>
      <c r="CL14">
        <v>2.5</v>
      </c>
      <c r="CM14">
        <v>6.6</v>
      </c>
      <c r="CN14">
        <v>4.0999999999999996</v>
      </c>
      <c r="CO14">
        <v>4.1500000000000004</v>
      </c>
      <c r="CP14">
        <v>8.2100000000000009</v>
      </c>
      <c r="CQ14" s="31">
        <v>3.81</v>
      </c>
      <c r="CR14" s="31">
        <v>1.28</v>
      </c>
      <c r="CS14" s="31">
        <v>2.4700000000000002</v>
      </c>
      <c r="CT14" s="31">
        <v>14.09</v>
      </c>
      <c r="CU14" s="31">
        <v>8.57</v>
      </c>
      <c r="CV14" s="31">
        <v>2.69</v>
      </c>
      <c r="CW14" s="31">
        <v>2.69</v>
      </c>
      <c r="CX14" s="133">
        <v>4.54</v>
      </c>
      <c r="CY14" s="31">
        <v>4.3</v>
      </c>
      <c r="CZ14" s="31">
        <v>4.5999999999999996</v>
      </c>
      <c r="DA14" s="31">
        <v>4.5</v>
      </c>
      <c r="DB14" s="89">
        <v>5</v>
      </c>
      <c r="DC14" s="89">
        <v>2.2000000000000002</v>
      </c>
      <c r="DD14" s="89">
        <v>1.1000000000000001</v>
      </c>
      <c r="DE14" s="89">
        <v>1.2</v>
      </c>
      <c r="DF14" s="89">
        <v>1.1000000000000001</v>
      </c>
      <c r="DG14" s="89">
        <v>2.5</v>
      </c>
      <c r="DH14" s="89">
        <v>2.9</v>
      </c>
      <c r="DI14" s="89">
        <v>4.4000000000000004</v>
      </c>
      <c r="DJ14" s="89">
        <v>2.2000000000000002</v>
      </c>
      <c r="DK14" s="89">
        <v>3.8</v>
      </c>
      <c r="DL14" s="89">
        <v>4.0999999999999996</v>
      </c>
      <c r="DM14" s="89">
        <v>5.9</v>
      </c>
      <c r="DN14" s="89">
        <v>9.4</v>
      </c>
      <c r="DO14" s="89">
        <v>9.9</v>
      </c>
      <c r="DP14" s="89">
        <v>3.3</v>
      </c>
      <c r="DQ14" s="89">
        <v>2.7</v>
      </c>
      <c r="DR14" s="89">
        <v>7.6</v>
      </c>
      <c r="DS14" s="89">
        <v>11.8</v>
      </c>
      <c r="DT14" s="89">
        <v>8.4</v>
      </c>
      <c r="DU14" s="89">
        <v>5.7</v>
      </c>
      <c r="DV14" s="89">
        <v>6.4</v>
      </c>
      <c r="DW14" s="89">
        <v>7.8</v>
      </c>
      <c r="DX14" s="89">
        <v>3.7</v>
      </c>
      <c r="DY14" s="89">
        <v>8.4</v>
      </c>
      <c r="DZ14" s="89">
        <v>10.3</v>
      </c>
      <c r="EA14" s="89">
        <v>7.6</v>
      </c>
      <c r="EB14" s="132">
        <v>8.9</v>
      </c>
      <c r="EC14">
        <v>14.76</v>
      </c>
      <c r="ED14">
        <v>6.23</v>
      </c>
      <c r="EE14">
        <v>4.7699999999999996</v>
      </c>
      <c r="EF14">
        <v>2.36</v>
      </c>
      <c r="EG14">
        <v>1.74</v>
      </c>
      <c r="EH14">
        <v>12.43</v>
      </c>
      <c r="EI14">
        <v>11.27</v>
      </c>
      <c r="EJ14">
        <v>8.09</v>
      </c>
      <c r="EK14">
        <v>7.24</v>
      </c>
      <c r="EL14">
        <v>5.57</v>
      </c>
      <c r="EM14">
        <v>6.85</v>
      </c>
      <c r="EN14">
        <v>6.38</v>
      </c>
      <c r="EO14">
        <v>4.05</v>
      </c>
      <c r="EP14">
        <v>3.39</v>
      </c>
      <c r="EQ14">
        <v>3.45</v>
      </c>
      <c r="ER14">
        <v>1.95</v>
      </c>
      <c r="ES14">
        <v>1.06</v>
      </c>
      <c r="ET14">
        <v>0.78</v>
      </c>
      <c r="EU14">
        <v>2.38</v>
      </c>
      <c r="EV14">
        <v>1.05</v>
      </c>
      <c r="EW14">
        <v>1.48</v>
      </c>
      <c r="EZ14" s="250">
        <v>10.49</v>
      </c>
      <c r="FA14" s="250">
        <v>7.93</v>
      </c>
      <c r="FB14" s="250">
        <v>2.0099999999999998</v>
      </c>
    </row>
    <row r="15" spans="1:158" customFormat="1" x14ac:dyDescent="0.2">
      <c r="B15" t="s">
        <v>216</v>
      </c>
      <c r="C15" s="26">
        <v>4.4980254000000004</v>
      </c>
      <c r="D15" s="26">
        <v>4.654208399999999</v>
      </c>
      <c r="E15" s="26">
        <v>4.2302802245446589</v>
      </c>
      <c r="F15" s="26">
        <v>4.1570549999999997</v>
      </c>
      <c r="G15" s="26">
        <v>4.2322629600000017</v>
      </c>
      <c r="H15" s="26">
        <v>3.3355143599999999</v>
      </c>
      <c r="I15" s="26">
        <v>3.7173426619169754</v>
      </c>
      <c r="J15" s="26">
        <v>2.883659699024836</v>
      </c>
      <c r="K15" s="26">
        <v>4.1036594399999977</v>
      </c>
      <c r="L15" s="26">
        <v>3.5934883200000005</v>
      </c>
      <c r="M15" s="26">
        <v>3.8681353199999999</v>
      </c>
      <c r="N15" s="26">
        <v>4.3845613199999995</v>
      </c>
      <c r="O15" s="26">
        <v>3.8303053936320559</v>
      </c>
      <c r="P15" s="26">
        <v>4.1790505307805477</v>
      </c>
      <c r="Q15" s="26">
        <v>4.2716098329584158</v>
      </c>
      <c r="R15" s="26">
        <v>3.9403485000000003</v>
      </c>
      <c r="S15" s="26">
        <v>4.4727016909629667</v>
      </c>
      <c r="T15" s="26">
        <v>4.391721202984475</v>
      </c>
      <c r="U15" s="26">
        <v>4.2227725905408855</v>
      </c>
      <c r="V15" s="26">
        <v>3.5497766418071475</v>
      </c>
      <c r="W15" s="26">
        <v>4.0254220348313652</v>
      </c>
      <c r="X15" s="26">
        <v>4.1769206482302739</v>
      </c>
      <c r="Y15" s="26">
        <v>4.7768857200000001</v>
      </c>
      <c r="Z15" s="26">
        <v>3.9825159600000002</v>
      </c>
      <c r="AA15" s="26">
        <v>4.3844286047705445</v>
      </c>
      <c r="AB15" s="26">
        <v>3.2736699507355795</v>
      </c>
      <c r="AC15" s="26">
        <v>4.2031199999999993</v>
      </c>
      <c r="AD15" s="26">
        <v>3.4285805999999996</v>
      </c>
      <c r="AE15" s="26">
        <v>3.41</v>
      </c>
      <c r="AF15" s="26">
        <v>3.24</v>
      </c>
      <c r="AG15" s="26">
        <v>2.11</v>
      </c>
      <c r="AH15" s="26">
        <v>3.9654582999055106</v>
      </c>
      <c r="AI15" s="134">
        <v>4.8129999999999997</v>
      </c>
      <c r="AJ15" s="26">
        <v>3.2687324999999996</v>
      </c>
      <c r="AK15" s="26">
        <v>3.1577836295772022</v>
      </c>
      <c r="AL15" s="26">
        <v>4.0523902999297983</v>
      </c>
      <c r="AM15" s="26"/>
      <c r="AN15" s="26"/>
      <c r="AO15" s="26"/>
      <c r="AP15" s="130"/>
      <c r="AQ15" s="130"/>
      <c r="AR15" s="170">
        <v>3.6002537999999995</v>
      </c>
      <c r="AS15" s="170">
        <v>5.899</v>
      </c>
      <c r="AT15" s="170">
        <v>1.313254209842412</v>
      </c>
      <c r="AU15" s="170">
        <v>4.1458202453272497</v>
      </c>
      <c r="AV15" s="170">
        <v>3.9060690092894697</v>
      </c>
      <c r="AW15" s="241" t="s">
        <v>216</v>
      </c>
      <c r="AX15" s="249">
        <v>3.75</v>
      </c>
      <c r="AY15" s="249">
        <v>4.54</v>
      </c>
      <c r="AZ15" s="249">
        <v>3.41</v>
      </c>
      <c r="BA15" s="249">
        <v>4.49</v>
      </c>
      <c r="BB15" s="249">
        <v>3.57</v>
      </c>
      <c r="BC15" s="251">
        <v>4.5599999999999996</v>
      </c>
      <c r="BD15" s="248">
        <v>2.91</v>
      </c>
      <c r="BE15" s="31">
        <v>4.79</v>
      </c>
      <c r="BF15" s="31">
        <v>2.71</v>
      </c>
      <c r="BG15" s="31">
        <v>3.51</v>
      </c>
      <c r="BH15" s="31">
        <v>4.1100000000000003</v>
      </c>
      <c r="BI15" s="288">
        <v>2.94</v>
      </c>
      <c r="BJ15" s="1">
        <v>2.11</v>
      </c>
      <c r="BK15" s="31">
        <v>3.24</v>
      </c>
      <c r="BL15" s="31">
        <v>3.41</v>
      </c>
      <c r="BM15" s="31"/>
      <c r="BN15" s="1"/>
      <c r="BO15" s="1"/>
      <c r="BP15" s="1"/>
      <c r="BQ15" s="1"/>
      <c r="BR15" s="1"/>
      <c r="BS15" s="1"/>
      <c r="BT15" s="31"/>
      <c r="BU15" s="31"/>
      <c r="BV15" s="31"/>
      <c r="BW15" s="31"/>
      <c r="BX15" s="31"/>
      <c r="BY15" s="31"/>
      <c r="BZ15" s="31"/>
      <c r="CA15">
        <v>3.44</v>
      </c>
      <c r="CB15">
        <v>3.29</v>
      </c>
      <c r="CC15">
        <v>1.44</v>
      </c>
      <c r="CD15">
        <v>1.92</v>
      </c>
      <c r="CE15">
        <v>5.5</v>
      </c>
      <c r="CF15">
        <v>4.78</v>
      </c>
      <c r="CG15">
        <v>4.5599999999999996</v>
      </c>
      <c r="CH15">
        <v>3.44</v>
      </c>
      <c r="CI15">
        <v>5.4</v>
      </c>
      <c r="CJ15">
        <v>3.6</v>
      </c>
      <c r="CK15">
        <v>4.3</v>
      </c>
      <c r="CL15">
        <v>3.7</v>
      </c>
      <c r="CM15">
        <v>3.2</v>
      </c>
      <c r="CN15">
        <v>4.2</v>
      </c>
      <c r="CO15">
        <v>2.92</v>
      </c>
      <c r="CP15">
        <v>2.96</v>
      </c>
      <c r="CQ15" s="31">
        <v>4.4000000000000004</v>
      </c>
      <c r="CR15" s="31">
        <v>4.45</v>
      </c>
      <c r="CS15" s="31">
        <v>4.46</v>
      </c>
      <c r="CT15" s="31">
        <v>0.92</v>
      </c>
      <c r="CU15" s="31">
        <v>4.22</v>
      </c>
      <c r="CV15" s="31">
        <v>3.82</v>
      </c>
      <c r="CW15" s="31">
        <v>3.37</v>
      </c>
      <c r="CX15" s="133">
        <v>3.89</v>
      </c>
      <c r="CY15" s="31">
        <v>5.3</v>
      </c>
      <c r="CZ15" s="31">
        <v>4.3</v>
      </c>
      <c r="DA15" s="31">
        <v>3</v>
      </c>
      <c r="DB15" s="89">
        <v>3.1</v>
      </c>
      <c r="DC15" s="89">
        <v>3.7</v>
      </c>
      <c r="DD15" s="89">
        <v>4.2</v>
      </c>
      <c r="DE15" s="89">
        <v>3.7</v>
      </c>
      <c r="DF15" s="89">
        <v>2.7</v>
      </c>
      <c r="DG15" s="89">
        <v>4.7</v>
      </c>
      <c r="DH15" s="89">
        <v>4.0999999999999996</v>
      </c>
      <c r="DI15" s="89">
        <v>4.7</v>
      </c>
      <c r="DJ15" s="89">
        <v>4.5</v>
      </c>
      <c r="DK15" s="89">
        <v>4.4000000000000004</v>
      </c>
      <c r="DL15" s="89">
        <v>4.3</v>
      </c>
      <c r="DM15" s="89">
        <v>4.5999999999999996</v>
      </c>
      <c r="DN15" s="89">
        <v>2.6</v>
      </c>
      <c r="DO15" s="89">
        <v>3.6</v>
      </c>
      <c r="DP15" s="89">
        <v>3.2</v>
      </c>
      <c r="DQ15" s="89">
        <v>3.4</v>
      </c>
      <c r="DR15" s="89">
        <v>3.1</v>
      </c>
      <c r="DS15" s="89">
        <v>0.9</v>
      </c>
      <c r="DT15" s="89">
        <v>2.2000000000000002</v>
      </c>
      <c r="DU15" s="89">
        <v>5</v>
      </c>
      <c r="DV15" s="89">
        <v>4.0999999999999996</v>
      </c>
      <c r="DW15" s="89">
        <v>3.1</v>
      </c>
      <c r="DX15" s="89">
        <v>4</v>
      </c>
      <c r="DY15" s="89">
        <v>3.2</v>
      </c>
      <c r="DZ15" s="89">
        <v>2.9</v>
      </c>
      <c r="EA15" s="89">
        <v>1.8</v>
      </c>
      <c r="EB15" s="132">
        <v>3.1</v>
      </c>
      <c r="EC15">
        <v>1.04</v>
      </c>
      <c r="ED15">
        <v>3.31</v>
      </c>
      <c r="EE15">
        <v>3.45</v>
      </c>
      <c r="EF15">
        <v>4.37</v>
      </c>
      <c r="EG15">
        <v>4.32</v>
      </c>
      <c r="EH15">
        <v>1.74</v>
      </c>
      <c r="EI15">
        <v>2.5099999999999998</v>
      </c>
      <c r="EJ15">
        <v>2.69</v>
      </c>
      <c r="EK15">
        <v>3.09</v>
      </c>
      <c r="EL15">
        <v>3</v>
      </c>
      <c r="EM15">
        <v>3.06</v>
      </c>
      <c r="EN15">
        <v>3.16</v>
      </c>
      <c r="EO15">
        <v>3.5</v>
      </c>
      <c r="EP15">
        <v>3.68</v>
      </c>
      <c r="EQ15">
        <v>3.41</v>
      </c>
      <c r="ER15">
        <v>3.71</v>
      </c>
      <c r="ES15">
        <v>3.39</v>
      </c>
      <c r="ET15">
        <v>3.22</v>
      </c>
      <c r="EU15">
        <v>3.68</v>
      </c>
      <c r="EV15">
        <v>2.9</v>
      </c>
      <c r="EW15">
        <v>2.35</v>
      </c>
      <c r="EZ15" s="250">
        <v>3.32</v>
      </c>
      <c r="FA15" s="250">
        <v>4.2699999999999996</v>
      </c>
      <c r="FB15" s="250">
        <v>3.64</v>
      </c>
    </row>
    <row r="16" spans="1:158" customFormat="1" x14ac:dyDescent="0.2">
      <c r="B16" t="s">
        <v>215</v>
      </c>
      <c r="C16" s="26">
        <v>1.1415789000000001</v>
      </c>
      <c r="D16" s="26">
        <v>1.0594750799999999</v>
      </c>
      <c r="E16" s="26">
        <v>1.1076222297371465</v>
      </c>
      <c r="F16" s="26">
        <v>3.7157473199999997</v>
      </c>
      <c r="G16" s="26">
        <v>1.56824184</v>
      </c>
      <c r="H16" s="26">
        <v>4.656429479999999</v>
      </c>
      <c r="I16" s="26">
        <v>1.43804183488991</v>
      </c>
      <c r="J16" s="26">
        <v>5.6388411848556617</v>
      </c>
      <c r="K16" s="26">
        <v>1.3199888400000002</v>
      </c>
      <c r="L16" s="26">
        <v>2.9355705600000004</v>
      </c>
      <c r="M16" s="26">
        <v>3.8390919599999997</v>
      </c>
      <c r="N16" s="26">
        <v>2.3480899200000001</v>
      </c>
      <c r="O16" s="26">
        <v>4.1553430715993969</v>
      </c>
      <c r="P16" s="26">
        <v>3.1934066585660204</v>
      </c>
      <c r="Q16" s="26">
        <v>2.1954087746135116</v>
      </c>
      <c r="R16" s="26">
        <v>1.5400142999999999</v>
      </c>
      <c r="S16" s="26">
        <v>2.2139923055910886</v>
      </c>
      <c r="T16" s="26">
        <v>1.6993490898379053</v>
      </c>
      <c r="U16" s="26">
        <v>4.2933841906182293</v>
      </c>
      <c r="V16" s="26">
        <v>0.38026210801187055</v>
      </c>
      <c r="W16" s="26">
        <v>2.165461407130266</v>
      </c>
      <c r="X16" s="26">
        <v>3.4110675387852769</v>
      </c>
      <c r="Y16" s="26">
        <v>1.6057312800000001</v>
      </c>
      <c r="Z16" s="26">
        <v>3.36459756</v>
      </c>
      <c r="AA16" s="26">
        <v>3.6039015946675494</v>
      </c>
      <c r="AB16" s="26">
        <v>1.8325812106903077</v>
      </c>
      <c r="AC16" s="26">
        <v>3.3647768399999998</v>
      </c>
      <c r="AD16" s="26">
        <v>4.7865469200000001</v>
      </c>
      <c r="AE16" s="26">
        <v>3.84</v>
      </c>
      <c r="AF16" s="26">
        <v>2.98</v>
      </c>
      <c r="AG16" s="26">
        <v>0.39</v>
      </c>
      <c r="AH16" s="26">
        <v>1.4427983934711375</v>
      </c>
      <c r="AI16" s="134">
        <v>1.714</v>
      </c>
      <c r="AJ16" s="26">
        <v>4.1229935999999991</v>
      </c>
      <c r="AK16" s="26">
        <v>1.7876503097070056</v>
      </c>
      <c r="AL16" s="26">
        <v>3.3816361098137171</v>
      </c>
      <c r="AM16" s="26"/>
      <c r="AN16" s="26"/>
      <c r="AO16" s="26"/>
      <c r="AP16" s="130"/>
      <c r="AQ16" s="130"/>
      <c r="AR16" s="170">
        <v>0.67219019999999996</v>
      </c>
      <c r="AS16" s="170">
        <v>1.1140000000000001</v>
      </c>
      <c r="AT16" s="170">
        <v>0.42549917568306428</v>
      </c>
      <c r="AU16" s="170">
        <v>2.3489125986185804</v>
      </c>
      <c r="AV16" s="170">
        <v>3.5211163769909666</v>
      </c>
      <c r="AW16" s="241" t="s">
        <v>215</v>
      </c>
      <c r="AX16" s="249">
        <v>4.2300000000000004</v>
      </c>
      <c r="AY16" s="249">
        <v>2.39</v>
      </c>
      <c r="AZ16" s="249">
        <v>2.96</v>
      </c>
      <c r="BA16" s="249">
        <v>2.14</v>
      </c>
      <c r="BB16" s="249">
        <v>0.85</v>
      </c>
      <c r="BC16" s="251">
        <v>0.78</v>
      </c>
      <c r="BD16" s="248">
        <v>0.77</v>
      </c>
      <c r="BE16" s="31">
        <v>1.55</v>
      </c>
      <c r="BF16" s="31">
        <v>5.74</v>
      </c>
      <c r="BG16" s="31">
        <v>1.51</v>
      </c>
      <c r="BH16" s="31">
        <v>3.6</v>
      </c>
      <c r="BI16" s="288">
        <v>2.1</v>
      </c>
      <c r="BJ16" s="1">
        <v>0.39</v>
      </c>
      <c r="BK16" s="31">
        <v>2.98</v>
      </c>
      <c r="BL16" s="31">
        <v>3.84</v>
      </c>
      <c r="BM16" s="31"/>
      <c r="BN16" s="1"/>
      <c r="BO16" s="1"/>
      <c r="BP16" s="1"/>
      <c r="BQ16" s="1"/>
      <c r="BR16" s="1"/>
      <c r="BS16" s="1"/>
      <c r="BT16" s="31"/>
      <c r="BU16" s="31"/>
      <c r="BV16" s="31"/>
      <c r="BW16" s="31"/>
      <c r="BX16" s="31"/>
      <c r="BY16" s="31"/>
      <c r="BZ16" s="31"/>
      <c r="CA16">
        <v>0.34</v>
      </c>
      <c r="CB16">
        <v>0.14000000000000001</v>
      </c>
      <c r="CC16">
        <v>3.4</v>
      </c>
      <c r="CD16">
        <v>5.09</v>
      </c>
      <c r="CE16">
        <v>0.13</v>
      </c>
      <c r="CF16">
        <v>1.79</v>
      </c>
      <c r="CG16">
        <v>0.78</v>
      </c>
      <c r="CH16">
        <v>3.77</v>
      </c>
      <c r="CI16">
        <v>2.7</v>
      </c>
      <c r="CJ16">
        <v>3.2</v>
      </c>
      <c r="CK16">
        <v>0.7</v>
      </c>
      <c r="CL16">
        <v>4.59</v>
      </c>
      <c r="CM16">
        <v>2.7</v>
      </c>
      <c r="CN16">
        <v>1.2</v>
      </c>
      <c r="CO16">
        <v>3.4</v>
      </c>
      <c r="CP16">
        <v>0.49</v>
      </c>
      <c r="CQ16" s="31">
        <v>3.17</v>
      </c>
      <c r="CR16" s="31">
        <v>3.3</v>
      </c>
      <c r="CS16" s="31">
        <v>3.09</v>
      </c>
      <c r="CT16" s="31">
        <v>0.27</v>
      </c>
      <c r="CU16" s="31">
        <v>1.97</v>
      </c>
      <c r="CV16" s="31">
        <v>3.49</v>
      </c>
      <c r="CW16" s="31">
        <v>3.56</v>
      </c>
      <c r="CX16" s="133">
        <v>3.45</v>
      </c>
      <c r="CY16" s="31">
        <v>1.7</v>
      </c>
      <c r="CZ16" s="31">
        <v>2.8</v>
      </c>
      <c r="DA16" s="31">
        <v>3.3</v>
      </c>
      <c r="DB16" s="89">
        <v>3.1</v>
      </c>
      <c r="DC16" s="89">
        <v>4.7</v>
      </c>
      <c r="DD16" s="89">
        <v>4.9000000000000004</v>
      </c>
      <c r="DE16" s="89">
        <v>4.7</v>
      </c>
      <c r="DF16" s="89">
        <v>5.2</v>
      </c>
      <c r="DG16" s="89">
        <v>2.9</v>
      </c>
      <c r="DH16" s="89">
        <v>1.6</v>
      </c>
      <c r="DI16" s="89">
        <v>1.4</v>
      </c>
      <c r="DJ16" s="89">
        <v>4</v>
      </c>
      <c r="DK16" s="89">
        <v>2.9</v>
      </c>
      <c r="DL16" s="89">
        <v>2.7</v>
      </c>
      <c r="DM16" s="89">
        <v>2</v>
      </c>
      <c r="DN16" s="89">
        <v>1.3</v>
      </c>
      <c r="DO16" s="89">
        <v>0.7</v>
      </c>
      <c r="DP16" s="89">
        <v>4.2</v>
      </c>
      <c r="DQ16" s="89">
        <v>4.2</v>
      </c>
      <c r="DR16" s="89">
        <v>1.8</v>
      </c>
      <c r="DS16" s="89">
        <v>0.3</v>
      </c>
      <c r="DT16" s="89">
        <v>1.8</v>
      </c>
      <c r="DU16" s="89">
        <v>1.9</v>
      </c>
      <c r="DV16" s="89">
        <v>2.4</v>
      </c>
      <c r="DW16" s="89">
        <v>1.9</v>
      </c>
      <c r="DX16" s="89">
        <v>3.4</v>
      </c>
      <c r="DY16" s="89">
        <v>1.3</v>
      </c>
      <c r="DZ16" s="89">
        <v>0.8</v>
      </c>
      <c r="EA16" s="89">
        <v>2.2999999999999998</v>
      </c>
      <c r="EB16" s="132">
        <v>1.2</v>
      </c>
      <c r="EC16">
        <v>0.1</v>
      </c>
      <c r="ED16">
        <v>1.68</v>
      </c>
      <c r="EE16">
        <v>1.89</v>
      </c>
      <c r="EF16">
        <v>2.34</v>
      </c>
      <c r="EG16">
        <v>1.98</v>
      </c>
      <c r="EH16">
        <v>0.5</v>
      </c>
      <c r="EI16">
        <v>0.08</v>
      </c>
      <c r="EJ16">
        <v>1.73</v>
      </c>
      <c r="EK16">
        <v>1.93</v>
      </c>
      <c r="EL16">
        <v>3.75</v>
      </c>
      <c r="EM16">
        <v>2.1</v>
      </c>
      <c r="EN16">
        <v>2.2400000000000002</v>
      </c>
      <c r="EO16">
        <v>1.91</v>
      </c>
      <c r="EP16">
        <v>3.04</v>
      </c>
      <c r="EQ16">
        <v>3.14</v>
      </c>
      <c r="ER16">
        <v>4.18</v>
      </c>
      <c r="ES16">
        <v>4.43</v>
      </c>
      <c r="ET16">
        <v>4.91</v>
      </c>
      <c r="EU16">
        <v>3.35</v>
      </c>
      <c r="EV16">
        <v>5.16</v>
      </c>
      <c r="EW16">
        <v>5.34</v>
      </c>
      <c r="EZ16" s="250">
        <v>0.19</v>
      </c>
      <c r="FA16" s="250">
        <v>0.36</v>
      </c>
      <c r="FB16" s="250">
        <v>1.77</v>
      </c>
    </row>
    <row r="17" spans="2:158" customFormat="1" x14ac:dyDescent="0.2">
      <c r="B17" t="s">
        <v>227</v>
      </c>
      <c r="C17" s="26">
        <v>6.6230999999999998E-2</v>
      </c>
      <c r="D17" s="26">
        <v>0.11753795999999998</v>
      </c>
      <c r="E17" s="26">
        <v>0.10359056824879787</v>
      </c>
      <c r="F17" s="26">
        <v>1.9601279999999999E-2</v>
      </c>
      <c r="G17" s="26">
        <v>0.12375300000000002</v>
      </c>
      <c r="H17" s="26">
        <v>1.93224E-2</v>
      </c>
      <c r="I17" s="26">
        <v>0.19704004804515121</v>
      </c>
      <c r="J17" s="26">
        <v>9.0301566817808741E-3</v>
      </c>
      <c r="K17" s="26">
        <v>0.21117191999999999</v>
      </c>
      <c r="L17" s="26">
        <v>0.24225708000000004</v>
      </c>
      <c r="M17" s="26">
        <v>7.3156200000000005E-2</v>
      </c>
      <c r="N17" s="26">
        <v>0.13974876</v>
      </c>
      <c r="O17" s="26">
        <v>8.3138318933160094E-2</v>
      </c>
      <c r="P17" s="26">
        <v>0.10035285392506783</v>
      </c>
      <c r="Q17" s="26">
        <v>0.14702285006461527</v>
      </c>
      <c r="R17" s="26">
        <v>0.12493800000000001</v>
      </c>
      <c r="S17" s="26">
        <v>0.26929619156875451</v>
      </c>
      <c r="T17" s="26">
        <v>0.22122291128654573</v>
      </c>
      <c r="U17" s="26">
        <v>3.5803064827949094E-2</v>
      </c>
      <c r="V17" s="26">
        <v>0.10949955989870619</v>
      </c>
      <c r="W17" s="26">
        <v>0.29651546238713183</v>
      </c>
      <c r="X17" s="26">
        <v>5.3125730770567037E-2</v>
      </c>
      <c r="Y17" s="26">
        <v>0.17835371999999999</v>
      </c>
      <c r="Z17" s="26">
        <v>7.8375240000000013E-2</v>
      </c>
      <c r="AA17" s="26">
        <v>0.44616076378421393</v>
      </c>
      <c r="AB17" s="26">
        <v>0.13776570485989875</v>
      </c>
      <c r="AC17" s="26">
        <v>0.18826392</v>
      </c>
      <c r="AD17" s="26">
        <v>0.14138220000000001</v>
      </c>
      <c r="AE17" s="26">
        <v>0.13</v>
      </c>
      <c r="AF17" s="26">
        <v>0.12</v>
      </c>
      <c r="AG17" s="26">
        <v>0.09</v>
      </c>
      <c r="AH17" s="26">
        <v>0.22969429971869934</v>
      </c>
      <c r="AI17" s="134">
        <v>0.30199999999999999</v>
      </c>
      <c r="AJ17" s="26">
        <v>0.10871189999999999</v>
      </c>
      <c r="AK17" s="26">
        <v>0.13850802288142353</v>
      </c>
      <c r="AL17" s="26">
        <v>9.0561767508254329E-2</v>
      </c>
      <c r="AM17" s="26"/>
      <c r="AN17" s="26"/>
      <c r="AO17" s="26"/>
      <c r="AP17" s="130"/>
      <c r="AQ17" s="130"/>
      <c r="AR17" s="170">
        <v>0.23612490000000003</v>
      </c>
      <c r="AS17" s="170">
        <v>1.4E-2</v>
      </c>
      <c r="AT17" s="170">
        <v>0.21292906530770053</v>
      </c>
      <c r="AU17" s="170">
        <v>0.40243045446008402</v>
      </c>
      <c r="AV17" s="170">
        <v>2.2199980696333204E-2</v>
      </c>
      <c r="AW17" s="241" t="s">
        <v>227</v>
      </c>
      <c r="AX17" s="249">
        <v>0.02</v>
      </c>
      <c r="AY17" s="249">
        <v>0.12</v>
      </c>
      <c r="AZ17" s="249">
        <v>0.27</v>
      </c>
      <c r="BA17" s="249">
        <v>0.24</v>
      </c>
      <c r="BB17" s="249">
        <v>0.19</v>
      </c>
      <c r="BC17" s="251">
        <v>0.05</v>
      </c>
      <c r="BD17" s="248">
        <v>0.14000000000000001</v>
      </c>
      <c r="BE17" s="31">
        <v>0.25</v>
      </c>
      <c r="BF17" s="31">
        <v>0.06</v>
      </c>
      <c r="BG17" s="31">
        <v>0.22</v>
      </c>
      <c r="BH17" s="31">
        <v>0.13</v>
      </c>
      <c r="BI17" s="288">
        <v>0.15</v>
      </c>
      <c r="BJ17" s="1">
        <v>0.09</v>
      </c>
      <c r="BK17" s="31">
        <v>0.12</v>
      </c>
      <c r="BL17" s="31">
        <v>0.13</v>
      </c>
      <c r="BM17" s="31"/>
      <c r="BN17" s="1"/>
      <c r="BO17" s="1"/>
      <c r="BP17" s="1"/>
      <c r="BQ17" s="1"/>
      <c r="BR17" s="1"/>
      <c r="BS17" s="1"/>
      <c r="BT17" s="31"/>
      <c r="BU17" s="31"/>
      <c r="BV17" s="31"/>
      <c r="BW17" s="31"/>
      <c r="BX17" s="31"/>
      <c r="BY17" s="31"/>
      <c r="BZ17" s="31"/>
      <c r="CA17">
        <v>0.14000000000000001</v>
      </c>
      <c r="CB17">
        <v>0.16</v>
      </c>
      <c r="CC17">
        <v>0.13</v>
      </c>
      <c r="CD17">
        <v>0.04</v>
      </c>
      <c r="CE17">
        <v>0.06</v>
      </c>
      <c r="CF17">
        <v>0.02</v>
      </c>
      <c r="CG17">
        <v>0.05</v>
      </c>
      <c r="CH17">
        <v>0.04</v>
      </c>
      <c r="CI17">
        <v>0.1</v>
      </c>
      <c r="CJ17">
        <v>0.1</v>
      </c>
      <c r="CK17">
        <v>0.1</v>
      </c>
      <c r="CL17">
        <v>0.1</v>
      </c>
      <c r="CM17">
        <v>0.2</v>
      </c>
      <c r="CN17">
        <v>0.2</v>
      </c>
      <c r="CO17">
        <v>0.12</v>
      </c>
      <c r="CP17">
        <v>0.11</v>
      </c>
      <c r="CQ17" s="31">
        <v>0.4</v>
      </c>
      <c r="CR17" s="31">
        <v>0.06</v>
      </c>
      <c r="CS17" s="31">
        <v>0.12</v>
      </c>
      <c r="CT17" s="31">
        <v>0.04</v>
      </c>
      <c r="CU17" s="31">
        <v>0.28999999999999998</v>
      </c>
      <c r="CV17" s="31">
        <v>0.13</v>
      </c>
      <c r="CW17" s="31">
        <v>0.11</v>
      </c>
      <c r="CX17" s="133">
        <v>0.22</v>
      </c>
      <c r="CY17" s="31">
        <v>0.18</v>
      </c>
      <c r="CZ17" s="31">
        <v>0.18</v>
      </c>
      <c r="DA17" s="31">
        <v>0.14000000000000001</v>
      </c>
      <c r="DB17" s="89">
        <v>0.18</v>
      </c>
      <c r="DC17" s="89">
        <v>0.1</v>
      </c>
      <c r="DD17" s="89">
        <v>0.12</v>
      </c>
      <c r="DE17" s="89">
        <v>0.09</v>
      </c>
      <c r="DF17" s="89">
        <v>0.02</v>
      </c>
      <c r="DG17" s="89">
        <v>0.19</v>
      </c>
      <c r="DH17" s="89">
        <v>0.09</v>
      </c>
      <c r="DI17" s="89">
        <v>0.21</v>
      </c>
      <c r="DJ17" s="89">
        <v>0.26</v>
      </c>
      <c r="DK17" s="89">
        <v>0.34</v>
      </c>
      <c r="DL17" s="89">
        <v>0.33</v>
      </c>
      <c r="DM17" s="89">
        <v>0.49</v>
      </c>
      <c r="DN17" s="89">
        <v>0.6</v>
      </c>
      <c r="DO17" s="89">
        <v>0.16</v>
      </c>
      <c r="DP17" s="89">
        <v>0.18</v>
      </c>
      <c r="DQ17" s="89">
        <v>0.16</v>
      </c>
      <c r="DR17" s="89">
        <v>0.28999999999999998</v>
      </c>
      <c r="DS17" s="89">
        <v>0.06</v>
      </c>
      <c r="DT17" s="89">
        <v>0.2</v>
      </c>
      <c r="DU17" s="89">
        <v>0.44</v>
      </c>
      <c r="DV17" s="89">
        <v>0.31</v>
      </c>
      <c r="DW17" s="89">
        <v>0.23</v>
      </c>
      <c r="DX17" s="89">
        <v>0.45</v>
      </c>
      <c r="DY17" s="89">
        <v>0.21</v>
      </c>
      <c r="DZ17" s="89">
        <v>0.26</v>
      </c>
      <c r="EA17" s="89">
        <v>0.19</v>
      </c>
      <c r="EB17" s="132">
        <v>0.2</v>
      </c>
      <c r="EC17">
        <v>0.04</v>
      </c>
      <c r="ED17">
        <v>0.22</v>
      </c>
      <c r="EE17">
        <v>0.15</v>
      </c>
      <c r="EF17">
        <v>0.06</v>
      </c>
      <c r="EG17">
        <v>0.11</v>
      </c>
      <c r="EH17">
        <v>0.14000000000000001</v>
      </c>
      <c r="EI17">
        <v>0.09</v>
      </c>
      <c r="EJ17">
        <v>0.33</v>
      </c>
      <c r="EK17">
        <v>0.31</v>
      </c>
      <c r="EL17">
        <v>0.31</v>
      </c>
      <c r="EM17">
        <v>0.23</v>
      </c>
      <c r="EN17">
        <v>0.22</v>
      </c>
      <c r="EO17">
        <v>0.17</v>
      </c>
      <c r="EP17">
        <v>0.18</v>
      </c>
      <c r="EQ17">
        <v>0.17</v>
      </c>
      <c r="ER17">
        <v>0.11</v>
      </c>
      <c r="ES17">
        <v>0.05</v>
      </c>
      <c r="ET17">
        <v>0.04</v>
      </c>
      <c r="EU17">
        <v>0.04</v>
      </c>
      <c r="EV17">
        <v>0.04</v>
      </c>
      <c r="EW17">
        <v>0.03</v>
      </c>
      <c r="EZ17" s="250">
        <v>0.34</v>
      </c>
      <c r="FA17" s="250">
        <v>0.22</v>
      </c>
      <c r="FB17" s="250">
        <v>0.06</v>
      </c>
    </row>
    <row r="18" spans="2:158" customFormat="1" x14ac:dyDescent="0.2">
      <c r="B18" t="s">
        <v>226</v>
      </c>
      <c r="C18" s="26">
        <v>0.33</v>
      </c>
      <c r="D18" s="26">
        <v>0.4929577464787967</v>
      </c>
      <c r="E18" s="26">
        <v>0.39707300470813278</v>
      </c>
      <c r="F18" s="26">
        <v>0.25473071324583418</v>
      </c>
      <c r="G18" s="26">
        <v>0.59711581793621726</v>
      </c>
      <c r="H18" s="26">
        <v>0.28254499790678833</v>
      </c>
      <c r="I18" s="26">
        <v>0.36</v>
      </c>
      <c r="J18" s="26">
        <v>0.2</v>
      </c>
      <c r="K18" s="26">
        <v>1.0296666326836825</v>
      </c>
      <c r="L18" s="26">
        <v>0.25667351129412957</v>
      </c>
      <c r="M18" s="26">
        <v>0.59368082109045139</v>
      </c>
      <c r="N18" s="26">
        <v>0.28188865398173624</v>
      </c>
      <c r="O18" s="26">
        <v>0.46</v>
      </c>
      <c r="P18" s="26">
        <v>0.63700000000000001</v>
      </c>
      <c r="Q18" s="26">
        <v>0.65600000000000003</v>
      </c>
      <c r="R18" s="26">
        <v>0.69</v>
      </c>
      <c r="S18" s="26">
        <v>0.626</v>
      </c>
      <c r="T18" s="26">
        <v>0.79100000000000004</v>
      </c>
      <c r="U18" s="26">
        <v>0.54300000000000004</v>
      </c>
      <c r="V18" s="26">
        <v>0.45300000000000001</v>
      </c>
      <c r="W18" s="26">
        <v>0.16200000000000001</v>
      </c>
      <c r="X18" s="26">
        <v>0.17</v>
      </c>
      <c r="Y18" s="26">
        <v>0.28851107676461374</v>
      </c>
      <c r="Z18" s="26">
        <v>0.38081515026780843</v>
      </c>
      <c r="AA18" s="26">
        <v>0.63</v>
      </c>
      <c r="AB18" s="26">
        <v>0.89473684210525595</v>
      </c>
      <c r="AC18" s="26">
        <v>0.53316272126280051</v>
      </c>
      <c r="AD18" s="26">
        <v>0.64607308701861466</v>
      </c>
      <c r="AE18" s="26">
        <v>0</v>
      </c>
      <c r="AF18" s="26">
        <v>0</v>
      </c>
      <c r="AG18" s="26">
        <v>0</v>
      </c>
      <c r="AH18" s="26">
        <v>0.56299999999999994</v>
      </c>
      <c r="AI18" s="134">
        <v>0</v>
      </c>
      <c r="AJ18" s="26">
        <v>0.6</v>
      </c>
      <c r="AK18" s="26">
        <v>0.35643564356434637</v>
      </c>
      <c r="AL18" s="26">
        <v>0.47799999999999998</v>
      </c>
      <c r="AM18" s="26"/>
      <c r="AN18" s="26"/>
      <c r="AO18" s="26"/>
      <c r="AP18" s="130"/>
      <c r="AQ18" s="130"/>
      <c r="AR18" s="170">
        <v>0.43</v>
      </c>
      <c r="AS18" s="170">
        <v>0.23</v>
      </c>
      <c r="AT18" s="170">
        <v>3.56</v>
      </c>
      <c r="AU18" s="170">
        <v>1.64</v>
      </c>
      <c r="AV18" s="170">
        <v>1.03</v>
      </c>
      <c r="AW18" s="241" t="s">
        <v>434</v>
      </c>
      <c r="AX18" s="249">
        <v>0.06</v>
      </c>
      <c r="AY18" s="249">
        <v>0.25</v>
      </c>
      <c r="AZ18" s="249">
        <v>0.62</v>
      </c>
      <c r="BA18" s="249">
        <v>0.46</v>
      </c>
      <c r="BB18" s="249">
        <v>0.43</v>
      </c>
      <c r="BC18" s="251">
        <v>0.37</v>
      </c>
      <c r="BD18" s="248">
        <v>-0.16</v>
      </c>
      <c r="BE18" s="31">
        <v>1.52</v>
      </c>
      <c r="BF18" s="31">
        <v>1.2</v>
      </c>
      <c r="BG18" s="31">
        <v>1.08</v>
      </c>
      <c r="BH18" s="31">
        <v>0.91</v>
      </c>
      <c r="BI18" s="122">
        <v>1.93</v>
      </c>
      <c r="BJ18" s="122">
        <v>0.44</v>
      </c>
      <c r="BK18" s="127">
        <v>0.39</v>
      </c>
      <c r="BL18" s="127">
        <v>0.26</v>
      </c>
      <c r="BM18" s="127"/>
      <c r="BN18" s="1"/>
      <c r="BO18" s="1"/>
      <c r="BP18" s="1"/>
      <c r="BQ18" s="1"/>
      <c r="BR18" s="1"/>
      <c r="BS18" s="1"/>
      <c r="BT18" s="31"/>
      <c r="BU18" s="31"/>
      <c r="BV18" s="31"/>
      <c r="BW18" s="31"/>
      <c r="BX18" s="31"/>
      <c r="BY18" s="31"/>
      <c r="BZ18" s="31"/>
      <c r="CA18">
        <v>0.66</v>
      </c>
      <c r="CB18">
        <v>1.5</v>
      </c>
      <c r="CC18">
        <v>0.03</v>
      </c>
      <c r="CD18">
        <v>0.26</v>
      </c>
      <c r="CE18">
        <v>0.28000000000000003</v>
      </c>
      <c r="CG18" t="s">
        <v>225</v>
      </c>
      <c r="CH18" t="s">
        <v>225</v>
      </c>
      <c r="CI18" t="s">
        <v>225</v>
      </c>
      <c r="CJ18" t="s">
        <v>225</v>
      </c>
      <c r="CK18" t="s">
        <v>225</v>
      </c>
      <c r="CL18" t="s">
        <v>225</v>
      </c>
      <c r="CM18" t="s">
        <v>225</v>
      </c>
      <c r="CN18" t="s">
        <v>225</v>
      </c>
      <c r="CO18" t="s">
        <v>225</v>
      </c>
      <c r="CP18" t="s">
        <v>225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133">
        <v>0</v>
      </c>
      <c r="CY18" s="31">
        <v>0.75</v>
      </c>
      <c r="CZ18" s="31">
        <v>1.1299999999999999</v>
      </c>
      <c r="DA18" s="31">
        <v>1.06</v>
      </c>
      <c r="DB18" s="89">
        <v>0.94</v>
      </c>
      <c r="DC18" s="89">
        <v>0.69</v>
      </c>
      <c r="DD18" s="89">
        <v>1.1599999999999999</v>
      </c>
      <c r="DE18" s="89">
        <v>0.94</v>
      </c>
      <c r="DF18" s="89">
        <v>0.64</v>
      </c>
      <c r="DG18" s="89">
        <v>0.67</v>
      </c>
      <c r="DH18" s="89">
        <v>0.81</v>
      </c>
      <c r="DI18" s="89">
        <v>1.74</v>
      </c>
      <c r="DJ18" s="89">
        <v>0.96</v>
      </c>
      <c r="DK18" s="89">
        <v>2.98</v>
      </c>
      <c r="DL18" s="89">
        <v>2.19</v>
      </c>
      <c r="DM18" s="89">
        <v>1.1299999999999999</v>
      </c>
      <c r="DN18" s="89">
        <v>1.89</v>
      </c>
      <c r="DO18" s="89">
        <v>0.54</v>
      </c>
      <c r="DP18" s="89">
        <v>0.86</v>
      </c>
      <c r="DQ18" s="89">
        <v>0.97</v>
      </c>
      <c r="DR18" s="89">
        <v>1.04</v>
      </c>
      <c r="DS18" s="89">
        <v>2.0299999999999998</v>
      </c>
      <c r="DT18" s="89">
        <v>1.52</v>
      </c>
      <c r="DU18" s="89">
        <v>0.7</v>
      </c>
      <c r="DV18" s="89">
        <v>1.59</v>
      </c>
      <c r="DW18" s="89">
        <v>0.98</v>
      </c>
      <c r="DX18" s="89">
        <v>0.98</v>
      </c>
      <c r="DY18" s="89">
        <v>1.23</v>
      </c>
      <c r="DZ18" s="89">
        <v>1.42</v>
      </c>
      <c r="EA18" s="89">
        <v>1.1100000000000001</v>
      </c>
      <c r="EB18" s="132">
        <v>2.2599999999999998</v>
      </c>
      <c r="EC18">
        <v>1.42</v>
      </c>
      <c r="ED18">
        <v>0.91</v>
      </c>
      <c r="EE18">
        <v>1.63</v>
      </c>
      <c r="EF18">
        <v>0.59</v>
      </c>
      <c r="EG18">
        <v>1.34</v>
      </c>
      <c r="EH18">
        <v>1.3</v>
      </c>
      <c r="EI18">
        <v>0.8</v>
      </c>
      <c r="EJ18">
        <v>1.4</v>
      </c>
      <c r="EK18">
        <v>1.38</v>
      </c>
      <c r="EL18">
        <v>1.07</v>
      </c>
      <c r="EM18">
        <v>0.73</v>
      </c>
      <c r="EN18">
        <v>0.61</v>
      </c>
      <c r="EO18">
        <v>0.27</v>
      </c>
      <c r="EP18">
        <v>0.81</v>
      </c>
      <c r="EQ18">
        <v>0.65</v>
      </c>
      <c r="ER18">
        <v>0.66</v>
      </c>
      <c r="ES18">
        <v>1.19</v>
      </c>
      <c r="ET18">
        <v>1.32</v>
      </c>
      <c r="EU18">
        <v>0.17</v>
      </c>
      <c r="EV18">
        <v>0.34</v>
      </c>
      <c r="EW18">
        <v>0.24</v>
      </c>
      <c r="EZ18" s="250">
        <v>1.53</v>
      </c>
      <c r="FA18" s="250">
        <v>1.78</v>
      </c>
      <c r="FB18" s="250">
        <v>1.19</v>
      </c>
    </row>
    <row r="19" spans="2:158" customFormat="1" ht="13" x14ac:dyDescent="0.15">
      <c r="B19" s="131" t="s">
        <v>224</v>
      </c>
      <c r="C19" s="252">
        <f>SUM(C11:C18,C6:C8)</f>
        <v>99.699418046556872</v>
      </c>
      <c r="D19" s="252">
        <f t="shared" ref="D19" si="31">SUM(D11:D18,D6:D8)</f>
        <v>99.797466531647643</v>
      </c>
      <c r="E19" s="252">
        <f t="shared" ref="E19" si="32">SUM(E11:E18,E6:E8)</f>
        <v>100.55218563052927</v>
      </c>
      <c r="F19" s="252">
        <f t="shared" ref="F19" si="33">SUM(F11:F18,F6:F8)</f>
        <v>98.606348600787243</v>
      </c>
      <c r="G19" s="252">
        <f t="shared" ref="G19" si="34">SUM(G11:G18,G6:G8)</f>
        <v>99.860211473866244</v>
      </c>
      <c r="H19" s="252">
        <f t="shared" ref="H19" si="35">SUM(H11:H18,H6:H8)</f>
        <v>98.90802410096029</v>
      </c>
      <c r="I19" s="252">
        <f t="shared" ref="I19" si="36">SUM(I11:I18,I6:I8)</f>
        <v>98.922978558421605</v>
      </c>
      <c r="J19" s="252">
        <f t="shared" ref="J19" si="37">SUM(J11:J18,J6:J8)</f>
        <v>99.251541261598277</v>
      </c>
      <c r="K19" s="252">
        <f t="shared" ref="K19" si="38">SUM(K11:K18,K6:K8)</f>
        <v>99.472514481915056</v>
      </c>
      <c r="L19" s="252">
        <f t="shared" ref="L19" si="39">SUM(L11:L18,L6:L8)</f>
        <v>99.484757512930742</v>
      </c>
      <c r="M19" s="252">
        <f t="shared" ref="M19" si="40">SUM(M11:M18,M6:M8)</f>
        <v>99.867079535092543</v>
      </c>
      <c r="N19" s="252">
        <f t="shared" ref="N19" si="41">SUM(N11:N18,N6:N8)</f>
        <v>99.200829007307149</v>
      </c>
      <c r="O19" s="252">
        <f t="shared" ref="O19" si="42">SUM(O11:O18,O6:O8)</f>
        <v>99.029681381538978</v>
      </c>
      <c r="P19" s="252">
        <f t="shared" ref="P19" si="43">SUM(P11:P18,P6:P8)</f>
        <v>99.174888129338214</v>
      </c>
      <c r="Q19" s="252">
        <f t="shared" ref="Q19" si="44">SUM(Q11:Q18,Q6:Q8)</f>
        <v>99.000021745933111</v>
      </c>
      <c r="R19" s="252">
        <f t="shared" ref="R19" si="45">SUM(R11:R18,R6:R8)</f>
        <v>99.658526082494603</v>
      </c>
      <c r="S19" s="252">
        <f t="shared" ref="S19" si="46">SUM(S11:S18,S6:S8)</f>
        <v>98.990380693073419</v>
      </c>
      <c r="T19" s="252">
        <f t="shared" ref="T19" si="47">SUM(T11:T18,T6:T8)</f>
        <v>98.835002735839637</v>
      </c>
      <c r="U19" s="252">
        <f t="shared" ref="U19" si="48">SUM(U11:U18,U6:U8)</f>
        <v>99.174078755358181</v>
      </c>
      <c r="V19" s="252">
        <f t="shared" ref="V19" si="49">SUM(V11:V18,V6:V8)</f>
        <v>99.158125849969124</v>
      </c>
      <c r="W19" s="252">
        <f t="shared" ref="W19" si="50">SUM(W11:W18,W6:W8)</f>
        <v>98.725541081321424</v>
      </c>
      <c r="X19" s="252">
        <f t="shared" ref="X19" si="51">SUM(X11:X18,X6:X8)</f>
        <v>99.1301271017972</v>
      </c>
      <c r="Y19" s="252">
        <f t="shared" ref="Y19" si="52">SUM(Y11:Y18,Y6:Y8)</f>
        <v>99.697928539086959</v>
      </c>
      <c r="Z19" s="252">
        <f t="shared" ref="Z19" si="53">SUM(Z11:Z18,Z6:Z8)</f>
        <v>99.601833012447003</v>
      </c>
      <c r="AA19" s="252">
        <f t="shared" ref="AA19" si="54">SUM(AA11:AA18,AA6:AA8)</f>
        <v>98.663235291899554</v>
      </c>
      <c r="AB19" s="252">
        <f t="shared" ref="AB19" si="55">SUM(AB11:AB18,AB6:AB8)</f>
        <v>100.36417046388634</v>
      </c>
      <c r="AC19" s="252">
        <f t="shared" ref="AC19" si="56">SUM(AC11:AC18,AC6:AC8)</f>
        <v>99.527137119819457</v>
      </c>
      <c r="AD19" s="252">
        <f t="shared" ref="AD19" si="57">SUM(AD11:AD18,AD6:AD8)</f>
        <v>98.764111029056664</v>
      </c>
      <c r="AE19" s="252">
        <f t="shared" ref="AE19" si="58">SUM(AE11:AE18,AE6:AE8)</f>
        <v>99.393248318515703</v>
      </c>
      <c r="AF19" s="252">
        <f t="shared" ref="AF19" si="59">SUM(AF11:AF18,AF6:AF8)</f>
        <v>97.562272829868448</v>
      </c>
      <c r="AG19" s="252">
        <f t="shared" ref="AG19" si="60">SUM(AG11:AG18,AG6:AG8)</f>
        <v>97.788682796928001</v>
      </c>
      <c r="AH19" s="252">
        <f t="shared" ref="AH19" si="61">SUM(AH11:AH18,AH6:AH8)</f>
        <v>99.003477902520089</v>
      </c>
      <c r="AI19" s="252">
        <f t="shared" ref="AI19" si="62">SUM(AI11:AI18,AI6:AI8)</f>
        <v>99.246142072420895</v>
      </c>
      <c r="AJ19" s="252">
        <f t="shared" ref="AJ19" si="63">SUM(AJ11:AJ18,AJ6:AJ8)</f>
        <v>99.062223067674665</v>
      </c>
      <c r="AK19" s="252">
        <f t="shared" ref="AK19" si="64">SUM(AK11:AK18,AK6:AK8)</f>
        <v>100.19253427575299</v>
      </c>
      <c r="AL19" s="252">
        <f t="shared" ref="AL19" si="65">SUM(AL11:AL18,AL6:AL8)</f>
        <v>99.101536873096933</v>
      </c>
      <c r="AM19" s="252">
        <f t="shared" ref="AM19" si="66">SUM(AM11:AM18,AM6:AM8)</f>
        <v>0</v>
      </c>
      <c r="AN19" s="252">
        <f t="shared" ref="AN19" si="67">SUM(AN11:AN18,AN6:AN8)</f>
        <v>0</v>
      </c>
      <c r="AO19" s="252">
        <f t="shared" ref="AO19" si="68">SUM(AO11:AO18,AO6:AO8)</f>
        <v>0</v>
      </c>
      <c r="AP19" s="252">
        <f t="shared" ref="AP19" si="69">SUM(AP11:AP18,AP6:AP8)</f>
        <v>0</v>
      </c>
      <c r="AQ19" s="252">
        <f t="shared" ref="AQ19" si="70">SUM(AQ11:AQ18,AQ6:AQ8)</f>
        <v>0</v>
      </c>
      <c r="AR19" s="252">
        <f t="shared" ref="AR19" si="71">SUM(AR11:AR18,AR6:AR8)</f>
        <v>99.285246134597514</v>
      </c>
      <c r="AS19" s="252">
        <f t="shared" ref="AS19" si="72">SUM(AS11:AS18,AS6:AS8)</f>
        <v>98.873123790608588</v>
      </c>
      <c r="AT19" s="252">
        <f t="shared" ref="AT19" si="73">SUM(AT11:AT18,AT6:AT8)</f>
        <v>97.608825826803752</v>
      </c>
      <c r="AU19" s="252">
        <f t="shared" ref="AU19" si="74">SUM(AU11:AU18,AU6:AU8)</f>
        <v>99.277366886495955</v>
      </c>
      <c r="AV19" s="252">
        <f t="shared" ref="AV19" si="75">SUM(AV11:AV18,AV6:AV8)</f>
        <v>99.060799479435644</v>
      </c>
      <c r="AW19" s="252">
        <f t="shared" ref="AW19" si="76">SUM(AW11:AW18,AW6:AW8)</f>
        <v>0</v>
      </c>
      <c r="AX19" s="252">
        <f t="shared" ref="AX19" si="77">SUM(AX11:AX18,AX6:AX8)</f>
        <v>99.055970000000002</v>
      </c>
      <c r="AY19" s="252">
        <f t="shared" ref="AY19" si="78">SUM(AY11:AY18,AY6:AY8)</f>
        <v>100.21295000000001</v>
      </c>
      <c r="AZ19" s="252">
        <f t="shared" ref="AZ19" si="79">SUM(AZ11:AZ18,AZ6:AZ8)</f>
        <v>98.29674</v>
      </c>
      <c r="BA19" s="252">
        <f t="shared" ref="BA19" si="80">SUM(BA11:BA18,BA6:BA8)</f>
        <v>99.521860000000004</v>
      </c>
      <c r="BB19" s="252">
        <f t="shared" ref="BB19" si="81">SUM(BB11:BB18,BB6:BB8)</f>
        <v>98.488240000000005</v>
      </c>
      <c r="BC19" s="252">
        <f t="shared" ref="BC19" si="82">SUM(BC11:BC18,BC6:BC8)</f>
        <v>99.645709999999994</v>
      </c>
      <c r="BD19" s="252">
        <f t="shared" ref="BD19" si="83">SUM(BD11:BD18,BD6:BD8)</f>
        <v>98.755139999999997</v>
      </c>
      <c r="BE19" s="31">
        <v>97.995054450544501</v>
      </c>
      <c r="BF19" s="31">
        <v>99.533017730177292</v>
      </c>
      <c r="BG19" s="31">
        <v>98.945065250652519</v>
      </c>
      <c r="BH19" s="31">
        <v>98.968020880208769</v>
      </c>
      <c r="BI19" s="97">
        <v>98.611053010530114</v>
      </c>
      <c r="BJ19" s="97">
        <v>98.233096309630952</v>
      </c>
      <c r="BK19" s="154">
        <v>97.953240324032407</v>
      </c>
      <c r="BL19" s="154">
        <v>99.654248424842478</v>
      </c>
      <c r="BM19" s="154"/>
      <c r="BN19" s="1"/>
      <c r="BO19" s="1"/>
      <c r="BP19" s="1"/>
      <c r="BQ19" s="1"/>
      <c r="BR19" s="1"/>
      <c r="BS19" s="1"/>
      <c r="BT19" s="31"/>
      <c r="BU19" s="31"/>
      <c r="BV19" s="31"/>
      <c r="BW19" s="31"/>
      <c r="BX19" s="31"/>
      <c r="BY19" s="31"/>
      <c r="BZ19" s="31"/>
      <c r="CA19">
        <v>100.4</v>
      </c>
      <c r="CB19">
        <v>99.3</v>
      </c>
      <c r="CC19">
        <v>100</v>
      </c>
      <c r="CD19">
        <v>99.2</v>
      </c>
      <c r="CE19">
        <v>100.1</v>
      </c>
      <c r="CF19">
        <v>98.7</v>
      </c>
      <c r="CG19">
        <v>99.5</v>
      </c>
      <c r="CH19">
        <v>99.3</v>
      </c>
      <c r="CI19">
        <v>99.8</v>
      </c>
      <c r="CJ19">
        <v>99.8</v>
      </c>
      <c r="CK19">
        <v>101.1</v>
      </c>
      <c r="CL19">
        <v>100.2</v>
      </c>
      <c r="CM19">
        <v>99.6</v>
      </c>
      <c r="CN19">
        <v>100.3</v>
      </c>
      <c r="CO19">
        <v>99.1</v>
      </c>
      <c r="CP19">
        <v>99.2</v>
      </c>
      <c r="CQ19" s="31">
        <v>99.562745152115198</v>
      </c>
      <c r="CR19" s="31">
        <v>99.852938030486925</v>
      </c>
      <c r="CS19" s="31">
        <v>99.768338106384817</v>
      </c>
      <c r="CT19" s="31">
        <v>98.579785513268988</v>
      </c>
      <c r="CU19" s="31">
        <v>99.555450322566074</v>
      </c>
      <c r="CV19" s="31">
        <v>99.713170890522889</v>
      </c>
      <c r="CW19" s="31">
        <v>99.724072614006545</v>
      </c>
      <c r="CX19" s="133">
        <v>99.574305474042532</v>
      </c>
      <c r="CY19" s="31">
        <v>98.409310606544523</v>
      </c>
      <c r="CZ19" s="31">
        <v>100.78734507621726</v>
      </c>
      <c r="DA19" s="31">
        <v>99.912086553671458</v>
      </c>
      <c r="DB19" s="89">
        <v>99.720931440143985</v>
      </c>
      <c r="DC19" s="89">
        <v>101.00965530327227</v>
      </c>
      <c r="DD19" s="89">
        <v>102.25081041679974</v>
      </c>
      <c r="DE19" s="89">
        <v>101.83277594712696</v>
      </c>
      <c r="DF19" s="89">
        <v>103.8698276516361</v>
      </c>
      <c r="DG19" s="89">
        <v>99.229482954908377</v>
      </c>
      <c r="DH19" s="89">
        <v>99.400638068435867</v>
      </c>
      <c r="DI19" s="89">
        <v>98.395207197526176</v>
      </c>
      <c r="DJ19" s="89">
        <v>100.17555189425394</v>
      </c>
      <c r="DK19" s="89">
        <v>101.03584526596207</v>
      </c>
      <c r="DL19" s="89">
        <v>99.912896970471195</v>
      </c>
      <c r="DM19" s="89">
        <v>99.795845265962029</v>
      </c>
      <c r="DN19" s="89">
        <v>101.03827651636124</v>
      </c>
      <c r="DO19" s="89">
        <v>99.563017993815464</v>
      </c>
      <c r="DP19" s="89">
        <v>100.29324166719896</v>
      </c>
      <c r="DQ19" s="89">
        <v>100.90439678072643</v>
      </c>
      <c r="DR19" s="89">
        <v>101.9043454557068</v>
      </c>
      <c r="DS19" s="89">
        <v>103.36272462210735</v>
      </c>
      <c r="DT19" s="89">
        <v>101.38220757701572</v>
      </c>
      <c r="DU19" s="89">
        <v>98.44289697047121</v>
      </c>
      <c r="DV19" s="89">
        <v>102.23682803112567</v>
      </c>
      <c r="DW19" s="89">
        <v>101.69156950857985</v>
      </c>
      <c r="DX19" s="89">
        <v>99.552896970471224</v>
      </c>
      <c r="DY19" s="89">
        <v>100.95844886472513</v>
      </c>
      <c r="DZ19" s="89">
        <v>102.41631098603403</v>
      </c>
      <c r="EA19" s="89">
        <v>101.45943162988874</v>
      </c>
      <c r="EB19" s="132">
        <v>102.95434545570681</v>
      </c>
      <c r="EC19" s="129">
        <v>99.49</v>
      </c>
      <c r="ED19" s="129">
        <v>99.93</v>
      </c>
      <c r="EE19" s="129">
        <v>99.43</v>
      </c>
      <c r="EF19" s="129">
        <v>97.91</v>
      </c>
      <c r="EG19" s="129">
        <v>99.89</v>
      </c>
      <c r="EH19" s="129">
        <v>98.85</v>
      </c>
      <c r="EI19" s="129">
        <v>99.81</v>
      </c>
      <c r="EJ19" s="129">
        <v>99.54</v>
      </c>
      <c r="EK19" s="129">
        <v>99.19</v>
      </c>
      <c r="EL19" s="129">
        <v>99.42</v>
      </c>
      <c r="EM19" s="129">
        <v>99.78</v>
      </c>
      <c r="EN19" s="129">
        <v>99.46</v>
      </c>
      <c r="EO19" s="129">
        <v>99.6</v>
      </c>
      <c r="EP19" s="129">
        <v>99.39</v>
      </c>
      <c r="EQ19" s="129">
        <v>99.79</v>
      </c>
      <c r="ER19" s="129">
        <v>99.32</v>
      </c>
      <c r="ES19" s="129">
        <v>99.12</v>
      </c>
      <c r="ET19" s="129">
        <v>99.58</v>
      </c>
      <c r="EU19" s="129">
        <v>99.2</v>
      </c>
      <c r="EV19" s="129">
        <v>99.34</v>
      </c>
      <c r="EW19" s="129">
        <v>99.65</v>
      </c>
      <c r="EZ19" s="252">
        <f t="shared" ref="EZ19" si="84">SUM(EZ11:EZ18,EZ6:EZ8)</f>
        <v>97.964159999999993</v>
      </c>
      <c r="FA19" s="252">
        <f t="shared" ref="FA19" si="85">SUM(FA11:FA18,FA6:FA8)</f>
        <v>98.272689999999997</v>
      </c>
      <c r="FB19" s="252">
        <f t="shared" ref="FB19" si="86">SUM(FB11:FB18,FB6:FB8)</f>
        <v>98.594149999999985</v>
      </c>
    </row>
    <row r="20" spans="2:158" customFormat="1" x14ac:dyDescent="0.2">
      <c r="B20" s="13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130"/>
      <c r="AQ20" s="130"/>
      <c r="AR20" s="170"/>
      <c r="AS20" s="170"/>
      <c r="AT20" s="170"/>
      <c r="AU20" s="170"/>
      <c r="AV20" s="170"/>
      <c r="AW20" s="241"/>
      <c r="AX20" s="249"/>
      <c r="AY20" s="249"/>
      <c r="AZ20" s="249"/>
      <c r="BA20" s="249"/>
      <c r="BB20" s="249"/>
      <c r="BC20" s="248"/>
      <c r="BD20" s="248"/>
      <c r="BE20" s="31"/>
      <c r="BF20" s="31"/>
      <c r="BG20" s="31"/>
      <c r="BH20" s="31"/>
      <c r="BI20" s="1"/>
      <c r="BJ20" s="1"/>
      <c r="BK20" s="1"/>
      <c r="BL20" s="1"/>
      <c r="BM20" s="284"/>
      <c r="BN20" s="1"/>
      <c r="BO20" s="1"/>
      <c r="BP20" s="1"/>
      <c r="BQ20" s="1"/>
      <c r="BR20" s="1"/>
      <c r="BS20" s="1"/>
      <c r="BT20" s="31"/>
      <c r="BU20" s="31"/>
      <c r="BV20" s="31"/>
      <c r="BW20" s="31"/>
      <c r="BX20" s="31"/>
      <c r="BY20" s="31"/>
      <c r="BZ20" s="3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31"/>
      <c r="CR20" s="31"/>
      <c r="CS20" s="31"/>
      <c r="CT20" s="31"/>
      <c r="CU20" s="31"/>
      <c r="CV20" s="31"/>
      <c r="CW20" s="31"/>
      <c r="CX20" s="28"/>
      <c r="CY20" s="31"/>
      <c r="CZ20" s="31"/>
      <c r="DA20" s="31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26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Z20" s="250"/>
      <c r="FA20" s="250"/>
      <c r="FB20" s="250"/>
    </row>
    <row r="21" spans="2:158" s="122" customFormat="1" ht="13" x14ac:dyDescent="0.15">
      <c r="B21" s="128" t="s">
        <v>444</v>
      </c>
      <c r="C21" s="127">
        <f>C13/40.3/((C13/40.3+C11/71.8))</f>
        <v>0.26391977474420464</v>
      </c>
      <c r="D21" s="127">
        <f t="shared" ref="D21:CC21" si="87">D13/40.3/((D13/40.3+D11/71.8))</f>
        <v>0.45008400068556231</v>
      </c>
      <c r="E21" s="127">
        <f t="shared" si="87"/>
        <v>0.4292604220411681</v>
      </c>
      <c r="F21" s="127">
        <f t="shared" si="87"/>
        <v>0.17605622404220173</v>
      </c>
      <c r="G21" s="127">
        <f t="shared" si="87"/>
        <v>0.38130171284920084</v>
      </c>
      <c r="H21" s="127">
        <f t="shared" si="87"/>
        <v>0.20668757772833002</v>
      </c>
      <c r="I21" s="127">
        <f t="shared" si="87"/>
        <v>0.48358978145988751</v>
      </c>
      <c r="J21" s="127">
        <f t="shared" si="87"/>
        <v>0.17472814821402979</v>
      </c>
      <c r="K21" s="127">
        <f t="shared" si="87"/>
        <v>0.46466967946771026</v>
      </c>
      <c r="L21" s="127">
        <f t="shared" si="87"/>
        <v>0.4380907706027673</v>
      </c>
      <c r="M21" s="127">
        <f t="shared" si="87"/>
        <v>0.37609489347841663</v>
      </c>
      <c r="N21" s="127">
        <f t="shared" si="87"/>
        <v>0.40756135906010771</v>
      </c>
      <c r="O21" s="127">
        <f t="shared" si="87"/>
        <v>0.38691256659417655</v>
      </c>
      <c r="P21" s="127">
        <f t="shared" si="87"/>
        <v>0.35171930618239478</v>
      </c>
      <c r="Q21" s="127">
        <f t="shared" si="87"/>
        <v>0.54492621335157565</v>
      </c>
      <c r="R21" s="127">
        <f t="shared" si="87"/>
        <v>0.60291006800388958</v>
      </c>
      <c r="S21" s="127">
        <f t="shared" si="87"/>
        <v>0.42208309741365596</v>
      </c>
      <c r="T21" s="127">
        <f t="shared" si="87"/>
        <v>0.42417698329470749</v>
      </c>
      <c r="U21" s="127">
        <f t="shared" si="87"/>
        <v>0.24558844004956093</v>
      </c>
      <c r="V21" s="127">
        <f t="shared" si="87"/>
        <v>0.33878821521674696</v>
      </c>
      <c r="W21" s="127">
        <f t="shared" si="87"/>
        <v>0.41270498161636626</v>
      </c>
      <c r="X21" s="127">
        <f t="shared" si="87"/>
        <v>0.34601917643750035</v>
      </c>
      <c r="Y21" s="127">
        <f t="shared" si="87"/>
        <v>0.384053361650392</v>
      </c>
      <c r="Z21" s="127">
        <f t="shared" si="87"/>
        <v>0.34883450053744725</v>
      </c>
      <c r="AA21" s="127">
        <f t="shared" si="87"/>
        <v>0.50011596134073111</v>
      </c>
      <c r="AB21" s="127">
        <f t="shared" si="87"/>
        <v>0.39773470149798895</v>
      </c>
      <c r="AC21" s="127">
        <f t="shared" si="87"/>
        <v>0.42062350323064612</v>
      </c>
      <c r="AD21" s="127">
        <f t="shared" si="87"/>
        <v>0.34723178741162247</v>
      </c>
      <c r="AE21" s="127">
        <f t="shared" si="87"/>
        <v>0.3528645508239146</v>
      </c>
      <c r="AF21" s="127">
        <f t="shared" si="87"/>
        <v>0.3634902970301136</v>
      </c>
      <c r="AG21" s="127">
        <f t="shared" si="87"/>
        <v>0.38619269766629349</v>
      </c>
      <c r="AH21" s="127">
        <f t="shared" si="87"/>
        <v>0.43406650433802613</v>
      </c>
      <c r="AI21" s="127">
        <f t="shared" si="87"/>
        <v>0.5123101881126737</v>
      </c>
      <c r="AJ21" s="127">
        <f t="shared" si="87"/>
        <v>0.35635224614081923</v>
      </c>
      <c r="AK21" s="127">
        <f t="shared" si="87"/>
        <v>0.41338096831610371</v>
      </c>
      <c r="AL21" s="127">
        <f t="shared" si="87"/>
        <v>0.3471102552898227</v>
      </c>
      <c r="AM21" s="127" t="e">
        <f t="shared" si="87"/>
        <v>#DIV/0!</v>
      </c>
      <c r="AN21" s="127" t="e">
        <f t="shared" si="87"/>
        <v>#DIV/0!</v>
      </c>
      <c r="AO21" s="127" t="e">
        <f t="shared" si="87"/>
        <v>#DIV/0!</v>
      </c>
      <c r="AP21" s="127" t="e">
        <f t="shared" si="87"/>
        <v>#DIV/0!</v>
      </c>
      <c r="AQ21" s="127" t="e">
        <f t="shared" si="87"/>
        <v>#DIV/0!</v>
      </c>
      <c r="AR21" s="127">
        <f t="shared" si="87"/>
        <v>0.52404297184542836</v>
      </c>
      <c r="AS21" s="127">
        <f t="shared" si="87"/>
        <v>3.5425899961065779E-2</v>
      </c>
      <c r="AT21" s="127">
        <f t="shared" si="87"/>
        <v>0.73705878671083258</v>
      </c>
      <c r="AU21" s="127">
        <f t="shared" si="87"/>
        <v>0.57998206113837036</v>
      </c>
      <c r="AV21" s="127">
        <f t="shared" si="87"/>
        <v>0.20322434218834662</v>
      </c>
      <c r="AW21" s="127"/>
      <c r="AX21" s="127">
        <f t="shared" si="87"/>
        <v>0.27788210720014411</v>
      </c>
      <c r="AY21" s="127">
        <f t="shared" si="87"/>
        <v>0.41373522973952259</v>
      </c>
      <c r="AZ21" s="127">
        <f t="shared" si="87"/>
        <v>0.48209209167538414</v>
      </c>
      <c r="BA21" s="127">
        <f t="shared" si="87"/>
        <v>0.45726037221489307</v>
      </c>
      <c r="BB21" s="127">
        <f t="shared" si="87"/>
        <v>0.37313034702810483</v>
      </c>
      <c r="BC21" s="127">
        <f t="shared" si="87"/>
        <v>0.48078748466608279</v>
      </c>
      <c r="BD21" s="127">
        <f t="shared" si="87"/>
        <v>0.5010777955179514</v>
      </c>
      <c r="BE21" s="127">
        <f t="shared" si="87"/>
        <v>0.50112570116443567</v>
      </c>
      <c r="BF21" s="127">
        <f t="shared" si="87"/>
        <v>0.42314872494506311</v>
      </c>
      <c r="BG21" s="127">
        <f t="shared" si="87"/>
        <v>0.49008705998123286</v>
      </c>
      <c r="BH21" s="127">
        <f t="shared" si="87"/>
        <v>0.4056862709002701</v>
      </c>
      <c r="BI21" s="127">
        <f t="shared" si="87"/>
        <v>0.44544823572187869</v>
      </c>
      <c r="BJ21" s="127">
        <f t="shared" si="87"/>
        <v>0.38609725231375919</v>
      </c>
      <c r="BK21" s="127">
        <f t="shared" si="87"/>
        <v>0.36339714065975087</v>
      </c>
      <c r="BL21" s="127">
        <f t="shared" si="87"/>
        <v>0.35277260837410346</v>
      </c>
      <c r="BT21" s="127"/>
      <c r="BU21" s="127"/>
      <c r="BV21" s="127"/>
      <c r="BW21" s="127"/>
      <c r="BX21" s="127"/>
      <c r="BY21" s="127"/>
      <c r="BZ21" s="127" t="e">
        <f t="shared" si="87"/>
        <v>#DIV/0!</v>
      </c>
      <c r="CA21" s="127">
        <f t="shared" si="87"/>
        <v>0.49745262254561817</v>
      </c>
      <c r="CB21" s="127">
        <f t="shared" si="87"/>
        <v>0.55427827259627738</v>
      </c>
      <c r="CC21" s="127">
        <f t="shared" si="87"/>
        <v>0.43862946497151911</v>
      </c>
      <c r="CD21" s="127">
        <f t="shared" ref="CD21:EO21" si="88">CD13/40.3/((CD13/40.3+CD11/71.8))</f>
        <v>0.37442526851164731</v>
      </c>
      <c r="CE21" s="127">
        <f t="shared" si="88"/>
        <v>0.46205580693384762</v>
      </c>
      <c r="CF21" s="127">
        <f t="shared" si="88"/>
        <v>0.35252048315848605</v>
      </c>
      <c r="CG21" s="127">
        <f t="shared" si="88"/>
        <v>0.48078748466608279</v>
      </c>
      <c r="CH21" s="127">
        <f t="shared" si="88"/>
        <v>0.30574834569066234</v>
      </c>
      <c r="CI21" s="127">
        <f t="shared" si="88"/>
        <v>0.14699814133338984</v>
      </c>
      <c r="CJ21" s="127">
        <f t="shared" si="88"/>
        <v>0.23093052586997609</v>
      </c>
      <c r="CK21" s="127">
        <f t="shared" si="88"/>
        <v>0.27091776979083237</v>
      </c>
      <c r="CL21" s="127">
        <f t="shared" si="88"/>
        <v>0.37623052496135329</v>
      </c>
      <c r="CM21" s="127">
        <f t="shared" si="88"/>
        <v>0.43253736417995436</v>
      </c>
      <c r="CN21" s="127">
        <f t="shared" si="88"/>
        <v>0.32526317903533342</v>
      </c>
      <c r="CO21" s="127">
        <f t="shared" si="88"/>
        <v>0.48340069339019925</v>
      </c>
      <c r="CP21" s="127">
        <f t="shared" si="88"/>
        <v>0.45506350949476487</v>
      </c>
      <c r="CQ21" s="127">
        <f t="shared" si="88"/>
        <v>0.43646491754076999</v>
      </c>
      <c r="CR21" s="127">
        <f t="shared" si="88"/>
        <v>0.34258292508006549</v>
      </c>
      <c r="CS21" s="127">
        <f t="shared" si="88"/>
        <v>0.365613418744688</v>
      </c>
      <c r="CT21" s="127">
        <f t="shared" si="88"/>
        <v>0.47616678722058686</v>
      </c>
      <c r="CU21" s="127">
        <f t="shared" si="88"/>
        <v>0.3912313634638</v>
      </c>
      <c r="CV21" s="127">
        <f t="shared" si="88"/>
        <v>0.35679450219134878</v>
      </c>
      <c r="CW21" s="127">
        <f t="shared" si="88"/>
        <v>0.38563972473251168</v>
      </c>
      <c r="CX21" s="127">
        <f t="shared" si="88"/>
        <v>0.40732662845221318</v>
      </c>
      <c r="CY21" s="127">
        <f t="shared" si="88"/>
        <v>0.49751226985040675</v>
      </c>
      <c r="CZ21" s="127">
        <f t="shared" si="88"/>
        <v>0.48400090776522398</v>
      </c>
      <c r="DA21" s="127">
        <f t="shared" si="88"/>
        <v>0.50218526866085034</v>
      </c>
      <c r="DB21" s="127">
        <f t="shared" si="88"/>
        <v>0.52059392204617039</v>
      </c>
      <c r="DC21" s="127">
        <f t="shared" si="88"/>
        <v>0.40935656270164084</v>
      </c>
      <c r="DD21" s="127">
        <f t="shared" si="88"/>
        <v>0.3506719685833094</v>
      </c>
      <c r="DE21" s="127">
        <f t="shared" si="88"/>
        <v>0.31364334726567944</v>
      </c>
      <c r="DF21" s="127">
        <f t="shared" si="88"/>
        <v>0.16528916350287273</v>
      </c>
      <c r="DG21" s="127">
        <f t="shared" si="88"/>
        <v>0.44198878457254753</v>
      </c>
      <c r="DH21" s="127">
        <f t="shared" si="88"/>
        <v>0.39761415319360349</v>
      </c>
      <c r="DI21" s="127">
        <f t="shared" si="88"/>
        <v>0.4499169542509579</v>
      </c>
      <c r="DJ21" s="127">
        <f t="shared" si="88"/>
        <v>0.40668759206515243</v>
      </c>
      <c r="DK21" s="127">
        <f t="shared" si="88"/>
        <v>0.46152605249348944</v>
      </c>
      <c r="DL21" s="127">
        <f t="shared" si="88"/>
        <v>0.44581602056473768</v>
      </c>
      <c r="DM21" s="127">
        <f t="shared" si="88"/>
        <v>0.57081229180053805</v>
      </c>
      <c r="DN21" s="127">
        <f t="shared" si="88"/>
        <v>0.5910929550192553</v>
      </c>
      <c r="DO21" s="127">
        <f t="shared" si="88"/>
        <v>0.51634378391162816</v>
      </c>
      <c r="DP21" s="127">
        <f t="shared" si="88"/>
        <v>0.40300897322936674</v>
      </c>
      <c r="DQ21" s="127">
        <f t="shared" si="88"/>
        <v>0.4237977169472319</v>
      </c>
      <c r="DR21" s="127">
        <f t="shared" si="88"/>
        <v>0.53150350490929732</v>
      </c>
      <c r="DS21" s="127">
        <f t="shared" si="88"/>
        <v>0.79948478793281441</v>
      </c>
      <c r="DT21" s="127">
        <f t="shared" si="88"/>
        <v>0.63149016079999953</v>
      </c>
      <c r="DU21" s="127">
        <f t="shared" si="88"/>
        <v>0.50520497596042591</v>
      </c>
      <c r="DV21" s="127">
        <f t="shared" si="88"/>
        <v>0.52529704009588918</v>
      </c>
      <c r="DW21" s="127">
        <f t="shared" si="88"/>
        <v>0.59272198715807844</v>
      </c>
      <c r="DX21" s="127">
        <f t="shared" si="88"/>
        <v>0.35771049746624412</v>
      </c>
      <c r="DY21" s="127">
        <f t="shared" si="88"/>
        <v>0.62577176526503375</v>
      </c>
      <c r="DZ21" s="127">
        <f t="shared" si="88"/>
        <v>0.62646221729897955</v>
      </c>
      <c r="EA21" s="127">
        <f t="shared" si="88"/>
        <v>0.62624521706724456</v>
      </c>
      <c r="EB21" s="127">
        <f t="shared" si="88"/>
        <v>0.61364344925545444</v>
      </c>
      <c r="EC21" s="127">
        <f t="shared" si="88"/>
        <v>0.67582168854517355</v>
      </c>
      <c r="ED21" s="127">
        <f t="shared" si="88"/>
        <v>0.42934885186586952</v>
      </c>
      <c r="EE21" s="127">
        <f t="shared" si="88"/>
        <v>0.41738679563881437</v>
      </c>
      <c r="EF21" s="127">
        <f t="shared" si="88"/>
        <v>0.37952504660480357</v>
      </c>
      <c r="EG21" s="127">
        <f t="shared" si="88"/>
        <v>0.37722760159135815</v>
      </c>
      <c r="EH21" s="127">
        <f t="shared" si="88"/>
        <v>0.70857244948630593</v>
      </c>
      <c r="EI21" s="127">
        <f t="shared" si="88"/>
        <v>0.53830143549906728</v>
      </c>
      <c r="EJ21" s="127">
        <f t="shared" si="88"/>
        <v>0.5437537614889425</v>
      </c>
      <c r="EK21" s="127">
        <f t="shared" si="88"/>
        <v>0.48573691377932243</v>
      </c>
      <c r="EL21" s="127">
        <f t="shared" si="88"/>
        <v>0.46442015276221243</v>
      </c>
      <c r="EM21" s="127">
        <f t="shared" si="88"/>
        <v>0.45579487356194687</v>
      </c>
      <c r="EN21" s="127">
        <f t="shared" si="88"/>
        <v>0.44892344021661734</v>
      </c>
      <c r="EO21" s="127">
        <f t="shared" si="88"/>
        <v>0.3906073096136537</v>
      </c>
      <c r="EP21" s="127">
        <f t="shared" ref="EP21:EW21" si="89">EP13/40.3/((EP13/40.3+EP11/71.8))</f>
        <v>0.3715691720382549</v>
      </c>
      <c r="EQ21" s="127">
        <f t="shared" si="89"/>
        <v>0.38640436001889017</v>
      </c>
      <c r="ER21" s="127">
        <f t="shared" si="89"/>
        <v>0.34546702040949873</v>
      </c>
      <c r="ES21" s="127">
        <f t="shared" si="89"/>
        <v>0.34112353100455556</v>
      </c>
      <c r="ET21" s="127">
        <f t="shared" si="89"/>
        <v>0.34475261161542331</v>
      </c>
      <c r="EU21" s="127">
        <f t="shared" si="89"/>
        <v>0.18195237358609048</v>
      </c>
      <c r="EV21" s="127">
        <f t="shared" si="89"/>
        <v>0.20011908200248685</v>
      </c>
      <c r="EW21" s="127">
        <f t="shared" si="89"/>
        <v>0.23823024787558675</v>
      </c>
      <c r="EZ21" s="127">
        <f>EZ13/40.3/((EZ13/40.3+EZ11/71.8))</f>
        <v>0.46198035181135677</v>
      </c>
      <c r="FA21" s="127">
        <f>FA13/40.3/((FA13/40.3+FA11/71.8))</f>
        <v>0.45516963835765561</v>
      </c>
      <c r="FB21" s="127">
        <f>FB13/40.3/((FB13/40.3+FB11/71.8))</f>
        <v>0.28385224660355768</v>
      </c>
    </row>
    <row r="22" spans="2:158" customFormat="1" x14ac:dyDescent="0.2">
      <c r="B22" s="27"/>
      <c r="C22" s="36"/>
      <c r="E22" s="38"/>
      <c r="I22" s="29"/>
      <c r="J22" s="29"/>
      <c r="N22" s="30"/>
      <c r="O22" s="29"/>
      <c r="P22" s="37"/>
      <c r="Q22" s="37"/>
      <c r="R22" s="36"/>
      <c r="S22" s="37"/>
      <c r="T22" s="37"/>
      <c r="U22" s="37"/>
      <c r="V22" s="37"/>
      <c r="W22" s="37"/>
      <c r="X22" s="29"/>
      <c r="AA22" s="29"/>
      <c r="AB22" s="38"/>
      <c r="AE22" s="40"/>
      <c r="AF22" s="40"/>
      <c r="AG22" s="40"/>
      <c r="AH22" s="37"/>
      <c r="AI22" s="37"/>
      <c r="AJ22" s="36"/>
      <c r="AK22" s="38"/>
      <c r="AL22" s="37"/>
      <c r="AM22" s="30"/>
      <c r="AN22" s="30"/>
      <c r="AO22" s="30"/>
      <c r="AP22" s="36"/>
      <c r="AQ22" s="36"/>
      <c r="AR22" s="165"/>
      <c r="AS22" s="165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278"/>
      <c r="BF22" s="167"/>
      <c r="BG22" s="1"/>
      <c r="BH22" s="35"/>
      <c r="BI22" s="1"/>
      <c r="BJ22" s="1"/>
      <c r="BK22" s="1"/>
      <c r="BL22" s="1"/>
      <c r="BM22" s="284"/>
      <c r="BN22" s="1"/>
      <c r="BO22" s="1"/>
      <c r="BP22" s="1"/>
      <c r="BQ22" s="1"/>
      <c r="BR22" s="1"/>
      <c r="BS22" s="1"/>
      <c r="BT22" s="30"/>
      <c r="BU22" s="30"/>
      <c r="BV22" s="30"/>
      <c r="BW22" s="30"/>
      <c r="BX22" s="30"/>
      <c r="BY22" s="30"/>
      <c r="BZ22" s="30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30"/>
      <c r="CR22" s="30"/>
      <c r="CS22" s="30"/>
      <c r="CT22" s="30"/>
      <c r="CU22" s="30"/>
      <c r="CV22" s="30"/>
      <c r="CW22" s="30"/>
      <c r="CX22" s="35"/>
      <c r="CY22" s="30"/>
      <c r="CZ22" s="30"/>
      <c r="DA22" s="30"/>
      <c r="EB22" s="34"/>
      <c r="EZ22" s="167"/>
      <c r="FA22" s="167"/>
      <c r="FB22" s="167"/>
    </row>
    <row r="23" spans="2:158" customFormat="1" x14ac:dyDescent="0.2">
      <c r="B23" s="124" t="s">
        <v>214</v>
      </c>
      <c r="C23" s="52" t="s">
        <v>18</v>
      </c>
      <c r="D23" s="43" t="s">
        <v>99</v>
      </c>
      <c r="E23" s="38" t="s">
        <v>0</v>
      </c>
      <c r="F23" s="43" t="s">
        <v>97</v>
      </c>
      <c r="G23" s="43" t="s">
        <v>96</v>
      </c>
      <c r="H23" s="43" t="s">
        <v>95</v>
      </c>
      <c r="I23" s="43" t="s">
        <v>94</v>
      </c>
      <c r="J23" s="43" t="s">
        <v>93</v>
      </c>
      <c r="K23" s="43" t="s">
        <v>92</v>
      </c>
      <c r="L23" s="43" t="s">
        <v>91</v>
      </c>
      <c r="M23" s="43" t="s">
        <v>90</v>
      </c>
      <c r="N23" s="42" t="s">
        <v>89</v>
      </c>
      <c r="O23" s="43" t="s">
        <v>88</v>
      </c>
      <c r="P23" s="91" t="s">
        <v>17</v>
      </c>
      <c r="Q23" s="91" t="s">
        <v>16</v>
      </c>
      <c r="R23" s="52" t="s">
        <v>35</v>
      </c>
      <c r="S23" s="91" t="s">
        <v>15</v>
      </c>
      <c r="T23" s="91" t="s">
        <v>14</v>
      </c>
      <c r="U23" s="91" t="s">
        <v>13</v>
      </c>
      <c r="V23" s="91" t="s">
        <v>12</v>
      </c>
      <c r="W23" s="91" t="s">
        <v>11</v>
      </c>
      <c r="X23" s="43" t="s">
        <v>79</v>
      </c>
      <c r="Y23" s="43" t="s">
        <v>78</v>
      </c>
      <c r="Z23" s="43" t="s">
        <v>77</v>
      </c>
      <c r="AA23" s="43" t="s">
        <v>76</v>
      </c>
      <c r="AB23" s="38" t="s">
        <v>10</v>
      </c>
      <c r="AC23" s="43" t="s">
        <v>74</v>
      </c>
      <c r="AD23" s="43" t="s">
        <v>73</v>
      </c>
      <c r="AE23" s="123" t="s">
        <v>9</v>
      </c>
      <c r="AF23" s="123" t="s">
        <v>8</v>
      </c>
      <c r="AG23" s="12" t="s">
        <v>7</v>
      </c>
      <c r="AH23" s="91" t="s">
        <v>6</v>
      </c>
      <c r="AI23" s="91" t="s">
        <v>5</v>
      </c>
      <c r="AJ23" s="52" t="s">
        <v>30</v>
      </c>
      <c r="AK23" s="38" t="s">
        <v>4</v>
      </c>
      <c r="AL23" s="91" t="s">
        <v>3</v>
      </c>
      <c r="AM23" s="42"/>
      <c r="AN23" s="42"/>
      <c r="AO23" s="42"/>
      <c r="AP23" s="90"/>
      <c r="AQ23" s="90"/>
      <c r="AR23" s="164" t="s">
        <v>2</v>
      </c>
      <c r="AS23" s="165" t="s">
        <v>1</v>
      </c>
      <c r="AT23" s="165" t="s">
        <v>66</v>
      </c>
      <c r="AU23" s="165" t="s">
        <v>65</v>
      </c>
      <c r="AV23" s="165" t="s">
        <v>64</v>
      </c>
      <c r="AW23" s="167"/>
      <c r="AX23" s="167"/>
      <c r="AY23" s="167"/>
      <c r="AZ23" s="167"/>
      <c r="BA23" s="167"/>
      <c r="BB23" s="167"/>
      <c r="BC23" s="167"/>
      <c r="BD23" s="167"/>
      <c r="BE23" s="278"/>
      <c r="BF23" s="167"/>
      <c r="BG23" s="1"/>
      <c r="BH23" s="35"/>
      <c r="BI23" s="1"/>
      <c r="BJ23" s="1"/>
      <c r="BK23" s="1"/>
      <c r="BL23" s="1"/>
      <c r="BM23" s="284"/>
      <c r="BN23" s="1"/>
      <c r="BO23" s="1"/>
      <c r="BP23" s="1"/>
      <c r="BQ23" s="1"/>
      <c r="BR23" s="1"/>
      <c r="BS23" s="1"/>
      <c r="BT23" s="160"/>
      <c r="BU23" s="160"/>
      <c r="BV23" s="160"/>
      <c r="BW23" s="160"/>
      <c r="BX23" s="160"/>
      <c r="BY23" s="160"/>
      <c r="BZ23" s="160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30"/>
      <c r="CR23" s="30"/>
      <c r="CS23" s="30"/>
      <c r="CT23" s="30"/>
      <c r="CU23" s="30"/>
      <c r="CV23" s="30"/>
      <c r="CW23" s="30"/>
      <c r="CX23" s="35"/>
      <c r="CY23" s="30"/>
      <c r="CZ23" s="30"/>
      <c r="DA23" s="30"/>
      <c r="EB23" s="34"/>
      <c r="EZ23" s="167"/>
      <c r="FA23" s="167"/>
      <c r="FB23" s="167"/>
    </row>
    <row r="24" spans="2:158" customFormat="1" x14ac:dyDescent="0.2">
      <c r="B24" s="27" t="s">
        <v>213</v>
      </c>
      <c r="C24" s="113">
        <v>5.8</v>
      </c>
      <c r="D24" s="116">
        <v>5.4</v>
      </c>
      <c r="E24" s="102">
        <v>7.3</v>
      </c>
      <c r="F24" s="116">
        <v>3.9</v>
      </c>
      <c r="G24" s="116">
        <v>10.1</v>
      </c>
      <c r="H24" s="116">
        <v>3.4</v>
      </c>
      <c r="I24" s="117">
        <v>21.8</v>
      </c>
      <c r="J24" s="117">
        <v>3</v>
      </c>
      <c r="K24" s="116">
        <v>18.8</v>
      </c>
      <c r="L24" s="116">
        <v>14.1</v>
      </c>
      <c r="M24" s="116">
        <v>3.8</v>
      </c>
      <c r="N24" s="118">
        <v>8.4</v>
      </c>
      <c r="O24" s="117">
        <v>3.3</v>
      </c>
      <c r="P24" s="114"/>
      <c r="Q24" s="114"/>
      <c r="R24" s="113">
        <v>11.1</v>
      </c>
      <c r="S24" s="114"/>
      <c r="T24" s="114"/>
      <c r="U24" s="114"/>
      <c r="V24" s="114"/>
      <c r="W24" s="114"/>
      <c r="X24" s="117">
        <v>3.3</v>
      </c>
      <c r="Y24" s="116">
        <v>12.9</v>
      </c>
      <c r="Z24" s="116">
        <v>3.8</v>
      </c>
      <c r="AA24" s="117">
        <v>8.8000000000000007</v>
      </c>
      <c r="AB24" s="102">
        <v>4.2</v>
      </c>
      <c r="AC24" s="116">
        <v>5.7</v>
      </c>
      <c r="AD24" s="116">
        <v>3.5</v>
      </c>
      <c r="AE24" s="112">
        <v>4.0895535701639467</v>
      </c>
      <c r="AF24" s="40"/>
      <c r="AG24" s="115"/>
      <c r="AH24" s="114"/>
      <c r="AI24" s="114">
        <v>9.6</v>
      </c>
      <c r="AJ24" s="113">
        <v>8</v>
      </c>
      <c r="AK24" s="102">
        <v>12.7</v>
      </c>
      <c r="AL24" s="114"/>
      <c r="AM24" s="30"/>
      <c r="AN24" s="30"/>
      <c r="AO24" s="30"/>
      <c r="AP24" s="113"/>
      <c r="AQ24" s="113"/>
      <c r="AR24" s="172">
        <v>37.700000000000003</v>
      </c>
      <c r="AS24" s="165"/>
      <c r="AT24" s="173">
        <v>26.04</v>
      </c>
      <c r="AU24" s="173">
        <v>14.4</v>
      </c>
      <c r="AV24" s="173">
        <v>2.7</v>
      </c>
      <c r="AW24" s="167"/>
      <c r="AX24" s="167"/>
      <c r="AY24" s="167"/>
      <c r="AZ24" s="167"/>
      <c r="BA24" s="167"/>
      <c r="BB24" s="167"/>
      <c r="BC24" s="167"/>
      <c r="BD24" s="167"/>
      <c r="BE24" s="278"/>
      <c r="BF24" s="167"/>
      <c r="BG24" s="1"/>
      <c r="BH24" s="35"/>
      <c r="BI24" s="1"/>
      <c r="BJ24" s="1"/>
      <c r="BK24" s="1"/>
      <c r="BL24" s="1"/>
      <c r="BM24" s="284"/>
      <c r="BN24" s="1"/>
      <c r="BO24" s="1"/>
      <c r="BP24" s="1"/>
      <c r="BQ24" s="1"/>
      <c r="BR24" s="1"/>
      <c r="BS24" s="1"/>
      <c r="BT24" s="118"/>
      <c r="BU24" s="118"/>
      <c r="BV24" s="118"/>
      <c r="BW24" s="118"/>
      <c r="BX24" s="118"/>
      <c r="BY24" s="118"/>
      <c r="BZ24" s="118"/>
      <c r="CA24">
        <v>21</v>
      </c>
      <c r="CB24">
        <v>40</v>
      </c>
      <c r="CC24">
        <v>20</v>
      </c>
      <c r="CD24">
        <v>1</v>
      </c>
      <c r="CE24">
        <v>34</v>
      </c>
      <c r="CF24">
        <v>1.44</v>
      </c>
      <c r="CG24">
        <v>5</v>
      </c>
      <c r="CH24">
        <v>2</v>
      </c>
      <c r="CI24">
        <v>7.94</v>
      </c>
      <c r="CJ24">
        <v>9.4600000000000009</v>
      </c>
      <c r="CK24">
        <v>18.899999999999999</v>
      </c>
      <c r="CL24">
        <v>3.69</v>
      </c>
      <c r="CM24">
        <v>16.600000000000001</v>
      </c>
      <c r="CN24">
        <v>5.98</v>
      </c>
      <c r="CO24">
        <v>12.5</v>
      </c>
      <c r="CP24">
        <v>15.9</v>
      </c>
      <c r="CQ24" s="30"/>
      <c r="CR24" s="30"/>
      <c r="CS24" s="30"/>
      <c r="CT24" s="30"/>
      <c r="CU24" s="30"/>
      <c r="CV24" s="30"/>
      <c r="CW24" s="30"/>
      <c r="CX24" s="35"/>
      <c r="CY24" s="30"/>
      <c r="CZ24" s="30"/>
      <c r="DA24" s="30"/>
      <c r="EB24" s="34"/>
      <c r="EC24">
        <v>7</v>
      </c>
      <c r="ED24">
        <v>22</v>
      </c>
      <c r="EE24" t="s">
        <v>212</v>
      </c>
      <c r="EF24">
        <v>4</v>
      </c>
      <c r="EG24">
        <v>1</v>
      </c>
      <c r="EH24">
        <v>59</v>
      </c>
      <c r="EI24">
        <v>32</v>
      </c>
      <c r="EJ24">
        <v>30</v>
      </c>
      <c r="EK24">
        <v>22</v>
      </c>
      <c r="EL24">
        <v>17</v>
      </c>
      <c r="EM24">
        <v>21</v>
      </c>
      <c r="EN24">
        <v>20</v>
      </c>
      <c r="EP24">
        <v>5</v>
      </c>
      <c r="EQ24">
        <v>5</v>
      </c>
      <c r="ER24">
        <v>3</v>
      </c>
      <c r="ES24">
        <v>2</v>
      </c>
      <c r="ET24">
        <v>2</v>
      </c>
      <c r="EV24">
        <v>1</v>
      </c>
      <c r="EZ24" s="167"/>
      <c r="FA24" s="167"/>
      <c r="FB24" s="167"/>
    </row>
    <row r="25" spans="2:158" customFormat="1" x14ac:dyDescent="0.2">
      <c r="B25" s="27" t="s">
        <v>211</v>
      </c>
      <c r="C25" s="113">
        <v>20.2</v>
      </c>
      <c r="D25" s="116">
        <v>46.5</v>
      </c>
      <c r="E25" s="102">
        <v>55.1</v>
      </c>
      <c r="F25" s="116">
        <v>4.5</v>
      </c>
      <c r="G25" s="116">
        <v>53.4</v>
      </c>
      <c r="H25" s="116">
        <v>5.3</v>
      </c>
      <c r="I25" s="117">
        <v>184.4</v>
      </c>
      <c r="J25" s="117">
        <v>4.8</v>
      </c>
      <c r="K25" s="116">
        <v>154.6</v>
      </c>
      <c r="L25" s="116">
        <v>137</v>
      </c>
      <c r="M25" s="116">
        <v>21.3</v>
      </c>
      <c r="N25" s="118">
        <v>61.5</v>
      </c>
      <c r="O25" s="117">
        <v>23.7</v>
      </c>
      <c r="P25" s="98">
        <v>28.3</v>
      </c>
      <c r="Q25" s="98">
        <v>69</v>
      </c>
      <c r="R25" s="113">
        <v>92.2</v>
      </c>
      <c r="S25" s="98">
        <v>94.5</v>
      </c>
      <c r="T25" s="98">
        <v>85.6</v>
      </c>
      <c r="U25" s="98">
        <v>10</v>
      </c>
      <c r="V25" s="98">
        <v>86.1</v>
      </c>
      <c r="W25" s="98">
        <v>182.7</v>
      </c>
      <c r="X25" s="117">
        <v>13.8</v>
      </c>
      <c r="Y25" s="116">
        <v>55.4</v>
      </c>
      <c r="Z25" s="116">
        <v>18.600000000000001</v>
      </c>
      <c r="AA25" s="117">
        <v>100</v>
      </c>
      <c r="AB25" s="102">
        <v>41.1</v>
      </c>
      <c r="AC25" s="116">
        <v>41.8</v>
      </c>
      <c r="AD25" s="116">
        <v>25.8</v>
      </c>
      <c r="AE25" s="121">
        <v>40</v>
      </c>
      <c r="AF25" s="121">
        <v>38</v>
      </c>
      <c r="AG25" s="115">
        <v>418</v>
      </c>
      <c r="AH25" s="98">
        <v>143.69999999999999</v>
      </c>
      <c r="AI25" s="98">
        <v>64.900000000000006</v>
      </c>
      <c r="AJ25" s="113">
        <v>47</v>
      </c>
      <c r="AK25" s="102">
        <v>50.8</v>
      </c>
      <c r="AL25" s="98">
        <v>28</v>
      </c>
      <c r="AM25" s="30"/>
      <c r="AN25" s="30"/>
      <c r="AO25" s="30"/>
      <c r="AP25" s="103"/>
      <c r="AQ25" s="103"/>
      <c r="AR25" s="172">
        <v>255</v>
      </c>
      <c r="AS25" s="165">
        <v>0</v>
      </c>
      <c r="AT25" s="173">
        <v>170.38</v>
      </c>
      <c r="AU25" s="173">
        <v>150.6</v>
      </c>
      <c r="AV25" s="173">
        <v>6.5</v>
      </c>
      <c r="AW25" s="241" t="s">
        <v>442</v>
      </c>
      <c r="AX25" s="248">
        <v>12</v>
      </c>
      <c r="AY25" s="248">
        <v>46</v>
      </c>
      <c r="AZ25" s="248">
        <v>166</v>
      </c>
      <c r="BA25" s="248">
        <v>90</v>
      </c>
      <c r="BB25" s="248">
        <v>66</v>
      </c>
      <c r="BC25" s="260">
        <v>20.974212999999999</v>
      </c>
      <c r="BD25">
        <v>186</v>
      </c>
      <c r="BE25" s="127">
        <v>145</v>
      </c>
      <c r="BF25" s="127">
        <v>44</v>
      </c>
      <c r="BG25" s="127">
        <v>147</v>
      </c>
      <c r="BH25" s="127">
        <v>288</v>
      </c>
      <c r="BI25" s="97">
        <v>127</v>
      </c>
      <c r="BJ25" s="97">
        <v>418</v>
      </c>
      <c r="BK25" s="155">
        <v>38</v>
      </c>
      <c r="BL25" s="155">
        <v>40</v>
      </c>
      <c r="BM25" s="155"/>
      <c r="BN25" s="1"/>
      <c r="BO25" s="1"/>
      <c r="BP25" s="1"/>
      <c r="BQ25" s="1"/>
      <c r="BR25" s="1"/>
      <c r="BS25" s="1"/>
      <c r="BT25" s="161"/>
      <c r="BU25" s="161"/>
      <c r="BV25" s="161"/>
      <c r="BW25" s="161"/>
      <c r="BX25" s="161"/>
      <c r="BY25" s="161"/>
      <c r="BZ25" s="161"/>
      <c r="CA25" s="122">
        <v>63</v>
      </c>
      <c r="CB25" s="122">
        <v>264</v>
      </c>
      <c r="CC25" s="122">
        <v>143</v>
      </c>
      <c r="CD25" s="122" t="s">
        <v>204</v>
      </c>
      <c r="CE25" s="122">
        <v>229</v>
      </c>
      <c r="CF25" s="122">
        <v>9.1999999999999993</v>
      </c>
      <c r="CG25" s="122">
        <v>21</v>
      </c>
      <c r="CH25" s="122">
        <v>10.7</v>
      </c>
      <c r="CI25" s="122">
        <v>20.100000000000001</v>
      </c>
      <c r="CJ25" s="122">
        <v>36.799999999999997</v>
      </c>
      <c r="CK25" s="122">
        <v>63.1</v>
      </c>
      <c r="CL25" s="122">
        <v>52</v>
      </c>
      <c r="CM25" s="122">
        <v>166</v>
      </c>
      <c r="CN25" s="122">
        <v>52.2</v>
      </c>
      <c r="CO25" s="122">
        <v>111.2</v>
      </c>
      <c r="CP25" s="122">
        <v>233.9</v>
      </c>
      <c r="CQ25" s="30"/>
      <c r="CR25" s="30"/>
      <c r="CS25" s="30"/>
      <c r="CT25" s="30"/>
      <c r="CU25" s="30"/>
      <c r="CV25" s="30"/>
      <c r="CW25" s="30"/>
      <c r="CX25" s="35"/>
      <c r="CY25" s="30"/>
      <c r="CZ25" s="30"/>
      <c r="DA25" s="30"/>
      <c r="EB25" s="34"/>
      <c r="EC25">
        <v>65</v>
      </c>
      <c r="ED25">
        <v>204</v>
      </c>
      <c r="EE25">
        <v>123</v>
      </c>
      <c r="EF25">
        <v>12</v>
      </c>
      <c r="EH25">
        <v>257</v>
      </c>
      <c r="EI25">
        <v>238</v>
      </c>
      <c r="EJ25">
        <v>243</v>
      </c>
      <c r="EK25">
        <v>234</v>
      </c>
      <c r="EL25">
        <v>192</v>
      </c>
      <c r="EM25">
        <v>229</v>
      </c>
      <c r="EN25">
        <v>180</v>
      </c>
      <c r="EO25">
        <v>55</v>
      </c>
      <c r="EP25">
        <v>52</v>
      </c>
      <c r="EQ25">
        <v>54</v>
      </c>
      <c r="ER25">
        <v>34</v>
      </c>
      <c r="EZ25" s="250">
        <v>194</v>
      </c>
      <c r="FA25" s="250">
        <v>75</v>
      </c>
      <c r="FB25" s="250"/>
    </row>
    <row r="26" spans="2:158" customFormat="1" x14ac:dyDescent="0.2">
      <c r="B26" s="27" t="s">
        <v>210</v>
      </c>
      <c r="C26" s="113">
        <v>4.0999999999999996</v>
      </c>
      <c r="D26" s="116">
        <v>22.5</v>
      </c>
      <c r="E26" s="102">
        <v>6</v>
      </c>
      <c r="F26" s="116">
        <v>13.9</v>
      </c>
      <c r="G26" s="116">
        <v>12.2</v>
      </c>
      <c r="H26" s="116">
        <v>10.4</v>
      </c>
      <c r="I26" s="117">
        <v>29.3</v>
      </c>
      <c r="J26" s="117">
        <v>2.9</v>
      </c>
      <c r="K26" s="116">
        <v>16.8</v>
      </c>
      <c r="L26" s="116">
        <v>24.4</v>
      </c>
      <c r="M26" s="116">
        <v>6.1</v>
      </c>
      <c r="N26" s="118">
        <v>12.8</v>
      </c>
      <c r="O26" s="117">
        <v>4.2</v>
      </c>
      <c r="P26" s="98">
        <v>0.5</v>
      </c>
      <c r="Q26" s="98">
        <v>57.3</v>
      </c>
      <c r="R26" s="113">
        <v>90.7</v>
      </c>
      <c r="S26" s="98">
        <v>8.8000000000000007</v>
      </c>
      <c r="T26" s="98">
        <v>13.4</v>
      </c>
      <c r="U26" s="98">
        <v>2.2999999999999998</v>
      </c>
      <c r="V26" s="98">
        <v>3.8</v>
      </c>
      <c r="W26" s="98">
        <v>6.2</v>
      </c>
      <c r="X26" s="117">
        <v>4.7</v>
      </c>
      <c r="Y26" s="116">
        <v>12.5</v>
      </c>
      <c r="Z26" s="116">
        <v>7.8</v>
      </c>
      <c r="AA26" s="117">
        <v>38.5</v>
      </c>
      <c r="AB26" s="102">
        <v>4.2</v>
      </c>
      <c r="AC26" s="116">
        <v>14</v>
      </c>
      <c r="AD26" s="116">
        <v>8.5</v>
      </c>
      <c r="AE26" s="121">
        <v>169</v>
      </c>
      <c r="AF26" s="121">
        <v>77</v>
      </c>
      <c r="AG26" s="115">
        <v>54</v>
      </c>
      <c r="AH26" s="98">
        <v>4.5999999999999996</v>
      </c>
      <c r="AI26" s="98">
        <v>1.9</v>
      </c>
      <c r="AJ26" s="113">
        <v>8.1</v>
      </c>
      <c r="AK26" s="102">
        <v>14.9</v>
      </c>
      <c r="AL26" s="98">
        <v>0</v>
      </c>
      <c r="AM26" s="30"/>
      <c r="AN26" s="30"/>
      <c r="AO26" s="30"/>
      <c r="AP26" s="103"/>
      <c r="AQ26" s="103"/>
      <c r="AR26" s="172">
        <v>3.8</v>
      </c>
      <c r="AS26" s="165"/>
      <c r="AT26" s="173">
        <v>375.2</v>
      </c>
      <c r="AU26" s="173">
        <v>91.8</v>
      </c>
      <c r="AV26" s="173">
        <v>5.0999999999999996</v>
      </c>
      <c r="AW26" s="241" t="s">
        <v>441</v>
      </c>
      <c r="AX26" s="248">
        <v>95</v>
      </c>
      <c r="AY26" s="248">
        <v>11</v>
      </c>
      <c r="AZ26" s="248">
        <v>30</v>
      </c>
      <c r="BA26" s="248">
        <v>22</v>
      </c>
      <c r="BB26" s="248">
        <v>6</v>
      </c>
      <c r="BC26" s="260">
        <v>24.06793</v>
      </c>
      <c r="BD26">
        <v>29</v>
      </c>
      <c r="BE26" s="154">
        <v>158</v>
      </c>
      <c r="BF26" s="154">
        <v>126</v>
      </c>
      <c r="BG26" s="154">
        <v>95</v>
      </c>
      <c r="BH26" s="154">
        <v>36</v>
      </c>
      <c r="BI26" s="97">
        <v>87</v>
      </c>
      <c r="BJ26" s="97">
        <v>54</v>
      </c>
      <c r="BK26" s="154">
        <v>77</v>
      </c>
      <c r="BL26" s="154">
        <v>169</v>
      </c>
      <c r="BM26" s="154"/>
      <c r="BN26" s="1"/>
      <c r="BO26" s="1"/>
      <c r="BP26" s="1"/>
      <c r="BQ26" s="1"/>
      <c r="BR26" s="1"/>
      <c r="BS26" s="1"/>
      <c r="BT26" s="161"/>
      <c r="BU26" s="161"/>
      <c r="BV26" s="161"/>
      <c r="BW26" s="161"/>
      <c r="BX26" s="161"/>
      <c r="BY26" s="161"/>
      <c r="BZ26" s="161"/>
      <c r="CA26" s="122">
        <v>234</v>
      </c>
      <c r="CB26" s="122">
        <v>230</v>
      </c>
      <c r="CC26" s="122">
        <v>117</v>
      </c>
      <c r="CD26" s="122" t="s">
        <v>204</v>
      </c>
      <c r="CE26" s="122">
        <v>61</v>
      </c>
      <c r="CF26" s="122">
        <v>0.3</v>
      </c>
      <c r="CG26" s="122">
        <v>24.1</v>
      </c>
      <c r="CH26" s="122"/>
      <c r="CI26" s="122">
        <v>95</v>
      </c>
      <c r="CJ26" s="122">
        <v>129</v>
      </c>
      <c r="CK26" s="122">
        <v>84.3</v>
      </c>
      <c r="CL26" s="122">
        <v>102</v>
      </c>
      <c r="CM26" s="122">
        <v>118</v>
      </c>
      <c r="CN26" s="122">
        <v>117</v>
      </c>
      <c r="CO26" s="122">
        <v>149</v>
      </c>
      <c r="CP26" s="122">
        <v>135</v>
      </c>
      <c r="CQ26" s="30"/>
      <c r="CR26" s="30"/>
      <c r="CS26" s="30"/>
      <c r="CT26" s="30"/>
      <c r="CU26" s="30"/>
      <c r="CV26" s="30"/>
      <c r="CW26" s="30"/>
      <c r="CX26" s="35"/>
      <c r="CY26">
        <v>16</v>
      </c>
      <c r="CZ26">
        <v>21</v>
      </c>
      <c r="DA26">
        <v>55</v>
      </c>
      <c r="DB26">
        <v>64</v>
      </c>
      <c r="DC26">
        <v>4</v>
      </c>
      <c r="DD26">
        <v>9</v>
      </c>
      <c r="DE26">
        <v>9</v>
      </c>
      <c r="DF26">
        <v>1</v>
      </c>
      <c r="DG26">
        <v>43</v>
      </c>
      <c r="DH26">
        <v>24</v>
      </c>
      <c r="DI26">
        <v>16</v>
      </c>
      <c r="DJ26">
        <v>33</v>
      </c>
      <c r="DK26">
        <v>23</v>
      </c>
      <c r="DL26">
        <v>15</v>
      </c>
      <c r="DM26">
        <v>74</v>
      </c>
      <c r="DN26">
        <v>114</v>
      </c>
      <c r="DO26">
        <v>129</v>
      </c>
      <c r="DP26">
        <v>41</v>
      </c>
      <c r="DQ26">
        <v>56</v>
      </c>
      <c r="DR26">
        <v>95</v>
      </c>
      <c r="DS26">
        <v>176</v>
      </c>
      <c r="DT26">
        <v>314</v>
      </c>
      <c r="DU26">
        <v>26</v>
      </c>
      <c r="DV26">
        <v>290</v>
      </c>
      <c r="DW26">
        <v>138</v>
      </c>
      <c r="DX26">
        <v>10</v>
      </c>
      <c r="DY26">
        <v>182</v>
      </c>
      <c r="DZ26">
        <v>215</v>
      </c>
      <c r="EA26">
        <v>154</v>
      </c>
      <c r="EB26" s="34">
        <v>216</v>
      </c>
      <c r="EC26">
        <v>162</v>
      </c>
      <c r="ED26">
        <v>15</v>
      </c>
      <c r="EH26">
        <v>604</v>
      </c>
      <c r="EI26">
        <v>110</v>
      </c>
      <c r="EJ26">
        <v>78</v>
      </c>
      <c r="EK26">
        <v>21</v>
      </c>
      <c r="EL26">
        <v>24</v>
      </c>
      <c r="EM26">
        <v>18</v>
      </c>
      <c r="EN26">
        <v>14</v>
      </c>
      <c r="EO26">
        <v>12</v>
      </c>
      <c r="EP26">
        <v>25</v>
      </c>
      <c r="EZ26" s="250"/>
      <c r="FA26" s="250"/>
      <c r="FB26" s="250"/>
    </row>
    <row r="27" spans="2:158" customFormat="1" x14ac:dyDescent="0.2">
      <c r="B27" s="97" t="s">
        <v>209</v>
      </c>
      <c r="C27" s="113"/>
      <c r="D27" s="116"/>
      <c r="E27" s="102"/>
      <c r="F27" s="116"/>
      <c r="G27" s="116"/>
      <c r="H27" s="116"/>
      <c r="I27" s="117"/>
      <c r="J27" s="117"/>
      <c r="K27" s="116"/>
      <c r="L27" s="116"/>
      <c r="M27" s="116"/>
      <c r="N27" s="118"/>
      <c r="O27" s="117"/>
      <c r="P27" s="98"/>
      <c r="Q27" s="98"/>
      <c r="R27" s="113"/>
      <c r="S27" s="98"/>
      <c r="T27" s="98"/>
      <c r="U27" s="98"/>
      <c r="V27" s="98"/>
      <c r="W27" s="98"/>
      <c r="X27" s="117"/>
      <c r="Y27" s="116"/>
      <c r="Z27" s="116"/>
      <c r="AA27" s="117"/>
      <c r="AB27" s="102"/>
      <c r="AC27" s="116"/>
      <c r="AD27" s="116"/>
      <c r="AE27" s="121"/>
      <c r="AF27" s="121"/>
      <c r="AG27" s="115"/>
      <c r="AH27" s="98"/>
      <c r="AI27" s="98"/>
      <c r="AJ27" s="113"/>
      <c r="AK27" s="102"/>
      <c r="AL27" s="98"/>
      <c r="AM27" s="30"/>
      <c r="AN27" s="30"/>
      <c r="AO27" s="30"/>
      <c r="AP27" s="103"/>
      <c r="AQ27" s="103"/>
      <c r="AR27" s="172"/>
      <c r="AS27" s="165"/>
      <c r="AT27" s="173"/>
      <c r="AU27" s="173"/>
      <c r="AV27" s="173"/>
      <c r="AW27" s="241" t="s">
        <v>440</v>
      </c>
      <c r="AX27" s="248">
        <v>3</v>
      </c>
      <c r="AY27" s="248">
        <v>5</v>
      </c>
      <c r="AZ27" s="248">
        <v>15</v>
      </c>
      <c r="BA27" s="248">
        <v>7</v>
      </c>
      <c r="BB27" s="248">
        <v>10</v>
      </c>
      <c r="BC27" s="260">
        <v>4.5797169999999996</v>
      </c>
      <c r="BD27">
        <v>26</v>
      </c>
      <c r="BE27" s="154">
        <v>17</v>
      </c>
      <c r="BF27" s="154">
        <v>6</v>
      </c>
      <c r="BG27" s="154">
        <v>23</v>
      </c>
      <c r="BH27" s="154">
        <v>35</v>
      </c>
      <c r="BI27" s="97">
        <v>16</v>
      </c>
      <c r="BJ27" s="97">
        <v>33</v>
      </c>
      <c r="BK27" s="154">
        <v>5</v>
      </c>
      <c r="BL27" s="154">
        <v>4</v>
      </c>
      <c r="BM27" s="154"/>
      <c r="BN27" s="1"/>
      <c r="BO27" s="1"/>
      <c r="BP27" s="1"/>
      <c r="BQ27" s="1"/>
      <c r="BR27" s="1"/>
      <c r="BS27" s="1"/>
      <c r="BT27" s="161"/>
      <c r="BU27" s="161"/>
      <c r="BV27" s="161"/>
      <c r="BW27" s="161"/>
      <c r="BX27" s="161"/>
      <c r="BY27" s="161"/>
      <c r="BZ27" s="161"/>
      <c r="CA27" s="97">
        <v>59.7</v>
      </c>
      <c r="CB27" s="97">
        <v>35.1</v>
      </c>
      <c r="CC27" s="97">
        <v>20.5</v>
      </c>
      <c r="CD27" s="97">
        <v>1.1200000000000001</v>
      </c>
      <c r="CE27" s="97">
        <v>43.1</v>
      </c>
      <c r="CF27" s="97">
        <v>2.62</v>
      </c>
      <c r="CG27" s="97">
        <v>4.58</v>
      </c>
      <c r="CH27" s="97">
        <v>1.79</v>
      </c>
      <c r="CI27" s="97">
        <v>1.23</v>
      </c>
      <c r="CJ27" s="97">
        <v>3.55</v>
      </c>
      <c r="CK27" s="97">
        <v>7.1</v>
      </c>
      <c r="CL27" s="97">
        <v>5.12</v>
      </c>
      <c r="CM27" s="97">
        <v>19</v>
      </c>
      <c r="CN27" s="97">
        <v>5.88</v>
      </c>
      <c r="CO27" s="97">
        <v>10.1</v>
      </c>
      <c r="CP27" s="97">
        <v>33.200000000000003</v>
      </c>
      <c r="CQ27" s="30"/>
      <c r="CR27" s="30"/>
      <c r="CS27" s="30"/>
      <c r="CT27" s="30"/>
      <c r="CU27" s="30"/>
      <c r="CV27" s="30"/>
      <c r="CW27" s="30"/>
      <c r="CX27" s="35"/>
      <c r="CY27" s="30"/>
      <c r="CZ27" s="30"/>
      <c r="DA27" s="30"/>
      <c r="EB27" s="34"/>
      <c r="EZ27" s="256"/>
      <c r="FA27" s="256"/>
      <c r="FB27" s="256"/>
    </row>
    <row r="28" spans="2:158" customFormat="1" x14ac:dyDescent="0.2">
      <c r="B28" s="120" t="s">
        <v>208</v>
      </c>
      <c r="C28" s="113">
        <v>1.9</v>
      </c>
      <c r="D28" s="116">
        <v>9.3000000000000007</v>
      </c>
      <c r="E28" s="102">
        <v>14.7</v>
      </c>
      <c r="F28" s="116">
        <v>6.3</v>
      </c>
      <c r="G28" s="116">
        <v>5.7</v>
      </c>
      <c r="H28" s="116">
        <v>5.7</v>
      </c>
      <c r="I28" s="117">
        <v>11.292464795299823</v>
      </c>
      <c r="J28" s="117">
        <v>0.21672106686561676</v>
      </c>
      <c r="K28" s="116">
        <v>10.7</v>
      </c>
      <c r="L28" s="116">
        <v>13.7</v>
      </c>
      <c r="M28" s="119">
        <v>3.9</v>
      </c>
      <c r="N28" s="118">
        <v>5.9</v>
      </c>
      <c r="O28" s="117">
        <v>0.26607292735242005</v>
      </c>
      <c r="P28" s="98">
        <v>3.2</v>
      </c>
      <c r="Q28" s="98">
        <v>31.1</v>
      </c>
      <c r="R28" s="113">
        <v>34.799999999999997</v>
      </c>
      <c r="S28" s="98">
        <v>14</v>
      </c>
      <c r="T28" s="98">
        <v>10.5</v>
      </c>
      <c r="U28" s="98">
        <v>5.5</v>
      </c>
      <c r="V28" s="98">
        <v>4</v>
      </c>
      <c r="W28" s="98">
        <v>14</v>
      </c>
      <c r="X28" s="117">
        <v>0</v>
      </c>
      <c r="Y28" s="116">
        <v>6</v>
      </c>
      <c r="Z28" s="116">
        <v>4.2</v>
      </c>
      <c r="AA28" s="117">
        <v>19.042394852186888</v>
      </c>
      <c r="AB28" s="102">
        <v>8.4</v>
      </c>
      <c r="AC28" s="116">
        <v>9.3000000000000007</v>
      </c>
      <c r="AD28" s="119">
        <v>4.8</v>
      </c>
      <c r="AE28" s="40">
        <v>7</v>
      </c>
      <c r="AF28" s="40">
        <v>3</v>
      </c>
      <c r="AG28" s="115">
        <v>5</v>
      </c>
      <c r="AH28" s="98">
        <v>9.1</v>
      </c>
      <c r="AI28" s="98">
        <v>4.3</v>
      </c>
      <c r="AJ28" s="113">
        <v>4.5</v>
      </c>
      <c r="AK28" s="102">
        <v>14.3</v>
      </c>
      <c r="AL28" s="98">
        <v>2.4</v>
      </c>
      <c r="AM28" s="30"/>
      <c r="AN28" s="30"/>
      <c r="AO28" s="30"/>
      <c r="AP28" s="103"/>
      <c r="AQ28" s="103"/>
      <c r="AR28" s="172">
        <v>7.1</v>
      </c>
      <c r="AS28" s="165"/>
      <c r="AT28" s="173">
        <v>160.93921104168604</v>
      </c>
      <c r="AU28" s="173">
        <v>65.909325748391311</v>
      </c>
      <c r="AV28" s="173">
        <v>0</v>
      </c>
      <c r="AW28" s="241" t="s">
        <v>439</v>
      </c>
      <c r="AX28" s="248">
        <v>2</v>
      </c>
      <c r="AY28" s="248">
        <v>2</v>
      </c>
      <c r="AZ28" s="248">
        <v>14</v>
      </c>
      <c r="BA28" s="248">
        <v>12</v>
      </c>
      <c r="BB28" s="250"/>
      <c r="BC28" s="250"/>
      <c r="BD28">
        <v>22</v>
      </c>
      <c r="BE28" s="155">
        <v>25</v>
      </c>
      <c r="BF28" s="155">
        <v>6</v>
      </c>
      <c r="BG28" s="155">
        <v>16</v>
      </c>
      <c r="BH28" s="155">
        <v>12</v>
      </c>
      <c r="BI28" s="97">
        <v>6</v>
      </c>
      <c r="BJ28" s="97">
        <v>5</v>
      </c>
      <c r="BK28" s="154">
        <v>3</v>
      </c>
      <c r="BL28" s="154">
        <v>7</v>
      </c>
      <c r="BM28" s="154"/>
      <c r="BN28" s="1"/>
      <c r="BO28" s="1"/>
      <c r="BP28" s="1"/>
      <c r="BQ28" s="1"/>
      <c r="BR28" s="1"/>
      <c r="BS28" s="1"/>
      <c r="BT28" s="161"/>
      <c r="BU28" s="161"/>
      <c r="BV28" s="161"/>
      <c r="BW28" s="161"/>
      <c r="BX28" s="161"/>
      <c r="BY28" s="161"/>
      <c r="BZ28" s="161"/>
      <c r="CA28" s="97">
        <v>69.599999999999994</v>
      </c>
      <c r="CB28" s="97">
        <v>140</v>
      </c>
      <c r="CC28" s="97">
        <v>58</v>
      </c>
      <c r="CD28" s="97" t="s">
        <v>204</v>
      </c>
      <c r="CE28" s="97">
        <v>54.1</v>
      </c>
      <c r="CF28" s="97">
        <v>5.9</v>
      </c>
      <c r="CG28" s="97" t="s">
        <v>204</v>
      </c>
      <c r="CH28" s="97" t="s">
        <v>204</v>
      </c>
      <c r="CI28" s="97">
        <v>29</v>
      </c>
      <c r="CJ28" s="97">
        <v>12.1</v>
      </c>
      <c r="CK28" s="97">
        <v>22.5</v>
      </c>
      <c r="CL28" s="97">
        <v>11.6</v>
      </c>
      <c r="CM28" s="97">
        <v>15.4</v>
      </c>
      <c r="CN28" s="97">
        <v>20.8</v>
      </c>
      <c r="CO28" s="97">
        <v>39.9</v>
      </c>
      <c r="CP28" s="97">
        <v>34.5</v>
      </c>
      <c r="CQ28" s="30"/>
      <c r="CR28" s="30"/>
      <c r="CS28" s="30"/>
      <c r="CT28" s="30"/>
      <c r="CU28" s="30"/>
      <c r="CV28" s="30"/>
      <c r="CW28" s="30"/>
      <c r="CX28" s="35"/>
      <c r="CY28">
        <v>5</v>
      </c>
      <c r="CZ28">
        <v>12</v>
      </c>
      <c r="DA28">
        <v>24</v>
      </c>
      <c r="DB28">
        <v>24</v>
      </c>
      <c r="DC28">
        <v>8</v>
      </c>
      <c r="DD28">
        <v>11</v>
      </c>
      <c r="DE28">
        <v>10</v>
      </c>
      <c r="DF28">
        <v>5</v>
      </c>
      <c r="DG28">
        <v>15</v>
      </c>
      <c r="DH28">
        <v>6</v>
      </c>
      <c r="DI28">
        <v>3</v>
      </c>
      <c r="DJ28">
        <v>16</v>
      </c>
      <c r="DK28">
        <v>6</v>
      </c>
      <c r="DL28">
        <v>5</v>
      </c>
      <c r="DM28">
        <v>28</v>
      </c>
      <c r="DN28">
        <v>8</v>
      </c>
      <c r="DO28">
        <v>15</v>
      </c>
      <c r="DP28">
        <v>16</v>
      </c>
      <c r="DQ28">
        <v>23</v>
      </c>
      <c r="DR28">
        <v>12</v>
      </c>
      <c r="DS28">
        <v>74</v>
      </c>
      <c r="DT28">
        <v>119</v>
      </c>
      <c r="DU28">
        <v>4</v>
      </c>
      <c r="DV28">
        <v>13</v>
      </c>
      <c r="DW28">
        <v>30</v>
      </c>
      <c r="DX28">
        <v>2</v>
      </c>
      <c r="DY28">
        <v>62</v>
      </c>
      <c r="DZ28">
        <v>37</v>
      </c>
      <c r="EA28">
        <v>54</v>
      </c>
      <c r="EB28" s="34">
        <v>63</v>
      </c>
      <c r="EC28">
        <v>29</v>
      </c>
      <c r="EH28">
        <v>118</v>
      </c>
      <c r="EI28">
        <v>24</v>
      </c>
      <c r="EJ28">
        <v>28</v>
      </c>
      <c r="EK28">
        <v>17</v>
      </c>
      <c r="EL28">
        <v>13</v>
      </c>
      <c r="EM28">
        <v>6</v>
      </c>
      <c r="EN28">
        <v>4</v>
      </c>
      <c r="EZ28" s="250"/>
      <c r="FA28" s="250"/>
      <c r="FB28" s="250"/>
    </row>
    <row r="29" spans="2:158" customFormat="1" x14ac:dyDescent="0.2">
      <c r="B29" s="27" t="s">
        <v>207</v>
      </c>
      <c r="C29" s="113">
        <v>0.4</v>
      </c>
      <c r="D29" s="116">
        <v>1.6</v>
      </c>
      <c r="E29" s="102">
        <v>4.3</v>
      </c>
      <c r="F29" s="116">
        <v>0</v>
      </c>
      <c r="G29" s="116">
        <v>0.3</v>
      </c>
      <c r="H29" s="116">
        <v>0.4</v>
      </c>
      <c r="I29" s="117">
        <v>66.2</v>
      </c>
      <c r="J29" s="117">
        <v>0</v>
      </c>
      <c r="K29" s="116">
        <v>19.899999999999999</v>
      </c>
      <c r="L29" s="116">
        <v>26.6</v>
      </c>
      <c r="M29" s="116">
        <v>1.5</v>
      </c>
      <c r="N29" s="118">
        <v>3.1</v>
      </c>
      <c r="O29" s="117">
        <v>0</v>
      </c>
      <c r="P29" s="37">
        <v>1.5733333333333333</v>
      </c>
      <c r="Q29" s="37">
        <v>3.6826666666666665</v>
      </c>
      <c r="R29" s="113">
        <v>29.3</v>
      </c>
      <c r="S29" s="37">
        <v>10.291333333333332</v>
      </c>
      <c r="T29" s="37">
        <v>16.664666666666665</v>
      </c>
      <c r="U29" s="37">
        <v>1.296</v>
      </c>
      <c r="V29" s="98">
        <v>10.8</v>
      </c>
      <c r="W29" s="37">
        <v>16.992999999999999</v>
      </c>
      <c r="X29" s="117">
        <v>0</v>
      </c>
      <c r="Y29" s="116">
        <v>4</v>
      </c>
      <c r="Z29" s="116">
        <v>1.4</v>
      </c>
      <c r="AA29" s="117">
        <v>7.3</v>
      </c>
      <c r="AB29" s="102">
        <v>4.4000000000000004</v>
      </c>
      <c r="AC29" s="116">
        <v>26.6</v>
      </c>
      <c r="AD29" s="116">
        <v>1.1000000000000001</v>
      </c>
      <c r="AE29" s="40">
        <v>10</v>
      </c>
      <c r="AF29" s="40">
        <v>24</v>
      </c>
      <c r="AG29" s="115">
        <v>119</v>
      </c>
      <c r="AH29" s="37">
        <v>7.9349999999999996</v>
      </c>
      <c r="AI29" s="98">
        <v>56.7</v>
      </c>
      <c r="AJ29" s="113">
        <v>2.2000000000000002</v>
      </c>
      <c r="AK29" s="102">
        <v>24.4</v>
      </c>
      <c r="AL29" s="37">
        <v>21.396333333333331</v>
      </c>
      <c r="AM29" s="30"/>
      <c r="AN29" s="30"/>
      <c r="AO29" s="30"/>
      <c r="AP29" s="36"/>
      <c r="AQ29" s="36"/>
      <c r="AR29" s="172">
        <v>9.5</v>
      </c>
      <c r="AS29" s="165">
        <v>0</v>
      </c>
      <c r="AT29" s="173">
        <v>45.5</v>
      </c>
      <c r="AU29" s="173">
        <v>27.1</v>
      </c>
      <c r="AV29" s="173">
        <v>1.3</v>
      </c>
      <c r="AW29" s="241" t="s">
        <v>438</v>
      </c>
      <c r="AX29" s="248">
        <v>24</v>
      </c>
      <c r="AY29" s="248">
        <v>7</v>
      </c>
      <c r="AZ29" s="248">
        <v>79</v>
      </c>
      <c r="BA29" s="248">
        <v>26</v>
      </c>
      <c r="BB29" s="248">
        <v>12</v>
      </c>
      <c r="BC29" s="250"/>
      <c r="BD29">
        <v>49</v>
      </c>
      <c r="BE29" s="154">
        <v>71</v>
      </c>
      <c r="BF29" s="154">
        <v>8</v>
      </c>
      <c r="BG29" s="154">
        <v>20</v>
      </c>
      <c r="BH29" s="154">
        <v>125</v>
      </c>
      <c r="BI29" s="97">
        <v>66</v>
      </c>
      <c r="BJ29" s="97">
        <v>119</v>
      </c>
      <c r="BK29" s="97">
        <v>24</v>
      </c>
      <c r="BL29" s="277">
        <v>10</v>
      </c>
      <c r="BM29" s="154"/>
      <c r="BN29" s="1"/>
      <c r="BO29" s="1"/>
      <c r="BP29" s="1"/>
      <c r="BQ29" s="1"/>
      <c r="BR29" s="1"/>
      <c r="BS29" s="1"/>
      <c r="BT29" s="30"/>
      <c r="BU29" s="30"/>
      <c r="BV29" s="30"/>
      <c r="BW29" s="30"/>
      <c r="BX29" s="30"/>
      <c r="BY29" s="30"/>
      <c r="BZ29" s="30"/>
      <c r="CA29" s="97">
        <v>21</v>
      </c>
      <c r="CB29" s="97">
        <v>79.400000000000006</v>
      </c>
      <c r="CC29" s="97">
        <v>29.3</v>
      </c>
      <c r="CD29" s="97" t="s">
        <v>204</v>
      </c>
      <c r="CE29" s="97">
        <v>203</v>
      </c>
      <c r="CF29" s="97">
        <v>2.0099999999999998</v>
      </c>
      <c r="CG29" s="97" t="s">
        <v>204</v>
      </c>
      <c r="CH29" s="97" t="s">
        <v>204</v>
      </c>
      <c r="CI29" s="97">
        <v>21.9</v>
      </c>
      <c r="CJ29" s="97">
        <v>17.8</v>
      </c>
      <c r="CK29" s="97">
        <v>49.7</v>
      </c>
      <c r="CL29" s="97">
        <v>29.3</v>
      </c>
      <c r="CM29" s="97">
        <v>76.599999999999994</v>
      </c>
      <c r="CN29" s="97">
        <v>43</v>
      </c>
      <c r="CO29" s="97">
        <v>33.6</v>
      </c>
      <c r="CP29" s="97">
        <v>38.4</v>
      </c>
      <c r="CQ29" s="30"/>
      <c r="CR29" s="30"/>
      <c r="CS29" s="30"/>
      <c r="CT29" s="30"/>
      <c r="CU29" s="30"/>
      <c r="CV29" s="30"/>
      <c r="CW29" s="30"/>
      <c r="CX29" s="35"/>
      <c r="CY29">
        <v>19</v>
      </c>
      <c r="CZ29">
        <v>10</v>
      </c>
      <c r="DA29">
        <v>29</v>
      </c>
      <c r="DB29">
        <v>34</v>
      </c>
      <c r="DC29">
        <v>10</v>
      </c>
      <c r="DD29">
        <v>4</v>
      </c>
      <c r="DE29">
        <v>5</v>
      </c>
      <c r="DF29">
        <v>7</v>
      </c>
      <c r="DG29">
        <v>17</v>
      </c>
      <c r="DH29">
        <v>7</v>
      </c>
      <c r="DI29">
        <v>23</v>
      </c>
      <c r="DJ29">
        <v>9</v>
      </c>
      <c r="DK29">
        <v>30</v>
      </c>
      <c r="DL29">
        <v>27</v>
      </c>
      <c r="DM29">
        <v>23</v>
      </c>
      <c r="DN29">
        <v>118</v>
      </c>
      <c r="DP29">
        <v>18</v>
      </c>
      <c r="DQ29">
        <v>18</v>
      </c>
      <c r="DR29">
        <v>37</v>
      </c>
      <c r="DS29">
        <v>11</v>
      </c>
      <c r="DT29">
        <v>42</v>
      </c>
      <c r="DU29">
        <v>40</v>
      </c>
      <c r="DV29">
        <v>37</v>
      </c>
      <c r="DW29">
        <v>9</v>
      </c>
      <c r="DX29">
        <v>12</v>
      </c>
      <c r="DY29">
        <v>53</v>
      </c>
      <c r="EA29">
        <v>61</v>
      </c>
      <c r="EB29" s="34">
        <v>55</v>
      </c>
      <c r="ED29">
        <v>59</v>
      </c>
      <c r="EE29">
        <v>20</v>
      </c>
      <c r="EH29">
        <v>38</v>
      </c>
      <c r="EI29">
        <v>54</v>
      </c>
      <c r="EJ29">
        <v>41</v>
      </c>
      <c r="EK29">
        <v>83</v>
      </c>
      <c r="EL29">
        <v>34</v>
      </c>
      <c r="EM29">
        <v>58</v>
      </c>
      <c r="EN29">
        <v>31</v>
      </c>
      <c r="EO29">
        <v>4</v>
      </c>
      <c r="ET29">
        <v>4</v>
      </c>
      <c r="EZ29" s="250">
        <v>73</v>
      </c>
      <c r="FA29" s="250">
        <v>7</v>
      </c>
      <c r="FB29" s="250"/>
    </row>
    <row r="30" spans="2:158" customFormat="1" x14ac:dyDescent="0.2">
      <c r="B30" s="27" t="s">
        <v>206</v>
      </c>
      <c r="C30" s="113">
        <v>28.3</v>
      </c>
      <c r="D30" s="116">
        <v>54.9</v>
      </c>
      <c r="E30" s="102">
        <v>30.2</v>
      </c>
      <c r="F30" s="116">
        <v>14</v>
      </c>
      <c r="G30" s="116">
        <v>54.3</v>
      </c>
      <c r="H30" s="116">
        <v>21.2</v>
      </c>
      <c r="I30" s="117">
        <v>83.7</v>
      </c>
      <c r="J30" s="117">
        <v>6.2</v>
      </c>
      <c r="K30" s="116">
        <v>73.400000000000006</v>
      </c>
      <c r="L30" s="116">
        <v>67.3</v>
      </c>
      <c r="M30" s="116">
        <v>15.6</v>
      </c>
      <c r="N30" s="118">
        <v>47.8</v>
      </c>
      <c r="O30" s="117">
        <v>27.8</v>
      </c>
      <c r="P30" s="98">
        <v>27.7</v>
      </c>
      <c r="Q30" s="98">
        <v>37.5</v>
      </c>
      <c r="R30" s="113">
        <v>44.1</v>
      </c>
      <c r="S30" s="98">
        <v>56.7</v>
      </c>
      <c r="T30" s="98">
        <v>74.7</v>
      </c>
      <c r="U30" s="98">
        <v>12.8</v>
      </c>
      <c r="V30" s="98">
        <v>28.4</v>
      </c>
      <c r="W30" s="98">
        <v>78.400000000000006</v>
      </c>
      <c r="X30" s="117">
        <v>15.8</v>
      </c>
      <c r="Y30" s="116">
        <v>52.7</v>
      </c>
      <c r="Z30" s="116">
        <v>32.5</v>
      </c>
      <c r="AA30" s="117">
        <v>63.8</v>
      </c>
      <c r="AB30" s="102">
        <v>67.7</v>
      </c>
      <c r="AC30" s="116">
        <v>73.8</v>
      </c>
      <c r="AD30" s="116">
        <v>53.4</v>
      </c>
      <c r="AE30" s="40">
        <v>51</v>
      </c>
      <c r="AF30" s="40">
        <v>52</v>
      </c>
      <c r="AG30" s="115">
        <v>77</v>
      </c>
      <c r="AH30" s="98">
        <v>63.3</v>
      </c>
      <c r="AI30" s="98">
        <v>56.1</v>
      </c>
      <c r="AJ30" s="113">
        <v>43.6</v>
      </c>
      <c r="AK30" s="102">
        <v>79.599999999999994</v>
      </c>
      <c r="AL30" s="98">
        <v>54.8</v>
      </c>
      <c r="AM30" s="30"/>
      <c r="AN30" s="30"/>
      <c r="AO30" s="30"/>
      <c r="AP30" s="103"/>
      <c r="AQ30" s="103"/>
      <c r="AR30" s="172">
        <v>63.7</v>
      </c>
      <c r="AS30" s="165">
        <v>13.52</v>
      </c>
      <c r="AT30" s="173">
        <v>122.08</v>
      </c>
      <c r="AU30" s="173">
        <v>63.9</v>
      </c>
      <c r="AV30" s="173">
        <v>28.2</v>
      </c>
      <c r="AW30" s="241" t="s">
        <v>437</v>
      </c>
      <c r="AX30" s="248">
        <v>27</v>
      </c>
      <c r="AY30" s="248">
        <v>43</v>
      </c>
      <c r="AZ30" s="248">
        <v>75</v>
      </c>
      <c r="BA30" s="248">
        <v>67</v>
      </c>
      <c r="BB30" s="248">
        <v>79</v>
      </c>
      <c r="BC30" s="250"/>
      <c r="BD30">
        <v>64</v>
      </c>
      <c r="BE30" s="154">
        <v>42</v>
      </c>
      <c r="BF30" s="154">
        <v>20</v>
      </c>
      <c r="BG30" s="154">
        <v>72</v>
      </c>
      <c r="BH30" s="154">
        <v>102</v>
      </c>
      <c r="BI30" s="97">
        <v>38</v>
      </c>
      <c r="BJ30" s="97">
        <v>77</v>
      </c>
      <c r="BK30" s="97">
        <v>52</v>
      </c>
      <c r="BL30" s="289">
        <v>51</v>
      </c>
      <c r="BM30" s="154"/>
      <c r="BN30" s="1"/>
      <c r="BO30" s="1"/>
      <c r="BP30" s="1"/>
      <c r="BQ30" s="1"/>
      <c r="BR30" s="1"/>
      <c r="BS30" s="1"/>
      <c r="BT30" s="161"/>
      <c r="BU30" s="161"/>
      <c r="BV30" s="161"/>
      <c r="BW30" s="161"/>
      <c r="BX30" s="161"/>
      <c r="BY30" s="161"/>
      <c r="BZ30" s="161"/>
      <c r="CA30" s="97">
        <v>55.2</v>
      </c>
      <c r="CB30" s="97">
        <v>81.3</v>
      </c>
      <c r="CC30" s="97">
        <v>104</v>
      </c>
      <c r="CD30" s="97" t="s">
        <v>204</v>
      </c>
      <c r="CE30" s="97">
        <v>93.8</v>
      </c>
      <c r="CF30" s="97">
        <v>15.5</v>
      </c>
      <c r="CG30" s="97" t="s">
        <v>204</v>
      </c>
      <c r="CH30" s="97" t="s">
        <v>204</v>
      </c>
      <c r="CI30" s="97">
        <v>42.3</v>
      </c>
      <c r="CJ30" s="97">
        <v>47.2</v>
      </c>
      <c r="CK30" s="97">
        <v>50.1</v>
      </c>
      <c r="CL30" s="97">
        <v>57.7</v>
      </c>
      <c r="CM30" s="97">
        <v>65.5</v>
      </c>
      <c r="CN30" s="97">
        <v>61.5</v>
      </c>
      <c r="CO30" s="97">
        <v>35.6</v>
      </c>
      <c r="CP30" s="97">
        <v>72.7</v>
      </c>
      <c r="CQ30" s="30"/>
      <c r="CR30" s="30"/>
      <c r="CS30" s="30"/>
      <c r="CT30" s="30"/>
      <c r="CU30" s="30"/>
      <c r="CV30" s="30"/>
      <c r="CW30" s="30"/>
      <c r="CX30" s="35"/>
      <c r="CY30">
        <v>56</v>
      </c>
      <c r="CZ30">
        <v>77</v>
      </c>
      <c r="DA30">
        <v>68</v>
      </c>
      <c r="DB30">
        <v>74</v>
      </c>
      <c r="DC30">
        <v>40</v>
      </c>
      <c r="DD30">
        <v>52</v>
      </c>
      <c r="DE30">
        <v>49</v>
      </c>
      <c r="DF30">
        <v>22</v>
      </c>
      <c r="DG30">
        <v>67</v>
      </c>
      <c r="DH30">
        <v>25</v>
      </c>
      <c r="DI30">
        <v>62</v>
      </c>
      <c r="DJ30">
        <v>57</v>
      </c>
      <c r="DK30">
        <v>95</v>
      </c>
      <c r="DL30">
        <v>89</v>
      </c>
      <c r="DM30">
        <v>120</v>
      </c>
      <c r="DN30">
        <v>85</v>
      </c>
      <c r="DO30">
        <v>198</v>
      </c>
      <c r="DP30">
        <v>52</v>
      </c>
      <c r="DQ30">
        <v>51</v>
      </c>
      <c r="DR30">
        <v>91</v>
      </c>
      <c r="DS30">
        <v>63</v>
      </c>
      <c r="DT30">
        <v>84</v>
      </c>
      <c r="DU30">
        <v>84</v>
      </c>
      <c r="DV30">
        <v>81</v>
      </c>
      <c r="DW30">
        <v>98</v>
      </c>
      <c r="DX30">
        <v>84</v>
      </c>
      <c r="DY30">
        <v>97</v>
      </c>
      <c r="DZ30">
        <v>149</v>
      </c>
      <c r="EA30">
        <v>130</v>
      </c>
      <c r="EB30" s="34">
        <v>102</v>
      </c>
      <c r="EC30">
        <v>28</v>
      </c>
      <c r="ED30">
        <v>80</v>
      </c>
      <c r="EE30">
        <v>60</v>
      </c>
      <c r="EF30">
        <v>18</v>
      </c>
      <c r="EG30">
        <v>37</v>
      </c>
      <c r="EH30">
        <v>94</v>
      </c>
      <c r="EI30">
        <v>82</v>
      </c>
      <c r="EJ30">
        <v>114</v>
      </c>
      <c r="EK30">
        <v>102</v>
      </c>
      <c r="EL30">
        <v>92</v>
      </c>
      <c r="EM30">
        <v>104</v>
      </c>
      <c r="EN30">
        <v>79</v>
      </c>
      <c r="EO30">
        <v>49</v>
      </c>
      <c r="EP30">
        <v>53</v>
      </c>
      <c r="EQ30">
        <v>50</v>
      </c>
      <c r="ER30">
        <v>24</v>
      </c>
      <c r="ES30">
        <v>18</v>
      </c>
      <c r="ET30">
        <v>4</v>
      </c>
      <c r="EU30">
        <v>9</v>
      </c>
      <c r="EV30">
        <v>9</v>
      </c>
      <c r="EW30">
        <v>3</v>
      </c>
      <c r="EZ30" s="250">
        <v>80</v>
      </c>
      <c r="FA30" s="250">
        <v>69</v>
      </c>
      <c r="FB30" s="250">
        <v>35</v>
      </c>
    </row>
    <row r="31" spans="2:158" customFormat="1" x14ac:dyDescent="0.2">
      <c r="B31" s="27" t="s">
        <v>205</v>
      </c>
      <c r="C31" s="113">
        <v>14.4</v>
      </c>
      <c r="D31" s="116">
        <v>18.2</v>
      </c>
      <c r="E31" s="38"/>
      <c r="F31" s="116">
        <v>12.3</v>
      </c>
      <c r="G31" s="116">
        <v>15.3</v>
      </c>
      <c r="H31" s="116">
        <v>10.1</v>
      </c>
      <c r="I31" s="117">
        <v>18.5</v>
      </c>
      <c r="J31" s="117">
        <v>10.4</v>
      </c>
      <c r="K31" s="116">
        <v>19.100000000000001</v>
      </c>
      <c r="L31" s="116">
        <v>19.3</v>
      </c>
      <c r="M31" s="116">
        <v>12.9</v>
      </c>
      <c r="N31" s="118">
        <v>16.3</v>
      </c>
      <c r="O31" s="117">
        <v>14</v>
      </c>
      <c r="P31" s="114"/>
      <c r="Q31" s="114"/>
      <c r="R31" s="113">
        <v>15.2</v>
      </c>
      <c r="S31" s="114"/>
      <c r="T31" s="114"/>
      <c r="U31" s="114"/>
      <c r="V31" s="114"/>
      <c r="W31" s="114"/>
      <c r="X31" s="117">
        <v>14.2</v>
      </c>
      <c r="Y31" s="116">
        <v>17.8</v>
      </c>
      <c r="Z31" s="116">
        <v>14.1</v>
      </c>
      <c r="AA31" s="117">
        <v>18.5</v>
      </c>
      <c r="AB31" s="38"/>
      <c r="AC31" s="116">
        <v>22.8</v>
      </c>
      <c r="AD31" s="116">
        <v>22.9</v>
      </c>
      <c r="AE31" s="40"/>
      <c r="AF31" s="40"/>
      <c r="AG31" s="115"/>
      <c r="AH31" s="114"/>
      <c r="AI31" s="114">
        <v>16.3</v>
      </c>
      <c r="AJ31" s="113">
        <v>15.5</v>
      </c>
      <c r="AK31" s="38"/>
      <c r="AL31" s="114"/>
      <c r="AM31" s="30"/>
      <c r="AN31" s="30"/>
      <c r="AO31" s="30"/>
      <c r="AP31" s="113"/>
      <c r="AQ31" s="113"/>
      <c r="AR31" s="172">
        <v>20.7</v>
      </c>
      <c r="AS31" s="165">
        <v>17.57</v>
      </c>
      <c r="AT31" s="173">
        <v>12.18</v>
      </c>
      <c r="AU31" s="173">
        <v>17.100000000000001</v>
      </c>
      <c r="AV31" s="173">
        <v>10.5</v>
      </c>
      <c r="AW31" s="241" t="s">
        <v>436</v>
      </c>
      <c r="AX31" s="248">
        <v>16</v>
      </c>
      <c r="AY31" s="248">
        <v>19</v>
      </c>
      <c r="AZ31" s="248">
        <v>16</v>
      </c>
      <c r="BA31" s="248">
        <v>17</v>
      </c>
      <c r="BB31" s="248">
        <v>16</v>
      </c>
      <c r="BC31" s="260">
        <v>14.990012</v>
      </c>
      <c r="BD31">
        <v>18</v>
      </c>
      <c r="BE31" s="154">
        <v>17</v>
      </c>
      <c r="BF31" s="154">
        <v>14</v>
      </c>
      <c r="BG31" s="154">
        <v>18</v>
      </c>
      <c r="BH31" s="154">
        <v>15</v>
      </c>
      <c r="BI31" s="97">
        <v>14</v>
      </c>
      <c r="BJ31" s="97">
        <v>20</v>
      </c>
      <c r="BK31" s="97">
        <v>16</v>
      </c>
      <c r="BL31" s="289">
        <v>17</v>
      </c>
      <c r="BM31" s="156"/>
      <c r="BN31" s="1"/>
      <c r="BO31" s="1"/>
      <c r="BP31" s="1"/>
      <c r="BQ31" s="1"/>
      <c r="BR31" s="1"/>
      <c r="BS31" s="1"/>
      <c r="BT31" s="118"/>
      <c r="BU31" s="118"/>
      <c r="BV31" s="118"/>
      <c r="BW31" s="118"/>
      <c r="BX31" s="118"/>
      <c r="BY31" s="118"/>
      <c r="BZ31" s="118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30"/>
      <c r="CR31" s="30"/>
      <c r="CS31" s="30"/>
      <c r="CT31" s="30"/>
      <c r="CU31" s="30"/>
      <c r="CV31" s="30"/>
      <c r="CW31" s="30"/>
      <c r="CX31" s="35"/>
      <c r="CY31">
        <v>21</v>
      </c>
      <c r="CZ31">
        <v>18</v>
      </c>
      <c r="DA31">
        <v>16</v>
      </c>
      <c r="DB31">
        <v>18</v>
      </c>
      <c r="DC31">
        <v>18</v>
      </c>
      <c r="DD31">
        <v>25</v>
      </c>
      <c r="DE31">
        <v>22</v>
      </c>
      <c r="DF31">
        <v>12</v>
      </c>
      <c r="DG31">
        <v>20</v>
      </c>
      <c r="DH31">
        <v>15</v>
      </c>
      <c r="DI31">
        <v>19</v>
      </c>
      <c r="DJ31">
        <v>22</v>
      </c>
      <c r="DK31">
        <v>20</v>
      </c>
      <c r="DL31">
        <v>20</v>
      </c>
      <c r="DM31">
        <v>23</v>
      </c>
      <c r="DN31">
        <v>19</v>
      </c>
      <c r="DO31">
        <v>21</v>
      </c>
      <c r="DP31">
        <v>16</v>
      </c>
      <c r="DQ31">
        <v>18</v>
      </c>
      <c r="DR31">
        <v>20</v>
      </c>
      <c r="DS31">
        <v>15</v>
      </c>
      <c r="DT31">
        <v>15</v>
      </c>
      <c r="DU31">
        <v>22</v>
      </c>
      <c r="DV31">
        <v>21</v>
      </c>
      <c r="DW31">
        <v>20</v>
      </c>
      <c r="DX31">
        <v>19</v>
      </c>
      <c r="DY31">
        <v>19</v>
      </c>
      <c r="DZ31">
        <v>19</v>
      </c>
      <c r="EA31">
        <v>20</v>
      </c>
      <c r="EB31" s="34">
        <v>21</v>
      </c>
      <c r="EC31">
        <v>13</v>
      </c>
      <c r="ED31">
        <v>13</v>
      </c>
      <c r="EE31">
        <v>12</v>
      </c>
      <c r="EF31">
        <v>7</v>
      </c>
      <c r="EG31">
        <v>8</v>
      </c>
      <c r="EH31">
        <v>8</v>
      </c>
      <c r="EI31">
        <v>19</v>
      </c>
      <c r="EJ31">
        <v>14</v>
      </c>
      <c r="EK31">
        <v>15</v>
      </c>
      <c r="EL31">
        <v>15</v>
      </c>
      <c r="EM31">
        <v>16</v>
      </c>
      <c r="EN31">
        <v>15</v>
      </c>
      <c r="EO31">
        <v>13</v>
      </c>
      <c r="EP31">
        <v>13</v>
      </c>
      <c r="EQ31">
        <v>13</v>
      </c>
      <c r="ER31">
        <v>8</v>
      </c>
      <c r="ES31">
        <v>6</v>
      </c>
      <c r="ET31">
        <v>9</v>
      </c>
      <c r="EU31">
        <v>8</v>
      </c>
      <c r="EV31">
        <v>8</v>
      </c>
      <c r="EW31">
        <v>7</v>
      </c>
      <c r="EZ31" s="250">
        <v>15</v>
      </c>
      <c r="FA31" s="250">
        <v>14</v>
      </c>
      <c r="FB31" s="250">
        <v>10</v>
      </c>
    </row>
    <row r="32" spans="2:158" customFormat="1" x14ac:dyDescent="0.2">
      <c r="B32" s="96" t="s">
        <v>126</v>
      </c>
      <c r="C32" s="39">
        <v>0.81974564277184259</v>
      </c>
      <c r="D32" s="95">
        <v>0.84362932129178958</v>
      </c>
      <c r="E32" s="38">
        <v>0.1476913903763109</v>
      </c>
      <c r="F32" s="95">
        <v>2.6392140216542352</v>
      </c>
      <c r="G32" s="95">
        <v>2.4823842235102616</v>
      </c>
      <c r="H32" s="95">
        <v>0.59066748489901222</v>
      </c>
      <c r="I32" s="95">
        <v>5.0670296036579385</v>
      </c>
      <c r="J32" s="95">
        <v>0.49304853184754932</v>
      </c>
      <c r="K32" s="95">
        <v>1.1535400961001536</v>
      </c>
      <c r="L32" s="95">
        <v>11.258586897887294</v>
      </c>
      <c r="M32" s="95">
        <v>2.5976971743429882</v>
      </c>
      <c r="N32" s="94">
        <v>1.7043900273028014</v>
      </c>
      <c r="O32" s="95">
        <v>2.8090262664837389</v>
      </c>
      <c r="P32" s="37">
        <v>2.9556025128620429</v>
      </c>
      <c r="Q32" s="37">
        <v>1.4708861828887847</v>
      </c>
      <c r="R32" s="39">
        <v>1.4433917264849758</v>
      </c>
      <c r="S32" s="37">
        <v>1.8129815180999398</v>
      </c>
      <c r="T32" s="37">
        <v>4.2853593265923822</v>
      </c>
      <c r="U32" s="37">
        <v>4.492599090990427</v>
      </c>
      <c r="V32" s="37">
        <v>1.3280751124048791</v>
      </c>
      <c r="W32" s="37">
        <v>5.6576442338815713</v>
      </c>
      <c r="X32" s="95">
        <v>1.0157894938501761</v>
      </c>
      <c r="Y32" s="95">
        <v>1.3512201900950289</v>
      </c>
      <c r="Z32" s="95">
        <v>3.1780230966232064</v>
      </c>
      <c r="AA32" s="95">
        <v>3.9493205026766649</v>
      </c>
      <c r="AB32" s="38">
        <v>10.756229091062659</v>
      </c>
      <c r="AC32" s="95">
        <v>30.85012107643259</v>
      </c>
      <c r="AD32" s="95">
        <v>13.990464230324946</v>
      </c>
      <c r="AE32" s="95">
        <v>3.5337608927617938</v>
      </c>
      <c r="AF32" s="40">
        <v>0.55000000000000004</v>
      </c>
      <c r="AG32" s="40">
        <v>0.25</v>
      </c>
      <c r="AH32" s="37">
        <v>1.7107526678773763</v>
      </c>
      <c r="AI32" s="37">
        <v>3.0957797741440571</v>
      </c>
      <c r="AJ32" s="39">
        <v>19.912697272861067</v>
      </c>
      <c r="AK32" s="38">
        <v>8.104814368539877</v>
      </c>
      <c r="AL32" s="37">
        <v>0.82544440358761861</v>
      </c>
      <c r="AM32" s="94"/>
      <c r="AN32" s="94"/>
      <c r="AO32" s="94"/>
      <c r="AP32" s="36"/>
      <c r="AQ32" s="36"/>
      <c r="AR32" s="174">
        <v>0.55798877251117551</v>
      </c>
      <c r="AS32" s="174">
        <v>1.5798047050822877</v>
      </c>
      <c r="AT32" s="174">
        <v>0.46278697662081308</v>
      </c>
      <c r="AU32" s="174">
        <v>0.89137658532113162</v>
      </c>
      <c r="AV32" s="174">
        <v>2.8349772426752282</v>
      </c>
      <c r="AW32" s="241" t="s">
        <v>63</v>
      </c>
      <c r="AX32" s="253">
        <v>1.2836240400000001</v>
      </c>
      <c r="AY32" s="253">
        <v>1.9341240400000002</v>
      </c>
      <c r="AZ32" s="253">
        <v>5.2104240399999995</v>
      </c>
      <c r="BA32" s="253">
        <v>3.7657240399999998</v>
      </c>
      <c r="BB32" s="253">
        <v>0.93241404000000006</v>
      </c>
      <c r="BC32" s="254">
        <v>0.223107</v>
      </c>
      <c r="BD32" s="250"/>
      <c r="BE32" s="126">
        <v>0.17</v>
      </c>
      <c r="BF32" s="126">
        <v>0.63</v>
      </c>
      <c r="BG32" s="126"/>
      <c r="BH32" s="126">
        <v>1.3</v>
      </c>
      <c r="BI32" s="100">
        <v>1.36</v>
      </c>
      <c r="BJ32" s="100">
        <v>0.25</v>
      </c>
      <c r="BK32" s="100">
        <v>0.55000000000000004</v>
      </c>
      <c r="BL32" s="292"/>
      <c r="BM32" s="126"/>
      <c r="BN32" s="1"/>
      <c r="BO32" s="1"/>
      <c r="BP32" s="1"/>
      <c r="BQ32" s="1"/>
      <c r="BR32" s="1"/>
      <c r="BS32" s="1"/>
      <c r="BT32" s="30"/>
      <c r="BU32" s="30"/>
      <c r="BV32" s="30"/>
      <c r="BW32" s="30"/>
      <c r="BX32" s="30"/>
      <c r="BY32" s="30"/>
      <c r="BZ32" s="30"/>
      <c r="CA32" s="110" t="s">
        <v>204</v>
      </c>
      <c r="CB32" s="110" t="s">
        <v>204</v>
      </c>
      <c r="CC32" s="110">
        <v>0.98099999999999998</v>
      </c>
      <c r="CD32" s="110">
        <v>0.34200000000000003</v>
      </c>
      <c r="CE32" s="110" t="s">
        <v>204</v>
      </c>
      <c r="CF32" s="110">
        <v>0.112</v>
      </c>
      <c r="CG32" s="110">
        <v>0.223</v>
      </c>
      <c r="CH32" s="110">
        <v>1.04</v>
      </c>
      <c r="CI32" s="110">
        <v>0.36099999999999999</v>
      </c>
      <c r="CJ32" s="110">
        <v>2.72</v>
      </c>
      <c r="CK32" s="110">
        <v>0.23899999999999999</v>
      </c>
      <c r="CL32" s="110">
        <v>6.18</v>
      </c>
      <c r="CM32" s="110">
        <v>1.78</v>
      </c>
      <c r="CN32" s="110">
        <v>0.67</v>
      </c>
      <c r="CO32" s="110">
        <v>2.23</v>
      </c>
      <c r="CP32" s="110">
        <v>0.62</v>
      </c>
      <c r="CQ32" s="30">
        <v>8.27</v>
      </c>
      <c r="CR32" s="30">
        <v>5.84</v>
      </c>
      <c r="CS32" s="30">
        <v>3.44</v>
      </c>
      <c r="CT32" s="30">
        <v>0.2</v>
      </c>
      <c r="CU32" s="30"/>
      <c r="CV32" s="30">
        <v>20.49</v>
      </c>
      <c r="CW32" s="30"/>
      <c r="CX32" s="35"/>
      <c r="EB32" s="34"/>
      <c r="EZ32" s="250">
        <v>0.1</v>
      </c>
      <c r="FA32" s="250">
        <v>0.1</v>
      </c>
      <c r="FB32" s="250">
        <v>1.1000000000000001</v>
      </c>
    </row>
    <row r="33" spans="2:158" customFormat="1" x14ac:dyDescent="0.2">
      <c r="B33" s="96" t="s">
        <v>125</v>
      </c>
      <c r="C33" s="39">
        <v>31.671937497807431</v>
      </c>
      <c r="D33" s="112">
        <v>30.160220170207271</v>
      </c>
      <c r="E33" s="102">
        <v>21.100027060609431</v>
      </c>
      <c r="F33" s="112">
        <v>112.5961710316414</v>
      </c>
      <c r="G33" s="112">
        <v>52.818832944750874</v>
      </c>
      <c r="H33" s="112">
        <v>92.42385274080921</v>
      </c>
      <c r="I33" s="112">
        <v>42.720042865243734</v>
      </c>
      <c r="J33" s="112">
        <v>103.29767391157633</v>
      </c>
      <c r="K33" s="112">
        <v>35.22086451423818</v>
      </c>
      <c r="L33" s="112">
        <v>117.58012202192941</v>
      </c>
      <c r="M33" s="112">
        <v>124.3706247645416</v>
      </c>
      <c r="N33" s="111">
        <v>64.72139198181489</v>
      </c>
      <c r="O33" s="112">
        <v>109.96589411889255</v>
      </c>
      <c r="P33" s="37">
        <v>79.993426739695963</v>
      </c>
      <c r="Q33" s="37">
        <v>53.03919442398589</v>
      </c>
      <c r="R33" s="39">
        <v>38.990393656277895</v>
      </c>
      <c r="S33" s="37">
        <v>81.826556954591652</v>
      </c>
      <c r="T33" s="37">
        <v>62.199734291329783</v>
      </c>
      <c r="U33" s="37">
        <v>133.52265094228505</v>
      </c>
      <c r="V33" s="98">
        <v>12.973595065810814</v>
      </c>
      <c r="W33" s="37">
        <v>76.841093328138811</v>
      </c>
      <c r="X33" s="112">
        <v>94.285719416147401</v>
      </c>
      <c r="Y33" s="112">
        <v>67.687184261455414</v>
      </c>
      <c r="Z33" s="112">
        <v>110.18914401514851</v>
      </c>
      <c r="AA33" s="112">
        <v>124.04412887337163</v>
      </c>
      <c r="AB33" s="102">
        <v>85.87894159079724</v>
      </c>
      <c r="AC33" s="112">
        <v>252.80648615196674</v>
      </c>
      <c r="AD33" s="112">
        <v>305.50977945139886</v>
      </c>
      <c r="AE33" s="112">
        <v>96.621405824491518</v>
      </c>
      <c r="AF33" s="40">
        <v>65.790000000000006</v>
      </c>
      <c r="AG33" s="40">
        <v>4.99</v>
      </c>
      <c r="AH33" s="37">
        <v>49.036414595341924</v>
      </c>
      <c r="AI33" s="98">
        <v>66.312042023884629</v>
      </c>
      <c r="AJ33" s="39">
        <v>174.37463360933495</v>
      </c>
      <c r="AK33" s="102">
        <v>139.39217174684023</v>
      </c>
      <c r="AL33" s="37">
        <v>67.611950551792191</v>
      </c>
      <c r="AM33" s="111"/>
      <c r="AN33" s="111"/>
      <c r="AO33" s="111"/>
      <c r="AP33" s="36"/>
      <c r="AQ33" s="36"/>
      <c r="AR33" s="174">
        <v>9.8473496088528805</v>
      </c>
      <c r="AS33" s="171">
        <v>66.615615886007376</v>
      </c>
      <c r="AT33" s="171">
        <v>11.643107872163149</v>
      </c>
      <c r="AU33" s="171">
        <v>41.226667044323541</v>
      </c>
      <c r="AV33" s="171">
        <v>87.419451052458001</v>
      </c>
      <c r="AW33" s="241" t="s">
        <v>62</v>
      </c>
      <c r="AX33" s="253">
        <v>75.750750299999993</v>
      </c>
      <c r="AY33" s="253">
        <v>64.80975029999999</v>
      </c>
      <c r="AZ33" s="253">
        <v>86.205750299999991</v>
      </c>
      <c r="BA33" s="253">
        <v>76.8117503</v>
      </c>
      <c r="BB33" s="253">
        <v>36.388750299999998</v>
      </c>
      <c r="BC33" s="255">
        <v>11.066955999999999</v>
      </c>
      <c r="BD33">
        <v>7</v>
      </c>
      <c r="BE33" s="156">
        <v>21.59</v>
      </c>
      <c r="BF33" s="156">
        <v>117.68</v>
      </c>
      <c r="BG33" s="156">
        <v>60</v>
      </c>
      <c r="BH33" s="156">
        <v>91.39</v>
      </c>
      <c r="BI33" s="101">
        <v>43.75</v>
      </c>
      <c r="BJ33" s="101">
        <v>4.99</v>
      </c>
      <c r="BK33" s="101">
        <v>65.790000000000006</v>
      </c>
      <c r="BL33" s="289">
        <v>103</v>
      </c>
      <c r="BM33" s="159"/>
      <c r="BN33" s="1"/>
      <c r="BO33" s="1"/>
      <c r="BP33" s="1"/>
      <c r="BQ33" s="1"/>
      <c r="BR33" s="1"/>
      <c r="BS33" s="1"/>
      <c r="BT33" s="30"/>
      <c r="BU33" s="30"/>
      <c r="BV33" s="30"/>
      <c r="BW33" s="30"/>
      <c r="BX33" s="30"/>
      <c r="BY33" s="30"/>
      <c r="BZ33" s="30"/>
      <c r="CA33" s="97">
        <v>1.34</v>
      </c>
      <c r="CB33" s="97" t="s">
        <v>204</v>
      </c>
      <c r="CC33" s="97">
        <v>123</v>
      </c>
      <c r="CD33" s="97">
        <v>108</v>
      </c>
      <c r="CE33" s="97">
        <v>1.83</v>
      </c>
      <c r="CF33" s="97">
        <v>12.2</v>
      </c>
      <c r="CG33" s="97">
        <v>11.07</v>
      </c>
      <c r="CH33" s="97">
        <v>83.5</v>
      </c>
      <c r="CI33" s="97">
        <v>49.1</v>
      </c>
      <c r="CJ33" s="97">
        <v>80</v>
      </c>
      <c r="CK33" s="97">
        <v>8.1</v>
      </c>
      <c r="CL33" s="97">
        <v>143</v>
      </c>
      <c r="CM33" s="97">
        <v>60.3</v>
      </c>
      <c r="CN33" s="97">
        <v>25.2</v>
      </c>
      <c r="CO33" s="97">
        <v>69</v>
      </c>
      <c r="CP33" s="97">
        <v>6.21</v>
      </c>
      <c r="CQ33" s="30">
        <v>259.55</v>
      </c>
      <c r="CR33" s="30">
        <v>261.27999999999997</v>
      </c>
      <c r="CS33" s="30">
        <v>66.38</v>
      </c>
      <c r="CT33" s="30">
        <v>2.16</v>
      </c>
      <c r="CU33" s="30"/>
      <c r="CV33" s="30">
        <v>382.95</v>
      </c>
      <c r="CW33" s="30"/>
      <c r="CX33" s="35"/>
      <c r="CY33">
        <v>52</v>
      </c>
      <c r="CZ33">
        <v>187</v>
      </c>
      <c r="DA33">
        <v>119</v>
      </c>
      <c r="DB33">
        <v>146</v>
      </c>
      <c r="DC33">
        <v>306</v>
      </c>
      <c r="DD33">
        <v>360</v>
      </c>
      <c r="DE33">
        <v>313</v>
      </c>
      <c r="DF33">
        <v>183</v>
      </c>
      <c r="DG33">
        <v>173</v>
      </c>
      <c r="DH33">
        <v>39</v>
      </c>
      <c r="DI33">
        <v>77</v>
      </c>
      <c r="DJ33">
        <v>204</v>
      </c>
      <c r="DK33">
        <v>114</v>
      </c>
      <c r="DL33">
        <v>93</v>
      </c>
      <c r="DM33">
        <v>72</v>
      </c>
      <c r="DN33">
        <v>40</v>
      </c>
      <c r="DO33">
        <v>7</v>
      </c>
      <c r="DP33">
        <v>208</v>
      </c>
      <c r="DQ33">
        <v>215</v>
      </c>
      <c r="DR33">
        <v>62</v>
      </c>
      <c r="DS33">
        <v>8</v>
      </c>
      <c r="DT33">
        <v>47</v>
      </c>
      <c r="DU33">
        <v>55</v>
      </c>
      <c r="DV33">
        <v>114</v>
      </c>
      <c r="DW33">
        <v>93</v>
      </c>
      <c r="DX33">
        <v>116</v>
      </c>
      <c r="DY33">
        <v>54</v>
      </c>
      <c r="DZ33">
        <v>22</v>
      </c>
      <c r="EA33">
        <v>97</v>
      </c>
      <c r="EB33" s="34">
        <v>51</v>
      </c>
      <c r="ED33">
        <v>53</v>
      </c>
      <c r="EE33">
        <v>49</v>
      </c>
      <c r="EF33">
        <v>29</v>
      </c>
      <c r="EG33">
        <v>54</v>
      </c>
      <c r="EH33">
        <v>7</v>
      </c>
      <c r="EJ33">
        <v>43</v>
      </c>
      <c r="EK33">
        <v>48</v>
      </c>
      <c r="EL33">
        <v>84</v>
      </c>
      <c r="EM33">
        <v>60</v>
      </c>
      <c r="EN33">
        <v>55</v>
      </c>
      <c r="EO33">
        <v>61</v>
      </c>
      <c r="EP33">
        <v>77</v>
      </c>
      <c r="EQ33">
        <v>76</v>
      </c>
      <c r="ER33">
        <v>121</v>
      </c>
      <c r="ES33">
        <v>141</v>
      </c>
      <c r="ET33">
        <v>159</v>
      </c>
      <c r="EU33">
        <v>52</v>
      </c>
      <c r="EV33">
        <v>95</v>
      </c>
      <c r="EW33">
        <v>104</v>
      </c>
      <c r="EZ33" s="250">
        <v>0.85</v>
      </c>
      <c r="FA33" s="259">
        <v>2.69</v>
      </c>
      <c r="FB33" s="250">
        <v>50.78</v>
      </c>
    </row>
    <row r="34" spans="2:158" customFormat="1" x14ac:dyDescent="0.2">
      <c r="B34" s="96" t="s">
        <v>124</v>
      </c>
      <c r="C34" s="39">
        <v>219.92331761647119</v>
      </c>
      <c r="D34" s="105">
        <v>288.27213359883564</v>
      </c>
      <c r="E34" s="102">
        <v>376.10071458759836</v>
      </c>
      <c r="F34" s="105">
        <v>561.47668363634955</v>
      </c>
      <c r="G34" s="105">
        <v>266.76087393531179</v>
      </c>
      <c r="H34" s="105">
        <v>325.71491054154029</v>
      </c>
      <c r="I34" s="105">
        <v>238.23808345632889</v>
      </c>
      <c r="J34" s="105">
        <v>329.12674400168646</v>
      </c>
      <c r="K34" s="105">
        <v>354.44116223457866</v>
      </c>
      <c r="L34" s="105">
        <v>470.66375200996254</v>
      </c>
      <c r="M34" s="105">
        <v>585.0489936050601</v>
      </c>
      <c r="N34" s="104">
        <v>515.89939823252837</v>
      </c>
      <c r="O34" s="105">
        <v>566.28755972101089</v>
      </c>
      <c r="P34" s="37">
        <v>365.75901543318037</v>
      </c>
      <c r="Q34" s="37">
        <v>304.80483325781921</v>
      </c>
      <c r="R34" s="39">
        <v>353.34196702020211</v>
      </c>
      <c r="S34" s="37">
        <v>362.45853358797814</v>
      </c>
      <c r="T34" s="37">
        <v>289.30171247687184</v>
      </c>
      <c r="U34" s="37">
        <v>413.01936421486437</v>
      </c>
      <c r="V34" s="98">
        <v>111.08119246069788</v>
      </c>
      <c r="W34" s="37">
        <v>237.09994155727986</v>
      </c>
      <c r="X34" s="105">
        <v>467.28612040810742</v>
      </c>
      <c r="Y34" s="105">
        <v>245.06419500705937</v>
      </c>
      <c r="Z34" s="105">
        <v>538.38089404471975</v>
      </c>
      <c r="AA34" s="105">
        <v>2544.3726634957147</v>
      </c>
      <c r="AB34" s="102">
        <v>243.84755164219729</v>
      </c>
      <c r="AC34" s="105">
        <v>712.69846440733261</v>
      </c>
      <c r="AD34" s="105">
        <v>627.70071472729921</v>
      </c>
      <c r="AE34" s="105">
        <v>986.28768085012905</v>
      </c>
      <c r="AF34" s="40">
        <v>1066.56</v>
      </c>
      <c r="AG34" s="40">
        <v>56.25</v>
      </c>
      <c r="AH34" s="37">
        <v>234.24969763622289</v>
      </c>
      <c r="AI34" s="98">
        <v>490.28797685288419</v>
      </c>
      <c r="AJ34" s="39">
        <v>628.12887678933748</v>
      </c>
      <c r="AK34" s="102">
        <v>1131.843156877753</v>
      </c>
      <c r="AL34" s="37">
        <v>1619.1101511866391</v>
      </c>
      <c r="AM34" s="104"/>
      <c r="AN34" s="104"/>
      <c r="AO34" s="104"/>
      <c r="AP34" s="36"/>
      <c r="AQ34" s="36"/>
      <c r="AR34" s="174">
        <v>165.63544137741451</v>
      </c>
      <c r="AS34" s="175">
        <v>2.2659686498628488</v>
      </c>
      <c r="AT34" s="175">
        <v>89.527066465052869</v>
      </c>
      <c r="AU34" s="175">
        <v>278.71854832861885</v>
      </c>
      <c r="AV34" s="175">
        <v>557.29359881017035</v>
      </c>
      <c r="AW34" s="241" t="s">
        <v>61</v>
      </c>
      <c r="AX34" s="248">
        <v>1144</v>
      </c>
      <c r="AY34" s="248">
        <v>765</v>
      </c>
      <c r="AZ34" s="248">
        <v>888</v>
      </c>
      <c r="BA34" s="248">
        <v>577</v>
      </c>
      <c r="BB34" s="248">
        <v>118</v>
      </c>
      <c r="BC34" s="255">
        <v>315.57798600000001</v>
      </c>
      <c r="BD34">
        <v>153</v>
      </c>
      <c r="BE34" s="126">
        <v>1440.86</v>
      </c>
      <c r="BF34" s="126">
        <v>853.4</v>
      </c>
      <c r="BG34" s="126">
        <v>693.67</v>
      </c>
      <c r="BH34" s="126">
        <v>382</v>
      </c>
      <c r="BI34" s="284">
        <v>604.72</v>
      </c>
      <c r="BJ34" s="1">
        <v>56.25</v>
      </c>
      <c r="BK34" s="1">
        <v>1066.56</v>
      </c>
      <c r="BL34" s="293">
        <v>1035</v>
      </c>
      <c r="BM34" s="125"/>
      <c r="BN34" s="284"/>
      <c r="BO34" s="1"/>
      <c r="BP34" s="1"/>
      <c r="BQ34" s="298"/>
      <c r="BR34" s="30"/>
      <c r="BS34" s="1"/>
      <c r="BT34" s="30"/>
      <c r="BU34" s="30"/>
      <c r="BV34" s="30"/>
      <c r="BW34" s="30"/>
      <c r="BX34" s="30"/>
      <c r="BY34" s="30"/>
      <c r="BZ34" s="30"/>
      <c r="CA34" s="110">
        <v>30</v>
      </c>
      <c r="CB34" s="110">
        <v>18.8</v>
      </c>
      <c r="CC34" s="110">
        <v>494</v>
      </c>
      <c r="CD34" s="110">
        <v>624</v>
      </c>
      <c r="CE34" s="110">
        <v>94.5</v>
      </c>
      <c r="CF34" s="110">
        <v>426</v>
      </c>
      <c r="CG34" s="110">
        <v>316</v>
      </c>
      <c r="CH34" s="110">
        <v>465</v>
      </c>
      <c r="CI34" s="110">
        <v>262</v>
      </c>
      <c r="CJ34" s="110">
        <v>309</v>
      </c>
      <c r="CK34" s="110">
        <v>137</v>
      </c>
      <c r="CL34" s="110">
        <v>452</v>
      </c>
      <c r="CM34" s="110">
        <v>489</v>
      </c>
      <c r="CN34" s="110">
        <v>251</v>
      </c>
      <c r="CO34" s="110">
        <v>368</v>
      </c>
      <c r="CP34" s="110">
        <v>79</v>
      </c>
      <c r="CQ34" s="30">
        <v>2950.86</v>
      </c>
      <c r="CR34" s="30">
        <v>2461.67</v>
      </c>
      <c r="CS34" s="30">
        <v>377.96</v>
      </c>
      <c r="CT34" s="30">
        <v>85.93</v>
      </c>
      <c r="CU34" s="30"/>
      <c r="CV34" s="30">
        <v>1670.89</v>
      </c>
      <c r="CW34" s="30"/>
      <c r="CX34" s="35"/>
      <c r="CY34">
        <v>505</v>
      </c>
      <c r="CZ34">
        <v>376</v>
      </c>
      <c r="DA34">
        <v>350</v>
      </c>
      <c r="DB34">
        <v>370</v>
      </c>
      <c r="DC34">
        <v>622</v>
      </c>
      <c r="DD34">
        <v>358</v>
      </c>
      <c r="DE34">
        <v>547</v>
      </c>
      <c r="DF34">
        <v>1111</v>
      </c>
      <c r="DG34">
        <v>729</v>
      </c>
      <c r="DH34">
        <v>278</v>
      </c>
      <c r="DI34">
        <v>244</v>
      </c>
      <c r="DJ34">
        <v>1123</v>
      </c>
      <c r="DK34">
        <v>576</v>
      </c>
      <c r="DL34">
        <v>558</v>
      </c>
      <c r="DM34">
        <v>589</v>
      </c>
      <c r="DN34">
        <v>290</v>
      </c>
      <c r="DO34">
        <v>574</v>
      </c>
      <c r="DP34">
        <v>554</v>
      </c>
      <c r="DQ34">
        <v>457</v>
      </c>
      <c r="DR34">
        <v>379</v>
      </c>
      <c r="DS34">
        <v>166</v>
      </c>
      <c r="DT34">
        <v>151</v>
      </c>
      <c r="DU34">
        <v>755</v>
      </c>
      <c r="DV34">
        <v>459</v>
      </c>
      <c r="DW34">
        <v>108</v>
      </c>
      <c r="DX34">
        <v>576</v>
      </c>
      <c r="DY34">
        <v>112</v>
      </c>
      <c r="DZ34">
        <v>151</v>
      </c>
      <c r="EA34">
        <v>193</v>
      </c>
      <c r="EB34" s="34">
        <v>109</v>
      </c>
      <c r="EC34">
        <v>23</v>
      </c>
      <c r="ED34">
        <v>264</v>
      </c>
      <c r="EE34">
        <v>346</v>
      </c>
      <c r="EF34">
        <v>682</v>
      </c>
      <c r="EG34">
        <v>391</v>
      </c>
      <c r="EH34">
        <v>235</v>
      </c>
      <c r="EI34">
        <v>56</v>
      </c>
      <c r="EJ34">
        <v>532</v>
      </c>
      <c r="EK34">
        <v>719</v>
      </c>
      <c r="EL34">
        <v>1049</v>
      </c>
      <c r="EM34">
        <v>377</v>
      </c>
      <c r="EN34">
        <v>472</v>
      </c>
      <c r="EO34">
        <v>504</v>
      </c>
      <c r="EP34">
        <v>853</v>
      </c>
      <c r="EQ34">
        <v>1077</v>
      </c>
      <c r="ER34">
        <v>522</v>
      </c>
      <c r="ES34">
        <v>305</v>
      </c>
      <c r="ET34">
        <v>340</v>
      </c>
      <c r="EU34">
        <v>815</v>
      </c>
      <c r="EV34">
        <v>391</v>
      </c>
      <c r="EW34">
        <v>696</v>
      </c>
      <c r="EZ34" s="250">
        <v>67</v>
      </c>
      <c r="FA34" s="250">
        <v>108</v>
      </c>
      <c r="FB34" s="250">
        <v>1123</v>
      </c>
    </row>
    <row r="35" spans="2:158" customFormat="1" x14ac:dyDescent="0.2">
      <c r="B35" s="96" t="s">
        <v>123</v>
      </c>
      <c r="C35" s="39">
        <v>6.5012722351719416</v>
      </c>
      <c r="D35" s="95">
        <v>2.4432602229657006</v>
      </c>
      <c r="E35" s="102">
        <v>0.4147654599264991</v>
      </c>
      <c r="F35" s="95">
        <v>11.124975336477588</v>
      </c>
      <c r="G35" s="95">
        <v>6.5731846955953346</v>
      </c>
      <c r="H35" s="95">
        <v>15.544824832807258</v>
      </c>
      <c r="I35" s="95">
        <v>3.1290309275374466</v>
      </c>
      <c r="J35" s="95">
        <v>12.673608090024425</v>
      </c>
      <c r="K35" s="95">
        <v>1.193532330068533</v>
      </c>
      <c r="L35" s="95">
        <v>13.100659377878827</v>
      </c>
      <c r="M35" s="95">
        <v>19.936052771663689</v>
      </c>
      <c r="N35" s="94">
        <v>6.9370011254367983</v>
      </c>
      <c r="O35" s="95">
        <v>13.121980689782381</v>
      </c>
      <c r="P35" s="37">
        <v>11.119277416956777</v>
      </c>
      <c r="Q35" s="37">
        <v>6.3582468147085045</v>
      </c>
      <c r="R35" s="39">
        <v>2.4636372556170065</v>
      </c>
      <c r="S35" s="37">
        <v>5.1813662162280671</v>
      </c>
      <c r="T35" s="37">
        <v>4.9741753568891127</v>
      </c>
      <c r="U35" s="37">
        <v>14.758002753203851</v>
      </c>
      <c r="V35" s="37">
        <v>1.7491467130245579</v>
      </c>
      <c r="W35" s="37">
        <v>8.9369647289725069</v>
      </c>
      <c r="X35" s="95">
        <v>10.741042300690419</v>
      </c>
      <c r="Y35" s="95">
        <v>4.9464299287052329</v>
      </c>
      <c r="Z35" s="95">
        <v>15.248256055561551</v>
      </c>
      <c r="AA35" s="95">
        <v>70.017076298590879</v>
      </c>
      <c r="AB35" s="102">
        <v>15.014265423266979</v>
      </c>
      <c r="AC35" s="95">
        <v>29.277824262610245</v>
      </c>
      <c r="AD35" s="95">
        <v>42.633345474992765</v>
      </c>
      <c r="AE35" s="95">
        <v>14.051247697235803</v>
      </c>
      <c r="AF35" s="40">
        <v>10.58</v>
      </c>
      <c r="AG35" s="40">
        <v>1.43</v>
      </c>
      <c r="AH35" s="37">
        <v>4.1778519663372542</v>
      </c>
      <c r="AI35" s="37">
        <v>8.082014313631424</v>
      </c>
      <c r="AJ35" s="39">
        <v>22.998584970218911</v>
      </c>
      <c r="AK35" s="102">
        <v>39.982403673315382</v>
      </c>
      <c r="AL35" s="37">
        <v>21.825122382641055</v>
      </c>
      <c r="AM35" s="94"/>
      <c r="AN35" s="94"/>
      <c r="AO35" s="94"/>
      <c r="AP35" s="36"/>
      <c r="AQ35" s="36"/>
      <c r="AR35" s="174">
        <v>0.78366744197782157</v>
      </c>
      <c r="AS35" s="174">
        <v>32.892312649282204</v>
      </c>
      <c r="AT35" s="174">
        <v>2.4382403595712154</v>
      </c>
      <c r="AU35" s="174">
        <v>6.8383918855554375</v>
      </c>
      <c r="AV35" s="174">
        <v>10.249423568229986</v>
      </c>
      <c r="AW35" s="241" t="s">
        <v>60</v>
      </c>
      <c r="AX35" s="253">
        <v>7.4800940100000002</v>
      </c>
      <c r="AY35" s="253">
        <v>15.12199401</v>
      </c>
      <c r="AZ35" s="253">
        <v>2.7345940099999999</v>
      </c>
      <c r="BA35" s="253">
        <v>8.8018940099999998</v>
      </c>
      <c r="BB35" s="253">
        <v>1.8982940099999999</v>
      </c>
      <c r="BC35" s="258">
        <v>0.40552300000000002</v>
      </c>
      <c r="BD35">
        <v>0.23</v>
      </c>
      <c r="BE35" s="30">
        <v>5.42</v>
      </c>
      <c r="BF35" s="30">
        <v>11.87</v>
      </c>
      <c r="BG35" s="30">
        <v>4</v>
      </c>
      <c r="BH35" s="30">
        <v>13.98</v>
      </c>
      <c r="BI35" s="284">
        <v>8.7100000000000009</v>
      </c>
      <c r="BJ35" s="1">
        <v>1.43</v>
      </c>
      <c r="BK35" s="1">
        <v>10.58</v>
      </c>
      <c r="BL35" s="284">
        <v>8</v>
      </c>
      <c r="BM35" s="30"/>
      <c r="BN35" s="1"/>
      <c r="BO35" s="1"/>
      <c r="BP35" s="1"/>
      <c r="BQ35" s="1"/>
      <c r="BR35" s="1"/>
      <c r="BS35" s="1"/>
      <c r="BT35" s="30"/>
      <c r="BU35" s="30"/>
      <c r="BV35" s="30"/>
      <c r="BW35" s="30"/>
      <c r="BX35" s="30"/>
      <c r="BY35" s="30"/>
      <c r="BZ35" s="30"/>
      <c r="CA35">
        <v>7.0999999999999994E-2</v>
      </c>
      <c r="CB35">
        <v>0.54100000000000004</v>
      </c>
      <c r="CC35">
        <v>18.8</v>
      </c>
      <c r="CD35">
        <v>0.48799999999999999</v>
      </c>
      <c r="CE35">
        <v>0.13800000000000001</v>
      </c>
      <c r="CF35">
        <v>4.2999999999999997E-2</v>
      </c>
      <c r="CG35">
        <v>0.40600000000000003</v>
      </c>
      <c r="CH35">
        <v>9.73</v>
      </c>
      <c r="CI35">
        <v>5.87</v>
      </c>
      <c r="CJ35">
        <v>12.2</v>
      </c>
      <c r="CK35">
        <v>0.85</v>
      </c>
      <c r="CL35">
        <v>20.5</v>
      </c>
      <c r="CM35">
        <v>3.15</v>
      </c>
      <c r="CN35">
        <v>1.1200000000000001</v>
      </c>
      <c r="CO35">
        <v>7.59</v>
      </c>
      <c r="CP35">
        <v>0.49399999999999999</v>
      </c>
      <c r="CQ35" s="30">
        <v>55.55</v>
      </c>
      <c r="CR35" s="30">
        <v>66.83</v>
      </c>
      <c r="CS35" s="30">
        <v>9.1</v>
      </c>
      <c r="CT35" s="30">
        <v>0.44</v>
      </c>
      <c r="CU35" s="30"/>
      <c r="CV35" s="30">
        <v>78.61</v>
      </c>
      <c r="CW35" s="30"/>
      <c r="CX35" s="35"/>
      <c r="CY35">
        <v>6</v>
      </c>
      <c r="CZ35">
        <v>12</v>
      </c>
      <c r="DA35">
        <v>9</v>
      </c>
      <c r="DB35">
        <v>7</v>
      </c>
      <c r="DC35">
        <v>69</v>
      </c>
      <c r="DD35">
        <v>26</v>
      </c>
      <c r="DE35">
        <v>39</v>
      </c>
      <c r="DF35">
        <v>24</v>
      </c>
      <c r="DG35">
        <v>22</v>
      </c>
      <c r="DH35">
        <v>3</v>
      </c>
      <c r="DI35">
        <v>4</v>
      </c>
      <c r="DJ35">
        <v>57</v>
      </c>
      <c r="DK35">
        <v>4</v>
      </c>
      <c r="DL35">
        <v>5</v>
      </c>
      <c r="DM35">
        <v>5</v>
      </c>
      <c r="DN35">
        <v>3</v>
      </c>
      <c r="DO35">
        <v>2</v>
      </c>
      <c r="DP35">
        <v>9</v>
      </c>
      <c r="DQ35">
        <v>24</v>
      </c>
      <c r="DR35">
        <v>5</v>
      </c>
      <c r="DS35">
        <v>2</v>
      </c>
      <c r="DT35">
        <v>3</v>
      </c>
      <c r="DU35">
        <v>5</v>
      </c>
      <c r="DV35">
        <v>10</v>
      </c>
      <c r="DW35">
        <v>7</v>
      </c>
      <c r="DX35">
        <v>9</v>
      </c>
      <c r="DY35">
        <v>4</v>
      </c>
      <c r="DZ35">
        <v>3</v>
      </c>
      <c r="EA35">
        <v>4</v>
      </c>
      <c r="EB35" s="34">
        <v>3</v>
      </c>
      <c r="EZ35" s="250">
        <v>0.18</v>
      </c>
      <c r="FA35" s="250">
        <v>0.15</v>
      </c>
      <c r="FB35" s="250">
        <v>1.49</v>
      </c>
    </row>
    <row r="36" spans="2:158" customFormat="1" x14ac:dyDescent="0.2">
      <c r="B36" s="109" t="s">
        <v>122</v>
      </c>
      <c r="C36" s="99">
        <v>0.96123255631026772</v>
      </c>
      <c r="D36" s="95">
        <v>0.4858699868309716</v>
      </c>
      <c r="E36" s="102">
        <v>0.13459344043923674</v>
      </c>
      <c r="F36" s="95">
        <v>2.0100733000746507</v>
      </c>
      <c r="G36" s="95">
        <v>1.532407732966756</v>
      </c>
      <c r="H36" s="95">
        <v>0.80924174994473119</v>
      </c>
      <c r="I36" s="95">
        <v>0.70174916809246257</v>
      </c>
      <c r="J36" s="95">
        <v>0.70890242958247751</v>
      </c>
      <c r="K36" s="95">
        <v>0.33030177603869693</v>
      </c>
      <c r="L36" s="95">
        <v>2.9007647311847635</v>
      </c>
      <c r="M36" s="95">
        <v>2.9589875402619374</v>
      </c>
      <c r="N36" s="94">
        <v>1.4628114310148166</v>
      </c>
      <c r="O36" s="95">
        <v>1.2877901694456331</v>
      </c>
      <c r="P36" s="37">
        <v>2.9697986310220412</v>
      </c>
      <c r="Q36" s="37">
        <v>1.3905939363303013</v>
      </c>
      <c r="R36" s="99">
        <v>0.8727112084011579</v>
      </c>
      <c r="S36" s="37">
        <v>1.5836336472306258</v>
      </c>
      <c r="T36" s="37">
        <v>1.8515785752980529</v>
      </c>
      <c r="U36" s="37">
        <v>1.3912180570499637</v>
      </c>
      <c r="V36" s="37">
        <v>0.61304367879908761</v>
      </c>
      <c r="W36" s="37">
        <v>1.5214806693633907</v>
      </c>
      <c r="X36" s="95">
        <v>1.9403981797809657</v>
      </c>
      <c r="Y36" s="95">
        <v>2.0643018657083956</v>
      </c>
      <c r="Z36" s="95">
        <v>3.2058060889264408</v>
      </c>
      <c r="AA36" s="95">
        <v>8.0116432834946902</v>
      </c>
      <c r="AB36" s="102">
        <v>1.5024708923389514</v>
      </c>
      <c r="AC36" s="95">
        <v>6.0103329793184361</v>
      </c>
      <c r="AD36" s="95">
        <v>8.8277767294467466</v>
      </c>
      <c r="AE36" s="95">
        <v>1.1792574278152288</v>
      </c>
      <c r="AF36" s="40">
        <v>0.183</v>
      </c>
      <c r="AG36" s="40">
        <v>0.28399999999999997</v>
      </c>
      <c r="AH36" s="37">
        <v>0.93255435125174624</v>
      </c>
      <c r="AI36" s="37">
        <v>1.6054556127385862</v>
      </c>
      <c r="AJ36" s="99">
        <v>2.7749233183305431</v>
      </c>
      <c r="AK36" s="102">
        <v>6.8438800277863061</v>
      </c>
      <c r="AL36" s="37">
        <v>3.3930205499071464</v>
      </c>
      <c r="AM36" s="94"/>
      <c r="AN36" s="94"/>
      <c r="AO36" s="94"/>
      <c r="AP36" s="36"/>
      <c r="AQ36" s="36"/>
      <c r="AR36" s="174">
        <v>0.2178103326165963</v>
      </c>
      <c r="AS36" s="174">
        <v>38.76473461913691</v>
      </c>
      <c r="AT36" s="174">
        <v>0.47387488709879955</v>
      </c>
      <c r="AU36" s="174">
        <v>1.9996650474509892</v>
      </c>
      <c r="AV36" s="174">
        <v>2.0369707586487316</v>
      </c>
      <c r="AW36" s="241" t="s">
        <v>59</v>
      </c>
      <c r="AX36" s="253">
        <v>0.33105201999999995</v>
      </c>
      <c r="AY36" s="253">
        <v>0.95791201999999998</v>
      </c>
      <c r="AZ36" s="253">
        <v>0.72972202000000008</v>
      </c>
      <c r="BA36" s="253">
        <v>1.97595202</v>
      </c>
      <c r="BB36" s="253">
        <v>0.39445201999999996</v>
      </c>
      <c r="BC36" s="258">
        <v>7.8557000000000002E-2</v>
      </c>
      <c r="BD36">
        <v>7.0000000000000007E-2</v>
      </c>
      <c r="BE36" s="30">
        <v>1.274</v>
      </c>
      <c r="BF36" s="30">
        <v>2.2050000000000001</v>
      </c>
      <c r="BG36" s="30"/>
      <c r="BH36" s="30">
        <v>1.857</v>
      </c>
      <c r="BI36" s="284">
        <v>1.5309999999999999</v>
      </c>
      <c r="BJ36" s="1">
        <v>0.28399999999999997</v>
      </c>
      <c r="BK36" s="1">
        <v>0.183</v>
      </c>
      <c r="BL36" s="298"/>
      <c r="BM36" s="161"/>
      <c r="BN36" s="1"/>
      <c r="BO36" s="1"/>
      <c r="BP36" s="1"/>
      <c r="BQ36" s="1"/>
      <c r="BR36" s="1"/>
      <c r="BS36" s="1"/>
      <c r="BT36" s="30"/>
      <c r="BU36" s="30"/>
      <c r="BV36" s="30"/>
      <c r="BW36" s="30"/>
      <c r="BX36" s="30"/>
      <c r="BY36" s="30"/>
      <c r="BZ36" s="30"/>
      <c r="CA36">
        <v>7.4999999999999997E-2</v>
      </c>
      <c r="CB36">
        <v>0.26600000000000001</v>
      </c>
      <c r="CC36">
        <v>1.17</v>
      </c>
      <c r="CD36">
        <v>0.26500000000000001</v>
      </c>
      <c r="CE36">
        <v>2.9000000000000001E-2</v>
      </c>
      <c r="CF36">
        <v>9.6000000000000002E-2</v>
      </c>
      <c r="CG36">
        <v>7.9000000000000001E-2</v>
      </c>
      <c r="CH36">
        <v>0.58399999999999996</v>
      </c>
      <c r="CI36">
        <v>1.49</v>
      </c>
      <c r="CJ36">
        <v>1.58</v>
      </c>
      <c r="CK36">
        <v>0.314</v>
      </c>
      <c r="CL36">
        <v>6.18</v>
      </c>
      <c r="CM36">
        <v>0.77</v>
      </c>
      <c r="CN36">
        <v>0.56000000000000005</v>
      </c>
      <c r="CO36">
        <v>1.73</v>
      </c>
      <c r="CP36">
        <v>0.20300000000000001</v>
      </c>
      <c r="CQ36" s="30">
        <v>7.02</v>
      </c>
      <c r="CR36" s="30">
        <v>1.64</v>
      </c>
      <c r="CS36" s="30">
        <v>0.08</v>
      </c>
      <c r="CT36" s="30"/>
      <c r="CU36" s="30"/>
      <c r="CV36" s="30">
        <v>13.88</v>
      </c>
      <c r="CW36" s="30"/>
      <c r="CX36" s="35"/>
      <c r="CY36">
        <v>1</v>
      </c>
      <c r="CZ36">
        <v>4</v>
      </c>
      <c r="DA36">
        <v>3</v>
      </c>
      <c r="DB36">
        <v>1</v>
      </c>
      <c r="DC36">
        <v>11</v>
      </c>
      <c r="DD36">
        <v>6</v>
      </c>
      <c r="DE36">
        <v>11</v>
      </c>
      <c r="DF36">
        <v>5</v>
      </c>
      <c r="DG36">
        <v>3</v>
      </c>
      <c r="DH36">
        <v>1</v>
      </c>
      <c r="DI36">
        <v>1</v>
      </c>
      <c r="DJ36">
        <v>7</v>
      </c>
      <c r="DK36">
        <v>6</v>
      </c>
      <c r="DL36">
        <v>5</v>
      </c>
      <c r="DM36">
        <v>1</v>
      </c>
      <c r="DN36">
        <v>2</v>
      </c>
      <c r="DP36">
        <v>4</v>
      </c>
      <c r="DQ36">
        <v>6</v>
      </c>
      <c r="DR36">
        <v>2</v>
      </c>
      <c r="DS36">
        <v>1</v>
      </c>
      <c r="DT36">
        <v>2</v>
      </c>
      <c r="DV36">
        <v>2</v>
      </c>
      <c r="DW36">
        <v>3</v>
      </c>
      <c r="DX36">
        <v>2</v>
      </c>
      <c r="DY36">
        <v>2</v>
      </c>
      <c r="DZ36">
        <v>1</v>
      </c>
      <c r="EA36">
        <v>3</v>
      </c>
      <c r="EB36" s="34">
        <v>2</v>
      </c>
      <c r="EZ36" s="250">
        <v>7.0000000000000007E-2</v>
      </c>
      <c r="FA36" s="250">
        <v>0.04</v>
      </c>
      <c r="FB36" s="250">
        <v>0.42</v>
      </c>
    </row>
    <row r="37" spans="2:158" customFormat="1" x14ac:dyDescent="0.2">
      <c r="B37" s="96" t="s">
        <v>121</v>
      </c>
      <c r="C37" s="39">
        <v>3.0129066486775491</v>
      </c>
      <c r="D37" s="95">
        <v>3.6243485296370732</v>
      </c>
      <c r="E37" s="38">
        <v>3.1402233914592959</v>
      </c>
      <c r="F37" s="95">
        <v>4.3997848187109971</v>
      </c>
      <c r="G37" s="95">
        <v>4.1645843753402483</v>
      </c>
      <c r="H37" s="95">
        <v>3.682116605764941</v>
      </c>
      <c r="I37" s="95">
        <v>2.7810514160288844</v>
      </c>
      <c r="J37" s="95">
        <v>3.0816115512415365</v>
      </c>
      <c r="K37" s="95">
        <v>4.7770696662544463</v>
      </c>
      <c r="L37" s="95">
        <v>6.5845803319788931</v>
      </c>
      <c r="M37" s="95">
        <v>5.2974609291191088</v>
      </c>
      <c r="N37" s="94">
        <v>4.7167154197192023</v>
      </c>
      <c r="O37" s="95">
        <v>6.1389749434849374</v>
      </c>
      <c r="P37" s="98">
        <v>5.8680920331749729</v>
      </c>
      <c r="Q37" s="98">
        <v>3.6346160827134217</v>
      </c>
      <c r="R37" s="39">
        <v>2.710970624991039</v>
      </c>
      <c r="S37" s="98">
        <v>19.462222655553788</v>
      </c>
      <c r="T37" s="98">
        <v>5.5349937039994908</v>
      </c>
      <c r="U37" s="98">
        <v>9.3325590309211819</v>
      </c>
      <c r="V37" s="98">
        <v>1.3062913571363763</v>
      </c>
      <c r="W37" s="98">
        <v>8.8768594751802592</v>
      </c>
      <c r="X37" s="95">
        <v>6.8433756187227681</v>
      </c>
      <c r="Y37" s="95">
        <v>13.713289548312108</v>
      </c>
      <c r="Z37" s="95">
        <v>7.9071232835004208</v>
      </c>
      <c r="AA37" s="95">
        <v>16.430894879895288</v>
      </c>
      <c r="AB37" s="38">
        <v>5.8272037520038733</v>
      </c>
      <c r="AC37" s="95">
        <v>11.96270402536952</v>
      </c>
      <c r="AD37" s="95">
        <v>11.687684544408972</v>
      </c>
      <c r="AE37" s="95">
        <v>10.759845244649997</v>
      </c>
      <c r="AF37" s="40">
        <v>6.48</v>
      </c>
      <c r="AG37" s="40">
        <v>2.1800000000000002</v>
      </c>
      <c r="AH37" s="98">
        <v>4.7598736181780321</v>
      </c>
      <c r="AI37" s="98">
        <v>1.8912783135369589</v>
      </c>
      <c r="AJ37" s="39">
        <v>7.8480599560530528</v>
      </c>
      <c r="AK37" s="38">
        <v>10.109150768175683</v>
      </c>
      <c r="AL37" s="98">
        <v>2.815523639569935</v>
      </c>
      <c r="AM37" s="94"/>
      <c r="AN37" s="94"/>
      <c r="AO37" s="94"/>
      <c r="AP37" s="103"/>
      <c r="AQ37" s="103"/>
      <c r="AR37" s="174">
        <v>11.819047321844524</v>
      </c>
      <c r="AS37" s="174">
        <v>50.202188888165011</v>
      </c>
      <c r="AT37" s="174">
        <v>2.45469146949997</v>
      </c>
      <c r="AU37" s="174">
        <v>15.877715545723365</v>
      </c>
      <c r="AV37" s="174">
        <v>8.6614991303149278</v>
      </c>
      <c r="AW37" s="241" t="s">
        <v>435</v>
      </c>
      <c r="AX37" s="253">
        <v>3.6891092213650589</v>
      </c>
      <c r="AY37" s="253">
        <v>5.9473387169492771</v>
      </c>
      <c r="AZ37" s="253">
        <v>7.9563702518743931</v>
      </c>
      <c r="BA37" s="253">
        <v>7.4696678970267172</v>
      </c>
      <c r="BB37" s="253">
        <v>3.1816825111629625</v>
      </c>
      <c r="BC37" s="254">
        <v>1.1976</v>
      </c>
      <c r="BD37">
        <v>3</v>
      </c>
      <c r="BE37" s="126">
        <v>6.44</v>
      </c>
      <c r="BF37" s="126">
        <v>8.17</v>
      </c>
      <c r="BG37" s="126">
        <v>9</v>
      </c>
      <c r="BH37" s="126">
        <v>15.63</v>
      </c>
      <c r="BI37" s="101">
        <v>3.86</v>
      </c>
      <c r="BJ37" s="101">
        <v>2.1800000000000002</v>
      </c>
      <c r="BK37" s="101">
        <v>6.48</v>
      </c>
      <c r="BL37" s="291">
        <v>10</v>
      </c>
      <c r="BM37" s="126"/>
      <c r="BN37" s="1"/>
      <c r="BO37" s="1"/>
      <c r="BP37" s="1"/>
      <c r="BQ37" s="1"/>
      <c r="BR37" s="1"/>
      <c r="BS37" s="1"/>
      <c r="BT37" s="161"/>
      <c r="BU37" s="161"/>
      <c r="BV37" s="161"/>
      <c r="BW37" s="161"/>
      <c r="BX37" s="161"/>
      <c r="BY37" s="161"/>
      <c r="BZ37" s="161"/>
      <c r="CA37" s="97">
        <v>0.43099999999999999</v>
      </c>
      <c r="CB37" s="97">
        <v>5.23</v>
      </c>
      <c r="CC37" s="97">
        <v>11.1</v>
      </c>
      <c r="CD37" s="97" t="s">
        <v>204</v>
      </c>
      <c r="CE37" s="97">
        <v>0.78800000000000003</v>
      </c>
      <c r="CF37" s="97">
        <v>0.55300000000000005</v>
      </c>
      <c r="CG37" s="97">
        <v>1.2</v>
      </c>
      <c r="CH37" s="97">
        <v>3.17</v>
      </c>
      <c r="CI37" s="97">
        <v>6</v>
      </c>
      <c r="CJ37" s="97">
        <v>8.1999999999999993</v>
      </c>
      <c r="CK37" s="97">
        <v>2.25</v>
      </c>
      <c r="CL37" s="97">
        <v>11.3</v>
      </c>
      <c r="CM37" s="97">
        <v>3.96</v>
      </c>
      <c r="CN37" s="97">
        <v>4.95</v>
      </c>
      <c r="CO37" s="97">
        <v>4.68</v>
      </c>
      <c r="CP37" s="97">
        <v>1.02</v>
      </c>
      <c r="CQ37" s="30">
        <v>90.28</v>
      </c>
      <c r="CR37" s="30">
        <v>37.630000000000003</v>
      </c>
      <c r="CS37" s="30">
        <v>6.64</v>
      </c>
      <c r="CT37" s="30">
        <v>0.6</v>
      </c>
      <c r="CU37" s="30"/>
      <c r="CV37" s="30">
        <v>39.729999999999997</v>
      </c>
      <c r="CW37" s="30"/>
      <c r="CX37" s="35"/>
      <c r="CY37">
        <v>6</v>
      </c>
      <c r="CZ37">
        <v>12</v>
      </c>
      <c r="DA37">
        <v>8</v>
      </c>
      <c r="DB37">
        <v>9</v>
      </c>
      <c r="DC37">
        <v>10</v>
      </c>
      <c r="DD37">
        <v>10</v>
      </c>
      <c r="DE37">
        <v>9</v>
      </c>
      <c r="DF37">
        <v>3</v>
      </c>
      <c r="DG37">
        <v>7</v>
      </c>
      <c r="DH37">
        <v>5</v>
      </c>
      <c r="DI37">
        <v>6</v>
      </c>
      <c r="DJ37">
        <v>13</v>
      </c>
      <c r="DK37">
        <v>9</v>
      </c>
      <c r="DL37">
        <v>10</v>
      </c>
      <c r="DM37">
        <v>7</v>
      </c>
      <c r="DN37">
        <v>4</v>
      </c>
      <c r="DO37">
        <v>4</v>
      </c>
      <c r="DP37">
        <v>15</v>
      </c>
      <c r="DQ37">
        <v>16</v>
      </c>
      <c r="DR37">
        <v>9</v>
      </c>
      <c r="DS37">
        <v>1</v>
      </c>
      <c r="DT37">
        <v>4</v>
      </c>
      <c r="DU37">
        <v>8</v>
      </c>
      <c r="DV37">
        <v>10</v>
      </c>
      <c r="DW37">
        <v>9</v>
      </c>
      <c r="DX37">
        <v>18</v>
      </c>
      <c r="DY37">
        <v>4</v>
      </c>
      <c r="DZ37">
        <v>6</v>
      </c>
      <c r="EA37">
        <v>5</v>
      </c>
      <c r="EB37" s="34">
        <v>4</v>
      </c>
      <c r="EZ37" s="250">
        <v>1.8</v>
      </c>
      <c r="FA37" s="250">
        <v>2.96</v>
      </c>
      <c r="FB37" s="250">
        <v>6.31</v>
      </c>
    </row>
    <row r="38" spans="2:158" customFormat="1" x14ac:dyDescent="0.2">
      <c r="B38" s="96" t="s">
        <v>120</v>
      </c>
      <c r="C38" s="39">
        <v>0.271282288005947</v>
      </c>
      <c r="D38" s="95">
        <v>0.21981858319669961</v>
      </c>
      <c r="E38" s="38">
        <v>0.19083732992145316</v>
      </c>
      <c r="F38" s="95">
        <v>0.47632051772071671</v>
      </c>
      <c r="G38" s="95">
        <v>0.31707561125502659</v>
      </c>
      <c r="H38" s="95">
        <v>0.2067799807549128</v>
      </c>
      <c r="I38" s="95">
        <v>0.18429682380373669</v>
      </c>
      <c r="J38" s="95">
        <v>0.20167009621468707</v>
      </c>
      <c r="K38" s="95">
        <v>0.26552876942814629</v>
      </c>
      <c r="L38" s="95">
        <v>0.43324100119671172</v>
      </c>
      <c r="M38" s="95">
        <v>0.48102402039754749</v>
      </c>
      <c r="N38" s="94">
        <v>0.35750827682742742</v>
      </c>
      <c r="O38" s="95">
        <v>0.56343466176822676</v>
      </c>
      <c r="P38" s="37">
        <v>0.59962668037525613</v>
      </c>
      <c r="Q38" s="37">
        <v>0.36324288068759664</v>
      </c>
      <c r="R38" s="39">
        <v>0.20817714596899473</v>
      </c>
      <c r="S38" s="37">
        <v>1.3067825585989579</v>
      </c>
      <c r="T38" s="37">
        <v>0.49726882573034475</v>
      </c>
      <c r="U38" s="37">
        <v>1.241712988826577</v>
      </c>
      <c r="V38" s="37">
        <v>0.10860767379174245</v>
      </c>
      <c r="W38" s="37">
        <v>0.69623375134715737</v>
      </c>
      <c r="X38" s="95">
        <v>0.60535642108226606</v>
      </c>
      <c r="Y38" s="95">
        <v>1.0052994360984755</v>
      </c>
      <c r="Z38" s="95">
        <v>0.9181501405471757</v>
      </c>
      <c r="AA38" s="95">
        <v>0.97116003051165833</v>
      </c>
      <c r="AB38" s="38">
        <v>0.44366012767152763</v>
      </c>
      <c r="AC38" s="95">
        <v>1.3338987558069793</v>
      </c>
      <c r="AD38" s="95">
        <v>1.5343218223801947</v>
      </c>
      <c r="AE38" s="95">
        <v>0.75491161292678399</v>
      </c>
      <c r="AF38" s="40">
        <v>0.153</v>
      </c>
      <c r="AG38" s="40">
        <v>0.13100000000000001</v>
      </c>
      <c r="AH38" s="37">
        <v>0.31596608702883267</v>
      </c>
      <c r="AI38" s="37">
        <v>0.13531917384402828</v>
      </c>
      <c r="AJ38" s="39">
        <v>0.7617414324458176</v>
      </c>
      <c r="AK38" s="38">
        <v>0.59509611974822352</v>
      </c>
      <c r="AL38" s="37">
        <v>0.19819193576373262</v>
      </c>
      <c r="AM38" s="94"/>
      <c r="AN38" s="94"/>
      <c r="AO38" s="94"/>
      <c r="AP38" s="36"/>
      <c r="AQ38" s="36"/>
      <c r="AR38" s="174">
        <v>0.76596067016889191</v>
      </c>
      <c r="AS38" s="174">
        <v>6.9014870673490476</v>
      </c>
      <c r="AT38" s="174">
        <v>0.12940820200371941</v>
      </c>
      <c r="AU38" s="174">
        <v>1.1555112986381442</v>
      </c>
      <c r="AV38" s="174">
        <v>0.80405442419903006</v>
      </c>
      <c r="AW38" s="241" t="s">
        <v>57</v>
      </c>
      <c r="AX38" s="253">
        <v>0.20054411076326636</v>
      </c>
      <c r="AY38" s="253">
        <v>0.47276764604895366</v>
      </c>
      <c r="AZ38" s="253">
        <v>0.3751519674269721</v>
      </c>
      <c r="BA38" s="253">
        <v>0.49669080359438572</v>
      </c>
      <c r="BB38" s="253">
        <v>0.18849696505680577</v>
      </c>
      <c r="BC38" s="261">
        <v>5.9364E-2</v>
      </c>
      <c r="BD38">
        <v>0.26</v>
      </c>
      <c r="BE38" s="161">
        <v>0.40200000000000002</v>
      </c>
      <c r="BF38" s="161">
        <v>0.64300000000000002</v>
      </c>
      <c r="BG38" s="161"/>
      <c r="BH38" s="161">
        <v>1.004</v>
      </c>
      <c r="BI38" s="284">
        <v>0.21299999999999999</v>
      </c>
      <c r="BJ38" s="1">
        <v>0.13100000000000001</v>
      </c>
      <c r="BK38" s="1">
        <v>0.153</v>
      </c>
      <c r="BL38" s="298"/>
      <c r="BM38" s="30"/>
      <c r="BN38" s="118"/>
      <c r="BO38" s="118"/>
      <c r="BP38" s="1"/>
      <c r="BQ38" s="297"/>
      <c r="BR38" s="30"/>
      <c r="BS38" s="1"/>
      <c r="BT38" s="30"/>
      <c r="BU38" s="30"/>
      <c r="BV38" s="30"/>
      <c r="BW38" s="30"/>
      <c r="BX38" s="30"/>
      <c r="BY38" s="30"/>
      <c r="BZ38" s="30"/>
      <c r="CB38">
        <v>0.30099999999999999</v>
      </c>
      <c r="CC38">
        <v>0.68200000000000005</v>
      </c>
      <c r="CD38" t="s">
        <v>204</v>
      </c>
      <c r="CE38">
        <v>4.2999999999999997E-2</v>
      </c>
      <c r="CF38">
        <v>2.5000000000000001E-2</v>
      </c>
      <c r="CG38">
        <v>5.8999999999999997E-2</v>
      </c>
      <c r="CH38">
        <v>0.28999999999999998</v>
      </c>
      <c r="CI38">
        <v>0.313</v>
      </c>
      <c r="CJ38">
        <v>0.63</v>
      </c>
      <c r="CK38">
        <v>0.14399999999999999</v>
      </c>
      <c r="CL38">
        <v>1.56</v>
      </c>
      <c r="CM38">
        <v>0.14499999999999999</v>
      </c>
      <c r="CN38">
        <v>0.503</v>
      </c>
      <c r="CO38">
        <v>0.35099999999999998</v>
      </c>
      <c r="CP38">
        <v>6.5000000000000002E-2</v>
      </c>
      <c r="CQ38" s="30">
        <v>4.96</v>
      </c>
      <c r="CR38" s="30">
        <v>2.89</v>
      </c>
      <c r="CS38" s="30">
        <v>0.59</v>
      </c>
      <c r="CT38" s="30">
        <v>0.04</v>
      </c>
      <c r="CU38" s="30"/>
      <c r="CV38" s="30">
        <v>4.29</v>
      </c>
      <c r="CW38" s="30"/>
      <c r="CX38" s="35"/>
      <c r="EB38" s="34"/>
      <c r="EZ38" s="250">
        <v>7.0000000000000007E-2</v>
      </c>
      <c r="FA38" s="250">
        <v>0.12</v>
      </c>
      <c r="FB38" s="250">
        <v>0.52</v>
      </c>
    </row>
    <row r="39" spans="2:158" customFormat="1" x14ac:dyDescent="0.2">
      <c r="B39" s="96" t="s">
        <v>119</v>
      </c>
      <c r="C39" s="39">
        <v>25.222733149072319</v>
      </c>
      <c r="D39" s="95">
        <v>10.043033303117195</v>
      </c>
      <c r="E39" s="102">
        <v>13.787980686859717</v>
      </c>
      <c r="F39" s="95">
        <v>19.893061433490654</v>
      </c>
      <c r="G39" s="95">
        <v>14.671924867258999</v>
      </c>
      <c r="H39" s="95">
        <v>25.877151130759138</v>
      </c>
      <c r="I39" s="95">
        <v>10.991697423343203</v>
      </c>
      <c r="J39" s="95">
        <v>23.524918597053791</v>
      </c>
      <c r="K39" s="95">
        <v>17.585108092308236</v>
      </c>
      <c r="L39" s="95">
        <v>25.590094552129749</v>
      </c>
      <c r="M39" s="95">
        <v>25.301052978810379</v>
      </c>
      <c r="N39" s="94">
        <v>19.665173965675681</v>
      </c>
      <c r="O39" s="95">
        <v>23.23519938201915</v>
      </c>
      <c r="P39" s="37">
        <v>20.976311403313691</v>
      </c>
      <c r="Q39" s="37">
        <v>15.649434275297915</v>
      </c>
      <c r="R39" s="39">
        <v>7.5505226652116368</v>
      </c>
      <c r="S39" s="37">
        <v>23.265610980168066</v>
      </c>
      <c r="T39" s="37">
        <v>14.085472590764807</v>
      </c>
      <c r="U39" s="37">
        <v>19.261669310652056</v>
      </c>
      <c r="V39" s="37">
        <v>8.5509184067869306</v>
      </c>
      <c r="W39" s="37">
        <v>24.905254280706327</v>
      </c>
      <c r="X39" s="95">
        <v>18.304784050272321</v>
      </c>
      <c r="Y39" s="95">
        <v>14.13248270481356</v>
      </c>
      <c r="Z39" s="95">
        <v>28.829805950502418</v>
      </c>
      <c r="AA39" s="95">
        <v>83.054206651042804</v>
      </c>
      <c r="AB39" s="102">
        <v>39.155665019111588</v>
      </c>
      <c r="AC39" s="95">
        <v>39.578698903083051</v>
      </c>
      <c r="AD39" s="95">
        <v>51.725425031568136</v>
      </c>
      <c r="AE39" s="95">
        <v>37.521894395869232</v>
      </c>
      <c r="AF39" s="40">
        <v>42.59</v>
      </c>
      <c r="AG39" s="40">
        <v>4.92</v>
      </c>
      <c r="AH39" s="37">
        <v>21.073847759719865</v>
      </c>
      <c r="AI39" s="37">
        <v>32.257027204287688</v>
      </c>
      <c r="AJ39" s="39">
        <v>30.127550627483874</v>
      </c>
      <c r="AK39" s="102">
        <v>36.082396153211057</v>
      </c>
      <c r="AL39" s="37">
        <v>36.022834809011151</v>
      </c>
      <c r="AM39" s="94"/>
      <c r="AN39" s="94"/>
      <c r="AO39" s="94"/>
      <c r="AP39" s="36"/>
      <c r="AQ39" s="36"/>
      <c r="AR39" s="174">
        <v>17.351217339868452</v>
      </c>
      <c r="AS39" s="174">
        <v>5.199576520666036</v>
      </c>
      <c r="AT39" s="174">
        <v>12.194154612481471</v>
      </c>
      <c r="AU39" s="174">
        <v>24.430743099047671</v>
      </c>
      <c r="AV39" s="174">
        <v>20.498793285014525</v>
      </c>
      <c r="AW39" s="241" t="s">
        <v>443</v>
      </c>
      <c r="AX39" s="249">
        <v>10.344731599999999</v>
      </c>
      <c r="AY39" s="249">
        <v>33.729731600000001</v>
      </c>
      <c r="AZ39" s="249">
        <v>28.619731599999998</v>
      </c>
      <c r="BA39" s="249">
        <v>29.044731599999999</v>
      </c>
      <c r="BB39" s="249">
        <v>10.553731599999999</v>
      </c>
      <c r="BC39" s="258">
        <v>8.6193329999999992</v>
      </c>
      <c r="BD39" s="89">
        <v>11.5</v>
      </c>
      <c r="BE39" s="126">
        <v>19.079999999999998</v>
      </c>
      <c r="BF39" s="126">
        <v>21.32</v>
      </c>
      <c r="BG39" s="126">
        <v>23</v>
      </c>
      <c r="BH39" s="126">
        <v>35.4</v>
      </c>
      <c r="BI39" s="284">
        <v>19.399999999999999</v>
      </c>
      <c r="BJ39" s="1">
        <v>4.92</v>
      </c>
      <c r="BK39" s="1">
        <v>42.59</v>
      </c>
      <c r="BL39" s="294">
        <v>28</v>
      </c>
      <c r="BM39" s="30"/>
      <c r="BN39" s="284"/>
      <c r="BO39" s="1"/>
      <c r="BP39" s="1"/>
      <c r="BQ39" s="284"/>
      <c r="BR39" s="30"/>
      <c r="BS39" s="1"/>
      <c r="BT39" s="30"/>
      <c r="BU39" s="30"/>
      <c r="BV39" s="30"/>
      <c r="BW39" s="30"/>
      <c r="BX39" s="30"/>
      <c r="BY39" s="30"/>
      <c r="BZ39" s="30"/>
      <c r="CA39" s="101">
        <v>0.58199999999999996</v>
      </c>
      <c r="CB39" s="101">
        <v>5.97</v>
      </c>
      <c r="CC39" s="101">
        <v>49.2</v>
      </c>
      <c r="CD39" s="101">
        <v>12.3</v>
      </c>
      <c r="CE39" s="101">
        <v>2.84</v>
      </c>
      <c r="CF39" s="101">
        <v>4.7</v>
      </c>
      <c r="CG39" s="101">
        <v>8.6199999999999992</v>
      </c>
      <c r="CH39" s="101">
        <v>19.2</v>
      </c>
      <c r="CI39" s="101">
        <v>13.7</v>
      </c>
      <c r="CJ39" s="101">
        <v>26.2</v>
      </c>
      <c r="CK39" s="101">
        <v>7.4</v>
      </c>
      <c r="CL39" s="101">
        <v>20</v>
      </c>
      <c r="CM39" s="101">
        <v>17.7</v>
      </c>
      <c r="CN39" s="101">
        <v>7.6</v>
      </c>
      <c r="CO39" s="101">
        <v>12.8</v>
      </c>
      <c r="CP39" s="101">
        <v>3.9</v>
      </c>
      <c r="CQ39" s="30">
        <v>189.47</v>
      </c>
      <c r="CR39" s="30">
        <v>113.35</v>
      </c>
      <c r="CS39" s="30">
        <v>15.37</v>
      </c>
      <c r="CT39" s="30">
        <v>2.36</v>
      </c>
      <c r="CU39" s="30"/>
      <c r="CV39" s="30">
        <v>115.24</v>
      </c>
      <c r="CW39" s="30"/>
      <c r="CX39" s="35"/>
      <c r="DA39">
        <v>27.5</v>
      </c>
      <c r="DC39">
        <v>26.2</v>
      </c>
      <c r="DD39">
        <v>20.11</v>
      </c>
      <c r="DE39">
        <v>26.5</v>
      </c>
      <c r="DG39">
        <v>38.9</v>
      </c>
      <c r="DH39">
        <v>14.2</v>
      </c>
      <c r="DI39">
        <v>17.399999999999999</v>
      </c>
      <c r="DJ39">
        <v>85.1</v>
      </c>
      <c r="DK39">
        <v>28.4</v>
      </c>
      <c r="DM39">
        <v>34.5</v>
      </c>
      <c r="DN39">
        <v>22.9</v>
      </c>
      <c r="DS39">
        <v>6.2</v>
      </c>
      <c r="DT39">
        <v>14.7</v>
      </c>
      <c r="DY39">
        <v>16.899999999999999</v>
      </c>
      <c r="DZ39">
        <v>18.899999999999999</v>
      </c>
      <c r="EA39">
        <v>11.95</v>
      </c>
      <c r="EB39" s="34"/>
      <c r="EC39">
        <v>1.1000000000000001</v>
      </c>
      <c r="ED39">
        <v>13.6</v>
      </c>
      <c r="EE39">
        <v>17</v>
      </c>
      <c r="EG39">
        <v>15.4</v>
      </c>
      <c r="EJ39">
        <v>27</v>
      </c>
      <c r="EL39">
        <v>49</v>
      </c>
      <c r="EM39">
        <v>20.2</v>
      </c>
      <c r="EN39">
        <v>36</v>
      </c>
      <c r="EP39">
        <v>31</v>
      </c>
      <c r="EQ39">
        <v>32</v>
      </c>
      <c r="ER39">
        <v>33.6</v>
      </c>
      <c r="EZ39" s="252">
        <v>5.2</v>
      </c>
      <c r="FA39" s="252">
        <v>8.6199999999999992</v>
      </c>
      <c r="FB39" s="252">
        <v>6.44</v>
      </c>
    </row>
    <row r="40" spans="2:158" customFormat="1" x14ac:dyDescent="0.2">
      <c r="B40" s="96" t="s">
        <v>118</v>
      </c>
      <c r="C40" s="39">
        <v>42.724791235242975</v>
      </c>
      <c r="D40" s="95">
        <v>18.643754371566729</v>
      </c>
      <c r="E40" s="102">
        <v>24.159640709303048</v>
      </c>
      <c r="F40" s="95">
        <v>40.255821909737769</v>
      </c>
      <c r="G40" s="95">
        <v>28.578618095412939</v>
      </c>
      <c r="H40" s="95">
        <v>46.489342333384791</v>
      </c>
      <c r="I40" s="95">
        <v>26.203612972634318</v>
      </c>
      <c r="J40" s="95">
        <v>41.692307863563201</v>
      </c>
      <c r="K40" s="95">
        <v>38.188638811484296</v>
      </c>
      <c r="L40" s="95">
        <v>53.869357605428398</v>
      </c>
      <c r="M40" s="95">
        <v>46.619038348006178</v>
      </c>
      <c r="N40" s="94">
        <v>37.284340478058787</v>
      </c>
      <c r="O40" s="95">
        <v>47.08350643489522</v>
      </c>
      <c r="P40" s="37">
        <v>39.168270119124188</v>
      </c>
      <c r="Q40" s="37">
        <v>29.292959852158049</v>
      </c>
      <c r="R40" s="39">
        <v>15.189867213338236</v>
      </c>
      <c r="S40" s="37">
        <v>42.984185699169963</v>
      </c>
      <c r="T40" s="37">
        <v>30.324639363371034</v>
      </c>
      <c r="U40" s="37">
        <v>36.213726013224843</v>
      </c>
      <c r="V40" s="37">
        <v>14.105133915120049</v>
      </c>
      <c r="W40" s="37">
        <v>54.054395859431743</v>
      </c>
      <c r="X40" s="95">
        <v>34.648057072229413</v>
      </c>
      <c r="Y40" s="95">
        <v>31.684819622397018</v>
      </c>
      <c r="Z40" s="95">
        <v>49.785241410010954</v>
      </c>
      <c r="AA40" s="95">
        <v>144.16496556496844</v>
      </c>
      <c r="AB40" s="102">
        <v>75.293455993990506</v>
      </c>
      <c r="AC40" s="95">
        <v>71.928875954573783</v>
      </c>
      <c r="AD40" s="95">
        <v>97.061771453795117</v>
      </c>
      <c r="AE40" s="95">
        <v>67.151343334637076</v>
      </c>
      <c r="AF40" s="40">
        <v>76.09</v>
      </c>
      <c r="AG40" s="40">
        <v>11.51</v>
      </c>
      <c r="AH40" s="37">
        <v>44.227710563462267</v>
      </c>
      <c r="AI40" s="37">
        <v>50.910039219837394</v>
      </c>
      <c r="AJ40" s="39">
        <v>58.413015586461242</v>
      </c>
      <c r="AK40" s="102">
        <v>64.058933481042189</v>
      </c>
      <c r="AL40" s="37">
        <v>60.02156617097765</v>
      </c>
      <c r="AM40" s="94"/>
      <c r="AN40" s="94"/>
      <c r="AO40" s="94"/>
      <c r="AP40" s="36"/>
      <c r="AQ40" s="36"/>
      <c r="AR40" s="174">
        <v>44.920322904508332</v>
      </c>
      <c r="AS40" s="174">
        <v>11.477025266274316</v>
      </c>
      <c r="AT40" s="174">
        <v>24.609769823775355</v>
      </c>
      <c r="AU40" s="174">
        <v>49.480236525431962</v>
      </c>
      <c r="AV40" s="174">
        <v>44.220932661440123</v>
      </c>
      <c r="AW40" s="241" t="s">
        <v>55</v>
      </c>
      <c r="AX40" s="249">
        <v>20.090902799999999</v>
      </c>
      <c r="AY40" s="249">
        <v>57.328902800000002</v>
      </c>
      <c r="AZ40" s="249">
        <v>54.801902800000001</v>
      </c>
      <c r="BA40" s="249">
        <v>54.824902799999997</v>
      </c>
      <c r="BB40" s="249">
        <v>24.9699028</v>
      </c>
      <c r="BC40" s="262">
        <v>14.329693000000001</v>
      </c>
      <c r="BD40" s="89">
        <v>22.6</v>
      </c>
      <c r="BE40" s="126">
        <v>32.880000000000003</v>
      </c>
      <c r="BF40" s="126">
        <v>32.1</v>
      </c>
      <c r="BG40" s="126">
        <v>33</v>
      </c>
      <c r="BH40" s="126">
        <v>66.45</v>
      </c>
      <c r="BI40" s="126">
        <v>38.409999999999997</v>
      </c>
      <c r="BJ40" s="126">
        <v>11.51</v>
      </c>
      <c r="BK40" s="1">
        <v>76.09</v>
      </c>
      <c r="BL40" s="294">
        <v>54</v>
      </c>
      <c r="BM40" s="30"/>
      <c r="BN40" s="284"/>
      <c r="BO40" s="1"/>
      <c r="BP40" s="1"/>
      <c r="BQ40" s="284"/>
      <c r="BR40" s="30"/>
      <c r="BS40" s="1"/>
      <c r="BT40" s="30"/>
      <c r="BU40" s="30"/>
      <c r="BV40" s="30"/>
      <c r="BW40" s="30"/>
      <c r="BX40" s="30"/>
      <c r="BY40" s="30"/>
      <c r="BZ40" s="30"/>
      <c r="CA40" s="101">
        <v>1.28</v>
      </c>
      <c r="CB40" s="101">
        <v>14.6</v>
      </c>
      <c r="CC40" s="101">
        <v>91.6</v>
      </c>
      <c r="CD40" s="101">
        <v>21</v>
      </c>
      <c r="CE40" s="101">
        <v>5.38</v>
      </c>
      <c r="CF40" s="101">
        <v>11.6</v>
      </c>
      <c r="CG40" s="101">
        <v>14.3</v>
      </c>
      <c r="CH40" s="101">
        <v>33.6</v>
      </c>
      <c r="CI40" s="101">
        <v>27</v>
      </c>
      <c r="CJ40" s="101">
        <v>52</v>
      </c>
      <c r="CK40" s="101">
        <v>16.100000000000001</v>
      </c>
      <c r="CL40" s="101">
        <v>39.4</v>
      </c>
      <c r="CM40" s="101">
        <v>34.299999999999997</v>
      </c>
      <c r="CN40" s="101">
        <v>14.9</v>
      </c>
      <c r="CO40" s="101">
        <v>27.2</v>
      </c>
      <c r="CP40" s="101">
        <v>8.8000000000000007</v>
      </c>
      <c r="CQ40" s="30">
        <v>393.74</v>
      </c>
      <c r="CR40" s="30">
        <v>212.98</v>
      </c>
      <c r="CS40" s="30">
        <v>30.3</v>
      </c>
      <c r="CT40" s="30">
        <v>5.78</v>
      </c>
      <c r="CU40" s="30"/>
      <c r="CV40" s="30">
        <v>223.02</v>
      </c>
      <c r="CW40" s="30"/>
      <c r="CX40" s="35"/>
      <c r="DA40">
        <v>57.7</v>
      </c>
      <c r="DC40">
        <v>51.3</v>
      </c>
      <c r="DD40">
        <v>33.85</v>
      </c>
      <c r="DE40">
        <v>61.8</v>
      </c>
      <c r="DG40">
        <v>89.3</v>
      </c>
      <c r="DH40">
        <v>21.2</v>
      </c>
      <c r="DI40">
        <v>33.200000000000003</v>
      </c>
      <c r="DJ40">
        <v>184</v>
      </c>
      <c r="DK40">
        <v>65.8</v>
      </c>
      <c r="DM40">
        <v>81</v>
      </c>
      <c r="DN40">
        <v>54.8</v>
      </c>
      <c r="DS40">
        <v>10.1</v>
      </c>
      <c r="DT40">
        <v>27.1</v>
      </c>
      <c r="DY40">
        <v>32.1</v>
      </c>
      <c r="DZ40">
        <v>38.9</v>
      </c>
      <c r="EA40">
        <v>27.81</v>
      </c>
      <c r="EB40" s="34"/>
      <c r="EC40">
        <v>2.39</v>
      </c>
      <c r="ED40">
        <v>29.6</v>
      </c>
      <c r="EE40">
        <v>15</v>
      </c>
      <c r="EG40">
        <v>26.6</v>
      </c>
      <c r="EJ40">
        <v>49</v>
      </c>
      <c r="EL40">
        <v>62</v>
      </c>
      <c r="EM40">
        <v>42.9</v>
      </c>
      <c r="EN40">
        <v>59</v>
      </c>
      <c r="EP40">
        <v>47</v>
      </c>
      <c r="EQ40">
        <v>54</v>
      </c>
      <c r="ER40">
        <v>55</v>
      </c>
      <c r="EZ40" s="252">
        <v>14.81</v>
      </c>
      <c r="FA40" s="252">
        <v>21.52</v>
      </c>
      <c r="FB40" s="252">
        <v>13.36</v>
      </c>
    </row>
    <row r="41" spans="2:158" customFormat="1" x14ac:dyDescent="0.2">
      <c r="B41" s="109" t="s">
        <v>117</v>
      </c>
      <c r="C41" s="39">
        <v>3.5940202576542402</v>
      </c>
      <c r="D41" s="95">
        <v>5.720885587479362</v>
      </c>
      <c r="E41" s="38">
        <v>6.1255139251174082</v>
      </c>
      <c r="F41" s="95">
        <v>19.661817896487833</v>
      </c>
      <c r="G41" s="95">
        <v>8.4504560840059515</v>
      </c>
      <c r="H41" s="95">
        <v>18.061968637524739</v>
      </c>
      <c r="I41" s="95">
        <v>9.0969797688177181</v>
      </c>
      <c r="J41" s="95">
        <v>11.165791935883409</v>
      </c>
      <c r="K41" s="95">
        <v>5.3275626429306113</v>
      </c>
      <c r="L41" s="95">
        <v>9.0899898940163038</v>
      </c>
      <c r="M41" s="95">
        <v>12.299539743450772</v>
      </c>
      <c r="N41" s="94">
        <v>6.5151857591737663</v>
      </c>
      <c r="O41" s="95">
        <v>12.971027715868624</v>
      </c>
      <c r="P41" s="37">
        <v>8.0269597329510844</v>
      </c>
      <c r="Q41" s="37">
        <v>3.9378250195281366</v>
      </c>
      <c r="R41" s="39">
        <v>6.421715741049014</v>
      </c>
      <c r="S41" s="37">
        <v>9.8566527142582387</v>
      </c>
      <c r="T41" s="37">
        <v>9.7694689628145568</v>
      </c>
      <c r="U41" s="37">
        <v>14.934395505439328</v>
      </c>
      <c r="V41" s="37">
        <v>3.8552406337400544</v>
      </c>
      <c r="W41" s="37">
        <v>10.351911965578104</v>
      </c>
      <c r="X41" s="95">
        <v>8.2732245332103478</v>
      </c>
      <c r="Y41" s="95">
        <v>7.9587746968592468</v>
      </c>
      <c r="Z41" s="95">
        <v>13.040428123340051</v>
      </c>
      <c r="AA41" s="95">
        <v>71.813391785694861</v>
      </c>
      <c r="AB41" s="38">
        <v>16.996385165517687</v>
      </c>
      <c r="AC41" s="95">
        <v>56.287283866531162</v>
      </c>
      <c r="AD41" s="95">
        <v>69.490735866086084</v>
      </c>
      <c r="AE41" s="95">
        <v>24.786123061740632</v>
      </c>
      <c r="AF41" s="40">
        <v>13.52</v>
      </c>
      <c r="AG41" s="40">
        <v>3.37</v>
      </c>
      <c r="AH41" s="37">
        <v>6.8729659773856815</v>
      </c>
      <c r="AI41" s="37">
        <v>9.3038632365438083</v>
      </c>
      <c r="AJ41" s="39">
        <v>18.939711151509524</v>
      </c>
      <c r="AK41" s="38">
        <v>71.647602173742868</v>
      </c>
      <c r="AL41" s="37">
        <v>24.631637071475172</v>
      </c>
      <c r="AM41" s="94"/>
      <c r="AN41" s="94"/>
      <c r="AO41" s="94"/>
      <c r="AP41" s="36"/>
      <c r="AQ41" s="36"/>
      <c r="AR41" s="174">
        <v>6.8239356904543724</v>
      </c>
      <c r="AS41" s="174">
        <v>27.900839203177604</v>
      </c>
      <c r="AT41" s="174">
        <v>27.051270325167284</v>
      </c>
      <c r="AU41" s="174">
        <v>5.6195606597819241</v>
      </c>
      <c r="AV41" s="174">
        <v>15.786817068146606</v>
      </c>
      <c r="AW41" s="241" t="s">
        <v>54</v>
      </c>
      <c r="AX41" s="253">
        <v>25.775539999999999</v>
      </c>
      <c r="AY41" s="253">
        <v>19.820539999999998</v>
      </c>
      <c r="AZ41" s="253">
        <v>12.81954</v>
      </c>
      <c r="BA41" s="253">
        <v>13.13354</v>
      </c>
      <c r="BB41" s="253">
        <v>2.6884399999999999</v>
      </c>
      <c r="BC41" s="250"/>
      <c r="BD41" s="250"/>
      <c r="BE41" s="30">
        <v>4.0599999999999996</v>
      </c>
      <c r="BF41" s="30">
        <v>6.86</v>
      </c>
      <c r="BG41" s="30">
        <v>12</v>
      </c>
      <c r="BH41" s="30">
        <v>18.46</v>
      </c>
      <c r="BI41" s="284">
        <v>2.91</v>
      </c>
      <c r="BJ41" s="1">
        <v>3.37</v>
      </c>
      <c r="BK41" s="1">
        <v>13.52</v>
      </c>
      <c r="BL41" s="298">
        <v>24</v>
      </c>
      <c r="BM41" s="30"/>
      <c r="BN41" s="284"/>
      <c r="BO41" s="1"/>
      <c r="BP41" s="1"/>
      <c r="BQ41" s="284"/>
      <c r="BR41" s="30"/>
      <c r="BS41" s="1"/>
      <c r="BT41" s="30"/>
      <c r="BU41" s="30"/>
      <c r="BV41" s="30"/>
      <c r="BW41" s="30"/>
      <c r="BX41" s="30"/>
      <c r="BY41" s="30"/>
      <c r="BZ41" s="30"/>
      <c r="CC41">
        <v>19.600000000000001</v>
      </c>
      <c r="CD41">
        <v>20.8</v>
      </c>
      <c r="CF41">
        <v>14.1</v>
      </c>
      <c r="CH41">
        <v>5.43</v>
      </c>
      <c r="CI41">
        <v>9</v>
      </c>
      <c r="CJ41">
        <v>15.7</v>
      </c>
      <c r="CK41">
        <v>6.11</v>
      </c>
      <c r="CL41">
        <v>37.9</v>
      </c>
      <c r="CM41">
        <v>13.2</v>
      </c>
      <c r="CN41">
        <v>12.4</v>
      </c>
      <c r="CO41">
        <v>9.5</v>
      </c>
      <c r="CP41">
        <v>5</v>
      </c>
      <c r="CQ41" s="30">
        <v>64.239999999999995</v>
      </c>
      <c r="CR41" s="30">
        <v>56.78</v>
      </c>
      <c r="CS41" s="30">
        <v>7.11</v>
      </c>
      <c r="CT41" s="30">
        <v>1.66</v>
      </c>
      <c r="CU41" s="30"/>
      <c r="CV41" s="30">
        <v>32.619999999999997</v>
      </c>
      <c r="CW41" s="93"/>
      <c r="CX41" s="92"/>
      <c r="CY41">
        <v>10</v>
      </c>
      <c r="CZ41">
        <v>22</v>
      </c>
      <c r="DA41">
        <v>18</v>
      </c>
      <c r="DB41">
        <v>16</v>
      </c>
      <c r="DC41">
        <v>75</v>
      </c>
      <c r="DD41">
        <v>49</v>
      </c>
      <c r="DE41">
        <v>53</v>
      </c>
      <c r="DF41">
        <v>32</v>
      </c>
      <c r="DG41">
        <v>28</v>
      </c>
      <c r="DH41">
        <v>8</v>
      </c>
      <c r="DI41">
        <v>14</v>
      </c>
      <c r="DJ41">
        <v>67</v>
      </c>
      <c r="DK41">
        <v>11</v>
      </c>
      <c r="DL41">
        <v>11</v>
      </c>
      <c r="DM41">
        <v>12</v>
      </c>
      <c r="DN41">
        <v>7</v>
      </c>
      <c r="DO41">
        <v>9</v>
      </c>
      <c r="DP41">
        <v>18</v>
      </c>
      <c r="DQ41">
        <v>23</v>
      </c>
      <c r="DR41">
        <v>16</v>
      </c>
      <c r="DS41">
        <v>5</v>
      </c>
      <c r="DT41">
        <v>7</v>
      </c>
      <c r="DU41">
        <v>10</v>
      </c>
      <c r="DV41">
        <v>12</v>
      </c>
      <c r="DW41">
        <v>41</v>
      </c>
      <c r="DX41">
        <v>12</v>
      </c>
      <c r="DY41">
        <v>14</v>
      </c>
      <c r="DZ41">
        <v>14</v>
      </c>
      <c r="EA41">
        <v>15</v>
      </c>
      <c r="EB41" s="34">
        <v>16</v>
      </c>
      <c r="EH41">
        <v>8</v>
      </c>
      <c r="EJ41">
        <v>18</v>
      </c>
      <c r="EK41">
        <v>17</v>
      </c>
      <c r="EM41">
        <v>22</v>
      </c>
      <c r="EO41">
        <v>17</v>
      </c>
      <c r="EP41">
        <v>11</v>
      </c>
      <c r="ET41">
        <v>13</v>
      </c>
      <c r="EU41">
        <v>18</v>
      </c>
      <c r="EV41">
        <v>46</v>
      </c>
      <c r="EW41">
        <v>24</v>
      </c>
      <c r="EZ41" s="250">
        <v>29.7</v>
      </c>
      <c r="FA41" s="250">
        <v>4.4000000000000004</v>
      </c>
      <c r="FB41" s="250">
        <v>73.3</v>
      </c>
    </row>
    <row r="42" spans="2:158" customFormat="1" x14ac:dyDescent="0.2">
      <c r="B42" s="96" t="s">
        <v>116</v>
      </c>
      <c r="C42" s="39">
        <v>4.4246749295766339</v>
      </c>
      <c r="D42" s="95">
        <v>2.1354637505309926</v>
      </c>
      <c r="E42" s="38">
        <v>2.6006173613505177</v>
      </c>
      <c r="F42" s="95">
        <v>4.7270608281967972</v>
      </c>
      <c r="G42" s="95">
        <v>3.2729665654228364</v>
      </c>
      <c r="H42" s="95">
        <v>4.7494297626164439</v>
      </c>
      <c r="I42" s="95">
        <v>3.7257768785422831</v>
      </c>
      <c r="J42" s="95">
        <v>4.1826942118969397</v>
      </c>
      <c r="K42" s="95">
        <v>4.8048952944183405</v>
      </c>
      <c r="L42" s="95">
        <v>6.4698240537293668</v>
      </c>
      <c r="M42" s="95">
        <v>4.9005821244811933</v>
      </c>
      <c r="N42" s="94">
        <v>4.2449465421528636</v>
      </c>
      <c r="O42" s="95">
        <v>5.4481934102071259</v>
      </c>
      <c r="P42" s="37">
        <v>4.4423969140610149</v>
      </c>
      <c r="Q42" s="37">
        <v>3.2387979772772031</v>
      </c>
      <c r="R42" s="39">
        <v>1.9011432151426695</v>
      </c>
      <c r="S42" s="37">
        <v>4.9120222335270807</v>
      </c>
      <c r="T42" s="37">
        <v>4.0600665982799224</v>
      </c>
      <c r="U42" s="37">
        <v>3.9007064995343113</v>
      </c>
      <c r="V42" s="37">
        <v>1.6368631188453819</v>
      </c>
      <c r="W42" s="37">
        <v>6.8534284863444794</v>
      </c>
      <c r="X42" s="95">
        <v>3.7428624268859294</v>
      </c>
      <c r="Y42" s="95">
        <v>4.3202525189563383</v>
      </c>
      <c r="Z42" s="95">
        <v>5.0875233724447453</v>
      </c>
      <c r="AA42" s="95">
        <v>15.04124074376104</v>
      </c>
      <c r="AB42" s="38">
        <v>8.1314468358338559</v>
      </c>
      <c r="AC42" s="95">
        <v>7.5097319129557176</v>
      </c>
      <c r="AD42" s="95">
        <v>10.435461779253643</v>
      </c>
      <c r="AE42" s="95">
        <v>7.2804380844654064</v>
      </c>
      <c r="AF42" s="40">
        <v>7.18</v>
      </c>
      <c r="AG42" s="40">
        <v>1.54</v>
      </c>
      <c r="AH42" s="37">
        <v>5.3947618379191553</v>
      </c>
      <c r="AI42" s="37">
        <v>5.2852490701725419</v>
      </c>
      <c r="AJ42" s="39">
        <v>6.4325832868066586</v>
      </c>
      <c r="AK42" s="38">
        <v>6.574280712912147</v>
      </c>
      <c r="AL42" s="37">
        <v>6.0656198174679883</v>
      </c>
      <c r="AM42" s="94"/>
      <c r="AN42" s="94"/>
      <c r="AO42" s="94"/>
      <c r="AP42" s="36"/>
      <c r="AQ42" s="36"/>
      <c r="AR42" s="174">
        <v>6.6924769688345567</v>
      </c>
      <c r="AS42" s="174">
        <v>1.5350154893009964</v>
      </c>
      <c r="AT42" s="174">
        <v>3.0125512237484044</v>
      </c>
      <c r="AU42" s="174">
        <v>5.9505054110358984</v>
      </c>
      <c r="AV42" s="174">
        <v>4.4209559196643218</v>
      </c>
      <c r="AW42" s="241" t="s">
        <v>53</v>
      </c>
      <c r="AX42" s="249">
        <v>2.1530883800000002</v>
      </c>
      <c r="AY42" s="249">
        <v>5.52038838</v>
      </c>
      <c r="AZ42" s="249">
        <v>6.1936883799999993</v>
      </c>
      <c r="BA42" s="249">
        <v>5.8783883800000005</v>
      </c>
      <c r="BB42" s="249">
        <v>3.1909883799999998</v>
      </c>
      <c r="BC42" s="258">
        <v>1.4565699999999999</v>
      </c>
      <c r="BD42" s="89">
        <v>2.89</v>
      </c>
      <c r="BE42" s="125">
        <v>3.5</v>
      </c>
      <c r="BF42" s="125">
        <v>2.95</v>
      </c>
      <c r="BG42" s="125"/>
      <c r="BH42" s="125">
        <v>6.52</v>
      </c>
      <c r="BI42" s="284">
        <v>4.32</v>
      </c>
      <c r="BJ42" s="1">
        <v>1.54</v>
      </c>
      <c r="BK42" s="1">
        <v>7.18</v>
      </c>
      <c r="BL42" s="294"/>
      <c r="BM42" s="30"/>
      <c r="BN42" s="30"/>
      <c r="BO42" s="1"/>
      <c r="BP42" s="284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101">
        <v>0.19900000000000001</v>
      </c>
      <c r="CB42" s="101">
        <v>2.23</v>
      </c>
      <c r="CC42" s="101">
        <v>10.3</v>
      </c>
      <c r="CD42" s="101">
        <v>2.33</v>
      </c>
      <c r="CE42" s="101">
        <v>0.68899999999999995</v>
      </c>
      <c r="CF42" s="101">
        <v>0.85</v>
      </c>
      <c r="CG42" s="101">
        <v>1.46</v>
      </c>
      <c r="CH42" s="101">
        <v>3.55</v>
      </c>
      <c r="CI42" s="101">
        <v>3.35</v>
      </c>
      <c r="CJ42" s="101">
        <v>6.1</v>
      </c>
      <c r="CK42" s="101">
        <v>2.0499999999999998</v>
      </c>
      <c r="CL42" s="101">
        <v>4.5</v>
      </c>
      <c r="CM42" s="101">
        <v>3.87</v>
      </c>
      <c r="CN42" s="101">
        <v>1.84</v>
      </c>
      <c r="CO42" s="101">
        <v>3.4</v>
      </c>
      <c r="CP42" s="101">
        <v>1.22</v>
      </c>
      <c r="CQ42" s="30">
        <v>43.23</v>
      </c>
      <c r="CR42" s="30">
        <v>22.76</v>
      </c>
      <c r="CS42" s="30">
        <v>3.34</v>
      </c>
      <c r="CT42" s="30">
        <v>0.9</v>
      </c>
      <c r="CU42" s="30"/>
      <c r="CV42" s="30">
        <v>23.94</v>
      </c>
      <c r="CW42" s="93"/>
      <c r="CX42" s="92"/>
      <c r="EB42" s="34"/>
      <c r="EZ42" s="252">
        <v>2.31</v>
      </c>
      <c r="FA42" s="252">
        <v>2.89</v>
      </c>
      <c r="FB42" s="252">
        <v>1.51</v>
      </c>
    </row>
    <row r="43" spans="2:158" customFormat="1" x14ac:dyDescent="0.2">
      <c r="B43" s="108" t="s">
        <v>115</v>
      </c>
      <c r="C43" s="39">
        <v>174.16912125709658</v>
      </c>
      <c r="D43" s="107">
        <v>528.11438606289857</v>
      </c>
      <c r="E43" s="102">
        <v>303.22585935327322</v>
      </c>
      <c r="F43" s="107">
        <v>44.663104281417596</v>
      </c>
      <c r="G43" s="107">
        <v>245.71634303957549</v>
      </c>
      <c r="H43" s="107">
        <v>58.889575376048533</v>
      </c>
      <c r="I43" s="107">
        <v>391.4267010498333</v>
      </c>
      <c r="J43" s="107">
        <v>43.257188895234485</v>
      </c>
      <c r="K43" s="107">
        <v>451.02320702336903</v>
      </c>
      <c r="L43" s="107">
        <v>408.41159671591265</v>
      </c>
      <c r="M43" s="107">
        <v>244.90238512934846</v>
      </c>
      <c r="N43" s="106">
        <v>316.01896973987317</v>
      </c>
      <c r="O43" s="107">
        <v>268.45651687184414</v>
      </c>
      <c r="P43" s="37">
        <v>201.81204296033036</v>
      </c>
      <c r="Q43" s="37">
        <v>484.95033693019309</v>
      </c>
      <c r="R43" s="39">
        <v>513.8388717546743</v>
      </c>
      <c r="S43" s="37">
        <v>442.5860515883117</v>
      </c>
      <c r="T43" s="37">
        <v>441.77578982761986</v>
      </c>
      <c r="U43" s="37">
        <v>72.838011724808382</v>
      </c>
      <c r="V43" s="98">
        <v>456.20427378983874</v>
      </c>
      <c r="W43" s="37">
        <v>356.47390233139458</v>
      </c>
      <c r="X43" s="107">
        <v>163.54489526643542</v>
      </c>
      <c r="Y43" s="107">
        <v>305.60880194073997</v>
      </c>
      <c r="Z43" s="107">
        <v>206.93482844331515</v>
      </c>
      <c r="AA43" s="107">
        <v>1113.6426707746921</v>
      </c>
      <c r="AB43" s="102">
        <v>390.76289946566169</v>
      </c>
      <c r="AC43" s="107">
        <v>472.70310227046502</v>
      </c>
      <c r="AD43" s="107">
        <v>262.83525400779683</v>
      </c>
      <c r="AE43" s="107">
        <v>680.7690743330329</v>
      </c>
      <c r="AF43" s="40">
        <v>396.16</v>
      </c>
      <c r="AG43" s="40">
        <v>392.75</v>
      </c>
      <c r="AH43" s="37">
        <v>496.49327958141674</v>
      </c>
      <c r="AI43" s="98">
        <v>847.3201406569824</v>
      </c>
      <c r="AJ43" s="39">
        <v>250.97183434533957</v>
      </c>
      <c r="AK43" s="102">
        <v>796.68719341798055</v>
      </c>
      <c r="AL43" s="37">
        <v>614.45540145446546</v>
      </c>
      <c r="AM43" s="106"/>
      <c r="AN43" s="106"/>
      <c r="AO43" s="106"/>
      <c r="AP43" s="36"/>
      <c r="AQ43" s="36"/>
      <c r="AR43" s="174">
        <v>558.29001479212059</v>
      </c>
      <c r="AS43" s="176">
        <v>16.894713764491318</v>
      </c>
      <c r="AT43" s="176">
        <v>149.6760648569998</v>
      </c>
      <c r="AU43" s="176">
        <v>526.17578444545461</v>
      </c>
      <c r="AV43" s="176">
        <v>85.911997588618632</v>
      </c>
      <c r="AW43" s="241" t="s">
        <v>52</v>
      </c>
      <c r="AX43" s="257">
        <v>353.97974199999999</v>
      </c>
      <c r="AY43" s="257">
        <v>613.45974200000001</v>
      </c>
      <c r="AZ43" s="257">
        <v>652.66974200000004</v>
      </c>
      <c r="BA43" s="257">
        <v>924.77974199999994</v>
      </c>
      <c r="BB43" s="257">
        <v>507.11974199999997</v>
      </c>
      <c r="BC43" s="255">
        <v>430.808198</v>
      </c>
      <c r="BD43">
        <v>333</v>
      </c>
      <c r="BE43" s="157">
        <v>589.48</v>
      </c>
      <c r="BF43" s="157">
        <v>282.5</v>
      </c>
      <c r="BG43" s="157">
        <v>537</v>
      </c>
      <c r="BH43" s="157">
        <v>353.77</v>
      </c>
      <c r="BI43" s="101">
        <v>414.79</v>
      </c>
      <c r="BJ43" s="101">
        <v>392.75</v>
      </c>
      <c r="BK43" s="101">
        <v>396.16</v>
      </c>
      <c r="BL43" s="289">
        <v>652</v>
      </c>
      <c r="BM43" s="126"/>
      <c r="BN43" s="30"/>
      <c r="BO43" s="1"/>
      <c r="BP43" s="284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97">
        <v>330</v>
      </c>
      <c r="CB43" s="97">
        <v>185</v>
      </c>
      <c r="CC43" s="97">
        <v>316</v>
      </c>
      <c r="CD43" s="97">
        <v>380</v>
      </c>
      <c r="CE43" s="97">
        <v>410</v>
      </c>
      <c r="CF43" s="97">
        <v>382</v>
      </c>
      <c r="CG43" s="97">
        <v>431</v>
      </c>
      <c r="CH43" s="97">
        <v>97</v>
      </c>
      <c r="CI43" s="97">
        <v>138</v>
      </c>
      <c r="CJ43" s="97">
        <v>156</v>
      </c>
      <c r="CK43" s="97">
        <v>180</v>
      </c>
      <c r="CL43" s="97">
        <v>320</v>
      </c>
      <c r="CM43" s="97">
        <v>396</v>
      </c>
      <c r="CN43" s="97">
        <v>332</v>
      </c>
      <c r="CO43" s="97">
        <v>226</v>
      </c>
      <c r="CP43" s="97">
        <v>692</v>
      </c>
      <c r="CQ43" s="30">
        <v>3596.3</v>
      </c>
      <c r="CR43" s="30">
        <v>676.36</v>
      </c>
      <c r="CS43" s="30">
        <v>216.62</v>
      </c>
      <c r="CT43" s="30">
        <v>477.39</v>
      </c>
      <c r="CU43" s="30"/>
      <c r="CV43" s="30">
        <v>1439.74</v>
      </c>
      <c r="CW43" s="93"/>
      <c r="CX43" s="92"/>
      <c r="CY43">
        <v>671</v>
      </c>
      <c r="CZ43">
        <v>379</v>
      </c>
      <c r="DA43">
        <v>285</v>
      </c>
      <c r="DB43">
        <v>276</v>
      </c>
      <c r="DC43">
        <v>348</v>
      </c>
      <c r="DD43">
        <v>140</v>
      </c>
      <c r="DE43">
        <v>195</v>
      </c>
      <c r="DF43">
        <v>251</v>
      </c>
      <c r="DG43">
        <v>328</v>
      </c>
      <c r="DH43">
        <v>372</v>
      </c>
      <c r="DI43">
        <v>447</v>
      </c>
      <c r="DJ43">
        <v>510</v>
      </c>
      <c r="DK43">
        <v>359</v>
      </c>
      <c r="DL43">
        <v>356</v>
      </c>
      <c r="DM43">
        <v>722</v>
      </c>
      <c r="DN43">
        <v>610</v>
      </c>
      <c r="DO43">
        <v>319</v>
      </c>
      <c r="DP43">
        <v>234</v>
      </c>
      <c r="DQ43">
        <v>210</v>
      </c>
      <c r="DR43">
        <v>452</v>
      </c>
      <c r="DS43">
        <v>522</v>
      </c>
      <c r="DT43">
        <v>293</v>
      </c>
      <c r="DU43">
        <v>746</v>
      </c>
      <c r="DV43">
        <v>506</v>
      </c>
      <c r="DW43">
        <v>329</v>
      </c>
      <c r="DX43">
        <v>332</v>
      </c>
      <c r="DY43">
        <v>458</v>
      </c>
      <c r="DZ43">
        <v>588</v>
      </c>
      <c r="EA43">
        <v>357</v>
      </c>
      <c r="EB43" s="34">
        <v>438</v>
      </c>
      <c r="EC43">
        <v>612</v>
      </c>
      <c r="ED43">
        <v>345</v>
      </c>
      <c r="EE43">
        <v>299</v>
      </c>
      <c r="EF43">
        <v>343</v>
      </c>
      <c r="EG43">
        <v>190</v>
      </c>
      <c r="EH43">
        <v>298</v>
      </c>
      <c r="EI43">
        <v>523</v>
      </c>
      <c r="EJ43">
        <v>496</v>
      </c>
      <c r="EK43">
        <v>536</v>
      </c>
      <c r="EL43">
        <v>584</v>
      </c>
      <c r="EM43">
        <v>504</v>
      </c>
      <c r="EN43">
        <v>494</v>
      </c>
      <c r="EO43">
        <v>609</v>
      </c>
      <c r="EP43">
        <v>467</v>
      </c>
      <c r="EQ43">
        <v>482</v>
      </c>
      <c r="ER43">
        <v>246</v>
      </c>
      <c r="ES43">
        <v>117</v>
      </c>
      <c r="ET43">
        <v>82</v>
      </c>
      <c r="EU43">
        <v>394</v>
      </c>
      <c r="EV43">
        <v>118</v>
      </c>
      <c r="EW43">
        <v>244</v>
      </c>
      <c r="EZ43" s="250">
        <v>353</v>
      </c>
      <c r="FA43" s="250">
        <v>428</v>
      </c>
      <c r="FB43" s="250">
        <v>195</v>
      </c>
    </row>
    <row r="44" spans="2:158" customFormat="1" x14ac:dyDescent="0.2">
      <c r="B44" s="96" t="s">
        <v>114</v>
      </c>
      <c r="C44" s="39">
        <v>15.454386322600675</v>
      </c>
      <c r="D44" s="95">
        <v>8.1894641206775773</v>
      </c>
      <c r="E44" s="102">
        <v>9.5421629671006318</v>
      </c>
      <c r="F44" s="95">
        <v>17.196390547835371</v>
      </c>
      <c r="G44" s="95">
        <v>11.969880906149555</v>
      </c>
      <c r="H44" s="95">
        <v>15.253717935859974</v>
      </c>
      <c r="I44" s="95">
        <v>16.68150749698038</v>
      </c>
      <c r="J44" s="95">
        <v>13.375031280074458</v>
      </c>
      <c r="K44" s="95">
        <v>19.572922743257955</v>
      </c>
      <c r="L44" s="95">
        <v>24.56625243263672</v>
      </c>
      <c r="M44" s="95">
        <v>16.317066330173137</v>
      </c>
      <c r="N44" s="94">
        <v>15.698117564508637</v>
      </c>
      <c r="O44" s="95">
        <v>18.989403586099332</v>
      </c>
      <c r="P44" s="37">
        <v>15.994222464403466</v>
      </c>
      <c r="Q44" s="37">
        <v>11.596387674549963</v>
      </c>
      <c r="R44" s="39">
        <v>7.9234342034799123</v>
      </c>
      <c r="S44" s="37">
        <v>18.57577005742445</v>
      </c>
      <c r="T44" s="37">
        <v>17.460075636084568</v>
      </c>
      <c r="U44" s="37">
        <v>13.049203269635973</v>
      </c>
      <c r="V44" s="37">
        <v>6.6520453770019401</v>
      </c>
      <c r="W44" s="37">
        <v>27.873099673644106</v>
      </c>
      <c r="X44" s="95">
        <v>13.0767036797454</v>
      </c>
      <c r="Y44" s="95">
        <v>18.108107363331371</v>
      </c>
      <c r="Z44" s="95">
        <v>16.796795639989636</v>
      </c>
      <c r="AA44" s="95">
        <v>51.971651156919961</v>
      </c>
      <c r="AB44" s="102">
        <v>28.821292387726892</v>
      </c>
      <c r="AC44" s="95">
        <v>25.13495001276161</v>
      </c>
      <c r="AD44" s="95">
        <v>34.136668885025792</v>
      </c>
      <c r="AE44" s="95">
        <v>24.984191257600312</v>
      </c>
      <c r="AF44" s="40">
        <v>23.09</v>
      </c>
      <c r="AG44" s="40">
        <v>6.95</v>
      </c>
      <c r="AH44" s="37">
        <v>21.224530911802663</v>
      </c>
      <c r="AI44" s="37">
        <v>19.256524768562532</v>
      </c>
      <c r="AJ44" s="39">
        <v>23.036974542161225</v>
      </c>
      <c r="AK44" s="102">
        <v>21.347783328303379</v>
      </c>
      <c r="AL44" s="37">
        <v>19.543627333462716</v>
      </c>
      <c r="AM44" s="94"/>
      <c r="AN44" s="94"/>
      <c r="AO44" s="94"/>
      <c r="AP44" s="36"/>
      <c r="AQ44" s="36"/>
      <c r="AR44" s="174">
        <v>31.36539796340454</v>
      </c>
      <c r="AS44" s="174">
        <v>6.1987441056667576</v>
      </c>
      <c r="AT44" s="174">
        <v>12.584543105256813</v>
      </c>
      <c r="AU44" s="174">
        <v>23.223467628192751</v>
      </c>
      <c r="AV44" s="174">
        <v>15.748921085139063</v>
      </c>
      <c r="AW44" s="241" t="s">
        <v>51</v>
      </c>
      <c r="AX44" s="249">
        <v>7.6412169000000008</v>
      </c>
      <c r="AY44" s="249">
        <v>18.094116900000003</v>
      </c>
      <c r="AZ44" s="249">
        <v>24.732116900000001</v>
      </c>
      <c r="BA44" s="249">
        <v>21.4551169</v>
      </c>
      <c r="BB44" s="249">
        <v>13.800116900000001</v>
      </c>
      <c r="BC44" s="258">
        <v>4.6950609999999999</v>
      </c>
      <c r="BD44" s="89">
        <v>12.1</v>
      </c>
      <c r="BE44" s="30">
        <v>13.16</v>
      </c>
      <c r="BF44" s="30">
        <v>9.6999999999999993</v>
      </c>
      <c r="BG44" s="30">
        <v>18</v>
      </c>
      <c r="BH44" s="30">
        <v>21.46</v>
      </c>
      <c r="BI44" s="284">
        <v>16.87</v>
      </c>
      <c r="BJ44" s="1">
        <v>6.95</v>
      </c>
      <c r="BK44" s="1">
        <v>23.09</v>
      </c>
      <c r="BL44" s="294">
        <v>26</v>
      </c>
      <c r="BM44" s="30"/>
      <c r="BN44" s="161"/>
      <c r="BO44" s="1"/>
      <c r="BP44" s="298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101">
        <v>0.95199999999999996</v>
      </c>
      <c r="CB44" s="101">
        <v>11.1</v>
      </c>
      <c r="CC44" s="101">
        <v>38</v>
      </c>
      <c r="CD44" s="101">
        <v>8.26</v>
      </c>
      <c r="CE44" s="101">
        <v>3.21</v>
      </c>
      <c r="CF44" s="101">
        <v>2.87</v>
      </c>
      <c r="CG44" s="101">
        <v>4.7</v>
      </c>
      <c r="CH44" s="101">
        <v>12.35</v>
      </c>
      <c r="CI44" s="101">
        <v>14.6</v>
      </c>
      <c r="CJ44" s="101">
        <v>25.2</v>
      </c>
      <c r="CK44" s="101">
        <v>10.7</v>
      </c>
      <c r="CL44" s="101">
        <v>19.100000000000001</v>
      </c>
      <c r="CM44" s="101">
        <v>16.5</v>
      </c>
      <c r="CN44" s="101">
        <v>8.6</v>
      </c>
      <c r="CO44" s="101">
        <v>14.6</v>
      </c>
      <c r="CP44" s="101">
        <v>5.9</v>
      </c>
      <c r="CQ44" s="30">
        <v>149.77000000000001</v>
      </c>
      <c r="CR44" s="30">
        <v>75.290000000000006</v>
      </c>
      <c r="CS44" s="30">
        <v>11.68</v>
      </c>
      <c r="CT44" s="30">
        <v>4.3600000000000003</v>
      </c>
      <c r="CU44" s="30"/>
      <c r="CV44" s="30">
        <v>83.27</v>
      </c>
      <c r="CW44" s="30"/>
      <c r="CX44" s="35"/>
      <c r="DA44">
        <v>25.4</v>
      </c>
      <c r="DC44">
        <v>17.100000000000001</v>
      </c>
      <c r="DD44">
        <v>16.53</v>
      </c>
      <c r="DE44">
        <v>19.899999999999999</v>
      </c>
      <c r="DG44">
        <v>31.4</v>
      </c>
      <c r="DH44">
        <v>7.4</v>
      </c>
      <c r="DI44">
        <v>16.34</v>
      </c>
      <c r="DJ44">
        <v>51</v>
      </c>
      <c r="DK44">
        <v>30.5</v>
      </c>
      <c r="DM44">
        <v>35.1</v>
      </c>
      <c r="DN44">
        <v>30.1</v>
      </c>
      <c r="DS44">
        <v>6</v>
      </c>
      <c r="DT44">
        <v>15</v>
      </c>
      <c r="DY44">
        <v>18.100000000000001</v>
      </c>
      <c r="DZ44">
        <v>21.5</v>
      </c>
      <c r="EA44">
        <v>15.51</v>
      </c>
      <c r="EB44" s="34"/>
      <c r="EC44">
        <v>1.53</v>
      </c>
      <c r="ED44">
        <v>18.2</v>
      </c>
      <c r="EE44">
        <v>12</v>
      </c>
      <c r="EG44">
        <v>10.8</v>
      </c>
      <c r="EJ44">
        <v>21</v>
      </c>
      <c r="EL44">
        <v>26</v>
      </c>
      <c r="EM44">
        <v>20.100000000000001</v>
      </c>
      <c r="EN44">
        <v>21</v>
      </c>
      <c r="EP44">
        <v>17</v>
      </c>
      <c r="EQ44">
        <v>21</v>
      </c>
      <c r="ER44">
        <v>20.3</v>
      </c>
      <c r="EZ44" s="252">
        <v>12.9</v>
      </c>
      <c r="FA44" s="252">
        <v>13.31</v>
      </c>
      <c r="FB44" s="252">
        <v>5.83</v>
      </c>
    </row>
    <row r="45" spans="2:158" customFormat="1" x14ac:dyDescent="0.2">
      <c r="B45" s="96" t="s">
        <v>113</v>
      </c>
      <c r="C45" s="39">
        <v>2.578021096283202</v>
      </c>
      <c r="D45" s="95">
        <v>1.7319590148369464</v>
      </c>
      <c r="E45" s="38">
        <v>1.8076271541335451</v>
      </c>
      <c r="F45" s="95">
        <v>4.0952024816944252</v>
      </c>
      <c r="G45" s="95">
        <v>2.5352752409707757</v>
      </c>
      <c r="H45" s="95">
        <v>2.6474038561694235</v>
      </c>
      <c r="I45" s="95">
        <v>4.2052573001847842</v>
      </c>
      <c r="J45" s="95">
        <v>1.934024794780085</v>
      </c>
      <c r="K45" s="95">
        <v>4.3277728971857226</v>
      </c>
      <c r="L45" s="95">
        <v>5.0346898149234054</v>
      </c>
      <c r="M45" s="95">
        <v>2.9062478635981814</v>
      </c>
      <c r="N45" s="94">
        <v>3.2530323802213097</v>
      </c>
      <c r="O45" s="95">
        <v>3.3274641212510589</v>
      </c>
      <c r="P45" s="37">
        <v>3.3245604134834674</v>
      </c>
      <c r="Q45" s="37">
        <v>2.1282552491564348</v>
      </c>
      <c r="R45" s="39">
        <v>1.7618576302689664</v>
      </c>
      <c r="S45" s="37">
        <v>3.9265760598713988</v>
      </c>
      <c r="T45" s="37">
        <v>4.0562398043731518</v>
      </c>
      <c r="U45" s="37">
        <v>2.8610572455705876</v>
      </c>
      <c r="V45" s="37">
        <v>1.4738259928598818</v>
      </c>
      <c r="W45" s="37">
        <v>6.3844547036964876</v>
      </c>
      <c r="X45" s="95">
        <v>2.5868359318415433</v>
      </c>
      <c r="Y45" s="95">
        <v>4.8279022001106737</v>
      </c>
      <c r="Z45" s="95">
        <v>3.0296880363977805</v>
      </c>
      <c r="AA45" s="95">
        <v>8.8329794038187863</v>
      </c>
      <c r="AB45" s="38">
        <v>4.7030949816779666</v>
      </c>
      <c r="AC45" s="95">
        <v>3.8927208775071307</v>
      </c>
      <c r="AD45" s="95">
        <v>5.8033264410753613</v>
      </c>
      <c r="AE45" s="95">
        <v>4.090277362345093</v>
      </c>
      <c r="AF45" s="40">
        <v>2.94</v>
      </c>
      <c r="AG45" s="40">
        <v>1.76</v>
      </c>
      <c r="AH45" s="37">
        <v>4.6405896860208298</v>
      </c>
      <c r="AI45" s="37">
        <v>3.4828689785800648</v>
      </c>
      <c r="AJ45" s="39">
        <v>4.6428315575848709</v>
      </c>
      <c r="AK45" s="38">
        <v>3.0803070648855497</v>
      </c>
      <c r="AL45" s="37">
        <v>2.8885276692787025</v>
      </c>
      <c r="AM45" s="94"/>
      <c r="AN45" s="94"/>
      <c r="AO45" s="94"/>
      <c r="AP45" s="36"/>
      <c r="AQ45" s="36"/>
      <c r="AR45" s="174">
        <v>8.7395211358302731</v>
      </c>
      <c r="AS45" s="174">
        <v>2.3721458870511296</v>
      </c>
      <c r="AT45" s="174">
        <v>2.9949683905958699</v>
      </c>
      <c r="AU45" s="174">
        <v>4.842241926417989</v>
      </c>
      <c r="AV45" s="174">
        <v>3.2747466827576184</v>
      </c>
      <c r="AW45" s="241" t="s">
        <v>50</v>
      </c>
      <c r="AX45" s="249">
        <v>1.2418573900000001</v>
      </c>
      <c r="AY45" s="249">
        <v>2.40585739</v>
      </c>
      <c r="AZ45" s="249">
        <v>4.9083573899999999</v>
      </c>
      <c r="BA45" s="249">
        <v>3.3405573899999998</v>
      </c>
      <c r="BB45" s="249">
        <v>2.90335739</v>
      </c>
      <c r="BC45" s="258">
        <v>0.702565</v>
      </c>
      <c r="BD45" s="89">
        <v>3.1</v>
      </c>
      <c r="BE45" s="30">
        <v>2.56</v>
      </c>
      <c r="BF45" s="30">
        <v>1.65</v>
      </c>
      <c r="BG45" s="30"/>
      <c r="BH45" s="30">
        <v>3.15</v>
      </c>
      <c r="BI45" s="284">
        <v>3.2</v>
      </c>
      <c r="BJ45" s="1">
        <v>1.76</v>
      </c>
      <c r="BK45" s="1">
        <v>2.94</v>
      </c>
      <c r="BL45" s="294"/>
      <c r="BM45" s="30"/>
      <c r="BN45" s="30"/>
      <c r="BO45" s="1"/>
      <c r="BP45" s="284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101">
        <v>0.33</v>
      </c>
      <c r="CB45" s="101">
        <v>3.69</v>
      </c>
      <c r="CC45" s="101">
        <v>7.52</v>
      </c>
      <c r="CD45" s="101">
        <v>1.48</v>
      </c>
      <c r="CE45" s="101">
        <v>0.996</v>
      </c>
      <c r="CF45" s="101">
        <v>0.39500000000000002</v>
      </c>
      <c r="CG45" s="101">
        <v>0.7</v>
      </c>
      <c r="CH45" s="101">
        <v>2.4900000000000002</v>
      </c>
      <c r="CI45" s="101">
        <v>3.88</v>
      </c>
      <c r="CJ45" s="101">
        <v>5.57</v>
      </c>
      <c r="CK45" s="101">
        <v>2.44</v>
      </c>
      <c r="CL45" s="101">
        <v>4.4400000000000004</v>
      </c>
      <c r="CM45" s="101">
        <v>3.28</v>
      </c>
      <c r="CN45" s="101">
        <v>2.57</v>
      </c>
      <c r="CO45" s="101">
        <v>3.19</v>
      </c>
      <c r="CP45" s="101">
        <v>1.73</v>
      </c>
      <c r="CQ45" s="30">
        <v>26.44</v>
      </c>
      <c r="CR45" s="30">
        <v>14.37</v>
      </c>
      <c r="CS45" s="30">
        <v>2.64</v>
      </c>
      <c r="CT45" s="30">
        <v>1.44</v>
      </c>
      <c r="CU45" s="30"/>
      <c r="CV45" s="30">
        <v>17.5</v>
      </c>
      <c r="CW45" s="30"/>
      <c r="CX45" s="35"/>
      <c r="DA45">
        <v>5.59</v>
      </c>
      <c r="DC45">
        <v>3.61</v>
      </c>
      <c r="DD45">
        <v>3.61</v>
      </c>
      <c r="DE45">
        <v>3.91</v>
      </c>
      <c r="DG45">
        <v>6.52</v>
      </c>
      <c r="DH45">
        <v>1.57</v>
      </c>
      <c r="DI45">
        <v>3.44</v>
      </c>
      <c r="DJ45">
        <v>8.4</v>
      </c>
      <c r="DK45">
        <v>7.6</v>
      </c>
      <c r="DM45">
        <v>6.3</v>
      </c>
      <c r="DN45">
        <v>6.8</v>
      </c>
      <c r="DS45">
        <v>1.71</v>
      </c>
      <c r="DT45">
        <v>3.82</v>
      </c>
      <c r="DY45">
        <v>4.2300000000000004</v>
      </c>
      <c r="DZ45">
        <v>5.19</v>
      </c>
      <c r="EA45">
        <v>3.93</v>
      </c>
      <c r="EB45" s="34"/>
      <c r="EC45">
        <v>0.45</v>
      </c>
      <c r="ED45">
        <v>5.15</v>
      </c>
      <c r="EG45">
        <v>2.36</v>
      </c>
      <c r="EM45">
        <v>4.84</v>
      </c>
      <c r="ER45">
        <v>4.03</v>
      </c>
      <c r="EZ45" s="252">
        <v>3.72</v>
      </c>
      <c r="FA45" s="252">
        <v>2.95</v>
      </c>
      <c r="FB45" s="252">
        <v>1.23</v>
      </c>
    </row>
    <row r="46" spans="2:158" customFormat="1" x14ac:dyDescent="0.2">
      <c r="B46" s="96" t="s">
        <v>112</v>
      </c>
      <c r="C46" s="39">
        <v>169.05843727092608</v>
      </c>
      <c r="D46" s="105">
        <v>132.8179673270518</v>
      </c>
      <c r="E46" s="102">
        <v>126.79177972087491</v>
      </c>
      <c r="F46" s="105">
        <v>92.461966024472503</v>
      </c>
      <c r="G46" s="105">
        <v>150.59429450160124</v>
      </c>
      <c r="H46" s="105">
        <v>69.189657955869706</v>
      </c>
      <c r="I46" s="105">
        <v>126.36978666249391</v>
      </c>
      <c r="J46" s="105">
        <v>82.945024104719948</v>
      </c>
      <c r="K46" s="105">
        <v>160.4547327187768</v>
      </c>
      <c r="L46" s="105">
        <v>328.03707747048617</v>
      </c>
      <c r="M46" s="105">
        <v>138.46608439407777</v>
      </c>
      <c r="N46" s="104">
        <v>150.53880368196027</v>
      </c>
      <c r="O46" s="105">
        <v>180.2108424074041</v>
      </c>
      <c r="P46" s="98">
        <v>174.75529144921541</v>
      </c>
      <c r="Q46" s="98">
        <v>103.23978646773465</v>
      </c>
      <c r="R46" s="39">
        <v>74.167234685899203</v>
      </c>
      <c r="S46" s="98">
        <v>218.30387854115213</v>
      </c>
      <c r="T46" s="98">
        <v>185.95178582443793</v>
      </c>
      <c r="U46" s="98">
        <v>84.51368411970715</v>
      </c>
      <c r="V46" s="98">
        <v>313.61734543139352</v>
      </c>
      <c r="W46" s="98">
        <v>239.39302639637958</v>
      </c>
      <c r="X46" s="105">
        <v>111.10580555964151</v>
      </c>
      <c r="Y46" s="105">
        <v>197.79872484414261</v>
      </c>
      <c r="Z46" s="105">
        <v>144.68856333797859</v>
      </c>
      <c r="AA46" s="105">
        <v>251.87702304470753</v>
      </c>
      <c r="AB46" s="102">
        <v>128.03629875969727</v>
      </c>
      <c r="AC46" s="105">
        <v>138.19267286891892</v>
      </c>
      <c r="AD46" s="105">
        <v>156.01922455961099</v>
      </c>
      <c r="AE46" s="105">
        <v>147.28478824815815</v>
      </c>
      <c r="AF46" s="40">
        <v>212</v>
      </c>
      <c r="AG46" s="40">
        <v>30</v>
      </c>
      <c r="AH46" s="98">
        <v>142.5962432823095</v>
      </c>
      <c r="AI46" s="98">
        <v>171.56098165324889</v>
      </c>
      <c r="AJ46" s="39">
        <v>193.4469257863426</v>
      </c>
      <c r="AK46" s="102">
        <v>120.94185878069081</v>
      </c>
      <c r="AL46" s="98">
        <v>159.1390748274151</v>
      </c>
      <c r="AM46" s="104"/>
      <c r="AN46" s="104"/>
      <c r="AO46" s="104"/>
      <c r="AP46" s="103"/>
      <c r="AQ46" s="103"/>
      <c r="AR46" s="174">
        <v>103.24836705555563</v>
      </c>
      <c r="AS46" s="175">
        <v>118.6038664443487</v>
      </c>
      <c r="AT46" s="175">
        <v>58.751455605534147</v>
      </c>
      <c r="AU46" s="175">
        <v>222.12435720514003</v>
      </c>
      <c r="AV46" s="175">
        <v>137.15697179956157</v>
      </c>
      <c r="AW46" s="241" t="s">
        <v>49</v>
      </c>
      <c r="AX46" s="248">
        <v>103</v>
      </c>
      <c r="AY46" s="248">
        <v>131</v>
      </c>
      <c r="AZ46" s="248">
        <v>108</v>
      </c>
      <c r="BA46" s="248">
        <v>139</v>
      </c>
      <c r="BB46" s="248">
        <v>78</v>
      </c>
      <c r="BC46" s="255">
        <v>82.960382999999993</v>
      </c>
      <c r="BD46">
        <v>88</v>
      </c>
      <c r="BE46" s="159">
        <v>90</v>
      </c>
      <c r="BF46" s="159">
        <v>128</v>
      </c>
      <c r="BG46" s="159">
        <v>105</v>
      </c>
      <c r="BH46" s="159">
        <v>137</v>
      </c>
      <c r="BI46" s="154">
        <v>86</v>
      </c>
      <c r="BJ46" s="154">
        <v>30</v>
      </c>
      <c r="BK46" s="101">
        <v>212</v>
      </c>
      <c r="BL46" s="289">
        <v>139</v>
      </c>
      <c r="BM46" s="126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97">
        <v>8.93</v>
      </c>
      <c r="CB46" s="97">
        <v>102</v>
      </c>
      <c r="CC46" s="97">
        <v>248</v>
      </c>
      <c r="CD46" s="97">
        <v>48</v>
      </c>
      <c r="CE46" s="97">
        <v>15.3</v>
      </c>
      <c r="CF46" s="97">
        <v>55.6</v>
      </c>
      <c r="CG46" s="97">
        <v>83</v>
      </c>
      <c r="CH46" s="97">
        <v>123</v>
      </c>
      <c r="CI46" s="97">
        <v>156</v>
      </c>
      <c r="CJ46" s="97">
        <v>160</v>
      </c>
      <c r="CK46" s="97">
        <v>210</v>
      </c>
      <c r="CL46" s="97">
        <v>100</v>
      </c>
      <c r="CM46" s="97">
        <v>105</v>
      </c>
      <c r="CN46" s="97">
        <v>117</v>
      </c>
      <c r="CO46" s="97">
        <v>145</v>
      </c>
      <c r="CP46" s="97">
        <v>17</v>
      </c>
      <c r="CQ46" s="30">
        <v>939.22</v>
      </c>
      <c r="CR46" s="30">
        <v>551.32000000000005</v>
      </c>
      <c r="CS46" s="30">
        <v>78.099999999999994</v>
      </c>
      <c r="CT46" s="30">
        <v>16.149999999999999</v>
      </c>
      <c r="CU46" s="30"/>
      <c r="CV46" s="30">
        <v>506.22</v>
      </c>
      <c r="CW46" s="30"/>
      <c r="CX46" s="35"/>
      <c r="CY46">
        <v>282</v>
      </c>
      <c r="CZ46">
        <v>192</v>
      </c>
      <c r="DA46">
        <v>153</v>
      </c>
      <c r="DB46">
        <v>207</v>
      </c>
      <c r="DC46">
        <v>131</v>
      </c>
      <c r="DD46">
        <v>69</v>
      </c>
      <c r="DE46">
        <v>112</v>
      </c>
      <c r="DF46">
        <v>87</v>
      </c>
      <c r="DG46">
        <v>169</v>
      </c>
      <c r="DH46">
        <v>134</v>
      </c>
      <c r="DI46">
        <v>258</v>
      </c>
      <c r="DJ46">
        <v>209</v>
      </c>
      <c r="DK46">
        <v>225</v>
      </c>
      <c r="DL46">
        <v>226</v>
      </c>
      <c r="DM46">
        <v>163</v>
      </c>
      <c r="DN46">
        <v>74</v>
      </c>
      <c r="DO46">
        <v>80</v>
      </c>
      <c r="DP46">
        <v>311</v>
      </c>
      <c r="DQ46">
        <v>305</v>
      </c>
      <c r="DR46">
        <v>155</v>
      </c>
      <c r="DS46">
        <v>37</v>
      </c>
      <c r="DT46">
        <v>85</v>
      </c>
      <c r="DU46">
        <v>244</v>
      </c>
      <c r="DV46">
        <v>252</v>
      </c>
      <c r="DW46">
        <v>159</v>
      </c>
      <c r="DX46">
        <v>364</v>
      </c>
      <c r="DY46">
        <v>112</v>
      </c>
      <c r="DZ46">
        <v>115</v>
      </c>
      <c r="EA46">
        <v>105</v>
      </c>
      <c r="EB46" s="34">
        <v>103</v>
      </c>
      <c r="ED46">
        <v>202</v>
      </c>
      <c r="EE46">
        <v>197</v>
      </c>
      <c r="EF46">
        <v>46</v>
      </c>
      <c r="EG46">
        <v>106</v>
      </c>
      <c r="EH46">
        <v>51</v>
      </c>
      <c r="EI46">
        <v>3</v>
      </c>
      <c r="EJ46">
        <v>77</v>
      </c>
      <c r="EK46">
        <v>83</v>
      </c>
      <c r="EL46">
        <v>119</v>
      </c>
      <c r="EM46">
        <v>98</v>
      </c>
      <c r="EN46">
        <v>142</v>
      </c>
      <c r="EO46">
        <v>218</v>
      </c>
      <c r="EP46">
        <v>239</v>
      </c>
      <c r="EQ46">
        <v>211</v>
      </c>
      <c r="ER46">
        <v>196</v>
      </c>
      <c r="ES46">
        <v>73</v>
      </c>
      <c r="ET46">
        <v>71</v>
      </c>
      <c r="EU46">
        <v>59</v>
      </c>
      <c r="EV46">
        <v>64</v>
      </c>
      <c r="EW46">
        <v>109</v>
      </c>
      <c r="EZ46" s="250">
        <v>41</v>
      </c>
      <c r="FA46" s="250">
        <v>104</v>
      </c>
      <c r="FB46" s="250">
        <v>48</v>
      </c>
    </row>
    <row r="47" spans="2:158" customFormat="1" x14ac:dyDescent="0.2">
      <c r="B47" s="96" t="s">
        <v>111</v>
      </c>
      <c r="C47" s="39">
        <v>4.5250198429014903</v>
      </c>
      <c r="D47" s="95">
        <v>3.496535787961077</v>
      </c>
      <c r="E47" s="102">
        <v>3.1792907905908856</v>
      </c>
      <c r="F47" s="95">
        <v>3.5388515366279152</v>
      </c>
      <c r="G47" s="95">
        <v>4.0816306186914755</v>
      </c>
      <c r="H47" s="95">
        <v>2.1003220571519656</v>
      </c>
      <c r="I47" s="95">
        <v>3.7918782569813669</v>
      </c>
      <c r="J47" s="95">
        <v>2.5319752087179279</v>
      </c>
      <c r="K47" s="95">
        <v>4.1363796640439441</v>
      </c>
      <c r="L47" s="95">
        <v>8.3478578820282134</v>
      </c>
      <c r="M47" s="95">
        <v>3.7366434724629434</v>
      </c>
      <c r="N47" s="94">
        <v>3.9630199279061622</v>
      </c>
      <c r="O47" s="95">
        <v>4.977646186173474</v>
      </c>
      <c r="P47" s="37">
        <v>4.5653183960134962</v>
      </c>
      <c r="Q47" s="37">
        <v>2.5780584584904553</v>
      </c>
      <c r="R47" s="39">
        <v>2.1077990269170415</v>
      </c>
      <c r="S47" s="37">
        <v>4.7180057094173229</v>
      </c>
      <c r="T47" s="37">
        <v>4.8121154517953402</v>
      </c>
      <c r="U47" s="37">
        <v>3.004609784047708</v>
      </c>
      <c r="V47" s="37">
        <v>6.9185444475716791</v>
      </c>
      <c r="W47" s="37">
        <v>5.8498383261731712</v>
      </c>
      <c r="X47" s="95">
        <v>3.20205804510109</v>
      </c>
      <c r="Y47" s="95">
        <v>5.1800642044207361</v>
      </c>
      <c r="Z47" s="95">
        <v>3.9694272403398609</v>
      </c>
      <c r="AA47" s="95">
        <v>6.482039601700059</v>
      </c>
      <c r="AB47" s="102">
        <v>3.4376109851345675</v>
      </c>
      <c r="AC47" s="95">
        <v>3.979726734200292</v>
      </c>
      <c r="AD47" s="95">
        <v>4.6701629656679424</v>
      </c>
      <c r="AE47" s="95">
        <v>3.8955019365786763</v>
      </c>
      <c r="AF47" s="40"/>
      <c r="AG47" s="40"/>
      <c r="AH47" s="37">
        <v>3.5666065689019892</v>
      </c>
      <c r="AI47" s="37">
        <v>4.0529816194020647</v>
      </c>
      <c r="AJ47" s="39">
        <v>5.4408105627527714</v>
      </c>
      <c r="AK47" s="102">
        <v>3.4545993067274465</v>
      </c>
      <c r="AL47" s="37">
        <v>3.8536952161317082</v>
      </c>
      <c r="AM47" s="94"/>
      <c r="AN47" s="94"/>
      <c r="AO47" s="94"/>
      <c r="AP47" s="36"/>
      <c r="AQ47" s="36"/>
      <c r="AR47" s="174">
        <v>3.000215576605799</v>
      </c>
      <c r="AS47" s="174">
        <v>6.731219114717967</v>
      </c>
      <c r="AT47" s="174">
        <v>1.5751903576759911</v>
      </c>
      <c r="AU47" s="174">
        <v>5.076837643341487</v>
      </c>
      <c r="AV47" s="174">
        <v>3.8996844321741801</v>
      </c>
      <c r="AW47" s="241" t="s">
        <v>48</v>
      </c>
      <c r="AX47" s="248">
        <v>7</v>
      </c>
      <c r="AY47" s="248">
        <v>8</v>
      </c>
      <c r="AZ47" s="248">
        <v>6</v>
      </c>
      <c r="BA47" s="248">
        <v>7</v>
      </c>
      <c r="BB47" s="248">
        <v>4</v>
      </c>
      <c r="BC47" s="254">
        <v>2.299105</v>
      </c>
      <c r="BD47">
        <v>2.7</v>
      </c>
      <c r="BE47" s="30"/>
      <c r="BF47" s="30"/>
      <c r="BG47" s="30"/>
      <c r="BH47" s="30"/>
      <c r="BI47" s="284"/>
      <c r="BJ47" s="1"/>
      <c r="BK47" s="1"/>
      <c r="BL47" s="298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>
        <v>0.27800000000000002</v>
      </c>
      <c r="CB47">
        <v>2.95</v>
      </c>
      <c r="CC47">
        <v>7.43</v>
      </c>
      <c r="CD47">
        <v>1.97</v>
      </c>
      <c r="CE47">
        <v>0.51800000000000002</v>
      </c>
      <c r="CF47">
        <v>1.47</v>
      </c>
      <c r="CG47">
        <v>2.2999999999999998</v>
      </c>
      <c r="CH47">
        <v>3.95</v>
      </c>
      <c r="CI47">
        <v>4.0999999999999996</v>
      </c>
      <c r="CJ47">
        <v>4.5599999999999996</v>
      </c>
      <c r="CK47">
        <v>5</v>
      </c>
      <c r="CL47">
        <v>2.59</v>
      </c>
      <c r="CM47">
        <v>2.44</v>
      </c>
      <c r="CN47">
        <v>3.21</v>
      </c>
      <c r="CO47">
        <v>3.96</v>
      </c>
      <c r="CP47">
        <v>0.64500000000000002</v>
      </c>
      <c r="CQ47" s="30">
        <v>19.88</v>
      </c>
      <c r="CR47" s="30">
        <v>13.44</v>
      </c>
      <c r="CS47" s="30">
        <v>2.1</v>
      </c>
      <c r="CT47" s="30">
        <v>0.52</v>
      </c>
      <c r="CU47" s="30"/>
      <c r="CV47" s="30">
        <v>12.71</v>
      </c>
      <c r="CW47" s="93"/>
      <c r="CX47" s="35"/>
      <c r="EB47" s="34"/>
      <c r="EZ47" s="256"/>
      <c r="FA47" s="256"/>
      <c r="FB47" s="256"/>
    </row>
    <row r="48" spans="2:158" customFormat="1" x14ac:dyDescent="0.2">
      <c r="B48" s="96" t="s">
        <v>110</v>
      </c>
      <c r="C48" s="39">
        <v>1.2515235161781186</v>
      </c>
      <c r="D48" s="95">
        <v>0.68987204116430989</v>
      </c>
      <c r="E48" s="38">
        <v>0.7757542038409736</v>
      </c>
      <c r="F48" s="95">
        <v>0.30965875870376069</v>
      </c>
      <c r="G48" s="95">
        <v>0.8008413206930225</v>
      </c>
      <c r="H48" s="95">
        <v>0.30818760199376827</v>
      </c>
      <c r="I48" s="95">
        <v>1.0731045569799122</v>
      </c>
      <c r="J48" s="95">
        <v>0.44454065904217044</v>
      </c>
      <c r="K48" s="95">
        <v>1.1955595591061261</v>
      </c>
      <c r="L48" s="95">
        <v>1.2877745911269058</v>
      </c>
      <c r="M48" s="95">
        <v>0.70010512036969641</v>
      </c>
      <c r="N48" s="94">
        <v>0.93241515345526083</v>
      </c>
      <c r="O48" s="95">
        <v>0.72490405577887573</v>
      </c>
      <c r="P48" s="37">
        <v>0.79611986376475408</v>
      </c>
      <c r="Q48" s="37">
        <v>0.70122534324381969</v>
      </c>
      <c r="R48" s="39">
        <v>0.58204785485052923</v>
      </c>
      <c r="S48" s="37">
        <v>1.2420910513535428</v>
      </c>
      <c r="T48" s="37">
        <v>1.2439616603845156</v>
      </c>
      <c r="U48" s="37">
        <v>0.44019565639242492</v>
      </c>
      <c r="V48" s="37">
        <v>0.73068406840085798</v>
      </c>
      <c r="W48" s="37">
        <v>1.6822855912933756</v>
      </c>
      <c r="X48" s="95">
        <v>0.76108492808061445</v>
      </c>
      <c r="Y48" s="95">
        <v>1.2538251411377659</v>
      </c>
      <c r="Z48" s="95">
        <v>0.69661020221594383</v>
      </c>
      <c r="AA48" s="95">
        <v>2.093399385320176</v>
      </c>
      <c r="AB48" s="38">
        <v>1.0953211100371041</v>
      </c>
      <c r="AC48" s="95">
        <v>0.81638533068100405</v>
      </c>
      <c r="AD48" s="95">
        <v>0.81404304905906066</v>
      </c>
      <c r="AE48" s="95">
        <v>1.0709448510844748</v>
      </c>
      <c r="AF48" s="40">
        <v>0.77</v>
      </c>
      <c r="AG48" s="40">
        <v>0.68</v>
      </c>
      <c r="AH48" s="37">
        <v>1.3437908313884666</v>
      </c>
      <c r="AI48" s="37">
        <v>1.2949496343712064</v>
      </c>
      <c r="AJ48" s="39">
        <v>0.86141524138249559</v>
      </c>
      <c r="AK48" s="38">
        <v>0.67322358710147578</v>
      </c>
      <c r="AL48" s="37">
        <v>0.75888081262649165</v>
      </c>
      <c r="AM48" s="94"/>
      <c r="AN48" s="94"/>
      <c r="AO48" s="94"/>
      <c r="AP48" s="36"/>
      <c r="AQ48" s="36"/>
      <c r="AR48" s="174">
        <v>3.0253707375817633</v>
      </c>
      <c r="AS48" s="174">
        <v>0.22622155811945854</v>
      </c>
      <c r="AT48" s="174">
        <v>0.98416142940754126</v>
      </c>
      <c r="AU48" s="174">
        <v>1.3918364137107329</v>
      </c>
      <c r="AV48" s="174">
        <v>0.56771095180076092</v>
      </c>
      <c r="AW48" s="241" t="s">
        <v>47</v>
      </c>
      <c r="AX48" s="249">
        <v>0.44710386038473288</v>
      </c>
      <c r="AY48" s="249">
        <v>0.58932825733129768</v>
      </c>
      <c r="AZ48" s="249">
        <v>1.3838196466442747</v>
      </c>
      <c r="BA48" s="249">
        <v>0.90322593672061069</v>
      </c>
      <c r="BB48" s="249">
        <v>0.95352453214045807</v>
      </c>
      <c r="BC48" s="258">
        <v>0.54499500000000001</v>
      </c>
      <c r="BD48" s="89">
        <v>1.06</v>
      </c>
      <c r="BE48" s="30">
        <v>0.8</v>
      </c>
      <c r="BF48" s="30">
        <v>0.44</v>
      </c>
      <c r="BG48" s="30"/>
      <c r="BH48" s="30">
        <v>0.73</v>
      </c>
      <c r="BI48" s="284">
        <v>0.92</v>
      </c>
      <c r="BJ48" s="1">
        <v>0.68</v>
      </c>
      <c r="BK48" s="1">
        <v>0.77</v>
      </c>
      <c r="BL48" s="294"/>
      <c r="BM48" s="16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101">
        <v>0.214</v>
      </c>
      <c r="CB48" s="101">
        <v>1.51</v>
      </c>
      <c r="CC48" s="101">
        <v>1.79</v>
      </c>
      <c r="CD48" s="101">
        <v>1.49</v>
      </c>
      <c r="CE48" s="101">
        <v>0.63900000000000001</v>
      </c>
      <c r="CF48" s="101">
        <v>0.17799999999999999</v>
      </c>
      <c r="CG48" s="101">
        <v>0.54</v>
      </c>
      <c r="CH48" s="101">
        <v>0.40799999999999997</v>
      </c>
      <c r="CI48" s="101">
        <v>1</v>
      </c>
      <c r="CJ48" s="101">
        <v>1.21</v>
      </c>
      <c r="CK48" s="101">
        <v>1.0900000000000001</v>
      </c>
      <c r="CL48" s="101">
        <v>0.76700000000000002</v>
      </c>
      <c r="CM48" s="101">
        <v>0.99</v>
      </c>
      <c r="CN48" s="101">
        <v>0.81</v>
      </c>
      <c r="CO48" s="101">
        <v>0.71</v>
      </c>
      <c r="CP48" s="101">
        <v>0.67</v>
      </c>
      <c r="CQ48" s="30">
        <v>6.66</v>
      </c>
      <c r="CR48" s="30">
        <v>3.22</v>
      </c>
      <c r="CS48" s="30">
        <v>0.79</v>
      </c>
      <c r="CT48" s="30">
        <v>0.54</v>
      </c>
      <c r="CU48" s="30"/>
      <c r="CV48" s="30">
        <v>3.8</v>
      </c>
      <c r="CW48" s="30"/>
      <c r="CX48" s="35"/>
      <c r="DA48">
        <v>1.24</v>
      </c>
      <c r="DC48">
        <v>0.61</v>
      </c>
      <c r="DD48">
        <v>0.46</v>
      </c>
      <c r="DE48">
        <v>0.58099999999999996</v>
      </c>
      <c r="DG48">
        <v>1</v>
      </c>
      <c r="DH48">
        <v>0.55200000000000005</v>
      </c>
      <c r="DI48">
        <v>1.38</v>
      </c>
      <c r="DJ48">
        <v>1.45</v>
      </c>
      <c r="DK48">
        <v>1.68</v>
      </c>
      <c r="DM48">
        <v>1.62</v>
      </c>
      <c r="DN48">
        <v>1.77</v>
      </c>
      <c r="DS48">
        <v>0.56100000000000005</v>
      </c>
      <c r="DT48">
        <v>1.1299999999999999</v>
      </c>
      <c r="DY48">
        <v>1.29</v>
      </c>
      <c r="DZ48">
        <v>1.43</v>
      </c>
      <c r="EA48">
        <v>1.22</v>
      </c>
      <c r="EB48" s="34"/>
      <c r="EC48">
        <v>0.26</v>
      </c>
      <c r="ED48">
        <v>1.06</v>
      </c>
      <c r="EG48">
        <v>0.5</v>
      </c>
      <c r="EM48">
        <v>1.18</v>
      </c>
      <c r="ER48">
        <v>0.73</v>
      </c>
      <c r="EZ48" s="252">
        <v>1.23</v>
      </c>
      <c r="FA48" s="252">
        <v>0.96</v>
      </c>
      <c r="FB48" s="252">
        <v>0.27</v>
      </c>
    </row>
    <row r="49" spans="1:158" customFormat="1" x14ac:dyDescent="0.2">
      <c r="B49" s="96" t="s">
        <v>109</v>
      </c>
      <c r="C49" s="39">
        <v>2.1253196667190513</v>
      </c>
      <c r="D49" s="95">
        <v>1.5106505605587726</v>
      </c>
      <c r="E49" s="38">
        <v>1.6295221333386396</v>
      </c>
      <c r="F49" s="95">
        <v>4.2629642307789233</v>
      </c>
      <c r="G49" s="95">
        <v>2.6005473379986399</v>
      </c>
      <c r="H49" s="95">
        <v>2.0001932478624935</v>
      </c>
      <c r="I49" s="95">
        <v>4.1727941604095893</v>
      </c>
      <c r="J49" s="95">
        <v>1.1834209617407758</v>
      </c>
      <c r="K49" s="95">
        <v>4.1830143588729731</v>
      </c>
      <c r="L49" s="95">
        <v>4.4833183053684751</v>
      </c>
      <c r="M49" s="95">
        <v>2.3280981197936357</v>
      </c>
      <c r="N49" s="94">
        <v>2.9047636932599725</v>
      </c>
      <c r="O49" s="95">
        <v>2.5022356683628595</v>
      </c>
      <c r="P49" s="37">
        <v>3.0460690585451138</v>
      </c>
      <c r="Q49" s="37">
        <v>1.733166610639822</v>
      </c>
      <c r="R49" s="39">
        <v>1.5954728454594342</v>
      </c>
      <c r="S49" s="37">
        <v>3.5622614556624463</v>
      </c>
      <c r="T49" s="37">
        <v>3.7266476679678817</v>
      </c>
      <c r="U49" s="37">
        <v>2.7051515131555841</v>
      </c>
      <c r="V49" s="37">
        <v>1.5054495231674618</v>
      </c>
      <c r="W49" s="37">
        <v>6.2612621069657362</v>
      </c>
      <c r="X49" s="95">
        <v>2.4201742161930309</v>
      </c>
      <c r="Y49" s="95">
        <v>5.1404951510474675</v>
      </c>
      <c r="Z49" s="95">
        <v>2.5532319881709453</v>
      </c>
      <c r="AA49" s="95">
        <v>5.8049158144486181</v>
      </c>
      <c r="AB49" s="38">
        <v>3.094773785047122</v>
      </c>
      <c r="AC49" s="95">
        <v>2.5319691174144268</v>
      </c>
      <c r="AD49" s="95">
        <v>3.7271412865223614</v>
      </c>
      <c r="AE49" s="95">
        <v>2.4592980042677408</v>
      </c>
      <c r="AF49" s="40">
        <v>1.7</v>
      </c>
      <c r="AG49" s="40">
        <v>1.77</v>
      </c>
      <c r="AH49" s="37">
        <v>4.1398892880897931</v>
      </c>
      <c r="AI49" s="37">
        <v>2.9147579156362471</v>
      </c>
      <c r="AJ49" s="39">
        <v>4.0414331662257279</v>
      </c>
      <c r="AK49" s="38">
        <v>1.6447983486848701</v>
      </c>
      <c r="AL49" s="37">
        <v>1.5106733161112804</v>
      </c>
      <c r="AM49" s="94"/>
      <c r="AN49" s="94"/>
      <c r="AO49" s="94"/>
      <c r="AP49" s="36"/>
      <c r="AQ49" s="36"/>
      <c r="AR49" s="174">
        <v>9.3301084972585304</v>
      </c>
      <c r="AS49" s="174">
        <v>3.134637313901274</v>
      </c>
      <c r="AT49" s="174">
        <v>2.9177329984450506</v>
      </c>
      <c r="AU49" s="174">
        <v>4.34073795524675</v>
      </c>
      <c r="AV49" s="174">
        <v>3.185151817879591</v>
      </c>
      <c r="AW49" s="241" t="s">
        <v>46</v>
      </c>
      <c r="AX49" s="249">
        <v>0.76607893455009346</v>
      </c>
      <c r="AY49" s="249">
        <v>1.4418543857113819</v>
      </c>
      <c r="AZ49" s="249">
        <v>4.3447476779819727</v>
      </c>
      <c r="BA49" s="249">
        <v>2.3303648774545391</v>
      </c>
      <c r="BB49" s="249">
        <v>2.7332122044508309</v>
      </c>
      <c r="BC49" s="258">
        <v>0.44379000000000002</v>
      </c>
      <c r="BD49" s="89">
        <v>3.22</v>
      </c>
      <c r="BE49" s="30">
        <v>2.4700000000000002</v>
      </c>
      <c r="BF49" s="30">
        <v>1.52</v>
      </c>
      <c r="BG49" s="30"/>
      <c r="BH49" s="30">
        <v>2.06</v>
      </c>
      <c r="BI49" s="284">
        <v>2.57</v>
      </c>
      <c r="BJ49" s="1">
        <v>1.77</v>
      </c>
      <c r="BK49" s="1">
        <v>1.7</v>
      </c>
      <c r="BL49" s="295"/>
      <c r="BM49" s="118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100">
        <v>0.40600000000000003</v>
      </c>
      <c r="CB49" s="100">
        <v>4.66</v>
      </c>
      <c r="CC49" s="100">
        <v>6.5</v>
      </c>
      <c r="CD49" s="100">
        <v>1.51</v>
      </c>
      <c r="CE49" s="100">
        <v>1.1499999999999999</v>
      </c>
      <c r="CF49" s="100">
        <v>0.51200000000000001</v>
      </c>
      <c r="CG49" s="100">
        <v>0.44</v>
      </c>
      <c r="CH49" s="100">
        <v>2.02</v>
      </c>
      <c r="CI49" s="100">
        <v>3.78</v>
      </c>
      <c r="CJ49" s="100">
        <v>5.04</v>
      </c>
      <c r="CK49" s="100">
        <v>2.57</v>
      </c>
      <c r="CL49" s="100">
        <v>3.6</v>
      </c>
      <c r="CM49" s="100">
        <v>2.7</v>
      </c>
      <c r="CN49" s="100">
        <v>3.09</v>
      </c>
      <c r="CO49" s="100">
        <v>3.16</v>
      </c>
      <c r="CP49" s="100">
        <v>1.92</v>
      </c>
      <c r="CQ49" s="30">
        <v>19.38</v>
      </c>
      <c r="CR49" s="30">
        <v>13.1</v>
      </c>
      <c r="CS49" s="30">
        <v>2.85</v>
      </c>
      <c r="CT49" s="30">
        <v>1.69</v>
      </c>
      <c r="CU49" s="30"/>
      <c r="CV49" s="30">
        <v>15.62</v>
      </c>
      <c r="CW49" s="30"/>
      <c r="CX49" s="35"/>
      <c r="DA49">
        <v>4.4000000000000004</v>
      </c>
      <c r="DC49">
        <v>2.2999999999999998</v>
      </c>
      <c r="DD49">
        <v>2.09</v>
      </c>
      <c r="DE49">
        <v>2.4300000000000002</v>
      </c>
      <c r="DG49">
        <v>4.04</v>
      </c>
      <c r="DH49">
        <v>0.97</v>
      </c>
      <c r="DI49">
        <v>2.95</v>
      </c>
      <c r="DJ49">
        <v>4.4000000000000004</v>
      </c>
      <c r="DK49">
        <v>6.21</v>
      </c>
      <c r="DM49">
        <v>4.0999999999999996</v>
      </c>
      <c r="DN49">
        <v>5.0999999999999996</v>
      </c>
      <c r="DS49">
        <v>1.38</v>
      </c>
      <c r="DT49">
        <v>3.82</v>
      </c>
      <c r="DY49">
        <v>3.9</v>
      </c>
      <c r="DZ49">
        <v>4.25</v>
      </c>
      <c r="EA49">
        <v>3.44</v>
      </c>
      <c r="EB49" s="34"/>
      <c r="EC49">
        <v>0.46</v>
      </c>
      <c r="EM49">
        <v>3.84</v>
      </c>
      <c r="EZ49" s="252">
        <v>4.32</v>
      </c>
      <c r="FA49" s="252">
        <v>2.87</v>
      </c>
      <c r="FB49" s="252">
        <v>1.29</v>
      </c>
    </row>
    <row r="50" spans="1:158" customFormat="1" x14ac:dyDescent="0.2">
      <c r="B50" s="96" t="s">
        <v>108</v>
      </c>
      <c r="C50" s="99">
        <v>0.3208095164231532</v>
      </c>
      <c r="D50" s="95">
        <v>0.23491623530070568</v>
      </c>
      <c r="E50" s="38">
        <v>0.25443930802830089</v>
      </c>
      <c r="F50" s="95">
        <v>0.83122530855076127</v>
      </c>
      <c r="G50" s="95">
        <v>0.4567423924440972</v>
      </c>
      <c r="H50" s="95">
        <v>0.27247759858239778</v>
      </c>
      <c r="I50" s="95">
        <v>0.69626629783757166</v>
      </c>
      <c r="J50" s="95">
        <v>0.14556215411542911</v>
      </c>
      <c r="K50" s="95">
        <v>0.70016099990989933</v>
      </c>
      <c r="L50" s="95">
        <v>0.6931568983045856</v>
      </c>
      <c r="M50" s="95">
        <v>0.37929720331945799</v>
      </c>
      <c r="N50" s="94">
        <v>0.4884345666597173</v>
      </c>
      <c r="O50" s="95">
        <v>0.36693385870765072</v>
      </c>
      <c r="P50" s="37">
        <v>0.52991662803375117</v>
      </c>
      <c r="Q50" s="37">
        <v>0.26271254246612091</v>
      </c>
      <c r="R50" s="99">
        <v>0.25287493930488292</v>
      </c>
      <c r="S50" s="37">
        <v>0.56198316112876523</v>
      </c>
      <c r="T50" s="37">
        <v>0.62112077527927856</v>
      </c>
      <c r="U50" s="37">
        <v>0.50889282646128209</v>
      </c>
      <c r="V50" s="37">
        <v>0.24599556998245997</v>
      </c>
      <c r="W50" s="37">
        <v>1.0517926487762155</v>
      </c>
      <c r="X50" s="95">
        <v>0.42322470475472546</v>
      </c>
      <c r="Y50" s="95">
        <v>1.0028837330093254</v>
      </c>
      <c r="Z50" s="95">
        <v>0.4088842859081564</v>
      </c>
      <c r="AA50" s="95">
        <v>0.71433278403766465</v>
      </c>
      <c r="AB50" s="38">
        <v>0.40924395276954417</v>
      </c>
      <c r="AC50" s="95">
        <v>0.34860352828326757</v>
      </c>
      <c r="AD50" s="95">
        <v>0.53080403642711627</v>
      </c>
      <c r="AE50" s="95">
        <v>0.30753736686724753</v>
      </c>
      <c r="AF50" s="40">
        <v>0.20100000000000001</v>
      </c>
      <c r="AG50" s="40">
        <v>0.30499999999999999</v>
      </c>
      <c r="AH50" s="37">
        <v>0.67201951063407772</v>
      </c>
      <c r="AI50" s="37">
        <v>0.43083550215386635</v>
      </c>
      <c r="AJ50" s="99">
        <v>0.67077591863587904</v>
      </c>
      <c r="AK50" s="38">
        <v>0.20286787247656476</v>
      </c>
      <c r="AL50" s="37">
        <v>0.16336380107498874</v>
      </c>
      <c r="AM50" s="94"/>
      <c r="AN50" s="94"/>
      <c r="AO50" s="94"/>
      <c r="AP50" s="36"/>
      <c r="AQ50" s="36"/>
      <c r="AR50" s="174">
        <v>1.5692916642654759</v>
      </c>
      <c r="AS50" s="174">
        <v>0.67340404883172178</v>
      </c>
      <c r="AT50" s="174">
        <v>0.44548759331816207</v>
      </c>
      <c r="AU50" s="174">
        <v>0.69053343614782237</v>
      </c>
      <c r="AV50" s="174">
        <v>0.55487212702437738</v>
      </c>
      <c r="AW50" s="241" t="s">
        <v>45</v>
      </c>
      <c r="AX50" s="249">
        <v>8.1770105647868047E-2</v>
      </c>
      <c r="AY50" s="249">
        <v>0.1813885135676066</v>
      </c>
      <c r="AZ50" s="249">
        <v>0.6638593420239417</v>
      </c>
      <c r="BA50" s="249">
        <v>0.30882363023553994</v>
      </c>
      <c r="BB50" s="249">
        <v>0.45447964984487343</v>
      </c>
      <c r="BC50" s="258">
        <v>6.3669000000000003E-2</v>
      </c>
      <c r="BD50" s="89">
        <v>0.6</v>
      </c>
      <c r="BE50" s="30">
        <v>0.39700000000000002</v>
      </c>
      <c r="BF50" s="30">
        <v>0.245</v>
      </c>
      <c r="BG50" s="30"/>
      <c r="BH50" s="30">
        <v>0.29099999999999998</v>
      </c>
      <c r="BI50" s="284">
        <v>0.39300000000000002</v>
      </c>
      <c r="BJ50" s="1">
        <v>0.30499999999999999</v>
      </c>
      <c r="BK50" s="1">
        <v>0.20100000000000001</v>
      </c>
      <c r="BL50" s="284"/>
      <c r="BM50" s="161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>
        <v>7.9000000000000001E-2</v>
      </c>
      <c r="CB50">
        <v>0.89100000000000001</v>
      </c>
      <c r="CC50">
        <v>1.1399999999999999</v>
      </c>
      <c r="CD50">
        <v>0.27500000000000002</v>
      </c>
      <c r="CE50">
        <v>0.222</v>
      </c>
      <c r="CF50">
        <v>0.05</v>
      </c>
      <c r="CG50">
        <v>6.4000000000000001E-2</v>
      </c>
      <c r="CH50">
        <v>0.35499999999999998</v>
      </c>
      <c r="CI50">
        <v>0.83</v>
      </c>
      <c r="CJ50">
        <v>1.02</v>
      </c>
      <c r="CK50">
        <v>0.505</v>
      </c>
      <c r="CL50">
        <v>0.44400000000000001</v>
      </c>
      <c r="CM50">
        <v>0.47</v>
      </c>
      <c r="CN50">
        <v>0.51800000000000002</v>
      </c>
      <c r="CO50">
        <v>0.503</v>
      </c>
      <c r="CP50">
        <v>0.32600000000000001</v>
      </c>
      <c r="CQ50" s="30">
        <v>2.33</v>
      </c>
      <c r="CR50" s="30">
        <v>2.0499999999999998</v>
      </c>
      <c r="CS50" s="30">
        <v>0.47</v>
      </c>
      <c r="CT50" s="30">
        <v>0.26</v>
      </c>
      <c r="CU50" s="30"/>
      <c r="CV50" s="30">
        <v>2.34</v>
      </c>
      <c r="CW50" s="30"/>
      <c r="CX50" s="35"/>
      <c r="EB50" s="34"/>
      <c r="EC50">
        <v>0.06</v>
      </c>
      <c r="ED50">
        <v>0.7</v>
      </c>
      <c r="EG50">
        <v>0.26</v>
      </c>
      <c r="EM50">
        <v>0.62</v>
      </c>
      <c r="ER50">
        <v>0.41</v>
      </c>
      <c r="EZ50" s="252">
        <v>0.75</v>
      </c>
      <c r="FA50" s="252">
        <v>0.47</v>
      </c>
      <c r="FB50" s="252">
        <v>0.22</v>
      </c>
    </row>
    <row r="51" spans="1:158" customFormat="1" x14ac:dyDescent="0.2">
      <c r="B51" s="96" t="s">
        <v>107</v>
      </c>
      <c r="C51" s="39">
        <v>1.9181891611643302</v>
      </c>
      <c r="D51" s="95">
        <v>1.3995705983762039</v>
      </c>
      <c r="E51" s="38">
        <v>1.5062764367212595</v>
      </c>
      <c r="F51" s="95">
        <v>5.5829714612759638</v>
      </c>
      <c r="G51" s="95">
        <v>2.8492439866345807</v>
      </c>
      <c r="H51" s="95">
        <v>1.3886281911141771</v>
      </c>
      <c r="I51" s="95">
        <v>4.2365558700370194</v>
      </c>
      <c r="J51" s="95">
        <v>0.75007956546426846</v>
      </c>
      <c r="K51" s="95">
        <v>4.1962132104445882</v>
      </c>
      <c r="L51" s="95">
        <v>4.1077946757314434</v>
      </c>
      <c r="M51" s="95">
        <v>2.2582971676633177</v>
      </c>
      <c r="N51" s="94">
        <v>2.9858886796432449</v>
      </c>
      <c r="O51" s="95">
        <v>1.9787145188652508</v>
      </c>
      <c r="P51" s="37">
        <v>3.4179855881877859</v>
      </c>
      <c r="Q51" s="37">
        <v>1.5123388168714997</v>
      </c>
      <c r="R51" s="39">
        <v>1.4464899025208027</v>
      </c>
      <c r="S51" s="37">
        <v>3.3767132641759776</v>
      </c>
      <c r="T51" s="37">
        <v>3.8799131226071322</v>
      </c>
      <c r="U51" s="37">
        <v>3.5049587708288623</v>
      </c>
      <c r="V51" s="37">
        <v>1.5557186470175066</v>
      </c>
      <c r="W51" s="37">
        <v>6.4799579435120993</v>
      </c>
      <c r="X51" s="95">
        <v>2.7016859355862644</v>
      </c>
      <c r="Y51" s="95">
        <v>6.7024436519307757</v>
      </c>
      <c r="Z51" s="95">
        <v>2.6290003283580825</v>
      </c>
      <c r="AA51" s="95">
        <v>3.399841445237695</v>
      </c>
      <c r="AB51" s="38">
        <v>1.9979057747030236</v>
      </c>
      <c r="AC51" s="95">
        <v>1.7874226102554427</v>
      </c>
      <c r="AD51" s="95">
        <v>2.6829419517387332</v>
      </c>
      <c r="AE51" s="95">
        <v>1.4919081231399134</v>
      </c>
      <c r="AF51" s="40">
        <v>0.85</v>
      </c>
      <c r="AG51" s="40">
        <v>1.89</v>
      </c>
      <c r="AH51" s="37">
        <v>4.0767273419682502</v>
      </c>
      <c r="AI51" s="37">
        <v>2.5603390946859239</v>
      </c>
      <c r="AJ51" s="39">
        <v>3.9876711336014741</v>
      </c>
      <c r="AK51" s="38">
        <v>0.98409661231528456</v>
      </c>
      <c r="AL51" s="37">
        <v>0.77554642786195338</v>
      </c>
      <c r="AM51" s="94"/>
      <c r="AN51" s="94"/>
      <c r="AO51" s="94"/>
      <c r="AP51" s="36"/>
      <c r="AQ51" s="36"/>
      <c r="AR51" s="174">
        <v>9.8185177246981414</v>
      </c>
      <c r="AS51" s="174">
        <v>4.9884547491034938</v>
      </c>
      <c r="AT51" s="174">
        <v>2.6250008505397813</v>
      </c>
      <c r="AU51" s="174">
        <v>3.897064511946823</v>
      </c>
      <c r="AV51" s="174">
        <v>3.5383092397533638</v>
      </c>
      <c r="AW51" s="241" t="s">
        <v>44</v>
      </c>
      <c r="AX51" s="249">
        <v>0.32756562303168185</v>
      </c>
      <c r="AY51" s="249">
        <v>0.86348875296160554</v>
      </c>
      <c r="AZ51" s="249">
        <v>3.6930412530179217</v>
      </c>
      <c r="BA51" s="249">
        <v>1.5960995984749053</v>
      </c>
      <c r="BB51" s="249">
        <v>2.8417666430332473</v>
      </c>
      <c r="BC51" s="258">
        <v>0.33168500000000001</v>
      </c>
      <c r="BD51" s="89">
        <v>3.66</v>
      </c>
      <c r="BE51" s="160">
        <v>2.34</v>
      </c>
      <c r="BF51" s="160">
        <v>1.54</v>
      </c>
      <c r="BG51" s="160"/>
      <c r="BH51" s="160">
        <v>1.49</v>
      </c>
      <c r="BI51" s="284">
        <v>2.2799999999999998</v>
      </c>
      <c r="BJ51" s="1">
        <v>1.89</v>
      </c>
      <c r="BK51" s="1">
        <v>0.85</v>
      </c>
      <c r="BL51" s="284"/>
      <c r="BM51" s="161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>
        <v>0.497</v>
      </c>
      <c r="CB51">
        <v>5.37</v>
      </c>
      <c r="CC51">
        <v>6.54</v>
      </c>
      <c r="CD51">
        <v>1.63</v>
      </c>
      <c r="CE51">
        <v>1.36</v>
      </c>
      <c r="CF51">
        <v>0.19900000000000001</v>
      </c>
      <c r="CG51">
        <v>0.33</v>
      </c>
      <c r="CH51">
        <v>1.9910000000000001</v>
      </c>
      <c r="CI51">
        <v>4.97</v>
      </c>
      <c r="CJ51">
        <v>5.67</v>
      </c>
      <c r="CK51">
        <v>3.19</v>
      </c>
      <c r="CL51">
        <v>2.72</v>
      </c>
      <c r="CM51">
        <v>2.67</v>
      </c>
      <c r="CN51">
        <v>3.37</v>
      </c>
      <c r="CO51">
        <v>3.29</v>
      </c>
      <c r="CP51">
        <v>2.17</v>
      </c>
      <c r="CQ51" s="30">
        <v>11.31</v>
      </c>
      <c r="CR51" s="30">
        <v>12.74</v>
      </c>
      <c r="CS51" s="30">
        <v>3.09</v>
      </c>
      <c r="CT51" s="30">
        <v>1.73</v>
      </c>
      <c r="CU51" s="30"/>
      <c r="CV51" s="30">
        <v>13.92</v>
      </c>
      <c r="CW51" s="30"/>
      <c r="CX51" s="35"/>
      <c r="DA51">
        <v>4.26</v>
      </c>
      <c r="DC51">
        <v>1.9</v>
      </c>
      <c r="DD51">
        <v>1.44</v>
      </c>
      <c r="DE51">
        <v>1.38</v>
      </c>
      <c r="DG51">
        <v>2.98</v>
      </c>
      <c r="DH51">
        <v>0.79</v>
      </c>
      <c r="DI51">
        <v>2.89</v>
      </c>
      <c r="DJ51">
        <v>2.42</v>
      </c>
      <c r="DK51">
        <v>6.3</v>
      </c>
      <c r="DM51">
        <v>2.42</v>
      </c>
      <c r="DN51">
        <v>3.93</v>
      </c>
      <c r="DS51">
        <v>1.31</v>
      </c>
      <c r="DT51">
        <v>3.54</v>
      </c>
      <c r="DY51">
        <v>3.55</v>
      </c>
      <c r="DZ51">
        <v>4.25</v>
      </c>
      <c r="EA51">
        <v>2.86</v>
      </c>
      <c r="EB51" s="34"/>
      <c r="EZ51" s="252">
        <v>4.59</v>
      </c>
      <c r="FA51" s="252">
        <v>2.89</v>
      </c>
      <c r="FB51" s="252">
        <v>1.39</v>
      </c>
    </row>
    <row r="52" spans="1:158" customFormat="1" x14ac:dyDescent="0.2">
      <c r="B52" s="96" t="s">
        <v>106</v>
      </c>
      <c r="C52" s="39">
        <v>12.548855987287526</v>
      </c>
      <c r="D52" s="95">
        <v>7.2208230070078896</v>
      </c>
      <c r="E52" s="38">
        <v>7.9862414755595212</v>
      </c>
      <c r="F52" s="95">
        <v>34.40515856527194</v>
      </c>
      <c r="G52" s="95">
        <v>16.667317014346157</v>
      </c>
      <c r="H52" s="95">
        <v>6.4579639208091502</v>
      </c>
      <c r="I52" s="95">
        <v>21.937172549843869</v>
      </c>
      <c r="J52" s="95">
        <v>4.4486269029887664</v>
      </c>
      <c r="K52" s="95">
        <v>22.047260451978822</v>
      </c>
      <c r="L52" s="95">
        <v>21.609998681411628</v>
      </c>
      <c r="M52" s="95">
        <v>13.089420743997396</v>
      </c>
      <c r="N52" s="94">
        <v>16.771411903319621</v>
      </c>
      <c r="O52" s="95">
        <v>10.995071485420334</v>
      </c>
      <c r="P52" s="37">
        <v>20.472532757166924</v>
      </c>
      <c r="Q52" s="37">
        <v>7.8409864519645742</v>
      </c>
      <c r="R52" s="39">
        <v>8.3607578892827519</v>
      </c>
      <c r="S52" s="37">
        <v>17.564046115431843</v>
      </c>
      <c r="T52" s="37">
        <v>21.215364488046049</v>
      </c>
      <c r="U52" s="37">
        <v>22.358195170327637</v>
      </c>
      <c r="V52" s="98">
        <v>8.9087299414954568</v>
      </c>
      <c r="W52" s="37">
        <v>34.67735242953318</v>
      </c>
      <c r="X52" s="95">
        <v>16.858058538092667</v>
      </c>
      <c r="Y52" s="95">
        <v>37.719919746948655</v>
      </c>
      <c r="Z52" s="95">
        <v>15.730510769918304</v>
      </c>
      <c r="AA52" s="95">
        <v>16.076282410414908</v>
      </c>
      <c r="AB52" s="38">
        <v>9.1470641421860179</v>
      </c>
      <c r="AC52" s="95">
        <v>8.6777531130023284</v>
      </c>
      <c r="AD52" s="95">
        <v>11.421413918917048</v>
      </c>
      <c r="AE52" s="95">
        <v>6.6358529837895235</v>
      </c>
      <c r="AF52" s="40">
        <v>3.54</v>
      </c>
      <c r="AG52" s="40">
        <v>10.15</v>
      </c>
      <c r="AH52" s="37">
        <v>21.951286848463756</v>
      </c>
      <c r="AI52" s="98">
        <v>12.510512583856199</v>
      </c>
      <c r="AJ52" s="39">
        <v>22.216336446797477</v>
      </c>
      <c r="AK52" s="38">
        <v>5.1088049660753398</v>
      </c>
      <c r="AL52" s="37">
        <v>3.4761343181099718</v>
      </c>
      <c r="AM52" s="94"/>
      <c r="AN52" s="94"/>
      <c r="AO52" s="94"/>
      <c r="AP52" s="36"/>
      <c r="AQ52" s="36"/>
      <c r="AR52" s="174">
        <v>48.97187025265562</v>
      </c>
      <c r="AS52" s="174">
        <v>34.709432550728259</v>
      </c>
      <c r="AT52" s="174">
        <v>12.690512281545139</v>
      </c>
      <c r="AU52" s="174">
        <v>19.292597846741753</v>
      </c>
      <c r="AV52" s="174">
        <v>21.16925191411902</v>
      </c>
      <c r="AW52" s="241" t="s">
        <v>43</v>
      </c>
      <c r="AX52" s="248">
        <v>3</v>
      </c>
      <c r="AY52" s="248">
        <v>6</v>
      </c>
      <c r="AZ52" s="248">
        <v>25</v>
      </c>
      <c r="BA52" s="248">
        <v>11</v>
      </c>
      <c r="BB52" s="248">
        <v>21</v>
      </c>
      <c r="BC52" s="254">
        <v>1.9225369999999999</v>
      </c>
      <c r="BD52">
        <v>20.100000000000001</v>
      </c>
      <c r="BE52" s="158">
        <v>14.91</v>
      </c>
      <c r="BF52" s="158">
        <v>10.88</v>
      </c>
      <c r="BG52" s="158">
        <v>19</v>
      </c>
      <c r="BH52" s="158">
        <v>7.78</v>
      </c>
      <c r="BI52" s="1"/>
      <c r="BJ52" s="1"/>
      <c r="BK52" s="1"/>
      <c r="BL52" s="1"/>
      <c r="BM52" s="284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97">
        <v>2.69</v>
      </c>
      <c r="CB52" s="97">
        <v>31.1</v>
      </c>
      <c r="CC52" s="97">
        <v>38.299999999999997</v>
      </c>
      <c r="CD52" s="97">
        <v>10</v>
      </c>
      <c r="CE52" s="97">
        <v>8.0399999999999991</v>
      </c>
      <c r="CF52" s="97">
        <v>1.64</v>
      </c>
      <c r="CG52" s="97">
        <v>1.92</v>
      </c>
      <c r="CH52" s="97">
        <v>11.61</v>
      </c>
      <c r="CI52" s="97">
        <v>30.4</v>
      </c>
      <c r="CJ52" s="97">
        <v>34.5</v>
      </c>
      <c r="CK52" s="97">
        <v>19.600000000000001</v>
      </c>
      <c r="CL52" s="97">
        <v>11.6</v>
      </c>
      <c r="CM52" s="97">
        <v>14.4</v>
      </c>
      <c r="CN52" s="97">
        <v>19.7</v>
      </c>
      <c r="CO52" s="97">
        <v>19.899999999999999</v>
      </c>
      <c r="CP52" s="97">
        <v>11.9</v>
      </c>
      <c r="CQ52" s="30">
        <v>53.57</v>
      </c>
      <c r="CR52" s="30">
        <v>90.72</v>
      </c>
      <c r="CS52" s="30">
        <v>22.35</v>
      </c>
      <c r="CT52" s="30">
        <v>9.2200000000000006</v>
      </c>
      <c r="CU52" s="30"/>
      <c r="CV52" s="30">
        <v>94.43</v>
      </c>
      <c r="CW52" s="30"/>
      <c r="CX52" s="35"/>
      <c r="CY52">
        <v>19</v>
      </c>
      <c r="CZ52">
        <v>30</v>
      </c>
      <c r="DA52">
        <v>21</v>
      </c>
      <c r="DB52">
        <v>23</v>
      </c>
      <c r="DC52">
        <v>27</v>
      </c>
      <c r="DD52">
        <v>27</v>
      </c>
      <c r="DE52">
        <v>26</v>
      </c>
      <c r="DF52">
        <v>22</v>
      </c>
      <c r="DG52">
        <v>23</v>
      </c>
      <c r="DH52">
        <v>14</v>
      </c>
      <c r="DI52">
        <v>20</v>
      </c>
      <c r="DJ52">
        <v>25</v>
      </c>
      <c r="DK52">
        <v>25</v>
      </c>
      <c r="DL52">
        <v>25</v>
      </c>
      <c r="DM52">
        <v>18</v>
      </c>
      <c r="DN52">
        <v>23</v>
      </c>
      <c r="DO52">
        <v>24</v>
      </c>
      <c r="DP52">
        <v>30</v>
      </c>
      <c r="DQ52">
        <v>29</v>
      </c>
      <c r="DR52">
        <v>32</v>
      </c>
      <c r="DS52">
        <v>9</v>
      </c>
      <c r="DT52">
        <v>24</v>
      </c>
      <c r="DU52">
        <v>21</v>
      </c>
      <c r="DV52">
        <v>26</v>
      </c>
      <c r="DW52">
        <v>35</v>
      </c>
      <c r="DX52">
        <v>29</v>
      </c>
      <c r="DY52">
        <v>25</v>
      </c>
      <c r="DZ52">
        <v>22</v>
      </c>
      <c r="EA52">
        <v>31</v>
      </c>
      <c r="EB52" s="34">
        <v>24</v>
      </c>
      <c r="ED52">
        <v>22</v>
      </c>
      <c r="EE52">
        <v>18</v>
      </c>
      <c r="EG52">
        <v>3</v>
      </c>
      <c r="EH52">
        <v>6</v>
      </c>
      <c r="EI52">
        <v>8</v>
      </c>
      <c r="EJ52">
        <v>13</v>
      </c>
      <c r="EK52">
        <v>12</v>
      </c>
      <c r="EL52">
        <v>7</v>
      </c>
      <c r="EM52">
        <v>20</v>
      </c>
      <c r="EN52">
        <v>17</v>
      </c>
      <c r="EP52">
        <v>15</v>
      </c>
      <c r="EQ52">
        <v>12</v>
      </c>
      <c r="ER52">
        <v>8</v>
      </c>
      <c r="EZ52" s="250">
        <v>28</v>
      </c>
      <c r="FA52" s="250">
        <v>20</v>
      </c>
      <c r="FB52" s="250">
        <v>11.37</v>
      </c>
    </row>
    <row r="53" spans="1:158" customFormat="1" x14ac:dyDescent="0.2">
      <c r="B53" s="96" t="s">
        <v>105</v>
      </c>
      <c r="C53" s="39">
        <v>0.41007210781130293</v>
      </c>
      <c r="D53" s="95">
        <v>0.27954932157865819</v>
      </c>
      <c r="E53" s="38">
        <v>0.30393262585662856</v>
      </c>
      <c r="F53" s="95">
        <v>1.2088464742050069</v>
      </c>
      <c r="G53" s="95">
        <v>0.6166741783977373</v>
      </c>
      <c r="H53" s="95">
        <v>0.24271616978365132</v>
      </c>
      <c r="I53" s="95">
        <v>0.86393439926111015</v>
      </c>
      <c r="J53" s="95">
        <v>0.15617135612014599</v>
      </c>
      <c r="K53" s="95">
        <v>0.85378826940322672</v>
      </c>
      <c r="L53" s="95">
        <v>0.82482604588126329</v>
      </c>
      <c r="M53" s="95">
        <v>0.46861413814307934</v>
      </c>
      <c r="N53" s="94">
        <v>0.61306286478699146</v>
      </c>
      <c r="O53" s="95">
        <v>0.38730645461517532</v>
      </c>
      <c r="P53" s="37">
        <v>0.730592453245962</v>
      </c>
      <c r="Q53" s="37">
        <v>0.29259042441070443</v>
      </c>
      <c r="R53" s="39">
        <v>0.28399753506261727</v>
      </c>
      <c r="S53" s="37">
        <v>0.67002537019847541</v>
      </c>
      <c r="T53" s="37">
        <v>0.80508423542513619</v>
      </c>
      <c r="U53" s="37">
        <v>0.75207731770906849</v>
      </c>
      <c r="V53" s="37">
        <v>0.33649337099245397</v>
      </c>
      <c r="W53" s="37">
        <v>1.330846034560675</v>
      </c>
      <c r="X53" s="95">
        <v>0.58235986517719462</v>
      </c>
      <c r="Y53" s="95">
        <v>1.4449402093305401</v>
      </c>
      <c r="Z53" s="95">
        <v>0.56396450316247915</v>
      </c>
      <c r="AA53" s="95">
        <v>0.58401299151146213</v>
      </c>
      <c r="AB53" s="38">
        <v>0.34371498062280098</v>
      </c>
      <c r="AC53" s="95">
        <v>0.31725970356933836</v>
      </c>
      <c r="AD53" s="95">
        <v>0.42773259782736928</v>
      </c>
      <c r="AE53" s="95">
        <v>0.24402194584189604</v>
      </c>
      <c r="AF53" s="40">
        <v>0.14799999999999999</v>
      </c>
      <c r="AG53" s="40">
        <v>0.41799999999999998</v>
      </c>
      <c r="AH53" s="37">
        <v>0.84206344313842163</v>
      </c>
      <c r="AI53" s="37">
        <v>0.49572857021031175</v>
      </c>
      <c r="AJ53" s="39">
        <v>0.80866374203513591</v>
      </c>
      <c r="AK53" s="38">
        <v>0.16867106398686205</v>
      </c>
      <c r="AL53" s="37">
        <v>0.13350578567092086</v>
      </c>
      <c r="AM53" s="94"/>
      <c r="AN53" s="94"/>
      <c r="AO53" s="94"/>
      <c r="AP53" s="36"/>
      <c r="AQ53" s="36"/>
      <c r="AR53" s="174">
        <v>1.9698860891478052</v>
      </c>
      <c r="AS53" s="174">
        <v>1.1690704324228234</v>
      </c>
      <c r="AT53" s="174">
        <v>0.51188839040175604</v>
      </c>
      <c r="AU53" s="174">
        <v>0.75281608812592749</v>
      </c>
      <c r="AV53" s="174">
        <v>0.76018156295367667</v>
      </c>
      <c r="AW53" s="241" t="s">
        <v>42</v>
      </c>
      <c r="AX53" s="249">
        <v>5.4015570600349908E-2</v>
      </c>
      <c r="AY53" s="249">
        <v>0.16313815674671153</v>
      </c>
      <c r="AZ53" s="249">
        <v>0.774205594052498</v>
      </c>
      <c r="BA53" s="249">
        <v>0.31358851367821178</v>
      </c>
      <c r="BB53" s="249">
        <v>0.63921737337077711</v>
      </c>
      <c r="BC53" s="258">
        <v>6.4065999999999998E-2</v>
      </c>
      <c r="BD53" s="89">
        <v>0.77</v>
      </c>
      <c r="BE53" s="118">
        <v>0.52300000000000002</v>
      </c>
      <c r="BF53" s="118">
        <v>0.34699999999999998</v>
      </c>
      <c r="BG53" s="118"/>
      <c r="BH53" s="118">
        <v>0.30199999999999999</v>
      </c>
      <c r="BI53" s="284">
        <v>0.49299999999999999</v>
      </c>
      <c r="BJ53" s="1">
        <v>0.41799999999999998</v>
      </c>
      <c r="BK53" s="1">
        <v>0.14799999999999999</v>
      </c>
      <c r="BL53" s="284"/>
      <c r="BM53" s="161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>
        <v>0.10100000000000001</v>
      </c>
      <c r="CB53">
        <v>1.1100000000000001</v>
      </c>
      <c r="CC53">
        <v>1.33</v>
      </c>
      <c r="CD53">
        <v>0.3</v>
      </c>
      <c r="CE53">
        <v>0.29799999999999999</v>
      </c>
      <c r="CF53">
        <v>7.5999999999999998E-2</v>
      </c>
      <c r="CG53">
        <v>6.4000000000000001E-2</v>
      </c>
      <c r="CH53">
        <v>0.41299999999999998</v>
      </c>
      <c r="CI53">
        <v>1.1599999999999999</v>
      </c>
      <c r="CJ53">
        <v>1.21</v>
      </c>
      <c r="CK53">
        <v>0.72</v>
      </c>
      <c r="CL53">
        <v>0.48399999999999999</v>
      </c>
      <c r="CM53">
        <v>0.51</v>
      </c>
      <c r="CN53">
        <v>0.71299999999999997</v>
      </c>
      <c r="CO53">
        <v>0.745</v>
      </c>
      <c r="CP53">
        <v>0.44500000000000001</v>
      </c>
      <c r="CQ53" s="30">
        <v>1.79</v>
      </c>
      <c r="CR53" s="30">
        <v>2.64</v>
      </c>
      <c r="CS53" s="30">
        <v>0.68</v>
      </c>
      <c r="CT53" s="30">
        <v>0.34</v>
      </c>
      <c r="CU53" s="30"/>
      <c r="CV53" s="30">
        <v>2.89</v>
      </c>
      <c r="CW53" s="30"/>
      <c r="CX53" s="35"/>
      <c r="EB53" s="34"/>
      <c r="EZ53" s="252">
        <v>1.01</v>
      </c>
      <c r="FA53" s="252">
        <v>0.65</v>
      </c>
      <c r="FB53" s="252">
        <v>0.3</v>
      </c>
    </row>
    <row r="54" spans="1:158" customFormat="1" x14ac:dyDescent="0.2">
      <c r="B54" s="96" t="s">
        <v>104</v>
      </c>
      <c r="C54" s="39">
        <v>1.2318752352289697</v>
      </c>
      <c r="D54" s="95">
        <v>0.76891413586186597</v>
      </c>
      <c r="E54" s="38">
        <v>0.82298652863416644</v>
      </c>
      <c r="F54" s="95">
        <v>3.574094181571843</v>
      </c>
      <c r="G54" s="95">
        <v>1.7446764264477921</v>
      </c>
      <c r="H54" s="95">
        <v>0.57812508307413402</v>
      </c>
      <c r="I54" s="95">
        <v>2.3454128203391744</v>
      </c>
      <c r="J54" s="95">
        <v>0.47437277052825905</v>
      </c>
      <c r="K54" s="95">
        <v>2.3344436259671166</v>
      </c>
      <c r="L54" s="95">
        <v>2.2255255746545473</v>
      </c>
      <c r="M54" s="95">
        <v>1.3349580360401878</v>
      </c>
      <c r="N54" s="94">
        <v>1.7065070067575945</v>
      </c>
      <c r="O54" s="95">
        <v>0.98580194601431004</v>
      </c>
      <c r="P54" s="37">
        <v>2.2033841126805886</v>
      </c>
      <c r="Q54" s="37">
        <v>0.77082484437957699</v>
      </c>
      <c r="R54" s="39">
        <v>0.75027296011905087</v>
      </c>
      <c r="S54" s="37">
        <v>1.7780340915825326</v>
      </c>
      <c r="T54" s="37">
        <v>2.1995094550243368</v>
      </c>
      <c r="U54" s="37">
        <v>2.2630605038922895</v>
      </c>
      <c r="V54" s="37">
        <v>1.0066210001915126</v>
      </c>
      <c r="W54" s="37">
        <v>3.5878530928511485</v>
      </c>
      <c r="X54" s="95">
        <v>1.7476699912192328</v>
      </c>
      <c r="Y54" s="95">
        <v>4.0126412819485475</v>
      </c>
      <c r="Z54" s="95">
        <v>1.6328011600849046</v>
      </c>
      <c r="AA54" s="95">
        <v>1.41530612149282</v>
      </c>
      <c r="AB54" s="38">
        <v>0.83929267490330839</v>
      </c>
      <c r="AC54" s="95">
        <v>0.79121082662619591</v>
      </c>
      <c r="AD54" s="95">
        <v>0.97541116806353001</v>
      </c>
      <c r="AE54" s="95">
        <v>0.59585331084574611</v>
      </c>
      <c r="AF54" s="40">
        <v>0.33</v>
      </c>
      <c r="AG54" s="40">
        <v>1.18</v>
      </c>
      <c r="AH54" s="37">
        <v>2.3149685763191163</v>
      </c>
      <c r="AI54" s="37">
        <v>1.3109031566069245</v>
      </c>
      <c r="AJ54" s="39">
        <v>2.2408017708328303</v>
      </c>
      <c r="AK54" s="38">
        <v>0.43281972425374504</v>
      </c>
      <c r="AL54" s="37">
        <v>0.32926481411986031</v>
      </c>
      <c r="AM54" s="94"/>
      <c r="AN54" s="94"/>
      <c r="AO54" s="94"/>
      <c r="AP54" s="36"/>
      <c r="AQ54" s="36"/>
      <c r="AR54" s="174">
        <v>5.2677180286471996</v>
      </c>
      <c r="AS54" s="174">
        <v>3.6759970010942515</v>
      </c>
      <c r="AT54" s="174">
        <v>1.3196157647676008</v>
      </c>
      <c r="AU54" s="174">
        <v>1.9556640884122389</v>
      </c>
      <c r="AV54" s="174">
        <v>2.2129396030786306</v>
      </c>
      <c r="AW54" s="241" t="s">
        <v>41</v>
      </c>
      <c r="AX54" s="249">
        <v>0.1236301103294557</v>
      </c>
      <c r="AY54" s="249">
        <v>0.41596188906080844</v>
      </c>
      <c r="AZ54" s="249">
        <v>2.1339473453402742</v>
      </c>
      <c r="BA54" s="249">
        <v>0.82803303830230091</v>
      </c>
      <c r="BB54" s="249">
        <v>1.8712747651373278</v>
      </c>
      <c r="BC54" s="258">
        <v>0.20288</v>
      </c>
      <c r="BD54" s="89">
        <v>2.06</v>
      </c>
      <c r="BE54" s="161">
        <v>1.51</v>
      </c>
      <c r="BF54" s="161">
        <v>1.07</v>
      </c>
      <c r="BG54" s="161"/>
      <c r="BH54" s="161">
        <v>0.83</v>
      </c>
      <c r="BI54" s="284">
        <v>1.44</v>
      </c>
      <c r="BJ54" s="1">
        <v>1.18</v>
      </c>
      <c r="BK54" s="1">
        <v>0.33</v>
      </c>
      <c r="BL54" s="284"/>
      <c r="BM54" s="161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>
        <v>0.26900000000000002</v>
      </c>
      <c r="CB54">
        <v>3.04</v>
      </c>
      <c r="CC54">
        <v>3.62</v>
      </c>
      <c r="CD54">
        <v>0.72</v>
      </c>
      <c r="CE54">
        <v>0.85799999999999998</v>
      </c>
      <c r="CF54">
        <v>0.29699999999999999</v>
      </c>
      <c r="CG54">
        <v>0.20300000000000001</v>
      </c>
      <c r="CH54">
        <v>1.1000000000000001</v>
      </c>
      <c r="CI54">
        <v>3.45</v>
      </c>
      <c r="CJ54">
        <v>3.51</v>
      </c>
      <c r="CK54">
        <v>1.98</v>
      </c>
      <c r="CL54">
        <v>1.2</v>
      </c>
      <c r="CM54">
        <v>1.35</v>
      </c>
      <c r="CN54">
        <v>1.8</v>
      </c>
      <c r="CO54">
        <v>2.02</v>
      </c>
      <c r="CP54">
        <v>1.24</v>
      </c>
      <c r="CQ54" s="30">
        <v>4.45</v>
      </c>
      <c r="CR54" s="30">
        <v>8.27</v>
      </c>
      <c r="CS54" s="30">
        <v>2.13</v>
      </c>
      <c r="CT54" s="30">
        <v>0.93</v>
      </c>
      <c r="CU54" s="30"/>
      <c r="CV54" s="30">
        <v>8.6</v>
      </c>
      <c r="CW54" s="30"/>
      <c r="CX54" s="35"/>
      <c r="DA54">
        <v>2.6</v>
      </c>
      <c r="DC54">
        <v>0.62</v>
      </c>
      <c r="DD54">
        <v>0.62</v>
      </c>
      <c r="DE54">
        <v>0.54</v>
      </c>
      <c r="DG54">
        <v>1.25</v>
      </c>
      <c r="DH54">
        <v>0.57999999999999996</v>
      </c>
      <c r="DI54">
        <v>1.74</v>
      </c>
      <c r="DJ54">
        <v>0.98</v>
      </c>
      <c r="DK54">
        <v>3.39</v>
      </c>
      <c r="DM54">
        <v>0.94</v>
      </c>
      <c r="DN54">
        <v>1.61</v>
      </c>
      <c r="DS54">
        <v>0.86</v>
      </c>
      <c r="DT54">
        <v>2.04</v>
      </c>
      <c r="DY54">
        <v>2</v>
      </c>
      <c r="DZ54">
        <v>2.15</v>
      </c>
      <c r="EA54">
        <v>1.81</v>
      </c>
      <c r="EB54" s="34"/>
      <c r="EZ54" s="252">
        <v>2.88</v>
      </c>
      <c r="FA54" s="252">
        <v>1.9</v>
      </c>
      <c r="FB54" s="252">
        <v>0.81</v>
      </c>
    </row>
    <row r="55" spans="1:158" customFormat="1" x14ac:dyDescent="0.2">
      <c r="B55" s="96" t="s">
        <v>103</v>
      </c>
      <c r="C55" s="39">
        <v>0.20032447451916716</v>
      </c>
      <c r="D55" s="95">
        <v>0.10822951582529487</v>
      </c>
      <c r="E55" s="38">
        <v>0.11762189505567724</v>
      </c>
      <c r="F55" s="95">
        <v>0.5617232927399054</v>
      </c>
      <c r="G55" s="95">
        <v>0.26208911490247688</v>
      </c>
      <c r="H55" s="95">
        <v>8.4667782050583396E-2</v>
      </c>
      <c r="I55" s="95">
        <v>0.33341976842814225</v>
      </c>
      <c r="J55" s="95">
        <v>8.1789659232270065E-2</v>
      </c>
      <c r="K55" s="95">
        <v>0.34561516006998239</v>
      </c>
      <c r="L55" s="95">
        <v>0.31784848241663266</v>
      </c>
      <c r="M55" s="95">
        <v>0.20973924526282012</v>
      </c>
      <c r="N55" s="94">
        <v>0.2645185381483538</v>
      </c>
      <c r="O55" s="95">
        <v>0.14292682346998706</v>
      </c>
      <c r="P55" s="37">
        <v>0.34629065917922175</v>
      </c>
      <c r="Q55" s="37">
        <v>0.11176132001298331</v>
      </c>
      <c r="R55" s="39">
        <v>0.10711437469296081</v>
      </c>
      <c r="S55" s="37">
        <v>0.26340656093042047</v>
      </c>
      <c r="T55" s="37">
        <v>0.32760839728022673</v>
      </c>
      <c r="U55" s="37">
        <v>0.36984627121235436</v>
      </c>
      <c r="V55" s="37">
        <v>0.15964863751093331</v>
      </c>
      <c r="W55" s="37">
        <v>0.52690793585976414</v>
      </c>
      <c r="X55" s="95">
        <v>0.28085435978983914</v>
      </c>
      <c r="Y55" s="95">
        <v>0.60741446754548067</v>
      </c>
      <c r="Z55" s="95">
        <v>0.2638671858311411</v>
      </c>
      <c r="AA55" s="95">
        <v>0.1954218994307593</v>
      </c>
      <c r="AB55" s="38">
        <v>0.11648276530771727</v>
      </c>
      <c r="AC55" s="95">
        <v>0.11334768673516978</v>
      </c>
      <c r="AD55" s="95">
        <v>0.127964852769888</v>
      </c>
      <c r="AE55" s="95">
        <v>8.1731988715803131E-2</v>
      </c>
      <c r="AF55" s="40">
        <v>3.7999999999999999E-2</v>
      </c>
      <c r="AG55" s="40">
        <v>0.16300000000000001</v>
      </c>
      <c r="AH55" s="37">
        <v>0.3325070931311726</v>
      </c>
      <c r="AI55" s="37">
        <v>0.18447456078603619</v>
      </c>
      <c r="AJ55" s="39">
        <v>0.33210703676891723</v>
      </c>
      <c r="AK55" s="38">
        <v>6.0145983528644309E-2</v>
      </c>
      <c r="AL55" s="37">
        <v>4.8103729975728315E-2</v>
      </c>
      <c r="AM55" s="94"/>
      <c r="AN55" s="94"/>
      <c r="AO55" s="94"/>
      <c r="AP55" s="36"/>
      <c r="AQ55" s="36"/>
      <c r="AR55" s="174">
        <v>0.7400679573346004</v>
      </c>
      <c r="AS55" s="174">
        <v>0.60965350134757634</v>
      </c>
      <c r="AT55" s="174">
        <v>0.18725665055596691</v>
      </c>
      <c r="AU55" s="174">
        <v>0.27803347228575193</v>
      </c>
      <c r="AV55" s="174">
        <v>0.35966548666324827</v>
      </c>
      <c r="AW55" s="241" t="s">
        <v>40</v>
      </c>
      <c r="AX55" s="249">
        <v>1.6729611109553587E-2</v>
      </c>
      <c r="AY55" s="249">
        <v>6.3163871195375337E-2</v>
      </c>
      <c r="AZ55" s="249">
        <v>0.30057346226052734</v>
      </c>
      <c r="BA55" s="249">
        <v>0.11804637462710967</v>
      </c>
      <c r="BB55" s="249">
        <v>0.27966293004226211</v>
      </c>
      <c r="BC55" s="258">
        <v>3.0515E-2</v>
      </c>
      <c r="BD55" s="89">
        <v>0.34300000000000003</v>
      </c>
      <c r="BE55" s="161">
        <v>0.23100000000000001</v>
      </c>
      <c r="BF55" s="161">
        <v>0.17199999999999999</v>
      </c>
      <c r="BG55" s="161"/>
      <c r="BH55" s="161">
        <v>0.11799999999999999</v>
      </c>
      <c r="BI55" s="284">
        <v>0.21299999999999999</v>
      </c>
      <c r="BJ55" s="1">
        <v>0.16300000000000001</v>
      </c>
      <c r="BK55" s="1">
        <v>3.7999999999999999E-2</v>
      </c>
      <c r="BL55" s="284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>
        <v>4.2000000000000003E-2</v>
      </c>
      <c r="CB55">
        <v>0.47499999999999998</v>
      </c>
      <c r="CC55">
        <v>0.58899999999999997</v>
      </c>
      <c r="CD55">
        <v>0.105</v>
      </c>
      <c r="CE55">
        <v>0.14699999999999999</v>
      </c>
      <c r="CF55" t="s">
        <v>204</v>
      </c>
      <c r="CG55">
        <v>3.1E-2</v>
      </c>
      <c r="CH55">
        <v>0.17799999999999999</v>
      </c>
      <c r="CI55">
        <v>0.49299999999999999</v>
      </c>
      <c r="CJ55">
        <v>0.49</v>
      </c>
      <c r="CK55">
        <v>0.32300000000000001</v>
      </c>
      <c r="CL55">
        <v>0.13700000000000001</v>
      </c>
      <c r="CM55">
        <v>0.21099999999999999</v>
      </c>
      <c r="CN55">
        <v>0.28299999999999997</v>
      </c>
      <c r="CO55">
        <v>0.28699999999999998</v>
      </c>
      <c r="CP55">
        <v>0.191</v>
      </c>
      <c r="CQ55" s="30"/>
      <c r="CR55" s="30"/>
      <c r="CS55" s="30"/>
      <c r="CT55" s="30"/>
      <c r="CU55" s="30"/>
      <c r="CV55" s="30"/>
      <c r="CW55" s="30"/>
      <c r="CX55" s="35"/>
      <c r="EB55" s="34"/>
      <c r="EZ55" s="252">
        <v>0.41</v>
      </c>
      <c r="FA55" s="252">
        <v>0.28999999999999998</v>
      </c>
      <c r="FB55" s="252">
        <v>0.13</v>
      </c>
    </row>
    <row r="56" spans="1:158" customFormat="1" x14ac:dyDescent="0.2">
      <c r="B56" s="96" t="s">
        <v>102</v>
      </c>
      <c r="C56" s="39">
        <v>1.4262126667632529</v>
      </c>
      <c r="D56" s="95">
        <v>0.73076025428938129</v>
      </c>
      <c r="E56" s="38">
        <v>0.76084810133227432</v>
      </c>
      <c r="F56" s="95">
        <v>3.7149474080795746</v>
      </c>
      <c r="G56" s="95">
        <v>1.7943870032428177</v>
      </c>
      <c r="H56" s="95">
        <v>0.56963771343816427</v>
      </c>
      <c r="I56" s="95">
        <v>2.0206782222296109</v>
      </c>
      <c r="J56" s="95">
        <v>0.59944166798062526</v>
      </c>
      <c r="K56" s="95">
        <v>2.1473953238363865</v>
      </c>
      <c r="L56" s="95">
        <v>2.0534878922584356</v>
      </c>
      <c r="M56" s="95">
        <v>1.3894332549207999</v>
      </c>
      <c r="N56" s="94">
        <v>1.7097950121550443</v>
      </c>
      <c r="O56" s="95">
        <v>0.87599083753696461</v>
      </c>
      <c r="P56" s="37">
        <v>2.3901429260613365</v>
      </c>
      <c r="Q56" s="37">
        <v>0.73089746526112631</v>
      </c>
      <c r="R56" s="39">
        <v>0.6877985790465404</v>
      </c>
      <c r="S56" s="37">
        <v>1.6669585633916251</v>
      </c>
      <c r="T56" s="37">
        <v>2.0765170367869139</v>
      </c>
      <c r="U56" s="37">
        <v>2.5567943191732918</v>
      </c>
      <c r="V56" s="37">
        <v>1.1446026933791731</v>
      </c>
      <c r="W56" s="37">
        <v>3.3256836107737353</v>
      </c>
      <c r="X56" s="95">
        <v>1.9698656894995323</v>
      </c>
      <c r="Y56" s="95">
        <v>3.851990535253325</v>
      </c>
      <c r="Z56" s="95">
        <v>1.8197606825924479</v>
      </c>
      <c r="AA56" s="95">
        <v>1.1740110213171528</v>
      </c>
      <c r="AB56" s="38">
        <v>0.70157204892523528</v>
      </c>
      <c r="AC56" s="95">
        <v>0.68244385141597663</v>
      </c>
      <c r="AD56" s="95">
        <v>0.700531367951582</v>
      </c>
      <c r="AE56" s="95">
        <v>0.4956656687939941</v>
      </c>
      <c r="AF56" s="40">
        <v>0.2</v>
      </c>
      <c r="AG56" s="40">
        <v>1.0900000000000001</v>
      </c>
      <c r="AH56" s="37">
        <v>2.1786505375967873</v>
      </c>
      <c r="AI56" s="37">
        <v>1.1545468028616097</v>
      </c>
      <c r="AJ56" s="39">
        <v>2.1405103170660111</v>
      </c>
      <c r="AK56" s="38">
        <v>0.40000091691231493</v>
      </c>
      <c r="AL56" s="37">
        <v>0.32371196744339603</v>
      </c>
      <c r="AM56" s="94"/>
      <c r="AN56" s="94"/>
      <c r="AO56" s="94"/>
      <c r="AP56" s="36"/>
      <c r="AQ56" s="36"/>
      <c r="AR56" s="174">
        <v>4.342364486562202</v>
      </c>
      <c r="AS56" s="174">
        <v>4.3687218299299921</v>
      </c>
      <c r="AT56" s="174">
        <v>1.1575172452886615</v>
      </c>
      <c r="AU56" s="174">
        <v>1.6986840295090671</v>
      </c>
      <c r="AV56" s="174">
        <v>2.4086939464087993</v>
      </c>
      <c r="AW56" s="241" t="s">
        <v>39</v>
      </c>
      <c r="AX56" s="249">
        <v>9.4841435736033902E-2</v>
      </c>
      <c r="AY56" s="249">
        <v>0.3824674317837356</v>
      </c>
      <c r="AZ56" s="249">
        <v>1.9664887640294935</v>
      </c>
      <c r="BA56" s="249">
        <v>0.74140199957683539</v>
      </c>
      <c r="BB56" s="249">
        <v>1.8354594919721547</v>
      </c>
      <c r="BC56" s="258">
        <v>0.23983199999999999</v>
      </c>
      <c r="BD56" s="89">
        <v>2.16</v>
      </c>
      <c r="BE56" s="161">
        <v>1.53</v>
      </c>
      <c r="BF56" s="161">
        <v>1.18</v>
      </c>
      <c r="BG56" s="161"/>
      <c r="BH56" s="161">
        <v>0.74</v>
      </c>
      <c r="BI56" s="284">
        <v>1.45</v>
      </c>
      <c r="BJ56" s="1">
        <v>1.0900000000000001</v>
      </c>
      <c r="BK56" s="1">
        <v>0.2</v>
      </c>
      <c r="BL56" s="296"/>
      <c r="BM56" s="161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>
        <v>0.25700000000000001</v>
      </c>
      <c r="CB56">
        <v>2.98</v>
      </c>
      <c r="CC56">
        <v>3.86</v>
      </c>
      <c r="CD56">
        <v>0.63</v>
      </c>
      <c r="CE56">
        <v>1.02</v>
      </c>
      <c r="CF56">
        <v>0.188</v>
      </c>
      <c r="CG56">
        <v>0.24</v>
      </c>
      <c r="CH56">
        <v>1.1000000000000001</v>
      </c>
      <c r="CI56">
        <v>3.38</v>
      </c>
      <c r="CJ56">
        <v>3.35</v>
      </c>
      <c r="CK56">
        <v>2.2400000000000002</v>
      </c>
      <c r="CL56">
        <v>1.28</v>
      </c>
      <c r="CM56">
        <v>1.56</v>
      </c>
      <c r="CN56">
        <v>1.9</v>
      </c>
      <c r="CO56">
        <v>2.33</v>
      </c>
      <c r="CP56">
        <v>1.47</v>
      </c>
      <c r="CQ56" s="30">
        <v>3.7</v>
      </c>
      <c r="CR56" s="30">
        <v>10.14</v>
      </c>
      <c r="CS56" s="30">
        <v>2.52</v>
      </c>
      <c r="CT56" s="30">
        <v>0.83</v>
      </c>
      <c r="CU56" s="30"/>
      <c r="CV56" s="30">
        <v>9.74</v>
      </c>
      <c r="CW56" s="30"/>
      <c r="CX56" s="35"/>
      <c r="DA56">
        <v>2.25</v>
      </c>
      <c r="DC56">
        <v>0.73</v>
      </c>
      <c r="DD56">
        <v>0.45</v>
      </c>
      <c r="DE56">
        <v>0.28999999999999998</v>
      </c>
      <c r="DG56">
        <v>0.88</v>
      </c>
      <c r="DH56">
        <v>0.59</v>
      </c>
      <c r="DI56">
        <v>1.76</v>
      </c>
      <c r="DJ56">
        <v>0.59</v>
      </c>
      <c r="DK56">
        <v>2.95</v>
      </c>
      <c r="DM56">
        <v>0.77</v>
      </c>
      <c r="DN56">
        <v>1.52</v>
      </c>
      <c r="DS56">
        <v>0.85</v>
      </c>
      <c r="DT56">
        <v>1.98</v>
      </c>
      <c r="DY56">
        <v>1.92</v>
      </c>
      <c r="DZ56">
        <v>1.87</v>
      </c>
      <c r="EA56">
        <v>1.69</v>
      </c>
      <c r="EB56" s="34"/>
      <c r="EC56">
        <v>0.24</v>
      </c>
      <c r="ED56">
        <v>2.4</v>
      </c>
      <c r="EG56">
        <v>1.1499999999999999</v>
      </c>
      <c r="EM56">
        <v>2.29</v>
      </c>
      <c r="ER56">
        <v>1.79</v>
      </c>
      <c r="EZ56" s="252">
        <v>2.39</v>
      </c>
      <c r="FA56" s="252">
        <v>1.89</v>
      </c>
      <c r="FB56" s="252">
        <v>0.91</v>
      </c>
    </row>
    <row r="57" spans="1:158" customFormat="1" x14ac:dyDescent="0.2">
      <c r="B57" s="96" t="s">
        <v>101</v>
      </c>
      <c r="C57" s="39">
        <v>0.25626556571325032</v>
      </c>
      <c r="D57" s="95">
        <v>0.11688905446500075</v>
      </c>
      <c r="E57" s="38">
        <v>0.13267248154600014</v>
      </c>
      <c r="F57" s="95">
        <v>0.60602748425597219</v>
      </c>
      <c r="G57" s="95">
        <v>0.30484024316301689</v>
      </c>
      <c r="H57" s="95">
        <v>0.10637714901935368</v>
      </c>
      <c r="I57" s="95">
        <v>0.31315276338188258</v>
      </c>
      <c r="J57" s="95">
        <v>0.11812259546536479</v>
      </c>
      <c r="K57" s="95">
        <v>0.34790206767544729</v>
      </c>
      <c r="L57" s="95">
        <v>0.32841205285288</v>
      </c>
      <c r="M57" s="95">
        <v>0.22536205926803188</v>
      </c>
      <c r="N57" s="94">
        <v>0.27042183478523085</v>
      </c>
      <c r="O57" s="95">
        <v>0.14907590279896493</v>
      </c>
      <c r="P57" s="37">
        <v>0.40406922971082282</v>
      </c>
      <c r="Q57" s="37">
        <v>0.11358919094587527</v>
      </c>
      <c r="R57" s="39">
        <v>0.10602443766227507</v>
      </c>
      <c r="S57" s="37">
        <v>0.26804819926354601</v>
      </c>
      <c r="T57" s="37">
        <v>0.34611549451078799</v>
      </c>
      <c r="U57" s="37">
        <v>0.42585150828612761</v>
      </c>
      <c r="V57" s="37">
        <v>0.20662913711573577</v>
      </c>
      <c r="W57" s="37">
        <v>0.53618030955402807</v>
      </c>
      <c r="X57" s="95">
        <v>0.33138776785162577</v>
      </c>
      <c r="Y57" s="95">
        <v>0.6037111626844418</v>
      </c>
      <c r="Z57" s="95">
        <v>0.30100103960411689</v>
      </c>
      <c r="AA57" s="95">
        <v>0.18334609384740383</v>
      </c>
      <c r="AB57" s="38">
        <v>0.10736442755029199</v>
      </c>
      <c r="AC57" s="95">
        <v>0.10850775080692976</v>
      </c>
      <c r="AD57" s="95">
        <v>9.3251233720111876E-2</v>
      </c>
      <c r="AE57" s="95">
        <v>7.4977066719952024E-2</v>
      </c>
      <c r="AF57" s="40">
        <v>2.8000000000000001E-2</v>
      </c>
      <c r="AG57" s="40">
        <v>0.17299999999999999</v>
      </c>
      <c r="AH57" s="37">
        <v>0.34898286569230808</v>
      </c>
      <c r="AI57" s="37">
        <v>0.18366444141824068</v>
      </c>
      <c r="AJ57" s="39">
        <v>0.34060025357540419</v>
      </c>
      <c r="AK57" s="38">
        <v>5.6312988149272804E-2</v>
      </c>
      <c r="AL57" s="37">
        <v>4.5859549853980747E-2</v>
      </c>
      <c r="AM57" s="94"/>
      <c r="AN57" s="94"/>
      <c r="AO57" s="94"/>
      <c r="AP57" s="36"/>
      <c r="AQ57" s="36"/>
      <c r="AR57" s="174">
        <v>0.64585201534244419</v>
      </c>
      <c r="AS57" s="174">
        <v>0.7482383793571149</v>
      </c>
      <c r="AT57" s="174">
        <v>0.18760286870001719</v>
      </c>
      <c r="AU57" s="174">
        <v>0.2586941248637839</v>
      </c>
      <c r="AV57" s="174">
        <v>0.39711459839466695</v>
      </c>
      <c r="AW57" s="241" t="s">
        <v>38</v>
      </c>
      <c r="AX57" s="249">
        <v>1.5145887314418007E-2</v>
      </c>
      <c r="AY57" s="249">
        <v>5.6466002793196815E-2</v>
      </c>
      <c r="AZ57" s="249">
        <v>0.31220205966589337</v>
      </c>
      <c r="BA57" s="249">
        <v>0.11736209785364352</v>
      </c>
      <c r="BB57" s="249">
        <v>0.28240182368027722</v>
      </c>
      <c r="BC57" s="258">
        <v>4.2630000000000001E-2</v>
      </c>
      <c r="BD57" s="89">
        <v>0.31900000000000001</v>
      </c>
      <c r="BE57" s="161">
        <v>0.23200000000000001</v>
      </c>
      <c r="BF57" s="161">
        <v>0.17499999999999999</v>
      </c>
      <c r="BG57" s="161"/>
      <c r="BH57" s="161">
        <v>0.115</v>
      </c>
      <c r="BI57" s="284">
        <v>0.23300000000000001</v>
      </c>
      <c r="BJ57" s="1">
        <v>0.17299999999999999</v>
      </c>
      <c r="BK57" s="1">
        <v>2.8000000000000001E-2</v>
      </c>
      <c r="BL57" s="297"/>
      <c r="BM57" s="118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>
        <v>3.7999999999999999E-2</v>
      </c>
      <c r="CB57">
        <v>0.42899999999999999</v>
      </c>
      <c r="CC57">
        <v>0.55500000000000005</v>
      </c>
      <c r="CD57">
        <v>0.09</v>
      </c>
      <c r="CE57">
        <v>0.157</v>
      </c>
      <c r="CF57">
        <v>0.06</v>
      </c>
      <c r="CG57">
        <v>4.2999999999999997E-2</v>
      </c>
      <c r="CH57">
        <v>0.17799999999999999</v>
      </c>
      <c r="CI57">
        <v>0.63</v>
      </c>
      <c r="CJ57">
        <v>0.60599999999999998</v>
      </c>
      <c r="CK57">
        <v>0.36499999999999999</v>
      </c>
      <c r="CL57">
        <v>0.11799999999999999</v>
      </c>
      <c r="CM57">
        <v>0.22600000000000001</v>
      </c>
      <c r="CN57">
        <v>0.307</v>
      </c>
      <c r="CO57">
        <v>0.36299999999999999</v>
      </c>
      <c r="CP57">
        <v>0.215</v>
      </c>
      <c r="CQ57" s="30">
        <v>0.54</v>
      </c>
      <c r="CR57" s="30">
        <v>1.65</v>
      </c>
      <c r="CS57" s="30">
        <v>0.4</v>
      </c>
      <c r="CT57" s="30">
        <v>0.13</v>
      </c>
      <c r="CU57" s="30"/>
      <c r="CV57" s="30">
        <v>1.61</v>
      </c>
      <c r="CW57" s="93"/>
      <c r="CX57" s="92"/>
      <c r="DA57">
        <v>0.32300000000000001</v>
      </c>
      <c r="DC57">
        <v>0.123</v>
      </c>
      <c r="DD57">
        <v>8.6999999999999994E-2</v>
      </c>
      <c r="DE57">
        <v>8.2000000000000003E-2</v>
      </c>
      <c r="DG57">
        <v>0.13</v>
      </c>
      <c r="DH57">
        <v>0.14399999999999999</v>
      </c>
      <c r="DI57">
        <v>0.25900000000000001</v>
      </c>
      <c r="DJ57">
        <v>8.6999999999999994E-2</v>
      </c>
      <c r="DK57">
        <v>0.38400000000000001</v>
      </c>
      <c r="DM57">
        <v>0.157</v>
      </c>
      <c r="DN57">
        <v>0.20499999999999999</v>
      </c>
      <c r="DS57">
        <v>0.13300000000000001</v>
      </c>
      <c r="DT57">
        <v>0.34200000000000003</v>
      </c>
      <c r="DY57">
        <v>0.29199999999999998</v>
      </c>
      <c r="DZ57">
        <v>0.307</v>
      </c>
      <c r="EA57">
        <v>0.21199999999999999</v>
      </c>
      <c r="EB57" s="34"/>
      <c r="EC57">
        <v>0.03</v>
      </c>
      <c r="ED57">
        <v>0.33</v>
      </c>
      <c r="EG57">
        <v>0.18</v>
      </c>
      <c r="EM57">
        <v>0.36</v>
      </c>
      <c r="ER57">
        <v>0.27</v>
      </c>
      <c r="EZ57" s="252">
        <v>0.38</v>
      </c>
      <c r="FA57" s="252">
        <v>0.3</v>
      </c>
      <c r="FB57" s="252">
        <v>0.15</v>
      </c>
    </row>
    <row r="58" spans="1:158" s="29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1"/>
      <c r="AN58" s="1"/>
      <c r="AO58" s="1"/>
      <c r="AP58" s="20"/>
      <c r="AQ58" s="20"/>
      <c r="AR58" s="167"/>
      <c r="AS58" s="167"/>
      <c r="AT58" s="167"/>
      <c r="AU58" s="168"/>
      <c r="AV58" s="169"/>
      <c r="AW58" s="169"/>
      <c r="AX58" s="169"/>
      <c r="AY58" s="169"/>
      <c r="AZ58" s="169"/>
      <c r="BA58" s="169"/>
      <c r="BB58" s="169"/>
      <c r="BC58" s="169"/>
      <c r="BD58" s="169"/>
      <c r="BE58" s="275"/>
      <c r="BF58" s="169"/>
      <c r="BG58" s="20"/>
      <c r="BH58" s="267"/>
      <c r="BI58" s="20"/>
      <c r="BJ58" s="20"/>
      <c r="BK58" s="20"/>
      <c r="BL58" s="20"/>
      <c r="BM58" s="29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Q58" s="1"/>
      <c r="CR58" s="1"/>
      <c r="CS58" s="1"/>
      <c r="CT58" s="1"/>
      <c r="CU58" s="1"/>
      <c r="CV58" s="1"/>
      <c r="CW58" s="1"/>
      <c r="CX58" s="35"/>
      <c r="CY58" s="1"/>
      <c r="CZ58" s="1"/>
      <c r="EB58" s="34"/>
      <c r="EZ58" s="169"/>
      <c r="FA58" s="169"/>
      <c r="FB58" s="169"/>
    </row>
    <row r="59" spans="1:158" s="29" customFormat="1" x14ac:dyDescent="0.2">
      <c r="A59" s="11" t="s">
        <v>152</v>
      </c>
      <c r="B59" s="11" t="s">
        <v>151</v>
      </c>
      <c r="C59" s="8">
        <v>102.1</v>
      </c>
      <c r="D59" s="8">
        <v>98.6</v>
      </c>
      <c r="E59" s="8">
        <v>76.900000000000006</v>
      </c>
      <c r="F59" s="8">
        <v>72</v>
      </c>
      <c r="G59" s="8">
        <v>62.7</v>
      </c>
      <c r="H59" s="8">
        <v>61.8</v>
      </c>
      <c r="I59" s="8">
        <v>58.5</v>
      </c>
      <c r="J59" s="8">
        <v>58.1</v>
      </c>
      <c r="K59" s="8">
        <v>53.4</v>
      </c>
      <c r="L59" s="8">
        <v>53.3</v>
      </c>
      <c r="M59" s="8">
        <v>51.5</v>
      </c>
      <c r="N59" s="1">
        <v>51.6</v>
      </c>
      <c r="O59" s="8">
        <v>50.3</v>
      </c>
      <c r="P59" s="11">
        <v>58.9</v>
      </c>
      <c r="Q59" s="11">
        <v>83.5</v>
      </c>
      <c r="R59" s="8">
        <v>86</v>
      </c>
      <c r="S59" s="11">
        <v>64.8</v>
      </c>
      <c r="T59" s="8">
        <v>72.099999999999994</v>
      </c>
      <c r="U59" s="8">
        <v>58.8</v>
      </c>
      <c r="V59" s="8">
        <v>61.3</v>
      </c>
      <c r="W59" s="8">
        <v>72</v>
      </c>
      <c r="X59" s="8">
        <v>59.5</v>
      </c>
      <c r="Y59" s="8">
        <v>60.9</v>
      </c>
      <c r="Z59" s="8">
        <v>66</v>
      </c>
      <c r="AA59" s="8">
        <v>48.1</v>
      </c>
      <c r="AB59" s="8">
        <v>50.4</v>
      </c>
      <c r="AC59" s="8">
        <v>39.81</v>
      </c>
      <c r="AD59" s="8">
        <v>29.64</v>
      </c>
      <c r="AE59" s="11">
        <v>37.200000000000003</v>
      </c>
      <c r="AF59" s="11">
        <v>39.9</v>
      </c>
      <c r="AG59" s="11">
        <v>40.9</v>
      </c>
      <c r="AH59" s="11">
        <v>47.9</v>
      </c>
      <c r="AI59" s="11">
        <v>51.5</v>
      </c>
      <c r="AJ59" s="8">
        <v>46.3</v>
      </c>
      <c r="AK59" s="8">
        <v>31.66</v>
      </c>
      <c r="AL59" s="8">
        <v>30.1</v>
      </c>
      <c r="AM59" s="77">
        <v>21.5</v>
      </c>
      <c r="AN59" s="77">
        <v>25.1</v>
      </c>
      <c r="AO59" s="77">
        <v>68.5</v>
      </c>
      <c r="AP59" s="8">
        <v>42.1</v>
      </c>
      <c r="AQ59" s="8">
        <v>41.5</v>
      </c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278"/>
      <c r="BF59" s="167"/>
      <c r="BG59" s="8"/>
      <c r="BH59" s="268"/>
      <c r="BI59" s="8"/>
      <c r="BJ59" s="8"/>
      <c r="BK59" s="8"/>
      <c r="BL59" s="8"/>
      <c r="BM59" s="299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Q59" s="1">
        <v>41</v>
      </c>
      <c r="CR59" s="1">
        <v>64.5</v>
      </c>
      <c r="CS59" s="1"/>
      <c r="CT59" s="1"/>
      <c r="CU59" s="1"/>
      <c r="CV59" s="1"/>
      <c r="CW59" s="1"/>
      <c r="CX59" s="35"/>
      <c r="CY59" s="1"/>
      <c r="CZ59" s="1"/>
      <c r="EB59" s="34"/>
      <c r="EZ59" s="167"/>
      <c r="FA59" s="167"/>
      <c r="FB59" s="167"/>
    </row>
    <row r="60" spans="1:158" s="29" customFormat="1" x14ac:dyDescent="0.2">
      <c r="A60" s="11" t="s">
        <v>148</v>
      </c>
      <c r="B60" s="11" t="s">
        <v>147</v>
      </c>
      <c r="C60" s="8">
        <v>2.1</v>
      </c>
      <c r="D60" s="8">
        <v>2.6</v>
      </c>
      <c r="E60" s="8">
        <v>2.1</v>
      </c>
      <c r="F60" s="8">
        <v>1.5</v>
      </c>
      <c r="G60" s="8">
        <v>1.4</v>
      </c>
      <c r="H60" s="8">
        <v>1.1000000000000001</v>
      </c>
      <c r="I60" s="8">
        <v>1.1000000000000001</v>
      </c>
      <c r="J60" s="8">
        <v>1.8</v>
      </c>
      <c r="K60" s="8">
        <v>1.9</v>
      </c>
      <c r="L60" s="8">
        <v>1.3</v>
      </c>
      <c r="M60" s="8">
        <v>1.6</v>
      </c>
      <c r="N60" s="1">
        <v>1.6</v>
      </c>
      <c r="O60" s="8">
        <v>2.1</v>
      </c>
      <c r="P60" s="11">
        <v>1.4</v>
      </c>
      <c r="Q60" s="11">
        <v>2.8</v>
      </c>
      <c r="R60" s="11">
        <v>2.6</v>
      </c>
      <c r="S60" s="11">
        <v>3.9</v>
      </c>
      <c r="T60" s="8">
        <v>1.4</v>
      </c>
      <c r="U60" s="8">
        <v>1.4</v>
      </c>
      <c r="V60" s="8">
        <v>1.6</v>
      </c>
      <c r="W60" s="8">
        <v>3</v>
      </c>
      <c r="X60" s="8">
        <v>1.9</v>
      </c>
      <c r="Y60" s="8">
        <v>1.6</v>
      </c>
      <c r="Z60" s="8">
        <v>2.2000000000000002</v>
      </c>
      <c r="AA60" s="8">
        <v>1.1000000000000001</v>
      </c>
      <c r="AB60" s="8">
        <v>1.6</v>
      </c>
      <c r="AC60" s="8">
        <v>0.73</v>
      </c>
      <c r="AD60" s="8">
        <v>0.82</v>
      </c>
      <c r="AE60" s="11">
        <v>1.1000000000000001</v>
      </c>
      <c r="AF60" s="11">
        <v>1.4</v>
      </c>
      <c r="AG60" s="11">
        <v>1.1000000000000001</v>
      </c>
      <c r="AH60" s="11">
        <v>1.6</v>
      </c>
      <c r="AI60" s="11">
        <v>2.7</v>
      </c>
      <c r="AJ60" s="8">
        <v>1.3</v>
      </c>
      <c r="AK60" s="8">
        <v>0.8</v>
      </c>
      <c r="AL60" s="8">
        <v>1.3</v>
      </c>
      <c r="AM60" s="8">
        <v>1.2</v>
      </c>
      <c r="AN60" s="8">
        <v>1.3</v>
      </c>
      <c r="AO60" s="8">
        <v>1.5</v>
      </c>
      <c r="AP60" s="8">
        <v>0.87</v>
      </c>
      <c r="AQ60" s="8">
        <v>1</v>
      </c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278"/>
      <c r="BF60" s="167"/>
      <c r="BG60" s="8"/>
      <c r="BH60" s="268"/>
      <c r="BI60" s="8"/>
      <c r="BJ60" s="8"/>
      <c r="BK60" s="8"/>
      <c r="BL60" s="8"/>
      <c r="BM60" s="299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Q60" s="1"/>
      <c r="CR60" s="1"/>
      <c r="CS60" s="1"/>
      <c r="CT60" s="1"/>
      <c r="CU60" s="1"/>
      <c r="CV60" s="1"/>
      <c r="CW60" s="1"/>
      <c r="CX60" s="35"/>
      <c r="CY60" s="1"/>
      <c r="CZ60" s="1"/>
      <c r="EB60" s="34"/>
      <c r="EZ60" s="167"/>
      <c r="FA60" s="167"/>
      <c r="FB60" s="167"/>
    </row>
    <row r="61" spans="1:158" s="29" customFormat="1" x14ac:dyDescent="0.2">
      <c r="A61" s="304" t="s">
        <v>465</v>
      </c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"/>
      <c r="O61" s="8"/>
      <c r="P61" s="11"/>
      <c r="Q61" s="11"/>
      <c r="R61" s="11"/>
      <c r="S61" s="1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1"/>
      <c r="AF61" s="11"/>
      <c r="AG61" s="11"/>
      <c r="AH61" s="11"/>
      <c r="AI61" s="11"/>
      <c r="AJ61" s="8"/>
      <c r="AK61" s="8"/>
      <c r="AL61" s="8"/>
      <c r="AM61" s="8"/>
      <c r="AN61" s="8"/>
      <c r="AO61" s="8"/>
      <c r="AP61" s="8"/>
      <c r="AQ61" s="8"/>
      <c r="AR61" s="167"/>
      <c r="AS61" s="167"/>
      <c r="AT61" s="167"/>
      <c r="AU61" s="167"/>
      <c r="AV61" s="167"/>
      <c r="AW61" s="167"/>
      <c r="AX61" s="167">
        <v>0.28300274552431814</v>
      </c>
      <c r="AY61" s="167"/>
      <c r="AZ61" s="167">
        <v>0.2830178485410233</v>
      </c>
      <c r="BA61" s="167"/>
      <c r="BB61" s="167">
        <v>0.283259730079643</v>
      </c>
      <c r="BC61" s="167">
        <v>0.28295340189610252</v>
      </c>
      <c r="BD61" s="167">
        <v>0.28283114341024967</v>
      </c>
      <c r="BE61" s="278"/>
      <c r="BF61" s="308">
        <v>0.28292400000000001</v>
      </c>
      <c r="BG61" s="305">
        <v>0.2829173333333333</v>
      </c>
      <c r="BH61" s="306">
        <v>0.28278633333333336</v>
      </c>
      <c r="BI61" s="4">
        <v>0.28308866666666671</v>
      </c>
      <c r="BJ61" s="4">
        <v>0.28306575</v>
      </c>
      <c r="BK61" s="4">
        <v>0.28258299999999997</v>
      </c>
      <c r="BL61" s="4">
        <v>0.28299339999999995</v>
      </c>
      <c r="BM61" s="299"/>
      <c r="BN61" s="8"/>
      <c r="BO61" s="8">
        <v>0.283111</v>
      </c>
      <c r="BP61" s="8">
        <v>0.28311599999999998</v>
      </c>
      <c r="BQ61" s="8">
        <v>0.28311350000000002</v>
      </c>
      <c r="BR61" s="8"/>
      <c r="BS61" s="8">
        <v>0.28310799999999997</v>
      </c>
      <c r="BT61" s="8"/>
      <c r="BU61" s="8"/>
      <c r="BV61" s="8"/>
      <c r="BW61" s="8"/>
      <c r="BX61" s="8"/>
      <c r="BY61" s="8"/>
      <c r="BZ61" s="8"/>
      <c r="CQ61" s="1"/>
      <c r="CR61" s="1"/>
      <c r="CS61" s="1"/>
      <c r="CT61" s="1"/>
      <c r="CU61" s="1"/>
      <c r="CV61" s="1"/>
      <c r="CW61" s="1"/>
      <c r="CX61" s="35"/>
      <c r="CY61" s="1"/>
      <c r="CZ61" s="1"/>
      <c r="EB61" s="34"/>
      <c r="EZ61" s="167"/>
      <c r="FA61" s="167"/>
      <c r="FB61" s="167"/>
    </row>
    <row r="62" spans="1:158" s="29" customFormat="1" ht="16" x14ac:dyDescent="0.2">
      <c r="A62" s="71" t="s">
        <v>150</v>
      </c>
      <c r="B62" s="11" t="s">
        <v>149</v>
      </c>
      <c r="C62" s="8">
        <v>12.1</v>
      </c>
      <c r="D62" s="8">
        <v>9.57</v>
      </c>
      <c r="E62" s="8">
        <v>6.18</v>
      </c>
      <c r="F62" s="8">
        <v>9.1</v>
      </c>
      <c r="G62" s="8">
        <v>10</v>
      </c>
      <c r="H62" s="8">
        <v>8.4600000000000009</v>
      </c>
      <c r="I62" s="8">
        <v>10.42</v>
      </c>
      <c r="J62" s="8">
        <v>8.6</v>
      </c>
      <c r="K62" s="8">
        <v>8.8800000000000008</v>
      </c>
      <c r="L62" s="8">
        <v>9.1</v>
      </c>
      <c r="M62" s="8">
        <v>9.6300000000000008</v>
      </c>
      <c r="N62" s="77">
        <v>9.01</v>
      </c>
      <c r="O62" s="8">
        <v>9.25</v>
      </c>
      <c r="P62" s="8">
        <v>10.79</v>
      </c>
      <c r="Q62" s="8">
        <v>13.21</v>
      </c>
      <c r="R62" s="8">
        <v>13.77</v>
      </c>
      <c r="S62" s="8">
        <v>9.9</v>
      </c>
      <c r="T62" s="8">
        <v>9.2200000000000006</v>
      </c>
      <c r="U62" s="8">
        <v>9.4</v>
      </c>
      <c r="V62" s="8">
        <v>10.68</v>
      </c>
      <c r="W62" s="8">
        <v>8.99</v>
      </c>
      <c r="X62" s="8">
        <v>9.08</v>
      </c>
      <c r="Y62" s="8">
        <v>8.52</v>
      </c>
      <c r="Z62" s="8">
        <v>9.35</v>
      </c>
      <c r="AA62" s="8">
        <v>4.13</v>
      </c>
      <c r="AB62" s="21"/>
      <c r="AC62" s="21"/>
      <c r="AD62" s="21"/>
      <c r="AE62" s="21"/>
      <c r="AF62" s="21"/>
      <c r="AG62" s="8">
        <v>11.7</v>
      </c>
      <c r="AH62" s="8">
        <v>11.27</v>
      </c>
      <c r="AI62" s="8">
        <v>11.79</v>
      </c>
      <c r="AJ62" s="8">
        <v>6.83</v>
      </c>
      <c r="AK62" s="21"/>
      <c r="AL62" s="21"/>
      <c r="AM62" s="1"/>
      <c r="AN62" s="1"/>
      <c r="AO62" s="196">
        <v>9.1999999999999993</v>
      </c>
      <c r="AP62" s="8">
        <v>3.98</v>
      </c>
      <c r="AQ62" s="8">
        <v>3.9</v>
      </c>
      <c r="AR62" s="167"/>
      <c r="AS62" s="167"/>
      <c r="AT62" s="167"/>
      <c r="AU62" s="167"/>
      <c r="AV62" s="177"/>
      <c r="AW62" s="177"/>
      <c r="AX62" s="177">
        <v>8.9996888469331928</v>
      </c>
      <c r="AY62" s="177"/>
      <c r="AZ62" s="177">
        <v>10.531696757379779</v>
      </c>
      <c r="BA62" s="177"/>
      <c r="BB62" s="177">
        <v>21.19230399875212</v>
      </c>
      <c r="BC62" s="177">
        <v>8.2402357098850203</v>
      </c>
      <c r="BD62" s="177">
        <v>3.8017536401400327</v>
      </c>
      <c r="BE62" s="279"/>
      <c r="BF62" s="307">
        <v>8.1666666666666661</v>
      </c>
      <c r="BG62" s="8">
        <v>7.9666666666666659</v>
      </c>
      <c r="BH62" s="268">
        <v>4.2333333333333334</v>
      </c>
      <c r="BI62" s="8">
        <v>14.166666666666666</v>
      </c>
      <c r="BJ62" s="8">
        <v>11.625</v>
      </c>
      <c r="BK62" s="8">
        <v>-1.5714285714285714</v>
      </c>
      <c r="BL62" s="8">
        <v>8.92</v>
      </c>
      <c r="BM62" s="299"/>
      <c r="BN62" s="8"/>
      <c r="BO62" s="8">
        <v>14.2</v>
      </c>
      <c r="BP62" s="8">
        <v>14.4</v>
      </c>
      <c r="BQ62" s="8">
        <v>14.3</v>
      </c>
      <c r="BR62" s="8"/>
      <c r="BS62" s="8">
        <v>14</v>
      </c>
      <c r="BT62" s="8"/>
      <c r="BU62" s="8"/>
      <c r="BV62" s="8"/>
      <c r="BW62" s="8"/>
      <c r="BX62" s="8"/>
      <c r="BY62" s="8"/>
      <c r="BZ62" s="8"/>
      <c r="CQ62" s="1"/>
      <c r="CR62" s="1"/>
      <c r="CS62" s="1"/>
      <c r="CT62" s="1"/>
      <c r="CU62" s="1"/>
      <c r="CV62" s="1"/>
      <c r="CW62" s="1"/>
      <c r="CX62" s="35"/>
      <c r="CY62" s="1"/>
      <c r="CZ62" s="1"/>
      <c r="EB62" s="34"/>
      <c r="EZ62" s="177"/>
      <c r="FA62" s="177"/>
      <c r="FB62" s="177"/>
    </row>
    <row r="63" spans="1:158" s="29" customFormat="1" ht="16" x14ac:dyDescent="0.2">
      <c r="A63" s="11" t="s">
        <v>148</v>
      </c>
      <c r="B63" s="11" t="s">
        <v>147</v>
      </c>
      <c r="C63" s="8">
        <v>1.0900000000000001</v>
      </c>
      <c r="D63" s="8">
        <v>0.5</v>
      </c>
      <c r="E63" s="8">
        <v>0.96</v>
      </c>
      <c r="F63" s="8">
        <v>1.1000000000000001</v>
      </c>
      <c r="G63" s="8">
        <v>1.1000000000000001</v>
      </c>
      <c r="H63" s="8">
        <v>0.68</v>
      </c>
      <c r="I63" s="8">
        <v>0.49</v>
      </c>
      <c r="J63" s="8">
        <v>1.1000000000000001</v>
      </c>
      <c r="K63" s="8">
        <v>0.77</v>
      </c>
      <c r="L63" s="8">
        <v>1</v>
      </c>
      <c r="M63" s="8">
        <v>0.67</v>
      </c>
      <c r="N63" s="1"/>
      <c r="O63" s="8">
        <v>0.79</v>
      </c>
      <c r="P63" s="57">
        <v>0.79</v>
      </c>
      <c r="Q63" s="57">
        <v>0.54</v>
      </c>
      <c r="R63" s="57">
        <v>0.65</v>
      </c>
      <c r="S63" s="57">
        <v>1.1000000000000001</v>
      </c>
      <c r="T63" s="57">
        <v>0.86</v>
      </c>
      <c r="U63" s="57">
        <v>1</v>
      </c>
      <c r="V63" s="57">
        <v>0.74</v>
      </c>
      <c r="W63" s="57">
        <v>0.48</v>
      </c>
      <c r="X63" s="57">
        <v>0.52</v>
      </c>
      <c r="Y63" s="57">
        <v>0.59</v>
      </c>
      <c r="Z63" s="57">
        <v>0.85</v>
      </c>
      <c r="AA63" s="8">
        <v>0.57999999999999996</v>
      </c>
      <c r="AB63" s="21"/>
      <c r="AC63" s="21"/>
      <c r="AD63" s="21"/>
      <c r="AE63" s="21"/>
      <c r="AF63" s="21"/>
      <c r="AG63" s="57">
        <v>2</v>
      </c>
      <c r="AH63" s="57">
        <v>0.81</v>
      </c>
      <c r="AI63" s="57">
        <v>0.79</v>
      </c>
      <c r="AJ63" s="57">
        <v>0.66</v>
      </c>
      <c r="AK63" s="21"/>
      <c r="AL63" s="21"/>
      <c r="AM63" s="1"/>
      <c r="AN63" s="1"/>
      <c r="AO63" s="1"/>
      <c r="AP63" s="57">
        <v>0.64</v>
      </c>
      <c r="AQ63" s="57">
        <v>0.51</v>
      </c>
      <c r="AR63" s="167"/>
      <c r="AS63" s="167"/>
      <c r="AT63" s="167"/>
      <c r="AU63" s="167"/>
      <c r="AV63" s="166"/>
      <c r="AW63" s="166"/>
      <c r="AX63" s="166"/>
      <c r="AY63" s="166"/>
      <c r="AZ63" s="166"/>
      <c r="BA63" s="166"/>
      <c r="BB63" s="166"/>
      <c r="BC63" s="166"/>
      <c r="BD63" s="166"/>
      <c r="BE63" s="274"/>
      <c r="BF63" s="166"/>
      <c r="BG63" s="57"/>
      <c r="BH63" s="269"/>
      <c r="BI63" s="57"/>
      <c r="BJ63" s="57"/>
      <c r="BK63" s="57"/>
      <c r="BL63" s="57"/>
      <c r="BM63" s="300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Q63" s="1"/>
      <c r="CR63" s="1"/>
      <c r="CS63" s="1"/>
      <c r="CT63" s="1"/>
      <c r="CU63" s="1"/>
      <c r="CV63" s="1"/>
      <c r="CW63" s="1"/>
      <c r="CX63" s="35"/>
      <c r="CY63" s="1"/>
      <c r="CZ63" s="1"/>
      <c r="EB63" s="34"/>
      <c r="EZ63" s="166"/>
      <c r="FA63" s="166"/>
      <c r="FB63" s="166"/>
    </row>
    <row r="64" spans="1:158" s="29" customFormat="1" ht="12.75" customHeight="1" x14ac:dyDescent="0.2">
      <c r="A64" s="11" t="s">
        <v>50</v>
      </c>
      <c r="B64" s="11" t="s">
        <v>146</v>
      </c>
      <c r="C64" s="78">
        <v>2.6</v>
      </c>
      <c r="D64" s="78">
        <v>1.63</v>
      </c>
      <c r="E64" s="78">
        <v>1.73</v>
      </c>
      <c r="F64" s="78">
        <v>4.16</v>
      </c>
      <c r="G64" s="78">
        <v>2.97</v>
      </c>
      <c r="H64" s="78">
        <v>2.91</v>
      </c>
      <c r="I64" s="78">
        <v>4.2300000000000004</v>
      </c>
      <c r="J64" s="78">
        <v>1.82</v>
      </c>
      <c r="K64" s="78">
        <v>4.46</v>
      </c>
      <c r="L64" s="78">
        <v>4.7699999999999996</v>
      </c>
      <c r="M64" s="78">
        <v>2.86</v>
      </c>
      <c r="N64" s="1"/>
      <c r="O64" s="78">
        <v>3.29</v>
      </c>
      <c r="P64" s="19">
        <v>3.34</v>
      </c>
      <c r="Q64" s="19">
        <v>2.16</v>
      </c>
      <c r="R64" s="19">
        <v>1.7</v>
      </c>
      <c r="S64" s="19">
        <v>3.87</v>
      </c>
      <c r="T64" s="19">
        <v>4.1500000000000004</v>
      </c>
      <c r="U64" s="19">
        <v>2.76</v>
      </c>
      <c r="V64" s="19">
        <v>1.47</v>
      </c>
      <c r="W64" s="19">
        <v>6.52</v>
      </c>
      <c r="X64" s="19">
        <v>2.59</v>
      </c>
      <c r="Y64" s="19">
        <v>3.6</v>
      </c>
      <c r="Z64" s="19">
        <v>2.88</v>
      </c>
      <c r="AA64" s="78">
        <v>9.09</v>
      </c>
      <c r="AB64" s="78">
        <v>4.34</v>
      </c>
      <c r="AC64" s="78">
        <v>3.86</v>
      </c>
      <c r="AD64" s="78">
        <v>6.06</v>
      </c>
      <c r="AE64" s="19">
        <v>3.87</v>
      </c>
      <c r="AF64" s="19">
        <v>3.13</v>
      </c>
      <c r="AG64" s="19">
        <v>1.93</v>
      </c>
      <c r="AH64" s="19">
        <v>4.7</v>
      </c>
      <c r="AI64" s="19">
        <v>3.39</v>
      </c>
      <c r="AJ64" s="19">
        <v>4.74</v>
      </c>
      <c r="AK64" s="19">
        <v>2.98</v>
      </c>
      <c r="AL64" s="19">
        <v>2.87</v>
      </c>
      <c r="AM64" s="192">
        <v>1.6160000000000001</v>
      </c>
      <c r="AN64" s="192">
        <v>2.895</v>
      </c>
      <c r="AO64" s="192">
        <v>2.0979999999999999</v>
      </c>
      <c r="AP64" s="76"/>
      <c r="AQ64" s="76"/>
      <c r="AR64" s="167"/>
      <c r="AS64" s="167"/>
      <c r="AT64" s="167"/>
      <c r="AU64" s="167"/>
      <c r="AV64" s="166"/>
      <c r="AW64" s="166"/>
      <c r="AX64" s="166"/>
      <c r="AY64" s="166"/>
      <c r="AZ64" s="166"/>
      <c r="BA64" s="166"/>
      <c r="BB64" s="166"/>
      <c r="BC64" s="166"/>
      <c r="BD64" s="166"/>
      <c r="BE64" s="274"/>
      <c r="BF64" s="166"/>
      <c r="BG64" s="76"/>
      <c r="BH64" s="270"/>
      <c r="BI64" s="76"/>
      <c r="BJ64" s="76"/>
      <c r="BK64" s="76"/>
      <c r="BL64" s="76"/>
      <c r="BM64" s="301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Q64" s="1"/>
      <c r="CR64" s="1"/>
      <c r="CS64" s="1"/>
      <c r="CT64" s="1"/>
      <c r="CU64" s="1"/>
      <c r="CV64" s="1"/>
      <c r="CW64" s="1"/>
      <c r="CX64" s="35"/>
      <c r="CY64" s="1"/>
      <c r="CZ64" s="1"/>
      <c r="EB64" s="34"/>
      <c r="EZ64" s="166"/>
      <c r="FA64" s="166"/>
      <c r="FB64" s="166"/>
    </row>
    <row r="65" spans="1:158" s="29" customFormat="1" ht="14.25" customHeight="1" x14ac:dyDescent="0.2">
      <c r="A65" s="11" t="s">
        <v>145</v>
      </c>
      <c r="B65" s="11" t="s">
        <v>140</v>
      </c>
      <c r="C65" s="78">
        <v>7.0000000000000001E-3</v>
      </c>
      <c r="D65" s="78">
        <v>4.0000000000000001E-3</v>
      </c>
      <c r="E65" s="78">
        <v>5.0000000000000001E-3</v>
      </c>
      <c r="F65" s="78">
        <v>1.2E-2</v>
      </c>
      <c r="G65" s="78">
        <v>8.0000000000000002E-3</v>
      </c>
      <c r="H65" s="78">
        <v>7.0000000000000001E-3</v>
      </c>
      <c r="I65" s="78">
        <v>1.0999999999999999E-2</v>
      </c>
      <c r="J65" s="78">
        <v>5.0000000000000001E-3</v>
      </c>
      <c r="K65" s="78">
        <v>1.2E-2</v>
      </c>
      <c r="L65" s="78">
        <v>1.2E-2</v>
      </c>
      <c r="M65" s="78">
        <v>8.0000000000000002E-3</v>
      </c>
      <c r="N65" s="1"/>
      <c r="O65" s="78">
        <v>8.9999999999999993E-3</v>
      </c>
      <c r="P65" s="19">
        <v>8.0000000000000002E-3</v>
      </c>
      <c r="Q65" s="19">
        <v>6.0000000000000001E-3</v>
      </c>
      <c r="R65" s="19">
        <v>5.0000000000000001E-3</v>
      </c>
      <c r="S65" s="19">
        <v>0.01</v>
      </c>
      <c r="T65" s="19">
        <v>0.01</v>
      </c>
      <c r="U65" s="19">
        <v>7.0000000000000001E-3</v>
      </c>
      <c r="V65" s="19">
        <v>4.0000000000000001E-3</v>
      </c>
      <c r="W65" s="19">
        <v>1.6E-2</v>
      </c>
      <c r="X65" s="19">
        <v>7.0000000000000001E-3</v>
      </c>
      <c r="Y65" s="19">
        <v>8.9999999999999993E-3</v>
      </c>
      <c r="Z65" s="19">
        <v>8.0000000000000002E-3</v>
      </c>
      <c r="AA65" s="78">
        <v>2.1999999999999999E-2</v>
      </c>
      <c r="AB65" s="78">
        <v>0.06</v>
      </c>
      <c r="AC65" s="78">
        <v>0.01</v>
      </c>
      <c r="AD65" s="78">
        <v>1.6E-2</v>
      </c>
      <c r="AE65" s="19">
        <v>0.01</v>
      </c>
      <c r="AF65" s="19">
        <v>8.0000000000000002E-3</v>
      </c>
      <c r="AG65" s="19">
        <v>5.0000000000000001E-3</v>
      </c>
      <c r="AH65" s="19">
        <v>0.08</v>
      </c>
      <c r="AI65" s="19">
        <v>8.0000000000000002E-3</v>
      </c>
      <c r="AJ65" s="19">
        <v>1.2E-2</v>
      </c>
      <c r="AK65" s="19">
        <v>0.08</v>
      </c>
      <c r="AL65" s="19">
        <v>7.0000000000000001E-3</v>
      </c>
      <c r="AM65" s="193">
        <v>4.0000000000000001E-3</v>
      </c>
      <c r="AN65" s="193">
        <v>8.0000000000000002E-3</v>
      </c>
      <c r="AO65" s="193">
        <v>6.0000000000000001E-3</v>
      </c>
      <c r="AP65" s="76"/>
      <c r="AQ65" s="76"/>
      <c r="AR65" s="167"/>
      <c r="AS65" s="167"/>
      <c r="AT65" s="167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274"/>
      <c r="BF65" s="166"/>
      <c r="BG65" s="76"/>
      <c r="BH65" s="270"/>
      <c r="BI65" s="76"/>
      <c r="BJ65" s="76"/>
      <c r="BK65" s="76"/>
      <c r="BL65" s="76"/>
      <c r="BM65" s="301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Q65" s="1"/>
      <c r="CR65" s="1"/>
      <c r="CS65" s="1"/>
      <c r="CT65" s="1"/>
      <c r="CU65" s="1"/>
      <c r="CV65" s="1"/>
      <c r="CW65" s="1"/>
      <c r="CX65" s="35"/>
      <c r="CY65" s="1"/>
      <c r="CZ65" s="1"/>
      <c r="EB65" s="34"/>
      <c r="EZ65" s="166"/>
      <c r="FA65" s="166"/>
      <c r="FB65" s="166"/>
    </row>
    <row r="66" spans="1:158" s="29" customFormat="1" ht="18" customHeight="1" x14ac:dyDescent="0.2">
      <c r="A66" s="11" t="s">
        <v>51</v>
      </c>
      <c r="B66" s="11" t="s">
        <v>146</v>
      </c>
      <c r="C66" s="78">
        <v>16.82</v>
      </c>
      <c r="D66" s="78">
        <v>8.52</v>
      </c>
      <c r="E66" s="78">
        <v>9.49</v>
      </c>
      <c r="F66" s="78">
        <v>17.8</v>
      </c>
      <c r="G66" s="78">
        <v>14.06</v>
      </c>
      <c r="H66" s="78">
        <v>17.3</v>
      </c>
      <c r="I66" s="78">
        <v>17.16</v>
      </c>
      <c r="J66" s="78">
        <v>13.66</v>
      </c>
      <c r="K66" s="78">
        <v>20.309999999999999</v>
      </c>
      <c r="L66" s="78">
        <v>23.97</v>
      </c>
      <c r="M66" s="78">
        <v>16.59</v>
      </c>
      <c r="N66" s="86">
        <v>17.03</v>
      </c>
      <c r="O66" s="78">
        <v>19.329999999999998</v>
      </c>
      <c r="P66" s="19">
        <v>16.86</v>
      </c>
      <c r="Q66" s="19">
        <v>12.23</v>
      </c>
      <c r="R66" s="19">
        <v>7.66</v>
      </c>
      <c r="S66" s="19">
        <v>19.5</v>
      </c>
      <c r="T66" s="19">
        <v>18.010000000000002</v>
      </c>
      <c r="U66" s="19">
        <v>13.3</v>
      </c>
      <c r="V66" s="19">
        <v>6.82</v>
      </c>
      <c r="W66" s="19">
        <v>28.32</v>
      </c>
      <c r="X66" s="19">
        <v>13.66</v>
      </c>
      <c r="Y66" s="19">
        <v>14.08</v>
      </c>
      <c r="Z66" s="19">
        <v>17.11</v>
      </c>
      <c r="AA66" s="78">
        <v>52.77</v>
      </c>
      <c r="AB66" s="78">
        <v>27.2</v>
      </c>
      <c r="AC66" s="78">
        <v>25.09</v>
      </c>
      <c r="AD66" s="78">
        <v>36.520000000000003</v>
      </c>
      <c r="AE66" s="19">
        <v>23.57</v>
      </c>
      <c r="AF66" s="19">
        <v>23.53</v>
      </c>
      <c r="AG66" s="19">
        <v>7.44</v>
      </c>
      <c r="AH66" s="19">
        <v>22.07</v>
      </c>
      <c r="AI66" s="19">
        <v>18.510000000000002</v>
      </c>
      <c r="AJ66" s="19">
        <v>24.07</v>
      </c>
      <c r="AK66" s="19">
        <v>21.18</v>
      </c>
      <c r="AL66" s="19">
        <v>20.100000000000001</v>
      </c>
      <c r="AM66" s="192">
        <v>6.17</v>
      </c>
      <c r="AN66" s="192">
        <v>14.37</v>
      </c>
      <c r="AO66" s="192">
        <v>15.24</v>
      </c>
      <c r="AP66" s="76"/>
      <c r="AQ66" s="76"/>
      <c r="AR66" s="178">
        <v>32.659999999999997</v>
      </c>
      <c r="AS66" s="178">
        <v>6.28</v>
      </c>
      <c r="AT66" s="167"/>
      <c r="AU66" s="167"/>
      <c r="AV66" s="169"/>
      <c r="AW66" s="169"/>
      <c r="AX66" s="169"/>
      <c r="AY66" s="169"/>
      <c r="AZ66" s="169"/>
      <c r="BA66" s="169"/>
      <c r="BB66" s="169"/>
      <c r="BC66" s="169"/>
      <c r="BD66" s="169"/>
      <c r="BE66" s="275"/>
      <c r="BF66" s="169"/>
      <c r="BG66" s="76"/>
      <c r="BH66" s="270"/>
      <c r="BI66" s="76"/>
      <c r="BJ66" s="76"/>
      <c r="BK66" s="76"/>
      <c r="BL66" s="76"/>
      <c r="BM66" s="301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Q66" s="1"/>
      <c r="CR66" s="1"/>
      <c r="CS66" s="1"/>
      <c r="CT66" s="1"/>
      <c r="CU66" s="1"/>
      <c r="CV66" s="1"/>
      <c r="CW66" s="1"/>
      <c r="CX66" s="35"/>
      <c r="CY66" s="1"/>
      <c r="CZ66" s="1"/>
      <c r="EB66" s="34"/>
      <c r="EZ66" s="169"/>
      <c r="FA66" s="169"/>
      <c r="FB66" s="169"/>
    </row>
    <row r="67" spans="1:158" s="29" customFormat="1" ht="12.75" customHeight="1" x14ac:dyDescent="0.2">
      <c r="A67" s="11" t="s">
        <v>145</v>
      </c>
      <c r="B67" s="11" t="s">
        <v>140</v>
      </c>
      <c r="C67" s="78">
        <v>0.04</v>
      </c>
      <c r="D67" s="78">
        <v>0.02</v>
      </c>
      <c r="E67" s="78">
        <v>0.02</v>
      </c>
      <c r="F67" s="78">
        <v>0.05</v>
      </c>
      <c r="G67" s="78">
        <v>0.04</v>
      </c>
      <c r="H67" s="78">
        <v>0.04</v>
      </c>
      <c r="I67" s="78">
        <v>0.04</v>
      </c>
      <c r="J67" s="78">
        <v>0.03</v>
      </c>
      <c r="K67" s="78">
        <v>0.05</v>
      </c>
      <c r="L67" s="78">
        <v>0.06</v>
      </c>
      <c r="M67" s="78">
        <v>0.04</v>
      </c>
      <c r="N67" s="1"/>
      <c r="O67" s="78">
        <v>0.05</v>
      </c>
      <c r="P67" s="19">
        <v>0.05</v>
      </c>
      <c r="Q67" s="19">
        <v>0.04</v>
      </c>
      <c r="R67" s="19">
        <v>0.02</v>
      </c>
      <c r="S67" s="19">
        <v>0.06</v>
      </c>
      <c r="T67" s="19">
        <v>0.05</v>
      </c>
      <c r="U67" s="19">
        <v>0.03</v>
      </c>
      <c r="V67" s="19">
        <v>0.02</v>
      </c>
      <c r="W67" s="19">
        <v>0.08</v>
      </c>
      <c r="X67" s="19">
        <v>0.03</v>
      </c>
      <c r="Y67" s="19">
        <v>0.04</v>
      </c>
      <c r="Z67" s="19">
        <v>0.04</v>
      </c>
      <c r="AA67" s="78">
        <v>0.14000000000000001</v>
      </c>
      <c r="AB67" s="78">
        <v>7.0000000000000007E-2</v>
      </c>
      <c r="AC67" s="78">
        <v>0.06</v>
      </c>
      <c r="AD67" s="78">
        <v>0.09</v>
      </c>
      <c r="AE67" s="19">
        <v>0.06</v>
      </c>
      <c r="AF67" s="19">
        <v>0.06</v>
      </c>
      <c r="AG67" s="19">
        <v>0.02</v>
      </c>
      <c r="AH67" s="19">
        <v>0.06</v>
      </c>
      <c r="AI67" s="19">
        <v>0.05</v>
      </c>
      <c r="AJ67" s="19">
        <v>7.0000000000000007E-2</v>
      </c>
      <c r="AK67" s="19">
        <v>0.05</v>
      </c>
      <c r="AL67" s="19">
        <v>0.05</v>
      </c>
      <c r="AM67" s="192">
        <v>1.4999999999999999E-2</v>
      </c>
      <c r="AN67" s="192">
        <v>0.04</v>
      </c>
      <c r="AO67" s="192">
        <v>0.04</v>
      </c>
      <c r="AP67" s="76"/>
      <c r="AQ67" s="76"/>
      <c r="AR67" s="167"/>
      <c r="AS67" s="167"/>
      <c r="AT67" s="167"/>
      <c r="AU67" s="167"/>
      <c r="AV67" s="169"/>
      <c r="AW67" s="169"/>
      <c r="AX67" s="169"/>
      <c r="AY67" s="169"/>
      <c r="AZ67" s="169"/>
      <c r="BA67" s="169"/>
      <c r="BB67" s="169"/>
      <c r="BC67" s="169"/>
      <c r="BD67" s="169"/>
      <c r="BE67" s="275"/>
      <c r="BF67" s="169"/>
      <c r="BG67" s="76"/>
      <c r="BH67" s="270"/>
      <c r="BI67" s="76"/>
      <c r="BJ67" s="76"/>
      <c r="BK67" s="76"/>
      <c r="BL67" s="76"/>
      <c r="BM67" s="301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Q67" s="1"/>
      <c r="CR67" s="1"/>
      <c r="CS67" s="1"/>
      <c r="CT67" s="1"/>
      <c r="CU67" s="1"/>
      <c r="CV67" s="1"/>
      <c r="CW67" s="1"/>
      <c r="CX67" s="35"/>
      <c r="CY67" s="1"/>
      <c r="CZ67" s="1"/>
      <c r="EB67" s="34"/>
      <c r="EZ67" s="169"/>
      <c r="FA67" s="169"/>
      <c r="FB67" s="169"/>
    </row>
    <row r="68" spans="1:158" s="29" customFormat="1" ht="12.75" customHeight="1" x14ac:dyDescent="0.2">
      <c r="A68" s="11" t="s">
        <v>144</v>
      </c>
      <c r="B68" s="11"/>
      <c r="C68" s="85">
        <v>9.3600000000000003E-2</v>
      </c>
      <c r="D68" s="85">
        <v>0.1159</v>
      </c>
      <c r="E68" s="85">
        <v>0.11020000000000001</v>
      </c>
      <c r="F68" s="85">
        <v>0.1414</v>
      </c>
      <c r="G68" s="85">
        <v>0.1278</v>
      </c>
      <c r="H68" s="85">
        <v>0.1016</v>
      </c>
      <c r="I68" s="85">
        <v>0.14909</v>
      </c>
      <c r="J68" s="85">
        <v>8.0369999999999997E-2</v>
      </c>
      <c r="K68" s="85">
        <v>0.13289999999999999</v>
      </c>
      <c r="L68" s="85">
        <v>0.1202</v>
      </c>
      <c r="M68" s="85">
        <v>0.1041</v>
      </c>
      <c r="N68" s="83">
        <v>0.12239999999999999</v>
      </c>
      <c r="O68" s="85">
        <v>0.10283</v>
      </c>
      <c r="P68" s="84">
        <v>0.1197</v>
      </c>
      <c r="Q68" s="84">
        <v>0.10680000000000001</v>
      </c>
      <c r="R68" s="84">
        <v>0.13400000000000001</v>
      </c>
      <c r="S68" s="84">
        <v>0.12</v>
      </c>
      <c r="T68" s="84">
        <v>0.13930000000000001</v>
      </c>
      <c r="U68" s="84">
        <v>0.12520000000000001</v>
      </c>
      <c r="V68" s="84">
        <v>0.12989999999999999</v>
      </c>
      <c r="W68" s="84">
        <v>0.13919999999999999</v>
      </c>
      <c r="X68" s="84">
        <v>0.11466999999999999</v>
      </c>
      <c r="Y68" s="84">
        <v>0.15459999999999999</v>
      </c>
      <c r="Z68" s="84">
        <v>0.1019</v>
      </c>
      <c r="AA68" s="85">
        <v>0.10419</v>
      </c>
      <c r="AB68" s="85">
        <v>9.6500000000000002E-2</v>
      </c>
      <c r="AC68" s="85">
        <v>9.2999999999999999E-2</v>
      </c>
      <c r="AD68" s="85">
        <v>0.1003</v>
      </c>
      <c r="AE68" s="84">
        <v>9.9400000000000002E-2</v>
      </c>
      <c r="AF68" s="84">
        <v>8.0500000000000002E-2</v>
      </c>
      <c r="AG68" s="84">
        <v>0.15659999999999999</v>
      </c>
      <c r="AH68" s="84">
        <v>0.12889999999999999</v>
      </c>
      <c r="AI68" s="84">
        <v>0.1106</v>
      </c>
      <c r="AJ68" s="84">
        <v>0.11899999999999999</v>
      </c>
      <c r="AK68" s="84">
        <v>8.5000000000000006E-2</v>
      </c>
      <c r="AL68" s="84">
        <v>8.6300000000000002E-2</v>
      </c>
      <c r="AM68" s="194">
        <v>0.1583</v>
      </c>
      <c r="AN68" s="194">
        <v>0.12180000000000001</v>
      </c>
      <c r="AO68" s="194">
        <v>8.3199999999999996E-2</v>
      </c>
      <c r="AP68" s="76"/>
      <c r="AQ68" s="76"/>
      <c r="AR68" s="167"/>
      <c r="AS68" s="167"/>
      <c r="AT68" s="167"/>
      <c r="AU68" s="167"/>
      <c r="AV68" s="169"/>
      <c r="AW68" s="169"/>
      <c r="AX68" s="169"/>
      <c r="AY68" s="169"/>
      <c r="AZ68" s="169"/>
      <c r="BA68" s="169"/>
      <c r="BB68" s="169"/>
      <c r="BC68" s="169"/>
      <c r="BD68" s="169"/>
      <c r="BE68" s="275"/>
      <c r="BF68" s="169"/>
      <c r="BG68" s="76"/>
      <c r="BH68" s="270"/>
      <c r="BI68" s="76"/>
      <c r="BJ68" s="76"/>
      <c r="BK68" s="76"/>
      <c r="BL68" s="76"/>
      <c r="BM68" s="301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Q68" s="1"/>
      <c r="CR68" s="1"/>
      <c r="CS68" s="1"/>
      <c r="CT68" s="1"/>
      <c r="CU68" s="1"/>
      <c r="CV68" s="1"/>
      <c r="CW68" s="1"/>
      <c r="CX68" s="35"/>
      <c r="CY68" s="1"/>
      <c r="CZ68" s="1"/>
      <c r="EB68" s="34"/>
      <c r="EZ68" s="169"/>
      <c r="FA68" s="169"/>
      <c r="FB68" s="169"/>
    </row>
    <row r="69" spans="1:158" s="29" customFormat="1" ht="12.75" customHeight="1" x14ac:dyDescent="0.2">
      <c r="A69" s="11" t="s">
        <v>141</v>
      </c>
      <c r="B69" s="11" t="s">
        <v>140</v>
      </c>
      <c r="C69" s="85">
        <v>4.0000000000000002E-4</v>
      </c>
      <c r="D69" s="85">
        <v>5.0000000000000001E-4</v>
      </c>
      <c r="E69" s="85">
        <v>5.0000000000000001E-4</v>
      </c>
      <c r="F69" s="85">
        <v>6.9999999999999999E-4</v>
      </c>
      <c r="G69" s="85">
        <v>5.9999999999999995E-4</v>
      </c>
      <c r="H69" s="85">
        <v>4.0000000000000002E-4</v>
      </c>
      <c r="I69" s="85">
        <v>6.3000000000000003E-4</v>
      </c>
      <c r="J69" s="85">
        <v>3.4000000000000002E-4</v>
      </c>
      <c r="K69" s="85">
        <v>5.9999999999999995E-4</v>
      </c>
      <c r="L69" s="85">
        <v>5.0000000000000001E-4</v>
      </c>
      <c r="M69" s="85">
        <v>5.0000000000000001E-4</v>
      </c>
      <c r="N69" s="1"/>
      <c r="O69" s="85">
        <v>4.2999999999999999E-4</v>
      </c>
      <c r="P69" s="84">
        <v>5.0000000000000001E-4</v>
      </c>
      <c r="Q69" s="84">
        <v>5.0000000000000001E-4</v>
      </c>
      <c r="R69" s="84">
        <v>5.9999999999999995E-4</v>
      </c>
      <c r="S69" s="84">
        <v>5.9999999999999995E-4</v>
      </c>
      <c r="T69" s="84">
        <v>5.9999999999999995E-4</v>
      </c>
      <c r="U69" s="84">
        <v>5.9999999999999995E-4</v>
      </c>
      <c r="V69" s="84">
        <v>5.9999999999999995E-4</v>
      </c>
      <c r="W69" s="84">
        <v>5.9999999999999995E-4</v>
      </c>
      <c r="X69" s="84">
        <v>5.0000000000000001E-4</v>
      </c>
      <c r="Y69" s="84">
        <v>6.9999999999999999E-4</v>
      </c>
      <c r="Z69" s="84">
        <v>4.0000000000000002E-4</v>
      </c>
      <c r="AA69" s="85">
        <v>4.4000000000000002E-4</v>
      </c>
      <c r="AB69" s="85">
        <v>4.0000000000000002E-4</v>
      </c>
      <c r="AC69" s="85">
        <v>4.0000000000000002E-4</v>
      </c>
      <c r="AD69" s="85">
        <v>4.0000000000000002E-4</v>
      </c>
      <c r="AE69" s="84">
        <v>4.0000000000000002E-4</v>
      </c>
      <c r="AF69" s="84">
        <v>2.9999999999999997E-4</v>
      </c>
      <c r="AG69" s="84">
        <v>6.9999999999999999E-4</v>
      </c>
      <c r="AH69" s="84">
        <v>5.0000000000000001E-4</v>
      </c>
      <c r="AI69" s="84">
        <v>5.0000000000000001E-4</v>
      </c>
      <c r="AJ69" s="84">
        <v>5.9999999999999995E-4</v>
      </c>
      <c r="AK69" s="84">
        <v>4.0000000000000002E-4</v>
      </c>
      <c r="AL69" s="84">
        <v>4.0000000000000002E-4</v>
      </c>
      <c r="AM69" s="194">
        <v>6.9999999999999999E-4</v>
      </c>
      <c r="AN69" s="194">
        <v>5.0000000000000001E-4</v>
      </c>
      <c r="AO69" s="194">
        <v>4.0000000000000002E-4</v>
      </c>
      <c r="AP69" s="76"/>
      <c r="AQ69" s="76"/>
      <c r="AR69" s="167"/>
      <c r="AS69" s="167"/>
      <c r="AT69" s="167"/>
      <c r="AU69" s="167"/>
      <c r="AV69" s="169"/>
      <c r="AW69" s="169"/>
      <c r="AX69" s="169"/>
      <c r="AY69" s="169"/>
      <c r="AZ69" s="169"/>
      <c r="BA69" s="169"/>
      <c r="BB69" s="169"/>
      <c r="BC69" s="169"/>
      <c r="BD69" s="169"/>
      <c r="BI69" s="76"/>
      <c r="BJ69" s="76"/>
      <c r="BK69" s="76"/>
      <c r="BL69" s="76"/>
      <c r="BM69" s="301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Q69" s="1"/>
      <c r="CR69" s="1"/>
      <c r="CS69" s="1"/>
      <c r="CT69" s="1"/>
      <c r="CU69" s="1"/>
      <c r="CV69" s="1"/>
      <c r="CW69" s="1"/>
      <c r="CX69" s="35"/>
      <c r="CY69" s="1"/>
      <c r="CZ69" s="1"/>
      <c r="EB69" s="34"/>
      <c r="EZ69" s="169"/>
      <c r="FA69" s="169"/>
      <c r="FB69" s="169"/>
    </row>
    <row r="70" spans="1:158" s="29" customFormat="1" ht="12.75" customHeight="1" x14ac:dyDescent="0.2">
      <c r="A70" s="11" t="s">
        <v>143</v>
      </c>
      <c r="B70" s="11"/>
      <c r="C70" s="81">
        <v>0.51282499999999998</v>
      </c>
      <c r="D70" s="81">
        <v>0.51278699999999999</v>
      </c>
      <c r="E70" s="81">
        <v>0.512656</v>
      </c>
      <c r="F70" s="81">
        <v>0.51273999999999997</v>
      </c>
      <c r="G70" s="81">
        <v>0.51275700000000002</v>
      </c>
      <c r="H70" s="81">
        <v>0.51271800000000001</v>
      </c>
      <c r="I70" s="81">
        <v>0.51275099999999996</v>
      </c>
      <c r="J70" s="81">
        <v>0.51272099999999998</v>
      </c>
      <c r="K70" s="81">
        <v>0.51272700000000004</v>
      </c>
      <c r="L70" s="81">
        <v>0.51275400000000004</v>
      </c>
      <c r="M70" s="81">
        <v>0.51267799999999997</v>
      </c>
      <c r="N70" s="83">
        <v>0.51272399999999996</v>
      </c>
      <c r="O70" s="81">
        <v>0.51268599999999998</v>
      </c>
      <c r="P70" s="10">
        <v>0.51285099999999995</v>
      </c>
      <c r="Q70" s="10">
        <v>0.51284799999999997</v>
      </c>
      <c r="R70" s="10">
        <v>0.51288100000000003</v>
      </c>
      <c r="S70" s="10">
        <v>0.512853</v>
      </c>
      <c r="T70" s="10">
        <v>0.51270099999999996</v>
      </c>
      <c r="U70" s="10">
        <v>0.51278900000000005</v>
      </c>
      <c r="V70" s="10">
        <v>0.51278699999999999</v>
      </c>
      <c r="W70" s="10">
        <v>0.51277200000000001</v>
      </c>
      <c r="X70" s="10">
        <v>0.51273400000000002</v>
      </c>
      <c r="Y70" s="10">
        <v>0.51275300000000001</v>
      </c>
      <c r="Z70" s="10">
        <v>0.51268199999999997</v>
      </c>
      <c r="AA70" s="81">
        <v>0.51228099999999999</v>
      </c>
      <c r="AB70" s="81">
        <v>0.51242100000000002</v>
      </c>
      <c r="AC70" s="81">
        <v>0.51230100000000001</v>
      </c>
      <c r="AD70" s="81">
        <v>0.51212400000000002</v>
      </c>
      <c r="AE70" s="10">
        <v>0.51270199999999999</v>
      </c>
      <c r="AF70" s="10">
        <v>0.51268400000000003</v>
      </c>
      <c r="AG70" s="10">
        <v>0.51291900000000001</v>
      </c>
      <c r="AH70" s="10">
        <v>0.512764</v>
      </c>
      <c r="AI70" s="10">
        <v>0.51278999999999997</v>
      </c>
      <c r="AJ70" s="10">
        <v>0.51267399999999996</v>
      </c>
      <c r="AK70" s="10">
        <v>0.51248700000000003</v>
      </c>
      <c r="AL70" s="10">
        <v>0.51266999999999996</v>
      </c>
      <c r="AM70" s="195">
        <v>0.51227599999999995</v>
      </c>
      <c r="AN70" s="195">
        <v>0.51229599999999997</v>
      </c>
      <c r="AO70" s="195">
        <v>0.51272200000000001</v>
      </c>
      <c r="AP70" s="76"/>
      <c r="AQ70" s="76"/>
      <c r="AR70" s="167"/>
      <c r="AS70" s="167"/>
      <c r="AT70" s="167"/>
      <c r="AU70" s="167"/>
      <c r="AV70" s="169"/>
      <c r="AW70" s="169"/>
      <c r="AX70" s="169">
        <v>0.51270800000000005</v>
      </c>
      <c r="AY70" s="169">
        <v>0.51271199999999995</v>
      </c>
      <c r="AZ70" s="169">
        <v>0.51275599999999999</v>
      </c>
      <c r="BA70" s="169">
        <v>0.51272899999999999</v>
      </c>
      <c r="BB70" s="169">
        <v>0.51284099999999999</v>
      </c>
      <c r="BC70" s="169">
        <v>0.51275400000000004</v>
      </c>
      <c r="BD70" s="169">
        <v>0.51263000000000003</v>
      </c>
      <c r="BE70" s="275">
        <v>0.51261299999999999</v>
      </c>
      <c r="BF70" s="169">
        <v>0.51272099999999998</v>
      </c>
      <c r="BG70" s="76">
        <v>0.51265899999999998</v>
      </c>
      <c r="BH70" s="270">
        <v>0.51268800000000003</v>
      </c>
      <c r="BI70" s="76">
        <v>0.51283199999999995</v>
      </c>
      <c r="BJ70" s="76">
        <v>0.51283699999999999</v>
      </c>
      <c r="BK70" s="76">
        <v>0.51263999999999998</v>
      </c>
      <c r="BL70" s="76">
        <v>0.51268599999999998</v>
      </c>
      <c r="BM70" s="301"/>
      <c r="BN70" s="76">
        <v>0.51286200000000004</v>
      </c>
      <c r="BO70" s="76">
        <v>0.51286799999999999</v>
      </c>
      <c r="BP70" s="76">
        <v>0.512876</v>
      </c>
      <c r="BQ70" s="76">
        <v>0.51286866666666675</v>
      </c>
      <c r="BR70" s="76"/>
      <c r="BS70" s="76">
        <v>0.512903</v>
      </c>
      <c r="BT70" s="76">
        <v>0.51291299999999995</v>
      </c>
      <c r="BU70" s="76"/>
      <c r="BV70" s="76"/>
      <c r="BW70" s="76">
        <v>0.51285099999999995</v>
      </c>
      <c r="BX70" s="76"/>
      <c r="BY70" s="76"/>
      <c r="BZ70" s="76"/>
      <c r="CQ70" s="30">
        <v>0.51271</v>
      </c>
      <c r="CR70" s="30">
        <v>0.51282099999999997</v>
      </c>
      <c r="CS70" s="1"/>
      <c r="CT70" s="1"/>
      <c r="CU70" s="1"/>
      <c r="CV70" s="1"/>
      <c r="CW70" s="1"/>
      <c r="CX70" s="35"/>
      <c r="CY70" s="1"/>
      <c r="CZ70" s="1"/>
      <c r="EB70" s="34"/>
      <c r="EZ70" s="169"/>
      <c r="FA70" s="169"/>
      <c r="FB70" s="169"/>
    </row>
    <row r="71" spans="1:158" s="29" customFormat="1" ht="12.75" customHeight="1" x14ac:dyDescent="0.2">
      <c r="A71" s="11" t="s">
        <v>142</v>
      </c>
      <c r="B71" s="11"/>
      <c r="C71" s="59">
        <v>0.51276254048156844</v>
      </c>
      <c r="D71" s="59">
        <v>0.51271223847823122</v>
      </c>
      <c r="E71" s="59">
        <v>0.512600563615769</v>
      </c>
      <c r="F71" s="59">
        <v>0.51267340188937138</v>
      </c>
      <c r="G71" s="59">
        <v>0.51270458384150186</v>
      </c>
      <c r="H71" s="59">
        <v>0.51267692782524765</v>
      </c>
      <c r="I71" s="59">
        <v>0.51269394874397578</v>
      </c>
      <c r="J71" s="59">
        <v>0.51269045568696503</v>
      </c>
      <c r="K71" s="59">
        <v>0.51268057843003012</v>
      </c>
      <c r="L71" s="59">
        <v>0.51271209314003585</v>
      </c>
      <c r="M71" s="59">
        <v>0.51264293217373424</v>
      </c>
      <c r="N71" s="59">
        <v>0.51268276751263275</v>
      </c>
      <c r="O71" s="59">
        <v>0.51265216727300433</v>
      </c>
      <c r="P71" s="59">
        <v>0.51280488195989737</v>
      </c>
      <c r="Q71" s="59">
        <v>0.51278966166045781</v>
      </c>
      <c r="R71" s="59">
        <v>0.51280561184132945</v>
      </c>
      <c r="S71" s="59">
        <v>0.51280213418249798</v>
      </c>
      <c r="T71" s="59">
        <v>0.51263529982508416</v>
      </c>
      <c r="U71" s="59">
        <v>0.51274084483111027</v>
      </c>
      <c r="V71" s="59">
        <v>0.51273491238988411</v>
      </c>
      <c r="W71" s="59">
        <v>0.51270643806931049</v>
      </c>
      <c r="X71" s="59">
        <v>0.51268936977998447</v>
      </c>
      <c r="Y71" s="59">
        <v>0.51269141272053853</v>
      </c>
      <c r="Z71" s="59">
        <v>0.51263800638998214</v>
      </c>
      <c r="AA71" s="59">
        <v>0.51224821937924481</v>
      </c>
      <c r="AB71" s="59">
        <v>0.51238918681322032</v>
      </c>
      <c r="AC71" s="59">
        <v>0.51227678360947859</v>
      </c>
      <c r="AD71" s="59">
        <v>0.51210460788887568</v>
      </c>
      <c r="AE71" s="59">
        <v>0.51267781423086556</v>
      </c>
      <c r="AF71" s="59">
        <v>0.51266299110602587</v>
      </c>
      <c r="AG71" s="59">
        <v>0.51287710608963255</v>
      </c>
      <c r="AH71" s="59">
        <v>0.51272361368710095</v>
      </c>
      <c r="AI71" s="59">
        <v>0.51275274254000958</v>
      </c>
      <c r="AJ71" s="59">
        <v>0.51275274254000958</v>
      </c>
      <c r="AK71" s="59">
        <v>0.51263819465442995</v>
      </c>
      <c r="AL71" s="59">
        <v>0.51265300982756312</v>
      </c>
      <c r="AM71" s="195">
        <v>0.51225373987203837</v>
      </c>
      <c r="AN71" s="195">
        <v>0.5122760044016661</v>
      </c>
      <c r="AO71" s="195">
        <v>0.51268471888183942</v>
      </c>
      <c r="AP71" s="76"/>
      <c r="AQ71" s="76"/>
      <c r="AR71" s="169">
        <v>0.51268641477580223</v>
      </c>
      <c r="AS71" s="169">
        <v>0.51268665955617709</v>
      </c>
      <c r="AT71" s="167"/>
      <c r="AU71" s="167"/>
      <c r="AV71" s="169"/>
      <c r="AW71" s="169"/>
      <c r="AX71" s="169">
        <v>0.51268803689795439</v>
      </c>
      <c r="AY71" s="169">
        <v>0.51268616841418768</v>
      </c>
      <c r="AZ71" s="169">
        <v>0.51271542496488598</v>
      </c>
      <c r="BA71" s="169">
        <v>0.51268485627072546</v>
      </c>
      <c r="BB71" s="169">
        <v>0.51276556271915763</v>
      </c>
      <c r="BC71" s="169">
        <v>0.51270573567862709</v>
      </c>
      <c r="BD71" s="169">
        <v>0.51255231710828864</v>
      </c>
      <c r="BE71" s="275">
        <v>0.5125105134493011</v>
      </c>
      <c r="BF71" s="169">
        <v>0.51264724308073384</v>
      </c>
      <c r="BG71" s="76">
        <v>0.51258899750968523</v>
      </c>
      <c r="BH71" s="270">
        <v>0.5126261390343021</v>
      </c>
      <c r="BI71" s="76">
        <v>0.51274434849549599</v>
      </c>
      <c r="BJ71" s="76">
        <v>0.51279185622796386</v>
      </c>
      <c r="BK71" s="76">
        <v>0.51261575384816105</v>
      </c>
      <c r="BL71" s="76">
        <v>0.51266114491163461</v>
      </c>
      <c r="BM71" s="301"/>
      <c r="BN71" s="76">
        <v>0.51275305372779967</v>
      </c>
      <c r="BO71" s="76">
        <v>0.51275987950247326</v>
      </c>
      <c r="BP71" s="76">
        <v>0.51275784805601632</v>
      </c>
      <c r="BQ71" s="76">
        <v>0.51275692709542975</v>
      </c>
      <c r="BR71" s="76"/>
      <c r="BS71" s="76">
        <v>0.51281970032573998</v>
      </c>
      <c r="BT71" s="76">
        <v>0.51283110731864279</v>
      </c>
      <c r="BU71" s="76"/>
      <c r="BV71" s="76"/>
      <c r="BW71" s="76">
        <v>0.51279382878908986</v>
      </c>
      <c r="BX71" s="76"/>
      <c r="BY71" s="76"/>
      <c r="BZ71" s="76"/>
      <c r="CQ71" s="82">
        <v>0.51268149617073244</v>
      </c>
      <c r="CR71" s="82">
        <v>0.51277251635181464</v>
      </c>
      <c r="CS71" s="1"/>
      <c r="CT71" s="1"/>
      <c r="CU71" s="1"/>
      <c r="CV71" s="1"/>
      <c r="CW71" s="1"/>
      <c r="CX71" s="35"/>
      <c r="CY71" s="1"/>
      <c r="CZ71" s="1"/>
      <c r="EB71" s="34"/>
      <c r="EZ71" s="169"/>
      <c r="FA71" s="169"/>
      <c r="FB71" s="169"/>
    </row>
    <row r="72" spans="1:158" s="29" customFormat="1" ht="12.75" customHeight="1" x14ac:dyDescent="0.2">
      <c r="A72" s="11" t="s">
        <v>141</v>
      </c>
      <c r="B72" s="11" t="s">
        <v>140</v>
      </c>
      <c r="C72" s="81">
        <v>7.9999999999999996E-6</v>
      </c>
      <c r="D72" s="81">
        <v>8.2045919999999991E-6</v>
      </c>
      <c r="E72" s="81">
        <v>5.1265600000000008E-6</v>
      </c>
      <c r="F72" s="81">
        <v>7.1783599999999995E-6</v>
      </c>
      <c r="G72" s="81">
        <v>8.2041119999999994E-6</v>
      </c>
      <c r="H72" s="81">
        <v>8.2034879999999991E-6</v>
      </c>
      <c r="I72" s="81">
        <v>3.9999999999999998E-6</v>
      </c>
      <c r="J72" s="81">
        <v>5.0000000000000004E-6</v>
      </c>
      <c r="K72" s="81">
        <v>5.1272700000000005E-6</v>
      </c>
      <c r="L72" s="81">
        <v>7.1785560000000007E-6</v>
      </c>
      <c r="M72" s="81">
        <v>1.025356E-5</v>
      </c>
      <c r="N72" s="1"/>
      <c r="O72" s="81">
        <v>3.0000000000000001E-6</v>
      </c>
      <c r="P72" s="10">
        <v>6.0000000000000002E-6</v>
      </c>
      <c r="Q72" s="10">
        <v>6.0000000000000002E-6</v>
      </c>
      <c r="R72" s="10">
        <v>1.0000000000000001E-5</v>
      </c>
      <c r="S72" s="10">
        <v>3.9999999999999998E-6</v>
      </c>
      <c r="T72" s="10">
        <v>7.9999999999999996E-6</v>
      </c>
      <c r="U72" s="10">
        <v>7.9999999999999996E-6</v>
      </c>
      <c r="V72" s="10">
        <v>7.9999999999999996E-6</v>
      </c>
      <c r="W72" s="10">
        <v>6.0000000000000002E-6</v>
      </c>
      <c r="X72" s="10">
        <v>3.9999999999999998E-6</v>
      </c>
      <c r="Y72" s="10">
        <v>5.1275300000000009E-6</v>
      </c>
      <c r="Z72" s="10">
        <v>7.1775479999999991E-6</v>
      </c>
      <c r="AA72" s="81">
        <v>3.9999999999999998E-6</v>
      </c>
      <c r="AB72" s="81">
        <v>6.1490519999999997E-6</v>
      </c>
      <c r="AC72" s="81">
        <v>7.1722139999999997E-6</v>
      </c>
      <c r="AD72" s="81">
        <v>7.1697360000000003E-6</v>
      </c>
      <c r="AE72" s="10">
        <v>1.0000000000000001E-5</v>
      </c>
      <c r="AF72" s="10">
        <v>6.0000000000000002E-6</v>
      </c>
      <c r="AG72" s="10">
        <v>7.9999999999999996E-6</v>
      </c>
      <c r="AH72" s="10">
        <v>8.2042239999999991E-6</v>
      </c>
      <c r="AI72" s="10">
        <v>1.0000000000000001E-5</v>
      </c>
      <c r="AJ72" s="10">
        <v>7.9999999999999996E-6</v>
      </c>
      <c r="AK72" s="10">
        <v>8.1997920000000005E-6</v>
      </c>
      <c r="AL72" s="10">
        <v>6.0000000000000002E-6</v>
      </c>
      <c r="AM72" s="195">
        <v>7.9999999999999996E-6</v>
      </c>
      <c r="AN72" s="195">
        <v>7.9999999999999996E-6</v>
      </c>
      <c r="AO72" s="195">
        <v>7.9999999999999996E-6</v>
      </c>
      <c r="AP72" s="76"/>
      <c r="AQ72" s="76"/>
      <c r="AR72" s="167"/>
      <c r="AS72" s="167"/>
      <c r="AT72" s="167"/>
      <c r="AU72" s="167"/>
      <c r="AV72" s="169"/>
      <c r="AW72" s="169"/>
      <c r="BC72" s="169"/>
      <c r="BM72" s="301"/>
      <c r="BU72" s="76"/>
      <c r="BV72" s="76"/>
      <c r="BX72" s="76"/>
      <c r="BY72" s="76"/>
      <c r="BZ72" s="76"/>
      <c r="CQ72" s="1"/>
      <c r="CR72" s="1"/>
      <c r="CS72" s="1"/>
      <c r="CT72" s="1"/>
      <c r="CU72" s="1"/>
      <c r="CV72" s="1"/>
      <c r="CW72" s="1"/>
      <c r="CX72" s="35"/>
      <c r="CY72" s="1"/>
      <c r="CZ72" s="1"/>
      <c r="EB72" s="34"/>
      <c r="EZ72" s="169"/>
      <c r="FA72" s="169"/>
      <c r="FB72" s="169"/>
    </row>
    <row r="73" spans="1:158" s="29" customFormat="1" ht="17" thickBot="1" x14ac:dyDescent="0.25">
      <c r="A73" s="71" t="s">
        <v>139</v>
      </c>
      <c r="B73" s="11"/>
      <c r="C73" s="78">
        <v>4.9911322500517663</v>
      </c>
      <c r="D73" s="78">
        <v>3.9242114154958152</v>
      </c>
      <c r="E73" s="78">
        <v>1.2001825091156881</v>
      </c>
      <c r="F73" s="78">
        <v>2.498233458143595</v>
      </c>
      <c r="G73" s="78">
        <v>2.8730208793814604</v>
      </c>
      <c r="H73" s="78">
        <v>2.3108489984347003</v>
      </c>
      <c r="I73" s="78">
        <v>2.5600494746380598</v>
      </c>
      <c r="J73" s="78">
        <v>2.4818551783223342</v>
      </c>
      <c r="K73" s="78">
        <v>2.1711239713329</v>
      </c>
      <c r="L73" s="78">
        <v>2.7834506929247382</v>
      </c>
      <c r="M73" s="78">
        <v>1.388954044576618</v>
      </c>
      <c r="N73" s="80">
        <v>2.2000000000000002</v>
      </c>
      <c r="O73" s="78">
        <v>1.5389944287669266</v>
      </c>
      <c r="P73" s="19">
        <v>4.734382836286688</v>
      </c>
      <c r="Q73" s="19">
        <v>5.0554429538873791</v>
      </c>
      <c r="R73" s="19">
        <v>5.4294646748798137</v>
      </c>
      <c r="S73" s="19">
        <v>4.8289825938563347</v>
      </c>
      <c r="T73" s="19">
        <v>1.7573558209349471</v>
      </c>
      <c r="U73" s="19">
        <v>3.4825179309305732</v>
      </c>
      <c r="V73" s="19">
        <v>3.4295676979678724</v>
      </c>
      <c r="W73" s="19">
        <v>3.1427848046017282</v>
      </c>
      <c r="X73" s="79">
        <v>2.4958284899101457</v>
      </c>
      <c r="Y73" s="19">
        <v>2.5708458013862234</v>
      </c>
      <c r="Z73" s="19">
        <v>1.6569660420051591</v>
      </c>
      <c r="AA73" s="78">
        <v>-6.3969852058731735</v>
      </c>
      <c r="AB73" s="78">
        <v>-3.589088340297808</v>
      </c>
      <c r="AC73" s="78">
        <v>-6.0477061462238524</v>
      </c>
      <c r="AD73" s="78">
        <v>-9.663713388519124</v>
      </c>
      <c r="AE73" s="19">
        <v>1.7104270144274736</v>
      </c>
      <c r="AF73" s="19">
        <v>1.4890336974215934</v>
      </c>
      <c r="AG73" s="19">
        <v>5.6912981824286391</v>
      </c>
      <c r="AH73" s="19">
        <v>2.8726014365032526</v>
      </c>
      <c r="AI73" s="19">
        <v>3.5312954588029299</v>
      </c>
      <c r="AJ73" s="19">
        <v>1.1137950373041328</v>
      </c>
      <c r="AK73" s="19">
        <v>-2.4953942296368492</v>
      </c>
      <c r="AL73" s="19">
        <v>1.0482812489787108</v>
      </c>
      <c r="AM73" s="192">
        <v>-6.9565548819816581</v>
      </c>
      <c r="AN73" s="192">
        <v>-6.431919326799207</v>
      </c>
      <c r="AO73" s="192">
        <v>2.6311246281451872</v>
      </c>
      <c r="AP73" s="76"/>
      <c r="AQ73" s="76"/>
      <c r="AR73" s="179">
        <v>2.1996095454435149</v>
      </c>
      <c r="AS73" s="179">
        <v>1.9834197322809999</v>
      </c>
      <c r="AT73" s="167"/>
      <c r="AU73" s="167"/>
      <c r="AV73" s="169"/>
      <c r="AW73" s="169"/>
      <c r="AX73" s="169">
        <v>1.7385187493390575</v>
      </c>
      <c r="AY73" s="169">
        <v>2.195441381913632</v>
      </c>
      <c r="AZ73" s="169">
        <v>2.7772739938947133</v>
      </c>
      <c r="BA73" s="169">
        <v>2.672373466243716</v>
      </c>
      <c r="BB73" s="169">
        <v>6.2837473912846775</v>
      </c>
      <c r="BC73" s="89">
        <v>3.3210045777298802</v>
      </c>
      <c r="BD73" s="169">
        <v>0.20255629477716752</v>
      </c>
      <c r="BE73" s="275">
        <v>0.77865844759994474</v>
      </c>
      <c r="BF73" s="169">
        <v>2.8684471070472561</v>
      </c>
      <c r="BG73" s="76">
        <v>1.731948681102935</v>
      </c>
      <c r="BH73" s="270">
        <v>2.38125030495695</v>
      </c>
      <c r="BI73" s="76">
        <v>4.8889053686496098</v>
      </c>
      <c r="BJ73" s="76">
        <v>4.1065782134053208</v>
      </c>
      <c r="BK73" s="76">
        <v>0.74633651133027001</v>
      </c>
      <c r="BL73" s="76">
        <v>1.4057990624483097</v>
      </c>
      <c r="BM73" s="301"/>
      <c r="BN73" s="76">
        <v>4.7293908072565394</v>
      </c>
      <c r="BO73" s="76">
        <v>4.8625738824137343</v>
      </c>
      <c r="BP73" s="76">
        <v>4.822936727790772</v>
      </c>
      <c r="BQ73" s="76">
        <v>4.8049671391536819</v>
      </c>
      <c r="BR73" s="76"/>
      <c r="BS73" s="76">
        <v>5.8512666975496508</v>
      </c>
      <c r="BT73" s="76">
        <v>6.0738335652277264</v>
      </c>
      <c r="BU73" s="76"/>
      <c r="BV73" s="76"/>
      <c r="BW73" s="76">
        <v>5.4797278929585858</v>
      </c>
      <c r="BX73" s="76"/>
      <c r="BY73" s="76"/>
      <c r="BZ73" s="76"/>
      <c r="CQ73">
        <v>1.8776658258579104</v>
      </c>
      <c r="CR73">
        <v>4.2435994596923265</v>
      </c>
      <c r="CS73" s="1"/>
      <c r="CT73" s="1"/>
      <c r="CU73" s="1"/>
      <c r="CV73" s="1"/>
      <c r="CW73" s="1"/>
      <c r="CX73" s="35"/>
      <c r="CY73" s="1"/>
      <c r="CZ73" s="1"/>
      <c r="EB73" s="34"/>
      <c r="EZ73" s="169"/>
      <c r="FA73" s="169"/>
      <c r="FB73" s="169"/>
    </row>
    <row r="74" spans="1:158" s="75" customFormat="1" ht="17" thickTop="1" thickBot="1" x14ac:dyDescent="0.25">
      <c r="B74" s="75" t="s">
        <v>138</v>
      </c>
      <c r="C74" s="75">
        <f t="shared" ref="C74:AO74" si="90">1/C66*100</f>
        <v>5.9453032104637336</v>
      </c>
      <c r="D74" s="75">
        <f t="shared" si="90"/>
        <v>11.737089201877934</v>
      </c>
      <c r="E74" s="75">
        <f t="shared" si="90"/>
        <v>10.537407797681771</v>
      </c>
      <c r="F74" s="75">
        <f t="shared" si="90"/>
        <v>5.6179775280898872</v>
      </c>
      <c r="G74" s="75">
        <f t="shared" si="90"/>
        <v>7.112375533428164</v>
      </c>
      <c r="H74" s="75">
        <f t="shared" si="90"/>
        <v>5.7803468208092488</v>
      </c>
      <c r="I74" s="75">
        <f t="shared" si="90"/>
        <v>5.8275058275058269</v>
      </c>
      <c r="J74" s="75">
        <f t="shared" si="90"/>
        <v>7.3206442166910692</v>
      </c>
      <c r="K74" s="75">
        <f t="shared" si="90"/>
        <v>4.9236829148202856</v>
      </c>
      <c r="L74" s="75">
        <f t="shared" si="90"/>
        <v>4.1718815185648728</v>
      </c>
      <c r="M74" s="75">
        <f t="shared" si="90"/>
        <v>6.027727546714889</v>
      </c>
      <c r="N74" s="75">
        <f t="shared" si="90"/>
        <v>5.8719906048150321</v>
      </c>
      <c r="O74" s="75">
        <f t="shared" si="90"/>
        <v>5.1733057423693749</v>
      </c>
      <c r="P74" s="75">
        <f t="shared" si="90"/>
        <v>5.9311981020166078</v>
      </c>
      <c r="Q74" s="75">
        <f t="shared" si="90"/>
        <v>8.1766148814390842</v>
      </c>
      <c r="R74" s="75">
        <f t="shared" si="90"/>
        <v>13.054830287206265</v>
      </c>
      <c r="S74" s="75">
        <f t="shared" si="90"/>
        <v>5.1282051282051277</v>
      </c>
      <c r="T74" s="75">
        <f t="shared" si="90"/>
        <v>5.5524708495280395</v>
      </c>
      <c r="U74" s="75">
        <f t="shared" si="90"/>
        <v>7.518796992481203</v>
      </c>
      <c r="V74" s="75">
        <f t="shared" si="90"/>
        <v>14.662756598240467</v>
      </c>
      <c r="W74" s="75">
        <f t="shared" si="90"/>
        <v>3.5310734463276838</v>
      </c>
      <c r="X74" s="75">
        <f t="shared" si="90"/>
        <v>7.3206442166910692</v>
      </c>
      <c r="Y74" s="75">
        <f t="shared" si="90"/>
        <v>7.1022727272727275</v>
      </c>
      <c r="Z74" s="75">
        <f t="shared" si="90"/>
        <v>5.8445353594389244</v>
      </c>
      <c r="AA74" s="75">
        <f t="shared" si="90"/>
        <v>1.8950161076369147</v>
      </c>
      <c r="AB74" s="75">
        <f t="shared" si="90"/>
        <v>3.6764705882352944</v>
      </c>
      <c r="AC74" s="75">
        <f t="shared" si="90"/>
        <v>3.9856516540454363</v>
      </c>
      <c r="AD74" s="75">
        <f t="shared" si="90"/>
        <v>2.7382256297918945</v>
      </c>
      <c r="AE74" s="75">
        <f t="shared" si="90"/>
        <v>4.2426813746287646</v>
      </c>
      <c r="AF74" s="75">
        <f t="shared" si="90"/>
        <v>4.2498937526561837</v>
      </c>
      <c r="AG74" s="75">
        <f t="shared" si="90"/>
        <v>13.440860215053762</v>
      </c>
      <c r="AH74" s="75">
        <f t="shared" si="90"/>
        <v>4.5310376076121432</v>
      </c>
      <c r="AI74" s="75">
        <f t="shared" si="90"/>
        <v>5.4024851431658565</v>
      </c>
      <c r="AJ74" s="75">
        <f t="shared" si="90"/>
        <v>4.1545492314083923</v>
      </c>
      <c r="AK74" s="75">
        <f t="shared" si="90"/>
        <v>4.7214353163361666</v>
      </c>
      <c r="AL74" s="75">
        <f t="shared" si="90"/>
        <v>4.9751243781094523</v>
      </c>
      <c r="AM74" s="75">
        <f t="shared" si="90"/>
        <v>16.207455429497568</v>
      </c>
      <c r="AN74" s="75">
        <f t="shared" si="90"/>
        <v>6.9589422407794022</v>
      </c>
      <c r="AO74" s="75">
        <f t="shared" si="90"/>
        <v>6.5616797900262469</v>
      </c>
      <c r="AR74" s="180">
        <f>1/AR66*100</f>
        <v>3.0618493570116354</v>
      </c>
      <c r="AS74" s="180">
        <f>1/AS66*100</f>
        <v>15.923566878980891</v>
      </c>
      <c r="AT74" s="180" t="e">
        <f>1/AT66*100</f>
        <v>#DIV/0!</v>
      </c>
      <c r="AU74" s="180" t="e">
        <f>1/AU66*100</f>
        <v>#DIV/0!</v>
      </c>
      <c r="AV74" s="180" t="e">
        <f>1/AV66*100</f>
        <v>#DIV/0!</v>
      </c>
      <c r="AW74" s="180"/>
      <c r="AX74" s="180"/>
      <c r="AY74" s="180"/>
      <c r="AZ74" s="180"/>
      <c r="BA74" s="180"/>
      <c r="BB74" s="180"/>
      <c r="BC74" s="180"/>
      <c r="BD74" s="273"/>
      <c r="BE74" s="280"/>
      <c r="BF74" s="180"/>
      <c r="BG74" s="162"/>
      <c r="BH74" s="271"/>
      <c r="BI74" s="263"/>
      <c r="BJ74" s="162"/>
      <c r="BK74" s="162"/>
      <c r="BL74" s="283"/>
      <c r="BM74" s="30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Q74" s="75">
        <f>1/CQ44*100</f>
        <v>0.66769045870334509</v>
      </c>
      <c r="CR74" s="75">
        <f>1/CR44*100</f>
        <v>1.3281976358082082</v>
      </c>
      <c r="EZ74" s="180"/>
      <c r="FA74" s="180"/>
      <c r="FB74" s="180"/>
    </row>
    <row r="75" spans="1:158" ht="21" thickTop="1" thickBot="1" x14ac:dyDescent="0.3">
      <c r="A75" s="149"/>
      <c r="B75" s="150" t="s">
        <v>263</v>
      </c>
      <c r="C75" s="147" t="s">
        <v>269</v>
      </c>
      <c r="D75" s="146" t="s">
        <v>270</v>
      </c>
      <c r="E75" s="146" t="s">
        <v>271</v>
      </c>
      <c r="F75" s="146" t="s">
        <v>272</v>
      </c>
      <c r="G75" s="146" t="s">
        <v>273</v>
      </c>
      <c r="H75" s="146" t="s">
        <v>274</v>
      </c>
      <c r="I75" s="140" t="s">
        <v>25</v>
      </c>
      <c r="J75" s="140" t="s">
        <v>24</v>
      </c>
      <c r="K75" s="146" t="s">
        <v>275</v>
      </c>
      <c r="L75" s="146" t="s">
        <v>276</v>
      </c>
      <c r="M75" s="146" t="s">
        <v>277</v>
      </c>
      <c r="N75" s="146" t="s">
        <v>291</v>
      </c>
      <c r="O75" s="140" t="s">
        <v>19</v>
      </c>
      <c r="P75" s="147" t="s">
        <v>17</v>
      </c>
      <c r="Q75" s="147" t="s">
        <v>16</v>
      </c>
      <c r="R75" s="147" t="s">
        <v>281</v>
      </c>
      <c r="S75" s="147" t="s">
        <v>15</v>
      </c>
      <c r="T75" s="147" t="s">
        <v>14</v>
      </c>
      <c r="U75" s="147" t="s">
        <v>288</v>
      </c>
      <c r="V75" s="147" t="s">
        <v>290</v>
      </c>
      <c r="W75" s="147" t="s">
        <v>13</v>
      </c>
      <c r="X75" s="140" t="s">
        <v>34</v>
      </c>
      <c r="Y75" s="146" t="s">
        <v>287</v>
      </c>
      <c r="Z75" s="146" t="s">
        <v>289</v>
      </c>
      <c r="AA75" s="140" t="s">
        <v>31</v>
      </c>
      <c r="AB75" s="146" t="s">
        <v>278</v>
      </c>
      <c r="AC75" s="146" t="s">
        <v>279</v>
      </c>
      <c r="AD75" s="146" t="s">
        <v>280</v>
      </c>
      <c r="AE75" s="147" t="s">
        <v>286</v>
      </c>
      <c r="AF75" s="147" t="s">
        <v>285</v>
      </c>
      <c r="AG75" s="147" t="s">
        <v>284</v>
      </c>
      <c r="AH75" s="146" t="s">
        <v>283</v>
      </c>
      <c r="AI75" s="147" t="s">
        <v>282</v>
      </c>
      <c r="AJ75" s="147" t="s">
        <v>292</v>
      </c>
      <c r="AK75" s="146" t="s">
        <v>293</v>
      </c>
      <c r="AL75" s="148" t="s">
        <v>294</v>
      </c>
      <c r="AR75" s="181" t="s">
        <v>296</v>
      </c>
      <c r="AS75" s="181" t="s">
        <v>295</v>
      </c>
      <c r="AT75" s="182"/>
    </row>
    <row r="76" spans="1:158" ht="21" thickTop="1" thickBot="1" x14ac:dyDescent="0.3">
      <c r="A76" s="30"/>
      <c r="B76" s="150" t="s">
        <v>264</v>
      </c>
      <c r="C76" s="143">
        <v>18.720255041599998</v>
      </c>
      <c r="D76" s="143">
        <v>18.556771620799999</v>
      </c>
      <c r="E76" s="143">
        <v>18.622892931999999</v>
      </c>
      <c r="F76" s="143">
        <v>18.684476378399999</v>
      </c>
      <c r="G76" s="143">
        <v>18.747707770399998</v>
      </c>
      <c r="H76" s="143">
        <v>18.597419943199998</v>
      </c>
      <c r="I76" s="143">
        <v>18.617880932000002</v>
      </c>
      <c r="J76" s="143">
        <v>18.585298922399996</v>
      </c>
      <c r="K76" s="143">
        <v>18.610587469599999</v>
      </c>
      <c r="L76" s="143">
        <v>18.710984846399999</v>
      </c>
      <c r="M76" s="143">
        <v>18.807229279999998</v>
      </c>
      <c r="N76" s="143">
        <v>18.6924033576</v>
      </c>
      <c r="O76" s="143">
        <v>18.764063931199999</v>
      </c>
      <c r="P76" s="143">
        <v>18.710493670399998</v>
      </c>
      <c r="Q76" s="143">
        <v>18.618978559999999</v>
      </c>
      <c r="R76" s="143">
        <v>18.496266756800001</v>
      </c>
      <c r="S76" s="143">
        <v>18.6795956928</v>
      </c>
      <c r="T76" s="143">
        <v>18.797508004799997</v>
      </c>
      <c r="U76" s="143">
        <v>18.7029666488</v>
      </c>
      <c r="V76" s="143">
        <v>18.6567600184</v>
      </c>
      <c r="W76" s="143">
        <v>18.731380679200001</v>
      </c>
      <c r="X76" s="143">
        <v>18.683442904</v>
      </c>
      <c r="Y76" s="143">
        <v>18.704795026399999</v>
      </c>
      <c r="Z76" s="143">
        <v>18.723228159999998</v>
      </c>
      <c r="AA76" s="143">
        <v>18.9720829816</v>
      </c>
      <c r="AB76" s="143">
        <v>18.8220477592</v>
      </c>
      <c r="AC76" s="143">
        <v>19.154533815199997</v>
      </c>
      <c r="AD76" s="143">
        <v>18.929673442399999</v>
      </c>
      <c r="AE76" s="143">
        <v>18.796371283199999</v>
      </c>
      <c r="AF76" s="143">
        <v>18.668834928799999</v>
      </c>
      <c r="AG76" s="143">
        <v>18.6153528792</v>
      </c>
      <c r="AH76" s="143">
        <v>18.7201868784</v>
      </c>
      <c r="AI76" s="143">
        <v>18.825878931999998</v>
      </c>
      <c r="AJ76" s="143">
        <v>18.902003192799999</v>
      </c>
      <c r="AK76" s="143">
        <v>18.848728639999997</v>
      </c>
      <c r="AL76" s="143">
        <v>18.746206175199998</v>
      </c>
      <c r="AR76" s="183">
        <v>18.726877898400001</v>
      </c>
      <c r="AS76" s="183">
        <v>19.3399076472</v>
      </c>
      <c r="AT76" s="182"/>
    </row>
    <row r="77" spans="1:158" ht="21" thickTop="1" thickBot="1" x14ac:dyDescent="0.3">
      <c r="A77" s="151" t="s">
        <v>261</v>
      </c>
      <c r="B77" s="152" t="s">
        <v>265</v>
      </c>
      <c r="C77" s="143">
        <v>15.616551922400001</v>
      </c>
      <c r="D77" s="143">
        <v>15.6647789168</v>
      </c>
      <c r="E77" s="143">
        <v>15.711901951200002</v>
      </c>
      <c r="F77" s="143">
        <v>15.7485544268</v>
      </c>
      <c r="G77" s="143">
        <v>15.7240976984</v>
      </c>
      <c r="H77" s="143">
        <v>15.7085609668</v>
      </c>
      <c r="I77" s="143">
        <v>15.672528716</v>
      </c>
      <c r="J77" s="143">
        <v>15.660613976800001</v>
      </c>
      <c r="K77" s="143">
        <v>15.690534303600002</v>
      </c>
      <c r="L77" s="143">
        <v>15.662872076800001</v>
      </c>
      <c r="M77" s="143">
        <v>15.691988520000001</v>
      </c>
      <c r="N77" s="143">
        <v>15.7064172772</v>
      </c>
      <c r="O77" s="143">
        <v>15.7350610248</v>
      </c>
      <c r="P77" s="143">
        <v>15.6246379276</v>
      </c>
      <c r="Q77" s="143">
        <v>15.571476232</v>
      </c>
      <c r="R77" s="143">
        <v>15.6213862636</v>
      </c>
      <c r="S77" s="143">
        <v>15.6824171868</v>
      </c>
      <c r="T77" s="143">
        <v>15.782820341600001</v>
      </c>
      <c r="U77" s="143">
        <v>15.721098941600001</v>
      </c>
      <c r="V77" s="143">
        <v>15.680606692400001</v>
      </c>
      <c r="W77" s="143">
        <v>15.720192690800001</v>
      </c>
      <c r="X77" s="143">
        <v>15.6712431044</v>
      </c>
      <c r="Y77" s="143">
        <v>15.731175085600002</v>
      </c>
      <c r="Z77" s="143">
        <v>15.65084092</v>
      </c>
      <c r="AA77" s="143">
        <v>15.8435732676</v>
      </c>
      <c r="AB77" s="143">
        <v>15.78795777</v>
      </c>
      <c r="AC77" s="143">
        <v>15.8968262908</v>
      </c>
      <c r="AD77" s="143">
        <v>15.838655627600001</v>
      </c>
      <c r="AE77" s="143">
        <v>15.713989439200001</v>
      </c>
      <c r="AF77" s="143">
        <v>15.662807846400002</v>
      </c>
      <c r="AG77" s="143">
        <v>15.676451788400001</v>
      </c>
      <c r="AH77" s="143">
        <v>15.657622245200001</v>
      </c>
      <c r="AI77" s="143">
        <v>15.690053579200001</v>
      </c>
      <c r="AJ77" s="143">
        <v>15.7379303172</v>
      </c>
      <c r="AK77" s="143">
        <v>15.780706760000001</v>
      </c>
      <c r="AL77" s="143">
        <v>15.7047462832</v>
      </c>
      <c r="AR77" s="183">
        <v>15.698986622800001</v>
      </c>
      <c r="AS77" s="183">
        <v>15.781318956000002</v>
      </c>
      <c r="AT77" s="182"/>
    </row>
    <row r="78" spans="1:158" ht="21" thickTop="1" thickBot="1" x14ac:dyDescent="0.3">
      <c r="A78" s="151"/>
      <c r="B78" s="152" t="s">
        <v>266</v>
      </c>
      <c r="C78" s="143">
        <v>39.104428595199998</v>
      </c>
      <c r="D78" s="143">
        <v>38.947171366399999</v>
      </c>
      <c r="E78" s="143">
        <v>39.023453772799996</v>
      </c>
      <c r="F78" s="143">
        <v>39.208093811200001</v>
      </c>
      <c r="G78" s="143">
        <v>39.140533068799996</v>
      </c>
      <c r="H78" s="143">
        <v>39.154620364799996</v>
      </c>
      <c r="I78" s="143">
        <v>38.927806860799997</v>
      </c>
      <c r="J78" s="143">
        <v>39.035230028800001</v>
      </c>
      <c r="K78" s="143">
        <v>38.987684902399991</v>
      </c>
      <c r="L78" s="143">
        <v>39.022171647999997</v>
      </c>
      <c r="M78" s="143">
        <v>39.303053439999992</v>
      </c>
      <c r="N78" s="143">
        <v>39.154069734399997</v>
      </c>
      <c r="O78" s="143">
        <v>39.352673478399993</v>
      </c>
      <c r="P78" s="143">
        <v>38.915115231999998</v>
      </c>
      <c r="Q78" s="143">
        <v>38.764577100799997</v>
      </c>
      <c r="R78" s="143">
        <v>38.664860748799995</v>
      </c>
      <c r="S78" s="143">
        <v>38.988719846399995</v>
      </c>
      <c r="T78" s="143">
        <v>39.517577235199994</v>
      </c>
      <c r="U78" s="143">
        <v>39.174609855999996</v>
      </c>
      <c r="V78" s="143">
        <v>38.984703660799994</v>
      </c>
      <c r="W78" s="143">
        <v>39.1868764544</v>
      </c>
      <c r="X78" s="143">
        <v>39.0856127104</v>
      </c>
      <c r="Y78" s="143">
        <v>39.130532294399998</v>
      </c>
      <c r="Z78" s="143">
        <v>39.021307519999993</v>
      </c>
      <c r="AA78" s="143">
        <v>39.830625689599998</v>
      </c>
      <c r="AB78" s="143">
        <v>39.505938636799996</v>
      </c>
      <c r="AC78" s="143">
        <v>39.853974227199998</v>
      </c>
      <c r="AD78" s="143">
        <v>38.736339206399997</v>
      </c>
      <c r="AE78" s="143">
        <v>39.288988249599996</v>
      </c>
      <c r="AF78" s="143">
        <v>39.057431084800001</v>
      </c>
      <c r="AG78" s="143">
        <v>39.002852358399998</v>
      </c>
      <c r="AH78" s="143">
        <v>38.992333107199997</v>
      </c>
      <c r="AI78" s="143">
        <v>39.189495967999996</v>
      </c>
      <c r="AJ78" s="143">
        <v>39.424076575999997</v>
      </c>
      <c r="AK78" s="143">
        <v>39.425438079999992</v>
      </c>
      <c r="AL78" s="143">
        <v>39.078054604799995</v>
      </c>
      <c r="AR78" s="183">
        <v>39.091646534399992</v>
      </c>
      <c r="AS78" s="183">
        <v>39.315608415999996</v>
      </c>
      <c r="AT78" s="169"/>
    </row>
    <row r="79" spans="1:158" ht="21" thickTop="1" thickBot="1" x14ac:dyDescent="0.3">
      <c r="A79" s="151"/>
      <c r="B79" s="152" t="s">
        <v>267</v>
      </c>
      <c r="C79" s="144">
        <v>0.8342061519833478</v>
      </c>
      <c r="D79" s="144">
        <v>0.84415431934515972</v>
      </c>
      <c r="E79" s="144">
        <v>0.84368749842308344</v>
      </c>
      <c r="F79" s="144">
        <v>0.84286838484839521</v>
      </c>
      <c r="G79" s="144">
        <v>0.83872107944983787</v>
      </c>
      <c r="H79" s="144">
        <v>0.84466345411228472</v>
      </c>
      <c r="I79" s="144">
        <v>0.84179981455689756</v>
      </c>
      <c r="J79" s="144">
        <v>0.84263449526361889</v>
      </c>
      <c r="K79" s="144">
        <v>0.84309720632033558</v>
      </c>
      <c r="L79" s="144">
        <v>0.8370950115869259</v>
      </c>
      <c r="M79" s="144">
        <v>0.83435939905763745</v>
      </c>
      <c r="N79" s="144">
        <v>0.84025670625249205</v>
      </c>
      <c r="O79" s="144">
        <v>0.83857425995210366</v>
      </c>
      <c r="P79" s="144">
        <v>0.83507352627035059</v>
      </c>
      <c r="Q79" s="144">
        <v>0.83632279729098102</v>
      </c>
      <c r="R79" s="144">
        <v>0.8445696890620874</v>
      </c>
      <c r="S79" s="144">
        <v>0.83954799904179656</v>
      </c>
      <c r="T79" s="144">
        <v>0.83962301479375945</v>
      </c>
      <c r="U79" s="144">
        <v>0.8405671269594378</v>
      </c>
      <c r="V79" s="144">
        <v>0.8404785545258231</v>
      </c>
      <c r="W79" s="144">
        <v>0.83924367135713962</v>
      </c>
      <c r="X79" s="144">
        <v>0.83877704901192984</v>
      </c>
      <c r="Y79" s="144">
        <v>0.84102365534596757</v>
      </c>
      <c r="Z79" s="144">
        <v>0.835905047262961</v>
      </c>
      <c r="AA79" s="144">
        <v>0.8350993026419834</v>
      </c>
      <c r="AB79" s="144">
        <v>0.83880128092242401</v>
      </c>
      <c r="AC79" s="144">
        <v>0.8299249903009982</v>
      </c>
      <c r="AD79" s="144">
        <v>0.83671045228511332</v>
      </c>
      <c r="AE79" s="144">
        <v>0.83601186646302317</v>
      </c>
      <c r="AF79" s="144">
        <v>0.83898153827678523</v>
      </c>
      <c r="AG79" s="144">
        <v>0.84212487886362875</v>
      </c>
      <c r="AH79" s="144">
        <v>0.8364030950602479</v>
      </c>
      <c r="AI79" s="144">
        <v>0.83343006910185957</v>
      </c>
      <c r="AJ79" s="144">
        <v>0.83260647861887827</v>
      </c>
      <c r="AK79" s="144">
        <v>0.83722924030593948</v>
      </c>
      <c r="AL79" s="144">
        <v>0.83775597773891719</v>
      </c>
      <c r="AR79" s="184">
        <v>0.83831307642270159</v>
      </c>
      <c r="AS79" s="184">
        <v>0.81599763783178114</v>
      </c>
      <c r="AT79" s="169"/>
    </row>
    <row r="80" spans="1:158" ht="21" thickTop="1" thickBot="1" x14ac:dyDescent="0.3">
      <c r="A80" s="151"/>
      <c r="B80" s="152" t="s">
        <v>268</v>
      </c>
      <c r="C80" s="145">
        <v>2.0888833249494976</v>
      </c>
      <c r="D80" s="145">
        <v>2.0988118063998114</v>
      </c>
      <c r="E80" s="145">
        <v>2.0954560559033988</v>
      </c>
      <c r="F80" s="145">
        <v>2.0984315009504964</v>
      </c>
      <c r="G80" s="145">
        <v>2.0877503291681028</v>
      </c>
      <c r="H80" s="145">
        <v>2.105379159280456</v>
      </c>
      <c r="I80" s="145">
        <v>2.0908827918161053</v>
      </c>
      <c r="J80" s="145">
        <v>2.1003283397154648</v>
      </c>
      <c r="K80" s="145">
        <v>2.094919623901478</v>
      </c>
      <c r="L80" s="145">
        <v>2.0855220592788775</v>
      </c>
      <c r="M80" s="145">
        <v>2.0897843512651639</v>
      </c>
      <c r="N80" s="145">
        <v>2.0946514466520245</v>
      </c>
      <c r="O80" s="145">
        <v>2.0972361649741678</v>
      </c>
      <c r="P80" s="145">
        <v>2.0798550758478229</v>
      </c>
      <c r="Q80" s="145">
        <v>2.0819926816006817</v>
      </c>
      <c r="R80" s="145">
        <v>2.0904143120981522</v>
      </c>
      <c r="S80" s="145">
        <v>2.0872357457623183</v>
      </c>
      <c r="T80" s="145">
        <v>2.1022774521553105</v>
      </c>
      <c r="U80" s="145">
        <v>2.0945666316799789</v>
      </c>
      <c r="V80" s="145">
        <v>2.0895752329103128</v>
      </c>
      <c r="W80" s="145">
        <v>2.0920442078204369</v>
      </c>
      <c r="X80" s="145">
        <v>2.0919919798096758</v>
      </c>
      <c r="Y80" s="145">
        <v>2.0920054049868528</v>
      </c>
      <c r="Z80" s="145">
        <v>2.0841121619916207</v>
      </c>
      <c r="AA80" s="145">
        <v>2.099433453260223</v>
      </c>
      <c r="AB80" s="145">
        <v>2.098918201792892</v>
      </c>
      <c r="AC80" s="145">
        <v>2.0806548784588039</v>
      </c>
      <c r="AD80" s="145">
        <v>2.0463289725661959</v>
      </c>
      <c r="AE80" s="145">
        <v>2.090243252681228</v>
      </c>
      <c r="AF80" s="145">
        <v>2.0921193654429375</v>
      </c>
      <c r="AG80" s="145">
        <v>2.0951981201484564</v>
      </c>
      <c r="AH80" s="145">
        <v>2.0829029838473834</v>
      </c>
      <c r="AI80" s="145">
        <v>2.0816821413520392</v>
      </c>
      <c r="AJ80" s="145">
        <v>2.0857089152866668</v>
      </c>
      <c r="AK80" s="145">
        <v>2.0916762521761254</v>
      </c>
      <c r="AL80" s="145">
        <v>2.084584701543382</v>
      </c>
      <c r="AR80" s="185">
        <v>2.0874620289877539</v>
      </c>
      <c r="AS80" s="185">
        <v>2.0328746720614275</v>
      </c>
      <c r="AT80" s="182"/>
    </row>
    <row r="81" spans="1:158" ht="16" thickTop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R81" s="165"/>
      <c r="AS81" s="165"/>
      <c r="AT81" s="169"/>
    </row>
    <row r="82" spans="1:158" ht="20" thickBot="1" x14ac:dyDescent="0.3">
      <c r="A82" s="30"/>
      <c r="B82" s="150" t="s">
        <v>264</v>
      </c>
      <c r="C82" s="145">
        <v>2.3E-3</v>
      </c>
      <c r="D82" s="145">
        <v>2.3E-3</v>
      </c>
      <c r="E82" s="145">
        <v>2.3999999999999998E-3</v>
      </c>
      <c r="F82" s="145">
        <v>3.0000000000000001E-3</v>
      </c>
      <c r="G82" s="149">
        <v>2.8E-3</v>
      </c>
      <c r="H82" s="145">
        <v>2.0999999999999999E-3</v>
      </c>
      <c r="I82" s="145">
        <v>2.8E-3</v>
      </c>
      <c r="J82" s="145">
        <v>2.0999999999999999E-3</v>
      </c>
      <c r="K82" s="145">
        <v>1.9E-3</v>
      </c>
      <c r="L82" s="145">
        <v>4.3E-3</v>
      </c>
      <c r="M82" s="145">
        <v>4.8000000000000001E-2</v>
      </c>
      <c r="N82" s="145">
        <v>2E-3</v>
      </c>
      <c r="O82" s="145">
        <v>1.9E-3</v>
      </c>
      <c r="P82" s="145">
        <v>3.0999999999999999E-3</v>
      </c>
      <c r="Q82" s="145">
        <v>2.3999999999999998E-3</v>
      </c>
      <c r="R82" s="145">
        <v>2.3999999999999998E-3</v>
      </c>
      <c r="S82" s="145">
        <v>3.0000000000000001E-3</v>
      </c>
      <c r="T82" s="145">
        <v>2.2000000000000001E-3</v>
      </c>
      <c r="U82" s="145">
        <v>2.2000000000000001E-3</v>
      </c>
      <c r="V82" s="145">
        <v>2.5999999999999999E-3</v>
      </c>
      <c r="W82" s="145">
        <v>6.1999999999999998E-3</v>
      </c>
      <c r="X82" s="145">
        <v>3.2000000000000002E-3</v>
      </c>
      <c r="Y82" s="145">
        <v>2.0999999999999999E-3</v>
      </c>
      <c r="Z82" s="145">
        <v>5.1999999999999998E-3</v>
      </c>
      <c r="AA82" s="145">
        <v>2.3E-3</v>
      </c>
      <c r="AB82" s="145">
        <v>2.8E-3</v>
      </c>
      <c r="AC82" s="145">
        <v>2.8E-3</v>
      </c>
      <c r="AD82" s="145">
        <v>2.5000000000000001E-3</v>
      </c>
      <c r="AE82" s="145">
        <v>2.3E-3</v>
      </c>
      <c r="AF82" s="145">
        <v>6.1999999999999998E-3</v>
      </c>
      <c r="AG82" s="145">
        <v>5.7999999999999996E-3</v>
      </c>
      <c r="AH82" s="145">
        <v>2.5000000000000001E-3</v>
      </c>
      <c r="AI82" s="145">
        <v>4.1000000000000003E-3</v>
      </c>
      <c r="AJ82" s="145">
        <v>2E-3</v>
      </c>
      <c r="AK82" s="145">
        <v>6.8999999999999999E-3</v>
      </c>
      <c r="AL82" s="145">
        <v>2.7000000000000001E-3</v>
      </c>
      <c r="AR82" s="185">
        <v>2.8999999999999998E-3</v>
      </c>
      <c r="AS82" s="185">
        <v>3.0000000000000001E-3</v>
      </c>
      <c r="AT82" s="186"/>
    </row>
    <row r="83" spans="1:158" ht="21" thickTop="1" thickBot="1" x14ac:dyDescent="0.3">
      <c r="A83" s="153" t="s">
        <v>262</v>
      </c>
      <c r="B83" s="152" t="s">
        <v>265</v>
      </c>
      <c r="C83" s="145">
        <v>2.5000000000000001E-3</v>
      </c>
      <c r="D83" s="145">
        <v>2.2000000000000001E-3</v>
      </c>
      <c r="E83" s="145">
        <v>2.8999999999999998E-3</v>
      </c>
      <c r="F83" s="145">
        <v>3.5999999999999999E-3</v>
      </c>
      <c r="G83" s="149">
        <v>3.0999999999999999E-3</v>
      </c>
      <c r="H83" s="145">
        <v>2.2000000000000001E-3</v>
      </c>
      <c r="I83" s="145">
        <v>2.8E-3</v>
      </c>
      <c r="J83" s="145">
        <v>2.0999999999999999E-3</v>
      </c>
      <c r="K83" s="145">
        <v>2E-3</v>
      </c>
      <c r="L83" s="145">
        <v>5.4000000000000003E-3</v>
      </c>
      <c r="M83" s="145">
        <v>4.3999999999999997E-2</v>
      </c>
      <c r="N83" s="145">
        <v>2E-3</v>
      </c>
      <c r="O83" s="145">
        <v>2E-3</v>
      </c>
      <c r="P83" s="145">
        <v>3.8E-3</v>
      </c>
      <c r="Q83" s="145">
        <v>2.3999999999999998E-3</v>
      </c>
      <c r="R83" s="145">
        <v>2.3999999999999998E-3</v>
      </c>
      <c r="S83" s="145">
        <v>3.5000000000000001E-3</v>
      </c>
      <c r="T83" s="145">
        <v>2.3E-3</v>
      </c>
      <c r="U83" s="145">
        <v>2.2000000000000001E-3</v>
      </c>
      <c r="V83" s="145">
        <v>2.8E-3</v>
      </c>
      <c r="W83" s="145">
        <v>7.4999999999999997E-3</v>
      </c>
      <c r="X83" s="145">
        <v>3.5000000000000001E-3</v>
      </c>
      <c r="Y83" s="145">
        <v>2.0999999999999999E-3</v>
      </c>
      <c r="Z83" s="145">
        <v>5.5999999999999999E-3</v>
      </c>
      <c r="AA83" s="145">
        <v>2.3999999999999998E-3</v>
      </c>
      <c r="AB83" s="145">
        <v>2.8E-3</v>
      </c>
      <c r="AC83" s="145">
        <v>2.8E-3</v>
      </c>
      <c r="AD83" s="145">
        <v>2.5999999999999999E-3</v>
      </c>
      <c r="AE83" s="145">
        <v>2.8999999999999998E-3</v>
      </c>
      <c r="AF83" s="145">
        <v>6.4999999999999997E-3</v>
      </c>
      <c r="AG83" s="145">
        <v>5.4999999999999997E-3</v>
      </c>
      <c r="AH83" s="145">
        <v>3.0999999999999999E-3</v>
      </c>
      <c r="AI83" s="145">
        <v>4.5999999999999999E-3</v>
      </c>
      <c r="AJ83" s="145">
        <v>1.9E-3</v>
      </c>
      <c r="AK83" s="145">
        <v>7.7999999999999996E-3</v>
      </c>
      <c r="AL83" s="145">
        <v>2.8E-3</v>
      </c>
      <c r="AR83" s="185">
        <v>2.8E-3</v>
      </c>
      <c r="AS83" s="185">
        <v>3.8E-3</v>
      </c>
      <c r="AT83" s="187"/>
    </row>
    <row r="84" spans="1:158" ht="21" thickTop="1" thickBot="1" x14ac:dyDescent="0.3">
      <c r="A84" s="30"/>
      <c r="B84" s="152" t="s">
        <v>266</v>
      </c>
      <c r="C84" s="145">
        <v>2.5999999999999999E-3</v>
      </c>
      <c r="D84" s="145">
        <v>2.2000000000000001E-3</v>
      </c>
      <c r="E84" s="145">
        <v>4.3E-3</v>
      </c>
      <c r="F84" s="145">
        <v>3.5000000000000001E-3</v>
      </c>
      <c r="G84" s="149">
        <v>3.0999999999999999E-3</v>
      </c>
      <c r="H84" s="145">
        <v>2.2000000000000001E-3</v>
      </c>
      <c r="I84" s="145">
        <v>3.0999999999999999E-3</v>
      </c>
      <c r="J84" s="145">
        <v>2.0999999999999999E-3</v>
      </c>
      <c r="K84" s="145">
        <v>2E-3</v>
      </c>
      <c r="L84" s="145">
        <v>5.7000000000000002E-3</v>
      </c>
      <c r="M84" s="145">
        <v>4.8000000000000001E-2</v>
      </c>
      <c r="N84" s="145">
        <v>1.9E-3</v>
      </c>
      <c r="O84" s="145">
        <v>2E-3</v>
      </c>
      <c r="P84" s="145">
        <v>3.8E-3</v>
      </c>
      <c r="Q84" s="145">
        <v>2.3999999999999998E-3</v>
      </c>
      <c r="R84" s="145">
        <v>2.7000000000000001E-3</v>
      </c>
      <c r="S84" s="145">
        <v>4.0000000000000001E-3</v>
      </c>
      <c r="T84" s="145">
        <v>2.3999999999999998E-3</v>
      </c>
      <c r="U84" s="145">
        <v>2.2000000000000001E-3</v>
      </c>
      <c r="V84" s="145">
        <v>3.0000000000000001E-3</v>
      </c>
      <c r="W84" s="145">
        <v>1.34E-2</v>
      </c>
      <c r="X84" s="145">
        <v>3.3999999999999998E-3</v>
      </c>
      <c r="Y84" s="145">
        <v>2.2000000000000001E-3</v>
      </c>
      <c r="Z84" s="145">
        <v>6.6E-3</v>
      </c>
      <c r="AA84" s="145">
        <v>2.5000000000000001E-3</v>
      </c>
      <c r="AB84" s="145">
        <v>2.8E-3</v>
      </c>
      <c r="AC84" s="145">
        <v>3.0000000000000001E-3</v>
      </c>
      <c r="AD84" s="145">
        <v>2.3999999999999998E-3</v>
      </c>
      <c r="AE84" s="145">
        <v>3.8999999999999998E-3</v>
      </c>
      <c r="AF84" s="145">
        <v>6.7000000000000002E-3</v>
      </c>
      <c r="AG84" s="145">
        <v>6.3E-3</v>
      </c>
      <c r="AH84" s="145">
        <v>3.3E-3</v>
      </c>
      <c r="AI84" s="145">
        <v>4.8999999999999998E-3</v>
      </c>
      <c r="AJ84" s="145">
        <v>2E-3</v>
      </c>
      <c r="AK84" s="145">
        <v>8.2000000000000007E-3</v>
      </c>
      <c r="AL84" s="145">
        <v>2.8E-3</v>
      </c>
      <c r="AR84" s="185">
        <v>2.7000000000000001E-3</v>
      </c>
      <c r="AS84" s="185">
        <v>4.4999999999999997E-3</v>
      </c>
      <c r="AT84" s="187"/>
    </row>
    <row r="85" spans="1:158" ht="21" thickTop="1" thickBot="1" x14ac:dyDescent="0.3">
      <c r="A85" s="30"/>
      <c r="B85" s="152" t="s">
        <v>267</v>
      </c>
      <c r="C85" s="145">
        <v>1.1999999999999999E-3</v>
      </c>
      <c r="D85" s="145">
        <v>5.0000000000000001E-4</v>
      </c>
      <c r="E85" s="145">
        <v>1E-3</v>
      </c>
      <c r="F85" s="145">
        <v>8.9999999999999998E-4</v>
      </c>
      <c r="G85" s="149">
        <v>6.9999999999999999E-4</v>
      </c>
      <c r="H85" s="145">
        <v>5.0000000000000001E-4</v>
      </c>
      <c r="I85" s="145">
        <v>6.9999999999999999E-4</v>
      </c>
      <c r="J85" s="145">
        <v>5.9999999999999995E-4</v>
      </c>
      <c r="K85" s="145">
        <v>5.9999999999999995E-4</v>
      </c>
      <c r="L85" s="145">
        <v>1.4E-3</v>
      </c>
      <c r="M85" s="145">
        <v>4.0000000000000001E-3</v>
      </c>
      <c r="N85" s="145">
        <v>5.0000000000000001E-4</v>
      </c>
      <c r="O85" s="145">
        <v>5.0000000000000001E-4</v>
      </c>
      <c r="P85" s="145">
        <v>1E-3</v>
      </c>
      <c r="Q85" s="145">
        <v>5.0000000000000001E-4</v>
      </c>
      <c r="R85" s="145">
        <v>6.9999999999999999E-4</v>
      </c>
      <c r="S85" s="145">
        <v>1E-3</v>
      </c>
      <c r="T85" s="145">
        <v>5.9999999999999995E-4</v>
      </c>
      <c r="U85" s="145">
        <v>5.9999999999999995E-4</v>
      </c>
      <c r="V85" s="145">
        <v>8.0000000000000004E-4</v>
      </c>
      <c r="W85" s="145">
        <v>3.0000000000000001E-3</v>
      </c>
      <c r="X85" s="145">
        <v>8.0000000000000004E-4</v>
      </c>
      <c r="Y85" s="145">
        <v>5.9999999999999995E-4</v>
      </c>
      <c r="Z85" s="145">
        <v>1.2999999999999999E-3</v>
      </c>
      <c r="AA85" s="145">
        <v>5.0000000000000001E-4</v>
      </c>
      <c r="AB85" s="145">
        <v>5.9999999999999995E-4</v>
      </c>
      <c r="AC85" s="145">
        <v>5.0000000000000001E-4</v>
      </c>
      <c r="AD85" s="145">
        <v>5.9999999999999995E-4</v>
      </c>
      <c r="AE85" s="145">
        <v>1.1000000000000001E-3</v>
      </c>
      <c r="AF85" s="145">
        <v>1.1000000000000001E-3</v>
      </c>
      <c r="AG85" s="145">
        <v>1.2999999999999999E-3</v>
      </c>
      <c r="AH85" s="145">
        <v>8.0000000000000004E-4</v>
      </c>
      <c r="AI85" s="145">
        <v>1.1000000000000001E-3</v>
      </c>
      <c r="AJ85" s="145">
        <v>4.0000000000000002E-4</v>
      </c>
      <c r="AK85" s="145">
        <v>1.6000000000000001E-3</v>
      </c>
      <c r="AL85" s="145">
        <v>5.0000000000000001E-4</v>
      </c>
      <c r="AR85" s="185">
        <v>8.0000000000000004E-4</v>
      </c>
      <c r="AS85" s="185">
        <v>1.1000000000000001E-3</v>
      </c>
      <c r="AT85" s="187"/>
    </row>
    <row r="86" spans="1:158" ht="21" thickTop="1" thickBot="1" x14ac:dyDescent="0.3">
      <c r="A86" s="30"/>
      <c r="B86" s="152" t="s">
        <v>268</v>
      </c>
      <c r="C86" s="145">
        <v>1.1000000000000001E-3</v>
      </c>
      <c r="D86" s="145">
        <v>5.0000000000000001E-4</v>
      </c>
      <c r="E86" s="145">
        <v>1.6999999999999999E-3</v>
      </c>
      <c r="F86" s="145">
        <v>1E-3</v>
      </c>
      <c r="G86" s="149">
        <v>8.0000000000000004E-4</v>
      </c>
      <c r="H86" s="145">
        <v>5.0000000000000001E-4</v>
      </c>
      <c r="I86" s="145">
        <v>8.0000000000000004E-4</v>
      </c>
      <c r="J86" s="145">
        <v>5.9999999999999995E-4</v>
      </c>
      <c r="K86" s="145">
        <v>5.0000000000000001E-4</v>
      </c>
      <c r="L86" s="145">
        <v>1.9E-3</v>
      </c>
      <c r="M86" s="145">
        <v>4.4000000000000003E-3</v>
      </c>
      <c r="N86" s="145">
        <v>5.0000000000000001E-4</v>
      </c>
      <c r="O86" s="145">
        <v>5.0000000000000001E-4</v>
      </c>
      <c r="P86" s="145">
        <v>1.1999999999999999E-3</v>
      </c>
      <c r="Q86" s="145">
        <v>5.9999999999999995E-4</v>
      </c>
      <c r="R86" s="145">
        <v>6.9999999999999999E-4</v>
      </c>
      <c r="S86" s="145">
        <v>1.9E-3</v>
      </c>
      <c r="T86" s="145">
        <v>5.9999999999999995E-4</v>
      </c>
      <c r="U86" s="145">
        <v>5.9999999999999995E-4</v>
      </c>
      <c r="V86" s="145">
        <v>1E-3</v>
      </c>
      <c r="W86" s="145">
        <v>5.8999999999999999E-3</v>
      </c>
      <c r="X86" s="145">
        <v>8.9999999999999998E-4</v>
      </c>
      <c r="Y86" s="145">
        <v>5.9999999999999995E-4</v>
      </c>
      <c r="Z86" s="145">
        <v>1.1000000000000001E-3</v>
      </c>
      <c r="AA86" s="145">
        <v>5.9999999999999995E-4</v>
      </c>
      <c r="AB86" s="145">
        <v>5.9999999999999995E-4</v>
      </c>
      <c r="AC86" s="145">
        <v>5.0000000000000001E-4</v>
      </c>
      <c r="AD86" s="145">
        <v>4.0000000000000002E-4</v>
      </c>
      <c r="AE86" s="145">
        <v>2.0999999999999999E-3</v>
      </c>
      <c r="AF86" s="145">
        <v>1.4E-3</v>
      </c>
      <c r="AG86" s="145">
        <v>1.8E-3</v>
      </c>
      <c r="AH86" s="145">
        <v>1.1999999999999999E-3</v>
      </c>
      <c r="AI86" s="145">
        <v>1.8E-3</v>
      </c>
      <c r="AJ86" s="145">
        <v>2.9999999999999997E-4</v>
      </c>
      <c r="AK86" s="145">
        <v>2.2000000000000001E-3</v>
      </c>
      <c r="AL86" s="145">
        <v>5.0000000000000001E-4</v>
      </c>
      <c r="AR86" s="185">
        <v>5.9999999999999995E-4</v>
      </c>
      <c r="AS86" s="185">
        <v>2E-3</v>
      </c>
      <c r="AT86" s="187"/>
    </row>
    <row r="87" spans="1:158" customFormat="1" ht="19" thickTop="1" x14ac:dyDescent="0.2">
      <c r="A87" t="s">
        <v>137</v>
      </c>
      <c r="B87" s="27"/>
      <c r="C87" s="30"/>
      <c r="D87" s="73"/>
      <c r="E87" s="30"/>
      <c r="F87" s="73"/>
      <c r="G87" s="73"/>
      <c r="H87" s="73"/>
      <c r="I87" s="74"/>
      <c r="J87" s="74"/>
      <c r="K87" s="73"/>
      <c r="L87" s="73"/>
      <c r="M87" s="73"/>
      <c r="N87" s="73"/>
      <c r="O87" s="73"/>
      <c r="P87" s="30"/>
      <c r="Q87" s="30"/>
      <c r="R87" s="30"/>
      <c r="S87" s="30"/>
      <c r="T87" s="30"/>
      <c r="U87" s="30"/>
      <c r="V87" s="30"/>
      <c r="W87" s="30"/>
      <c r="X87" s="73"/>
      <c r="Y87" s="73"/>
      <c r="Z87" s="73"/>
      <c r="AA87" s="74"/>
      <c r="AB87" s="30"/>
      <c r="AC87" s="73"/>
      <c r="AD87" s="73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6"/>
      <c r="AQ87" s="36"/>
      <c r="AR87" s="165"/>
      <c r="AS87" s="165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278"/>
      <c r="BF87" s="167"/>
      <c r="BG87" s="30"/>
      <c r="BH87" s="35"/>
      <c r="BI87" s="30"/>
      <c r="BJ87" s="30"/>
      <c r="BK87" s="30"/>
      <c r="BL87" s="30"/>
      <c r="BM87" s="284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Q87" s="30">
        <v>18.634</v>
      </c>
      <c r="CR87" s="30">
        <v>18.523</v>
      </c>
      <c r="CS87" s="30"/>
      <c r="CT87" s="30"/>
      <c r="CU87" s="30"/>
      <c r="CV87" s="30"/>
      <c r="CW87" s="30"/>
      <c r="CX87" s="35"/>
      <c r="CY87" s="30"/>
      <c r="CZ87" s="30"/>
      <c r="DA87" s="30"/>
      <c r="EB87" s="34"/>
      <c r="EZ87" s="167"/>
      <c r="FA87" s="167"/>
      <c r="FB87" s="167"/>
    </row>
    <row r="88" spans="1:158" customFormat="1" ht="16" x14ac:dyDescent="0.2">
      <c r="A88" t="s">
        <v>136</v>
      </c>
      <c r="B88" s="27"/>
      <c r="C88" s="30"/>
      <c r="D88" s="11"/>
      <c r="E88" s="30"/>
      <c r="F88" s="11"/>
      <c r="G88" s="11"/>
      <c r="H88" s="11"/>
      <c r="I88" s="72"/>
      <c r="J88" s="72"/>
      <c r="K88" s="71"/>
      <c r="L88" s="71"/>
      <c r="M88" s="11"/>
      <c r="N88" s="11"/>
      <c r="O88" s="11"/>
      <c r="P88" s="30"/>
      <c r="Q88" s="30"/>
      <c r="R88" s="30"/>
      <c r="S88" s="30"/>
      <c r="T88" s="30"/>
      <c r="U88" s="30"/>
      <c r="V88" s="30"/>
      <c r="W88" s="30"/>
      <c r="X88" s="11"/>
      <c r="Y88" s="11"/>
      <c r="Z88" s="11"/>
      <c r="AA88" s="20"/>
      <c r="AB88" s="30"/>
      <c r="AC88" s="11"/>
      <c r="AD88" s="11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6"/>
      <c r="AQ88" s="36"/>
      <c r="AR88" s="165"/>
      <c r="AS88" s="165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278"/>
      <c r="BF88" s="167"/>
      <c r="BG88" s="30"/>
      <c r="BH88" s="35"/>
      <c r="BI88" s="30"/>
      <c r="BJ88" s="30"/>
      <c r="BK88" s="30"/>
      <c r="BL88" s="30"/>
      <c r="BM88" s="284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Q88" s="30">
        <v>15.641999999999999</v>
      </c>
      <c r="CR88" s="30">
        <v>15.58</v>
      </c>
      <c r="CS88" s="30"/>
      <c r="CT88" s="30"/>
      <c r="CU88" s="30"/>
      <c r="CV88" s="30"/>
      <c r="CW88" s="30"/>
      <c r="CX88" s="35"/>
      <c r="CY88" s="30"/>
      <c r="CZ88" s="30"/>
      <c r="DA88" s="30"/>
      <c r="EB88" s="34"/>
      <c r="EZ88" s="167"/>
      <c r="FA88" s="167"/>
      <c r="FB88" s="167"/>
    </row>
    <row r="89" spans="1:158" customFormat="1" ht="17.25" customHeight="1" x14ac:dyDescent="0.2">
      <c r="A89" t="s">
        <v>135</v>
      </c>
      <c r="B89" s="27"/>
      <c r="C89" s="139"/>
      <c r="D89" s="55"/>
      <c r="E89" s="138"/>
      <c r="F89" s="55"/>
      <c r="G89" s="55"/>
      <c r="H89" s="55"/>
      <c r="I89" s="140"/>
      <c r="J89" s="140"/>
      <c r="K89" s="141"/>
      <c r="L89" s="55"/>
      <c r="M89" s="55"/>
      <c r="N89" s="55"/>
      <c r="O89" s="140"/>
      <c r="P89" s="142"/>
      <c r="Q89" s="142"/>
      <c r="R89" s="139"/>
      <c r="S89" s="142"/>
      <c r="T89" s="142"/>
      <c r="U89" s="142"/>
      <c r="V89" s="142"/>
      <c r="W89" s="142"/>
      <c r="X89" s="140"/>
      <c r="Y89" s="55"/>
      <c r="Z89" s="55"/>
      <c r="AA89" s="140"/>
      <c r="AB89" s="138"/>
      <c r="AC89" s="55"/>
      <c r="AD89" s="55"/>
      <c r="AE89" s="138"/>
      <c r="AF89" s="138"/>
      <c r="AG89" s="55"/>
      <c r="AH89" s="142"/>
      <c r="AI89" s="142"/>
      <c r="AJ89" s="139"/>
      <c r="AK89" s="138"/>
      <c r="AL89" s="142"/>
      <c r="AM89" s="6"/>
      <c r="AN89" s="6"/>
      <c r="AO89" s="6"/>
      <c r="AP89" s="36"/>
      <c r="AQ89" s="36"/>
      <c r="AR89" s="164"/>
      <c r="AS89" s="165"/>
      <c r="AT89" s="167"/>
      <c r="AU89" s="167"/>
      <c r="AV89" s="166"/>
      <c r="AW89" s="166"/>
      <c r="AX89" s="166"/>
      <c r="AY89" s="166"/>
      <c r="AZ89" s="166"/>
      <c r="BA89" s="166"/>
      <c r="BB89" s="166"/>
      <c r="BC89" s="166"/>
      <c r="BD89" s="166"/>
      <c r="BE89" s="274"/>
      <c r="BF89" s="166"/>
      <c r="BG89" s="30"/>
      <c r="BH89" s="35"/>
      <c r="BI89" s="30"/>
      <c r="BJ89" s="30"/>
      <c r="BK89" s="30"/>
      <c r="BL89" s="30"/>
      <c r="BM89" s="284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Q89" s="30">
        <v>38.905999999999999</v>
      </c>
      <c r="CR89" s="30">
        <v>38.652000000000001</v>
      </c>
      <c r="CS89" s="30"/>
      <c r="CT89" s="30"/>
      <c r="CU89" s="30"/>
      <c r="CV89" s="30"/>
      <c r="CW89" s="30"/>
      <c r="CX89" s="35"/>
      <c r="CY89" s="30"/>
      <c r="CZ89" s="30"/>
      <c r="DA89" s="30"/>
      <c r="EB89" s="34"/>
      <c r="EZ89" s="166"/>
      <c r="FA89" s="166"/>
      <c r="FB89" s="166"/>
    </row>
    <row r="90" spans="1:158" customFormat="1" x14ac:dyDescent="0.2">
      <c r="A90" s="70" t="s">
        <v>134</v>
      </c>
      <c r="B90" s="27"/>
      <c r="C90" s="5">
        <v>18.445843394493206</v>
      </c>
      <c r="D90" s="5">
        <v>18.472867649493551</v>
      </c>
      <c r="E90" s="5">
        <v>18.605948334282015</v>
      </c>
      <c r="F90" s="5">
        <v>18.610408564345892</v>
      </c>
      <c r="G90" s="5">
        <v>18.633423698354232</v>
      </c>
      <c r="H90" s="5">
        <v>18.569647326405676</v>
      </c>
      <c r="I90" s="5">
        <v>18.572776113374648</v>
      </c>
      <c r="J90" s="5">
        <v>18.548400009404578</v>
      </c>
      <c r="K90" s="5">
        <v>18.577478302419571</v>
      </c>
      <c r="L90" s="5">
        <v>18.54064298004787</v>
      </c>
      <c r="M90" s="5">
        <v>18.682487069574069</v>
      </c>
      <c r="N90" s="5">
        <v>18.576146941854724</v>
      </c>
      <c r="O90" s="5">
        <v>18.713755602533475</v>
      </c>
      <c r="P90" s="5">
        <v>18.492586608464123</v>
      </c>
      <c r="Q90" s="5">
        <v>18.324732434055175</v>
      </c>
      <c r="R90" s="5">
        <v>18.379888942519258</v>
      </c>
      <c r="S90" s="5">
        <v>18.575299353363235</v>
      </c>
      <c r="T90" s="5">
        <v>18.659160676312286</v>
      </c>
      <c r="U90" s="5">
        <v>18.676321360287695</v>
      </c>
      <c r="V90" s="5">
        <v>18.559174724696184</v>
      </c>
      <c r="W90" s="5">
        <v>18.596542807256956</v>
      </c>
      <c r="X90" s="5">
        <v>18.543533186557625</v>
      </c>
      <c r="Y90" s="5">
        <v>18.546144365867313</v>
      </c>
      <c r="Z90" s="5">
        <v>18.560576421792032</v>
      </c>
      <c r="AA90" s="5">
        <v>18.917459939648747</v>
      </c>
      <c r="AB90" s="5">
        <v>18.77700599247737</v>
      </c>
      <c r="AC90" s="5">
        <v>19.111143369078068</v>
      </c>
      <c r="AD90" s="5">
        <v>18.892081720267786</v>
      </c>
      <c r="AE90" s="5">
        <v>18.765195717744835</v>
      </c>
      <c r="AF90" s="5">
        <v>18.663432337859501</v>
      </c>
      <c r="AG90" s="5">
        <v>18.580913978312445</v>
      </c>
      <c r="AH90" s="5">
        <v>18.655147504838482</v>
      </c>
      <c r="AI90" s="5">
        <v>18.736521959978607</v>
      </c>
      <c r="AJ90" s="5">
        <v>18.840619020148573</v>
      </c>
      <c r="AK90" s="5">
        <v>18.818282417872798</v>
      </c>
      <c r="AL90" s="5">
        <v>18.704682311728007</v>
      </c>
      <c r="AM90" s="5"/>
      <c r="AN90" s="5"/>
      <c r="AO90" s="5"/>
      <c r="AP90" s="36"/>
      <c r="AQ90" s="36"/>
      <c r="AR90" s="188">
        <v>18.710872863127172</v>
      </c>
      <c r="AS90" s="188">
        <v>18.759181470427894</v>
      </c>
      <c r="AT90" s="167"/>
      <c r="AU90" s="167"/>
      <c r="AV90" s="169"/>
      <c r="AW90" s="169"/>
      <c r="AX90" s="167"/>
      <c r="AY90" s="169">
        <v>18.850876479442618</v>
      </c>
      <c r="AZ90" s="169">
        <v>18.814409602906114</v>
      </c>
      <c r="BA90" s="169">
        <v>18.622370573351841</v>
      </c>
      <c r="BB90" s="169">
        <v>18.086023975969916</v>
      </c>
      <c r="BC90" s="169"/>
      <c r="BD90" s="169">
        <v>18.586086787634915</v>
      </c>
      <c r="BE90" s="275">
        <v>19.351402132366825</v>
      </c>
      <c r="BF90" s="169">
        <v>18.222196800144406</v>
      </c>
      <c r="BG90" s="30">
        <v>18.715</v>
      </c>
      <c r="BH90" s="35">
        <v>18.821872496394807</v>
      </c>
      <c r="BI90" s="30">
        <v>18.636440665869365</v>
      </c>
      <c r="BJ90" s="30">
        <v>18.528060542301262</v>
      </c>
      <c r="BK90" s="30">
        <v>18.647637524652797</v>
      </c>
      <c r="BL90" s="30">
        <v>18.760999999999999</v>
      </c>
      <c r="BM90" s="284"/>
      <c r="BN90" s="30">
        <v>18.497787533057483</v>
      </c>
      <c r="BO90" s="30">
        <v>18.50396499212755</v>
      </c>
      <c r="BP90" s="30">
        <v>18.496173782690551</v>
      </c>
      <c r="BQ90" s="30">
        <v>18.499308769291861</v>
      </c>
      <c r="BR90" s="30"/>
      <c r="BS90" s="30">
        <v>18.276986749156361</v>
      </c>
      <c r="BT90" s="30">
        <v>18.262471222550115</v>
      </c>
      <c r="BU90" s="30"/>
      <c r="BV90" s="30"/>
      <c r="BW90" s="30">
        <v>18.366542595816242</v>
      </c>
      <c r="BX90" s="30"/>
      <c r="BY90" s="30"/>
      <c r="BZ90" s="30"/>
      <c r="CQ90" s="5">
        <v>18.589301309521439</v>
      </c>
      <c r="CR90" s="5">
        <v>18.50448720965662</v>
      </c>
      <c r="CS90" s="30"/>
      <c r="CT90" s="30"/>
      <c r="CU90" s="30"/>
      <c r="CV90" s="30"/>
      <c r="CW90" s="30"/>
      <c r="CX90" s="35"/>
      <c r="CY90" s="30"/>
      <c r="CZ90" s="30"/>
      <c r="DA90" s="30"/>
      <c r="EB90" s="34"/>
      <c r="EZ90" s="169"/>
      <c r="FA90" s="169"/>
      <c r="FB90" s="169"/>
    </row>
    <row r="91" spans="1:158" customFormat="1" x14ac:dyDescent="0.2">
      <c r="A91" s="70" t="s">
        <v>133</v>
      </c>
      <c r="B91" s="27"/>
      <c r="C91" s="5">
        <v>15.603364946433773</v>
      </c>
      <c r="D91" s="5">
        <v>15.660752664991561</v>
      </c>
      <c r="E91" s="5">
        <v>15.711096248609502</v>
      </c>
      <c r="F91" s="5">
        <v>15.745039812329351</v>
      </c>
      <c r="G91" s="5">
        <v>15.71869591920904</v>
      </c>
      <c r="H91" s="5">
        <v>15.707248755268132</v>
      </c>
      <c r="I91" s="5">
        <v>15.6704005346876</v>
      </c>
      <c r="J91" s="5">
        <v>15.658873266938214</v>
      </c>
      <c r="K91" s="5">
        <v>15.688975450129639</v>
      </c>
      <c r="L91" s="5">
        <v>15.654852337720998</v>
      </c>
      <c r="M91" s="5">
        <v>15.686120052093218</v>
      </c>
      <c r="N91" s="5">
        <v>15.700947792379237</v>
      </c>
      <c r="O91" s="5">
        <v>15.732695470670775</v>
      </c>
      <c r="P91" s="5">
        <v>15.614354690193691</v>
      </c>
      <c r="Q91" s="5">
        <v>15.557446108073139</v>
      </c>
      <c r="R91" s="5">
        <v>15.615831333055635</v>
      </c>
      <c r="S91" s="5">
        <v>15.677483141506386</v>
      </c>
      <c r="T91" s="5">
        <v>15.776255304173057</v>
      </c>
      <c r="U91" s="5">
        <v>15.717594499205692</v>
      </c>
      <c r="V91" s="5">
        <v>15.675996911521151</v>
      </c>
      <c r="W91" s="5">
        <v>15.716048991384971</v>
      </c>
      <c r="X91" s="5">
        <v>15.664638972233043</v>
      </c>
      <c r="Y91" s="5">
        <v>15.723681927644568</v>
      </c>
      <c r="Z91" s="5">
        <v>15.643142321546692</v>
      </c>
      <c r="AA91" s="5">
        <v>15.841007195833653</v>
      </c>
      <c r="AB91" s="5">
        <v>15.785839766823035</v>
      </c>
      <c r="AC91" s="5">
        <v>15.894794958715789</v>
      </c>
      <c r="AD91" s="5">
        <v>15.836903280651926</v>
      </c>
      <c r="AE91" s="5">
        <v>15.712531540120661</v>
      </c>
      <c r="AF91" s="5">
        <v>15.662554913550334</v>
      </c>
      <c r="AG91" s="5">
        <v>15.674838789805269</v>
      </c>
      <c r="AH91" s="5">
        <v>15.654567092634649</v>
      </c>
      <c r="AI91" s="5">
        <v>15.685849801499058</v>
      </c>
      <c r="AJ91" s="5">
        <v>15.735054574256036</v>
      </c>
      <c r="AK91" s="5">
        <v>15.779286293572826</v>
      </c>
      <c r="AL91" s="5">
        <v>15.702810202419707</v>
      </c>
      <c r="AM91" s="5"/>
      <c r="AN91" s="5"/>
      <c r="AO91" s="5"/>
      <c r="AP91" s="36"/>
      <c r="AQ91" s="36"/>
      <c r="AR91" s="188">
        <v>15.698234142612748</v>
      </c>
      <c r="AS91" s="188">
        <v>15.754116345541032</v>
      </c>
      <c r="AT91" s="167"/>
      <c r="AU91" s="167"/>
      <c r="AV91" s="169"/>
      <c r="AW91" s="169"/>
      <c r="AX91" s="167"/>
      <c r="AY91" s="169">
        <v>15.655732676236166</v>
      </c>
      <c r="AZ91" s="169">
        <v>15.603502592460879</v>
      </c>
      <c r="BA91" s="169">
        <v>15.605944547506292</v>
      </c>
      <c r="BB91" s="169">
        <v>15.52505939288989</v>
      </c>
      <c r="BC91" s="169"/>
      <c r="BD91" s="169">
        <v>15.661758159035012</v>
      </c>
      <c r="BE91" s="275">
        <v>15.744741107167496</v>
      </c>
      <c r="BF91" s="169">
        <v>15.467083049176846</v>
      </c>
      <c r="BG91" s="30">
        <v>15.651</v>
      </c>
      <c r="BH91" s="35">
        <v>15.822654934658864</v>
      </c>
      <c r="BI91" s="30">
        <v>15.686548279085873</v>
      </c>
      <c r="BJ91" s="30">
        <v>15.608267639545979</v>
      </c>
      <c r="BK91" s="30">
        <v>15.656701242340548</v>
      </c>
      <c r="BL91" s="30">
        <v>15.698</v>
      </c>
      <c r="BM91" s="284"/>
      <c r="BN91" s="30">
        <v>15.578663734899557</v>
      </c>
      <c r="BO91" s="30">
        <v>15.587772064404158</v>
      </c>
      <c r="BP91" s="30">
        <v>15.585293532643103</v>
      </c>
      <c r="BQ91" s="30">
        <v>15.583909777315606</v>
      </c>
      <c r="BR91" s="30"/>
      <c r="BS91" s="30">
        <v>15.549917982995609</v>
      </c>
      <c r="BT91" s="30">
        <v>15.534419652506665</v>
      </c>
      <c r="BU91" s="30"/>
      <c r="BV91" s="30"/>
      <c r="BW91" s="30">
        <v>15.560885685132003</v>
      </c>
      <c r="BX91" s="30"/>
      <c r="BY91" s="30"/>
      <c r="BZ91" s="30"/>
      <c r="CQ91" s="5">
        <v>15.639906380936134</v>
      </c>
      <c r="CR91" s="5">
        <v>15.579124308300528</v>
      </c>
      <c r="CS91" s="30"/>
      <c r="CT91" s="30"/>
      <c r="CU91" s="30"/>
      <c r="CV91" s="30"/>
      <c r="CW91" s="30"/>
      <c r="CX91" s="35"/>
      <c r="CY91" s="30"/>
      <c r="CZ91" s="30"/>
      <c r="DA91" s="30"/>
      <c r="EB91" s="34"/>
      <c r="EZ91" s="169"/>
      <c r="FA91" s="169"/>
      <c r="FB91" s="169"/>
    </row>
    <row r="92" spans="1:158" customFormat="1" x14ac:dyDescent="0.2">
      <c r="A92" s="70" t="s">
        <v>132</v>
      </c>
      <c r="B92" s="27"/>
      <c r="C92" s="5">
        <v>38.496064156807286</v>
      </c>
      <c r="D92" s="5">
        <v>38.808845997865326</v>
      </c>
      <c r="E92" s="5">
        <v>39.006315030831828</v>
      </c>
      <c r="F92" s="5">
        <v>39.073508278378334</v>
      </c>
      <c r="G92" s="5">
        <v>38.979511986150683</v>
      </c>
      <c r="H92" s="5">
        <v>38.979377404609608</v>
      </c>
      <c r="I92" s="5">
        <v>38.86173097719346</v>
      </c>
      <c r="J92" s="5">
        <v>38.818495220923829</v>
      </c>
      <c r="K92" s="5">
        <v>38.948367859152071</v>
      </c>
      <c r="L92" s="5">
        <v>38.769350346340637</v>
      </c>
      <c r="M92" s="5">
        <v>39.026828775063144</v>
      </c>
      <c r="N92" s="5">
        <v>38.972872722109202</v>
      </c>
      <c r="O92" s="5">
        <v>39.18418324268054</v>
      </c>
      <c r="P92" s="5">
        <v>38.647072668712241</v>
      </c>
      <c r="Q92" s="5">
        <v>38.323143929082555</v>
      </c>
      <c r="R92" s="5">
        <v>38.557081278099666</v>
      </c>
      <c r="S92" s="5">
        <v>38.876645584361569</v>
      </c>
      <c r="T92" s="5">
        <v>39.395557771807781</v>
      </c>
      <c r="U92" s="5">
        <v>38.994988192470927</v>
      </c>
      <c r="V92" s="5">
        <v>38.893240350658466</v>
      </c>
      <c r="W92" s="5">
        <v>38.969378258795665</v>
      </c>
      <c r="X92" s="5">
        <v>38.831180231319529</v>
      </c>
      <c r="Y92" s="5">
        <v>39.005650980834588</v>
      </c>
      <c r="Z92" s="5">
        <v>38.767232892391952</v>
      </c>
      <c r="AA92" s="5">
        <v>39.673701691026601</v>
      </c>
      <c r="AB92" s="5">
        <v>39.357996563599151</v>
      </c>
      <c r="AC92" s="5">
        <v>39.784462837901259</v>
      </c>
      <c r="AD92" s="5">
        <v>38.676601669598668</v>
      </c>
      <c r="AE92" s="5">
        <v>39.24797200695707</v>
      </c>
      <c r="AF92" s="5">
        <v>38.954710807497548</v>
      </c>
      <c r="AG92" s="5">
        <v>38.945827590546564</v>
      </c>
      <c r="AH92" s="5">
        <v>38.896549551285311</v>
      </c>
      <c r="AI92" s="5">
        <v>39.04165229687851</v>
      </c>
      <c r="AJ92" s="5">
        <v>39.256779134983312</v>
      </c>
      <c r="AK92" s="5">
        <v>39.36691730216284</v>
      </c>
      <c r="AL92" s="5">
        <v>38.990170047908748</v>
      </c>
      <c r="AM92" s="5"/>
      <c r="AN92" s="5"/>
      <c r="AO92" s="5"/>
      <c r="AP92" s="36"/>
      <c r="AQ92" s="36"/>
      <c r="AR92" s="188">
        <v>39.072718853080374</v>
      </c>
      <c r="AS92" s="188">
        <v>39.153569753013933</v>
      </c>
      <c r="AT92" s="167"/>
      <c r="AU92" s="167"/>
      <c r="AV92" s="169"/>
      <c r="AW92" s="169"/>
      <c r="AX92" s="167"/>
      <c r="AY92" s="169">
        <v>38.930434146761449</v>
      </c>
      <c r="AZ92" s="169">
        <v>38.958018125135311</v>
      </c>
      <c r="BA92" s="169">
        <v>38.725336592956744</v>
      </c>
      <c r="BB92" s="169">
        <v>37.984697001432949</v>
      </c>
      <c r="BC92" s="169"/>
      <c r="BD92" s="169">
        <v>38.825071703957732</v>
      </c>
      <c r="BE92" s="275">
        <v>38.313856463018894</v>
      </c>
      <c r="BF92" s="169">
        <v>37.686161051399424</v>
      </c>
      <c r="BG92" s="30">
        <v>38.729747266820382</v>
      </c>
      <c r="BH92" s="35">
        <v>39.277574414313221</v>
      </c>
      <c r="BI92" s="30">
        <v>38.480060727462018</v>
      </c>
      <c r="BJ92" s="30">
        <v>38.827838855840291</v>
      </c>
      <c r="BK92" s="30">
        <v>38.906063012168573</v>
      </c>
      <c r="BL92" s="30">
        <v>39.172171652651791</v>
      </c>
      <c r="BM92" s="284"/>
      <c r="BN92" s="30">
        <v>38.644448834971982</v>
      </c>
      <c r="BO92" s="30">
        <v>38.677612047715272</v>
      </c>
      <c r="BP92" s="30">
        <v>38.674055547133278</v>
      </c>
      <c r="BQ92" s="30">
        <v>38.665372143273508</v>
      </c>
      <c r="BR92" s="30"/>
      <c r="BS92" s="30">
        <v>38.325386482487829</v>
      </c>
      <c r="BT92" s="30">
        <v>38.329376343124125</v>
      </c>
      <c r="BU92" s="30"/>
      <c r="BV92" s="30"/>
      <c r="BW92" s="30">
        <v>38.516531035143807</v>
      </c>
      <c r="BX92" s="30"/>
      <c r="BY92" s="30"/>
      <c r="BZ92" s="30"/>
      <c r="CQ92" s="5">
        <v>38.789684926445346</v>
      </c>
      <c r="CR92" s="5">
        <v>38.404227189566527</v>
      </c>
      <c r="CS92" s="30"/>
      <c r="CT92" s="30"/>
      <c r="CU92" s="30"/>
      <c r="CV92" s="30"/>
      <c r="CW92" s="30"/>
      <c r="CX92" s="35"/>
      <c r="CY92" s="30"/>
      <c r="CZ92" s="30"/>
      <c r="DA92" s="30"/>
      <c r="EB92" s="34"/>
      <c r="EZ92" s="169"/>
      <c r="FA92" s="169"/>
      <c r="FB92" s="169"/>
    </row>
    <row r="93" spans="1:158" s="60" customFormat="1" ht="16" x14ac:dyDescent="0.2">
      <c r="A93" s="60" t="s">
        <v>268</v>
      </c>
      <c r="B93" s="69"/>
      <c r="D93" s="62"/>
      <c r="F93" s="62"/>
      <c r="G93" s="68"/>
      <c r="H93" s="68"/>
      <c r="I93" s="67"/>
      <c r="J93" s="67"/>
      <c r="K93" s="62"/>
      <c r="L93" s="66"/>
      <c r="M93" s="62"/>
      <c r="N93" s="65"/>
      <c r="O93" s="66"/>
      <c r="X93" s="66"/>
      <c r="Y93" s="65"/>
      <c r="Z93" s="64"/>
      <c r="AA93" s="63"/>
      <c r="AC93" s="63"/>
      <c r="AD93" s="62"/>
      <c r="AR93" s="165"/>
      <c r="AS93" s="165"/>
      <c r="AT93" s="167"/>
      <c r="AU93" s="167"/>
      <c r="AV93" s="168"/>
      <c r="AW93" s="168"/>
      <c r="AX93" s="168"/>
      <c r="AY93" s="168"/>
      <c r="AZ93" s="168"/>
      <c r="BA93" s="168"/>
      <c r="BB93" s="168"/>
      <c r="BC93" s="168"/>
      <c r="BD93" s="168"/>
      <c r="BE93" s="281"/>
      <c r="BF93" s="168"/>
      <c r="BG93" s="30"/>
      <c r="BH93" s="35"/>
      <c r="BI93" s="30">
        <v>0.96518912272580748</v>
      </c>
      <c r="BJ93" s="30">
        <v>1.0142470179139584</v>
      </c>
      <c r="BK93" s="30">
        <v>1.0096376325732745</v>
      </c>
      <c r="BL93" s="30">
        <v>1.0256781660022625</v>
      </c>
      <c r="BM93" s="284"/>
      <c r="BN93" s="30">
        <v>0.99763483249500495</v>
      </c>
      <c r="BO93" s="30">
        <v>1.0005704955269483</v>
      </c>
      <c r="BP93" s="30">
        <v>1.0010317958881385</v>
      </c>
      <c r="BQ93" s="30">
        <v>0.99974570797003059</v>
      </c>
      <c r="BR93" s="30"/>
      <c r="BS93" s="30">
        <v>0.98662262062671724</v>
      </c>
      <c r="BT93" s="30">
        <v>0.98866722433765719</v>
      </c>
      <c r="BU93" s="30"/>
      <c r="BV93" s="30"/>
      <c r="BW93" s="30">
        <v>0.99796780603434077</v>
      </c>
      <c r="BX93" s="30"/>
      <c r="BY93" s="30"/>
      <c r="BZ93" s="30"/>
      <c r="CX93" s="61"/>
      <c r="EB93" s="61"/>
      <c r="EZ93" s="168"/>
      <c r="FA93" s="168"/>
      <c r="FB93" s="168"/>
    </row>
    <row r="94" spans="1:158" x14ac:dyDescent="0.2">
      <c r="A94" s="214" t="s">
        <v>297</v>
      </c>
      <c r="B94" s="214"/>
      <c r="C94" s="216" t="s">
        <v>269</v>
      </c>
      <c r="D94" s="198" t="s">
        <v>270</v>
      </c>
      <c r="E94" s="198" t="s">
        <v>271</v>
      </c>
      <c r="F94" s="198" t="s">
        <v>318</v>
      </c>
      <c r="G94" s="198" t="s">
        <v>273</v>
      </c>
      <c r="H94" s="198" t="s">
        <v>274</v>
      </c>
      <c r="I94" s="198" t="s">
        <v>319</v>
      </c>
      <c r="J94" s="198" t="s">
        <v>24</v>
      </c>
      <c r="K94" s="198" t="s">
        <v>275</v>
      </c>
      <c r="L94" s="198" t="s">
        <v>276</v>
      </c>
      <c r="M94" s="198" t="s">
        <v>320</v>
      </c>
      <c r="N94" s="198" t="s">
        <v>291</v>
      </c>
      <c r="O94" s="198" t="s">
        <v>321</v>
      </c>
      <c r="P94" s="198" t="s">
        <v>17</v>
      </c>
      <c r="Q94" s="198" t="s">
        <v>16</v>
      </c>
      <c r="R94" s="198" t="s">
        <v>281</v>
      </c>
      <c r="S94" s="198" t="s">
        <v>15</v>
      </c>
      <c r="T94" s="216" t="s">
        <v>14</v>
      </c>
      <c r="U94" s="198" t="s">
        <v>13</v>
      </c>
      <c r="V94" s="198" t="s">
        <v>313</v>
      </c>
      <c r="W94" s="198" t="s">
        <v>288</v>
      </c>
      <c r="X94" s="198" t="s">
        <v>314</v>
      </c>
      <c r="Y94" s="198" t="s">
        <v>287</v>
      </c>
      <c r="Z94" s="198" t="s">
        <v>289</v>
      </c>
      <c r="AA94" s="198" t="s">
        <v>316</v>
      </c>
      <c r="AB94" s="216" t="s">
        <v>278</v>
      </c>
      <c r="AC94" s="198" t="s">
        <v>279</v>
      </c>
      <c r="AD94" s="198" t="s">
        <v>317</v>
      </c>
      <c r="AE94" s="198" t="s">
        <v>301</v>
      </c>
      <c r="AF94" s="198" t="s">
        <v>300</v>
      </c>
      <c r="AG94" s="198" t="s">
        <v>299</v>
      </c>
      <c r="AH94" s="198" t="s">
        <v>298</v>
      </c>
      <c r="AI94" s="198" t="s">
        <v>282</v>
      </c>
      <c r="AJ94" s="198" t="s">
        <v>292</v>
      </c>
      <c r="AK94" s="198" t="s">
        <v>293</v>
      </c>
      <c r="AL94" s="198" t="s">
        <v>315</v>
      </c>
      <c r="AM94" s="198" t="s">
        <v>302</v>
      </c>
      <c r="AN94" s="198" t="s">
        <v>303</v>
      </c>
      <c r="AO94" s="198" t="s">
        <v>236</v>
      </c>
      <c r="AP94" s="55"/>
      <c r="AR94" s="189"/>
      <c r="AS94" s="164"/>
      <c r="AT94" s="188"/>
      <c r="AU94" s="187"/>
      <c r="AV94" s="168"/>
      <c r="AW94" s="168"/>
      <c r="AX94" s="168"/>
      <c r="AY94" s="168"/>
      <c r="AZ94" s="168"/>
      <c r="BA94" s="168"/>
      <c r="BB94" s="168"/>
      <c r="BC94" s="168"/>
      <c r="BD94" s="168"/>
      <c r="BE94" s="281"/>
      <c r="BF94" s="168"/>
      <c r="EZ94" s="168"/>
      <c r="FA94" s="168"/>
      <c r="FB94" s="168"/>
    </row>
    <row r="95" spans="1:158" x14ac:dyDescent="0.2">
      <c r="A95" s="215" t="s">
        <v>304</v>
      </c>
      <c r="B95" s="199" t="s">
        <v>305</v>
      </c>
      <c r="C95" s="200">
        <v>31.671937497807431</v>
      </c>
      <c r="D95" s="200">
        <v>30.160220170207271</v>
      </c>
      <c r="E95" s="200">
        <v>21.100027060609431</v>
      </c>
      <c r="F95" s="204">
        <v>112.5961710316414</v>
      </c>
      <c r="G95" s="200">
        <v>52.818832944750874</v>
      </c>
      <c r="H95" s="200">
        <v>92.42385274080921</v>
      </c>
      <c r="I95" s="200">
        <v>42.720042865243734</v>
      </c>
      <c r="J95" s="204">
        <v>103.29767391157633</v>
      </c>
      <c r="K95" s="200">
        <v>35.22086451423818</v>
      </c>
      <c r="L95" s="204">
        <v>117.58012202192941</v>
      </c>
      <c r="M95" s="204">
        <v>124.3706247645416</v>
      </c>
      <c r="N95" s="200">
        <v>64.7</v>
      </c>
      <c r="O95" s="204">
        <v>109.96589411889255</v>
      </c>
      <c r="P95" s="200">
        <v>79.993426739695963</v>
      </c>
      <c r="Q95" s="200">
        <v>53.03919442398589</v>
      </c>
      <c r="R95" s="200">
        <v>38.990393656277895</v>
      </c>
      <c r="S95" s="200">
        <v>81.826556954591652</v>
      </c>
      <c r="T95" s="200">
        <v>62.199734291329783</v>
      </c>
      <c r="U95" s="204">
        <v>133.52265094228505</v>
      </c>
      <c r="V95" s="200">
        <v>12.973595065810814</v>
      </c>
      <c r="W95" s="200">
        <v>76.841093328138811</v>
      </c>
      <c r="X95" s="201">
        <v>94.285719416147401</v>
      </c>
      <c r="Y95" s="201">
        <v>67.687184261455414</v>
      </c>
      <c r="Z95" s="202">
        <v>110.18914401514851</v>
      </c>
      <c r="AA95" s="204">
        <v>124.04412887337163</v>
      </c>
      <c r="AB95" s="200">
        <v>85.87894159079724</v>
      </c>
      <c r="AC95" s="204">
        <v>252.80648615196674</v>
      </c>
      <c r="AD95" s="204">
        <v>305.50977945139886</v>
      </c>
      <c r="AE95" s="202">
        <v>103</v>
      </c>
      <c r="AF95" s="201">
        <v>65.790000000000006</v>
      </c>
      <c r="AG95" s="201" t="s">
        <v>306</v>
      </c>
      <c r="AH95" s="201">
        <v>49.036414595341924</v>
      </c>
      <c r="AI95" s="200">
        <v>66.312042023884629</v>
      </c>
      <c r="AJ95" s="202">
        <v>174.37463360933495</v>
      </c>
      <c r="AK95" s="202">
        <v>139.39217174684023</v>
      </c>
      <c r="AL95" s="201">
        <v>67.611950551792191</v>
      </c>
      <c r="AM95" s="203" t="s">
        <v>306</v>
      </c>
      <c r="AN95" s="203" t="s">
        <v>306</v>
      </c>
      <c r="AO95" s="203" t="s">
        <v>306</v>
      </c>
      <c r="AP95" s="55"/>
      <c r="AR95" s="189"/>
      <c r="AS95" s="166"/>
      <c r="AT95" s="188"/>
      <c r="AU95" s="186"/>
    </row>
    <row r="96" spans="1:158" x14ac:dyDescent="0.2">
      <c r="A96" s="215"/>
      <c r="B96" s="199" t="s">
        <v>307</v>
      </c>
      <c r="C96" s="197" t="s">
        <v>306</v>
      </c>
      <c r="D96" s="197" t="s">
        <v>306</v>
      </c>
      <c r="E96" s="197" t="s">
        <v>306</v>
      </c>
      <c r="F96" s="197" t="s">
        <v>306</v>
      </c>
      <c r="G96" s="197" t="s">
        <v>306</v>
      </c>
      <c r="H96" s="197" t="s">
        <v>306</v>
      </c>
      <c r="I96" s="201">
        <v>42.7</v>
      </c>
      <c r="J96" s="201">
        <v>128.30000000000001</v>
      </c>
      <c r="K96" s="201" t="s">
        <v>306</v>
      </c>
      <c r="L96" s="201" t="s">
        <v>306</v>
      </c>
      <c r="M96" s="201" t="s">
        <v>306</v>
      </c>
      <c r="N96" s="197" t="s">
        <v>306</v>
      </c>
      <c r="O96" s="202">
        <v>125</v>
      </c>
      <c r="P96" s="197" t="s">
        <v>306</v>
      </c>
      <c r="Q96" s="197" t="s">
        <v>306</v>
      </c>
      <c r="R96" s="197" t="s">
        <v>306</v>
      </c>
      <c r="S96" s="197" t="s">
        <v>306</v>
      </c>
      <c r="T96" s="197" t="s">
        <v>306</v>
      </c>
      <c r="U96" s="197" t="s">
        <v>306</v>
      </c>
      <c r="V96" s="197" t="s">
        <v>306</v>
      </c>
      <c r="W96" s="197" t="s">
        <v>306</v>
      </c>
      <c r="X96" s="197">
        <v>105.5</v>
      </c>
      <c r="Y96" s="197" t="s">
        <v>306</v>
      </c>
      <c r="Z96" s="197" t="s">
        <v>306</v>
      </c>
      <c r="AA96" s="202">
        <v>156.80000000000001</v>
      </c>
      <c r="AB96" s="201" t="s">
        <v>306</v>
      </c>
      <c r="AC96" s="197" t="s">
        <v>306</v>
      </c>
      <c r="AD96" s="197" t="s">
        <v>306</v>
      </c>
      <c r="AE96" s="197" t="s">
        <v>306</v>
      </c>
      <c r="AF96" s="197" t="s">
        <v>306</v>
      </c>
      <c r="AG96" s="197">
        <v>5.3</v>
      </c>
      <c r="AH96" s="197" t="s">
        <v>306</v>
      </c>
      <c r="AI96" s="197" t="s">
        <v>306</v>
      </c>
      <c r="AJ96" s="197" t="s">
        <v>306</v>
      </c>
      <c r="AK96" s="197" t="s">
        <v>306</v>
      </c>
      <c r="AL96" s="197" t="s">
        <v>306</v>
      </c>
      <c r="AM96" s="197">
        <v>291.3</v>
      </c>
      <c r="AN96" s="197">
        <v>125.8</v>
      </c>
      <c r="AO96" s="197">
        <v>67.67</v>
      </c>
      <c r="AP96" s="55"/>
      <c r="AR96" s="189"/>
      <c r="AS96" s="178"/>
      <c r="AT96" s="188"/>
      <c r="AU96" s="169"/>
    </row>
    <row r="97" spans="1:158" x14ac:dyDescent="0.2">
      <c r="A97" s="215" t="s">
        <v>308</v>
      </c>
      <c r="B97" s="199" t="s">
        <v>305</v>
      </c>
      <c r="C97" s="204">
        <v>174.16912125709658</v>
      </c>
      <c r="D97" s="204">
        <v>528.11438606289857</v>
      </c>
      <c r="E97" s="204">
        <v>303.22585935327322</v>
      </c>
      <c r="F97" s="200">
        <v>44.663104281417596</v>
      </c>
      <c r="G97" s="204">
        <v>245.71634303957549</v>
      </c>
      <c r="H97" s="200">
        <v>58.889575376048533</v>
      </c>
      <c r="I97" s="204">
        <v>391.4267010498333</v>
      </c>
      <c r="J97" s="200">
        <v>43.257188895234485</v>
      </c>
      <c r="K97" s="204">
        <v>451.02320702336903</v>
      </c>
      <c r="L97" s="204">
        <v>408.41159671591265</v>
      </c>
      <c r="M97" s="204">
        <v>244.90238512934846</v>
      </c>
      <c r="N97" s="204">
        <v>316</v>
      </c>
      <c r="O97" s="204">
        <v>268.45651687184414</v>
      </c>
      <c r="P97" s="204">
        <v>201.81204296033036</v>
      </c>
      <c r="Q97" s="204">
        <v>484.95033693019309</v>
      </c>
      <c r="R97" s="204">
        <v>513.8388717546743</v>
      </c>
      <c r="S97" s="204">
        <v>442.5860515883117</v>
      </c>
      <c r="T97" s="202">
        <v>441.77578982761986</v>
      </c>
      <c r="U97" s="200">
        <v>72.838011724808382</v>
      </c>
      <c r="V97" s="204">
        <v>456.20427378983874</v>
      </c>
      <c r="W97" s="204">
        <v>356.47390233139458</v>
      </c>
      <c r="X97" s="202">
        <v>163.54489526643542</v>
      </c>
      <c r="Y97" s="202">
        <v>305.60880194073997</v>
      </c>
      <c r="Z97" s="202">
        <v>206.93482844331515</v>
      </c>
      <c r="AA97" s="204">
        <v>1113.6426707746921</v>
      </c>
      <c r="AB97" s="204">
        <v>390.76289946566169</v>
      </c>
      <c r="AC97" s="204">
        <v>472.70310227046502</v>
      </c>
      <c r="AD97" s="204">
        <v>262.83525400779683</v>
      </c>
      <c r="AE97" s="202">
        <v>652</v>
      </c>
      <c r="AF97" s="202">
        <v>396.16</v>
      </c>
      <c r="AG97" s="202">
        <v>392.75</v>
      </c>
      <c r="AH97" s="202">
        <v>496.49327958141674</v>
      </c>
      <c r="AI97" s="204">
        <v>847.3201406569824</v>
      </c>
      <c r="AJ97" s="202">
        <v>250.97183434533957</v>
      </c>
      <c r="AK97" s="202">
        <v>796.68719341798055</v>
      </c>
      <c r="AL97" s="202">
        <v>614.45540145446546</v>
      </c>
      <c r="AM97" s="197" t="s">
        <v>306</v>
      </c>
      <c r="AN97" s="197" t="s">
        <v>306</v>
      </c>
      <c r="AO97" s="203" t="s">
        <v>306</v>
      </c>
      <c r="AP97" s="140"/>
      <c r="AR97" s="189"/>
      <c r="AS97" s="178"/>
      <c r="AT97" s="188"/>
      <c r="AU97" s="182"/>
    </row>
    <row r="98" spans="1:158" x14ac:dyDescent="0.2">
      <c r="A98" s="215"/>
      <c r="B98" s="199" t="s">
        <v>307</v>
      </c>
      <c r="C98" s="202">
        <v>162</v>
      </c>
      <c r="D98" s="202">
        <v>509</v>
      </c>
      <c r="E98" s="202">
        <v>292</v>
      </c>
      <c r="F98" s="201">
        <v>40.119999999999997</v>
      </c>
      <c r="G98" s="202">
        <v>228</v>
      </c>
      <c r="H98" s="201">
        <v>54.41</v>
      </c>
      <c r="I98" s="202">
        <v>373.66</v>
      </c>
      <c r="J98" s="201">
        <v>40.130000000000003</v>
      </c>
      <c r="K98" s="202">
        <v>447.9</v>
      </c>
      <c r="L98" s="202">
        <v>385.2</v>
      </c>
      <c r="M98" s="202">
        <v>222.9</v>
      </c>
      <c r="N98" s="202">
        <v>279.39999999999998</v>
      </c>
      <c r="O98" s="202">
        <v>248.98</v>
      </c>
      <c r="P98" s="202">
        <v>188.9</v>
      </c>
      <c r="Q98" s="202">
        <v>451.6</v>
      </c>
      <c r="R98" s="202">
        <v>466.8</v>
      </c>
      <c r="S98" s="202">
        <v>404.8</v>
      </c>
      <c r="T98" s="202">
        <v>423.9</v>
      </c>
      <c r="U98" s="201">
        <v>67.42</v>
      </c>
      <c r="V98" s="202">
        <v>428.5</v>
      </c>
      <c r="W98" s="202">
        <v>329.7</v>
      </c>
      <c r="X98" s="202">
        <v>154.37</v>
      </c>
      <c r="Y98" s="202">
        <v>287.2</v>
      </c>
      <c r="Z98" s="202">
        <v>189.1</v>
      </c>
      <c r="AA98" s="202">
        <v>1306.0999999999999</v>
      </c>
      <c r="AB98" s="202">
        <v>373.9</v>
      </c>
      <c r="AC98" s="202">
        <v>452.6</v>
      </c>
      <c r="AD98" s="202">
        <v>236.1</v>
      </c>
      <c r="AE98" s="202">
        <v>652.29999999999995</v>
      </c>
      <c r="AF98" s="202">
        <v>380.8</v>
      </c>
      <c r="AG98" s="202">
        <v>396.1</v>
      </c>
      <c r="AH98" s="202">
        <v>457.2</v>
      </c>
      <c r="AI98" s="202">
        <v>929.4</v>
      </c>
      <c r="AJ98" s="202">
        <v>233</v>
      </c>
      <c r="AK98" s="202">
        <v>759.2</v>
      </c>
      <c r="AL98" s="202">
        <v>546.4</v>
      </c>
      <c r="AM98" s="197">
        <v>162.4</v>
      </c>
      <c r="AN98" s="197">
        <v>294.10000000000002</v>
      </c>
      <c r="AO98" s="197">
        <v>17.420000000000002</v>
      </c>
      <c r="AP98" s="140"/>
      <c r="AR98" s="189"/>
      <c r="AS98" s="166"/>
      <c r="AT98" s="188"/>
      <c r="AU98" s="186"/>
    </row>
    <row r="99" spans="1:158" x14ac:dyDescent="0.2">
      <c r="A99" s="205" t="s">
        <v>309</v>
      </c>
      <c r="B99" s="199"/>
      <c r="C99" s="218">
        <v>0.70450599999999997</v>
      </c>
      <c r="D99" s="218">
        <v>0.70410200000000001</v>
      </c>
      <c r="E99" s="218">
        <v>0.70453100000000002</v>
      </c>
      <c r="F99" s="218">
        <v>0.71181099999999997</v>
      </c>
      <c r="G99" s="218">
        <v>0.70474300000000001</v>
      </c>
      <c r="H99" s="218">
        <v>0.70870599999999995</v>
      </c>
      <c r="I99" s="218">
        <v>0.70464400000000005</v>
      </c>
      <c r="J99" s="218">
        <v>0.70997600000000005</v>
      </c>
      <c r="K99" s="218">
        <v>0.70442099999999996</v>
      </c>
      <c r="L99" s="218">
        <v>0.70486300000000002</v>
      </c>
      <c r="M99" s="218">
        <v>0.70559799999999995</v>
      </c>
      <c r="N99" s="206">
        <v>0.70469599999999999</v>
      </c>
      <c r="O99" s="218">
        <v>0.70525800000000005</v>
      </c>
      <c r="P99" s="206">
        <v>0.70506400000000002</v>
      </c>
      <c r="Q99" s="206">
        <v>0.70402900000000002</v>
      </c>
      <c r="R99" s="206">
        <v>0.70407900000000001</v>
      </c>
      <c r="S99" s="206">
        <v>0.70434699999999995</v>
      </c>
      <c r="T99" s="195">
        <v>0.704924</v>
      </c>
      <c r="U99" s="206">
        <v>0.70857000000000003</v>
      </c>
      <c r="V99" s="206">
        <v>0.70427600000000001</v>
      </c>
      <c r="W99" s="206">
        <v>0.70458799999999999</v>
      </c>
      <c r="X99" s="195">
        <v>0.70545199999999997</v>
      </c>
      <c r="Y99" s="195">
        <v>0.70471499999999998</v>
      </c>
      <c r="Z99" s="195">
        <v>0.70573200000000003</v>
      </c>
      <c r="AA99" s="218">
        <v>0.71057700000000001</v>
      </c>
      <c r="AB99" s="218">
        <v>0.70631699999999997</v>
      </c>
      <c r="AC99" s="218">
        <v>0.70978699999999995</v>
      </c>
      <c r="AD99" s="218">
        <v>0.71458299999999997</v>
      </c>
      <c r="AE99" s="195">
        <v>0.70476700000000003</v>
      </c>
      <c r="AF99" s="195">
        <v>0.70528900000000005</v>
      </c>
      <c r="AG99" s="195">
        <v>0.704044</v>
      </c>
      <c r="AH99" s="195">
        <v>0.70444499999999999</v>
      </c>
      <c r="AI99" s="206">
        <v>0.70450999999999997</v>
      </c>
      <c r="AJ99" s="195">
        <v>0.70637399999999995</v>
      </c>
      <c r="AK99" s="195">
        <v>0.706179</v>
      </c>
      <c r="AL99" s="195">
        <v>0.70509500000000003</v>
      </c>
      <c r="AM99" s="197">
        <v>0.71128599999999997</v>
      </c>
      <c r="AN99" s="197">
        <v>0.70786300000000002</v>
      </c>
      <c r="AO99" s="197">
        <v>0.71455199999999996</v>
      </c>
      <c r="AP99" s="141"/>
      <c r="AR99" s="189"/>
      <c r="AS99" s="164"/>
      <c r="AT99" s="188"/>
      <c r="AU99" s="187"/>
      <c r="BN99" s="1">
        <v>0.70396300000000001</v>
      </c>
      <c r="BO99" s="1">
        <v>0.70393899999999998</v>
      </c>
      <c r="BP99" s="1">
        <v>0.70393300000000003</v>
      </c>
      <c r="BQ99" s="1">
        <v>0.70394500000000004</v>
      </c>
      <c r="BS99" s="1">
        <v>0.70360699999999998</v>
      </c>
      <c r="BT99" s="1">
        <v>0.70361700000000005</v>
      </c>
      <c r="BW99" s="1">
        <v>0.70404500000000003</v>
      </c>
      <c r="CQ99" s="18"/>
      <c r="CR99" s="18"/>
    </row>
    <row r="100" spans="1:158" x14ac:dyDescent="0.2">
      <c r="A100" s="207" t="s">
        <v>310</v>
      </c>
      <c r="B100" s="199"/>
      <c r="C100" s="208">
        <v>7.0450600000000003E-6</v>
      </c>
      <c r="D100" s="208">
        <v>1.8306651999999997E-5</v>
      </c>
      <c r="E100" s="208">
        <v>8.454372E-6</v>
      </c>
      <c r="F100" s="208">
        <v>1.2812597999999999E-5</v>
      </c>
      <c r="G100" s="208">
        <v>8.456915999999999E-6</v>
      </c>
      <c r="H100" s="208">
        <v>8.5044719999999997E-6</v>
      </c>
      <c r="I100" s="208">
        <v>7.9999999999999996E-6</v>
      </c>
      <c r="J100" s="208">
        <v>1.1E-5</v>
      </c>
      <c r="K100" s="208">
        <v>1.2679578E-5</v>
      </c>
      <c r="L100" s="208">
        <v>1.409726E-5</v>
      </c>
      <c r="M100" s="208">
        <v>9.8783720000000002E-6</v>
      </c>
      <c r="N100" s="208">
        <v>8.4563519999999996E-6</v>
      </c>
      <c r="O100" s="208">
        <v>1.0000000000000001E-5</v>
      </c>
      <c r="P100" s="208">
        <v>9.8708959999999997E-6</v>
      </c>
      <c r="Q100" s="208">
        <v>1.1264464E-5</v>
      </c>
      <c r="R100" s="208">
        <v>8.4489479999999993E-6</v>
      </c>
      <c r="S100" s="208">
        <v>8.4521639999999983E-6</v>
      </c>
      <c r="T100" s="195">
        <v>8.4590879999999989E-6</v>
      </c>
      <c r="U100" s="208">
        <v>8.5028400000000004E-6</v>
      </c>
      <c r="V100" s="208">
        <v>9.8598640000000001E-6</v>
      </c>
      <c r="W100" s="208">
        <v>9.8642320000000004E-6</v>
      </c>
      <c r="X100" s="195">
        <v>1.0000000000000001E-5</v>
      </c>
      <c r="Y100" s="195">
        <v>8.4565799999999982E-6</v>
      </c>
      <c r="Z100" s="195">
        <v>8.4687839999999988E-6</v>
      </c>
      <c r="AA100" s="208">
        <v>1.2999999999999999E-5</v>
      </c>
      <c r="AB100" s="208">
        <v>9.888437999999999E-6</v>
      </c>
      <c r="AC100" s="208">
        <v>9.9370179999999991E-6</v>
      </c>
      <c r="AD100" s="208">
        <v>8.5749959999999991E-6</v>
      </c>
      <c r="AE100" s="195">
        <v>8.4572039999999985E-6</v>
      </c>
      <c r="AF100" s="195">
        <v>8.4634679999999986E-6</v>
      </c>
      <c r="AG100" s="195">
        <v>8.4485280000000004E-6</v>
      </c>
      <c r="AH100" s="195">
        <v>7.0444500000000008E-6</v>
      </c>
      <c r="AI100" s="208">
        <v>9.8631399999999982E-6</v>
      </c>
      <c r="AJ100" s="195">
        <v>8.476487999999998E-6</v>
      </c>
      <c r="AK100" s="195">
        <v>7.06179E-6</v>
      </c>
      <c r="AL100" s="195">
        <v>9.8713300000000002E-6</v>
      </c>
      <c r="AM100" s="197">
        <v>6.9999999999999999E-6</v>
      </c>
      <c r="AN100" s="197">
        <v>7.9999999999999996E-6</v>
      </c>
      <c r="AO100" s="197">
        <v>1.2999999999999999E-5</v>
      </c>
      <c r="AP100" s="55"/>
      <c r="AR100" s="189"/>
      <c r="AS100" s="178"/>
      <c r="AT100" s="188"/>
      <c r="AU100" s="187"/>
      <c r="CQ100" s="17"/>
      <c r="CR100" s="17"/>
    </row>
    <row r="101" spans="1:158" x14ac:dyDescent="0.2">
      <c r="A101" s="205" t="s">
        <v>311</v>
      </c>
      <c r="B101" s="199"/>
      <c r="C101" s="209">
        <v>0.52596187445396747</v>
      </c>
      <c r="D101" s="209">
        <v>0.16517340929067864</v>
      </c>
      <c r="E101" s="209">
        <v>0.20126517381600617</v>
      </c>
      <c r="F101" s="209">
        <v>7.2968573429411316</v>
      </c>
      <c r="G101" s="209">
        <v>0.62174975602941907</v>
      </c>
      <c r="H101" s="209">
        <v>4.5412446444242871</v>
      </c>
      <c r="I101" s="219">
        <v>0.33050000000000002</v>
      </c>
      <c r="J101" s="219">
        <v>9.2521000000000004</v>
      </c>
      <c r="K101" s="209">
        <v>0.22586467032642252</v>
      </c>
      <c r="L101" s="209">
        <v>0.83272539016839853</v>
      </c>
      <c r="M101" s="209">
        <v>1.4690006948778724</v>
      </c>
      <c r="N101" s="209">
        <v>0.59237069363910988</v>
      </c>
      <c r="O101" s="219">
        <v>1.4518</v>
      </c>
      <c r="P101" s="209">
        <v>1.146520250502264</v>
      </c>
      <c r="Q101" s="209">
        <v>0.3163225658267047</v>
      </c>
      <c r="R101" s="209">
        <v>0.21946401010023248</v>
      </c>
      <c r="S101" s="209">
        <v>0.53473743795391049</v>
      </c>
      <c r="T101" s="193">
        <v>0.40724445074549581</v>
      </c>
      <c r="U101" s="209">
        <v>5.3042054759808037</v>
      </c>
      <c r="V101" s="209">
        <v>8.2251155452648939E-2</v>
      </c>
      <c r="W101" s="209">
        <v>0.62347647816438079</v>
      </c>
      <c r="X101" s="217">
        <v>1.9769000000000001</v>
      </c>
      <c r="Y101" s="193">
        <v>0.64061966421795014</v>
      </c>
      <c r="Z101" s="193">
        <v>1.5403099195840833</v>
      </c>
      <c r="AA101" s="219">
        <v>0.34739999999999999</v>
      </c>
      <c r="AB101" s="209">
        <v>0.63577158317485194</v>
      </c>
      <c r="AC101" s="209">
        <v>1.5476577727523937</v>
      </c>
      <c r="AD101" s="209">
        <v>3.3652733507268104</v>
      </c>
      <c r="AE101" s="193">
        <v>0.45693193771042889</v>
      </c>
      <c r="AF101" s="193">
        <v>0.48036718535424056</v>
      </c>
      <c r="AG101" s="210">
        <v>3.8679999999999999E-2</v>
      </c>
      <c r="AH101" s="209">
        <v>0.28566269882582906</v>
      </c>
      <c r="AI101" s="209">
        <v>0.22635799354807171</v>
      </c>
      <c r="AJ101" s="193">
        <v>2.0099650126971547</v>
      </c>
      <c r="AK101" s="193">
        <v>0.50614207030163449</v>
      </c>
      <c r="AL101" s="193">
        <v>0.31827968794940709</v>
      </c>
      <c r="AM101" s="203">
        <v>5.1920000000000002</v>
      </c>
      <c r="AN101" s="203">
        <v>1.238</v>
      </c>
      <c r="AO101" s="203">
        <v>11.27</v>
      </c>
      <c r="AP101" s="55"/>
      <c r="AR101" s="189"/>
      <c r="AS101" s="178"/>
      <c r="AT101" s="188"/>
      <c r="AU101" s="169"/>
    </row>
    <row r="102" spans="1:158" x14ac:dyDescent="0.2">
      <c r="A102" s="211" t="s">
        <v>312</v>
      </c>
      <c r="B102" s="212"/>
      <c r="C102" s="213">
        <v>0.70374364485672247</v>
      </c>
      <c r="D102" s="213">
        <v>0.70387057543290732</v>
      </c>
      <c r="E102" s="213">
        <v>0.70431110241546513</v>
      </c>
      <c r="F102" s="213">
        <v>0.70434687804362062</v>
      </c>
      <c r="G102" s="213">
        <v>0.70418918481689607</v>
      </c>
      <c r="H102" s="213">
        <v>0.70471903620573284</v>
      </c>
      <c r="I102" s="213">
        <v>0.70438166121811563</v>
      </c>
      <c r="J102" s="213">
        <v>0.70412699032829484</v>
      </c>
      <c r="K102" s="213">
        <v>0.70424966638656816</v>
      </c>
      <c r="L102" s="213">
        <v>0.70423250489303146</v>
      </c>
      <c r="M102" s="213">
        <v>0.70452332688550601</v>
      </c>
      <c r="N102" s="213">
        <v>0.70426264087329005</v>
      </c>
      <c r="O102" s="213">
        <v>0.70422066691333607</v>
      </c>
      <c r="P102" s="213">
        <v>0.70410467226754381</v>
      </c>
      <c r="Q102" s="213">
        <v>0.70365371388929598</v>
      </c>
      <c r="R102" s="213">
        <v>0.7038108268376605</v>
      </c>
      <c r="S102" s="213">
        <v>0.70385472955003714</v>
      </c>
      <c r="T102" s="213">
        <v>0.70450684147525644</v>
      </c>
      <c r="U102" s="213">
        <v>0.70413935114589632</v>
      </c>
      <c r="V102" s="213">
        <v>0.7042043724893059</v>
      </c>
      <c r="W102" s="213">
        <v>0.70395023167711301</v>
      </c>
      <c r="X102" s="213">
        <v>0.70378101138026128</v>
      </c>
      <c r="Y102" s="213">
        <v>0.70416076531578253</v>
      </c>
      <c r="Z102" s="213">
        <v>0.70428774487112533</v>
      </c>
      <c r="AA102" s="213">
        <v>0.7103396377996628</v>
      </c>
      <c r="AB102" s="213">
        <v>0.70586182813408105</v>
      </c>
      <c r="AC102" s="213">
        <v>0.70891185862946948</v>
      </c>
      <c r="AD102" s="213">
        <v>0.71317012327231399</v>
      </c>
      <c r="AE102" s="213">
        <v>0.70452556651142495</v>
      </c>
      <c r="AF102" s="213">
        <v>0.70501675644352779</v>
      </c>
      <c r="AG102" s="213">
        <v>0.70402152890485037</v>
      </c>
      <c r="AH102" s="213">
        <v>0.7042506318503422</v>
      </c>
      <c r="AI102" s="213">
        <v>0.70434440385646846</v>
      </c>
      <c r="AJ102" s="213">
        <v>0.7050606619642007</v>
      </c>
      <c r="AK102" s="213">
        <v>0.70595183296683039</v>
      </c>
      <c r="AL102" s="213">
        <v>0.70495893181871716</v>
      </c>
      <c r="AM102" s="213">
        <v>0.70970064040717207</v>
      </c>
      <c r="AN102" s="213">
        <v>0.70742167339585782</v>
      </c>
      <c r="AO102" s="213">
        <v>0.70358200000000004</v>
      </c>
      <c r="AP102" s="55"/>
      <c r="AR102" s="189"/>
      <c r="AS102" s="178"/>
      <c r="AT102" s="188"/>
      <c r="AU102" s="182"/>
      <c r="BN102" s="1">
        <v>0.70391943363529486</v>
      </c>
      <c r="BO102" s="1">
        <v>0.70390105510170831</v>
      </c>
      <c r="BP102" s="1">
        <v>0.7039175409673627</v>
      </c>
      <c r="BQ102" s="1">
        <v>0.70391267656812195</v>
      </c>
      <c r="BS102" s="1">
        <v>0.70358352061993445</v>
      </c>
      <c r="BT102" s="1">
        <v>0.70358569415991268</v>
      </c>
      <c r="BW102" s="1">
        <v>0.70351654770342431</v>
      </c>
    </row>
    <row r="103" spans="1:158" customFormat="1" x14ac:dyDescent="0.2">
      <c r="A103" t="s">
        <v>131</v>
      </c>
      <c r="B103" s="27"/>
      <c r="C103" s="9"/>
      <c r="D103" s="9"/>
      <c r="E103" s="4"/>
      <c r="F103" s="10"/>
      <c r="G103" s="10"/>
      <c r="H103" s="4"/>
      <c r="I103" s="15"/>
      <c r="J103" s="15"/>
      <c r="K103" s="10"/>
      <c r="L103" s="4"/>
      <c r="M103" s="10"/>
      <c r="N103" s="10"/>
      <c r="O103" s="14"/>
      <c r="P103" s="9"/>
      <c r="Q103" s="9"/>
      <c r="R103" s="9"/>
      <c r="S103" s="9"/>
      <c r="T103" s="13"/>
      <c r="U103" s="9"/>
      <c r="V103" s="9"/>
      <c r="W103" s="9"/>
      <c r="X103" s="14"/>
      <c r="Y103" s="10"/>
      <c r="Z103" s="4"/>
      <c r="AA103" s="14"/>
      <c r="AB103" s="13"/>
      <c r="AC103" s="9"/>
      <c r="AD103" s="22"/>
      <c r="AE103" s="4"/>
      <c r="AF103" s="9"/>
      <c r="AG103" s="9"/>
      <c r="AH103" s="9"/>
      <c r="AI103" s="9"/>
      <c r="AJ103" s="9"/>
      <c r="AK103" s="9"/>
      <c r="AL103" s="10"/>
      <c r="AM103" s="197"/>
      <c r="AN103" s="197"/>
      <c r="AO103" s="197"/>
      <c r="AP103" s="36"/>
      <c r="AQ103" s="36"/>
      <c r="AR103" s="187">
        <v>0.70420400000000005</v>
      </c>
      <c r="AS103" s="187">
        <v>0.71256699999999995</v>
      </c>
      <c r="AT103" s="182">
        <v>0.70435599999999998</v>
      </c>
      <c r="AU103" s="186">
        <v>0.70413400000000004</v>
      </c>
      <c r="AV103" s="187">
        <v>0.70697299999999996</v>
      </c>
      <c r="AW103" s="187"/>
      <c r="AX103" s="187">
        <v>0.70516800000000002</v>
      </c>
      <c r="AY103" s="187">
        <v>0.70482999999999996</v>
      </c>
      <c r="AZ103" s="187">
        <v>0.70480399999999999</v>
      </c>
      <c r="BA103" s="187">
        <v>0.70418000000000003</v>
      </c>
      <c r="BB103" s="187">
        <v>0.70356799999999997</v>
      </c>
      <c r="BC103" s="187">
        <v>0.70412112118608727</v>
      </c>
      <c r="BD103" s="187">
        <v>0.70461300000000004</v>
      </c>
      <c r="BE103" s="282">
        <v>0.70491400000000004</v>
      </c>
      <c r="BF103" s="187">
        <v>0.70660100000000003</v>
      </c>
      <c r="BG103" s="30">
        <v>0.70487699999999998</v>
      </c>
      <c r="BH103" s="35">
        <v>0.706372</v>
      </c>
      <c r="BI103" s="30">
        <v>0.70415499999999998</v>
      </c>
      <c r="BJ103" s="30">
        <v>0.70402399999999998</v>
      </c>
      <c r="BK103" s="30">
        <v>0.70420499999999997</v>
      </c>
      <c r="BL103" s="30">
        <v>0.70474174341234519</v>
      </c>
      <c r="BM103" s="284"/>
      <c r="BN103" s="30">
        <v>0.70396300000000001</v>
      </c>
      <c r="BO103" s="30">
        <v>0.70393899999999998</v>
      </c>
      <c r="BP103" s="30">
        <v>0.70393300000000003</v>
      </c>
      <c r="BQ103" s="30">
        <v>0.70394500000000004</v>
      </c>
      <c r="BR103" s="30"/>
      <c r="BS103" s="30">
        <v>0.70360699999999998</v>
      </c>
      <c r="BT103" s="30">
        <v>0.70361700000000005</v>
      </c>
      <c r="BU103" s="30"/>
      <c r="BV103" s="30"/>
      <c r="BW103" s="30">
        <v>0.70404500000000003</v>
      </c>
      <c r="BX103" s="30"/>
      <c r="BY103" s="30"/>
      <c r="BZ103" s="30"/>
      <c r="CQ103" s="30">
        <v>0.70461499999999999</v>
      </c>
      <c r="CR103" s="30">
        <v>0.70517200000000002</v>
      </c>
      <c r="CS103" s="30"/>
      <c r="CT103" s="30"/>
      <c r="CU103" s="30"/>
      <c r="CV103" s="30"/>
      <c r="CW103" s="30"/>
      <c r="CX103" s="35"/>
      <c r="CY103" s="30"/>
      <c r="CZ103" s="30"/>
      <c r="DA103" s="30"/>
      <c r="EB103" s="34"/>
      <c r="EZ103" s="187"/>
      <c r="FA103" s="187"/>
      <c r="FB103" s="187"/>
    </row>
    <row r="104" spans="1:158" customFormat="1" x14ac:dyDescent="0.2">
      <c r="A104" t="s">
        <v>130</v>
      </c>
      <c r="B104" s="27"/>
      <c r="C104" s="9"/>
      <c r="D104" s="9"/>
      <c r="E104" s="4"/>
      <c r="F104" s="10"/>
      <c r="G104" s="15"/>
      <c r="H104" s="16"/>
      <c r="I104" s="15"/>
      <c r="J104" s="15"/>
      <c r="K104" s="10"/>
      <c r="L104" s="4"/>
      <c r="M104" s="15"/>
      <c r="N104" s="10"/>
      <c r="O104" s="14"/>
      <c r="P104" s="9"/>
      <c r="Q104" s="9"/>
      <c r="R104" s="9"/>
      <c r="S104" s="9"/>
      <c r="T104" s="13"/>
      <c r="U104" s="9"/>
      <c r="V104" s="9"/>
      <c r="W104" s="9"/>
      <c r="X104" s="14"/>
      <c r="Y104" s="10"/>
      <c r="Z104" s="16"/>
      <c r="AA104" s="14"/>
      <c r="AB104" s="13"/>
      <c r="AC104" s="9"/>
      <c r="AD104" s="22"/>
      <c r="AE104" s="4"/>
      <c r="AF104" s="9"/>
      <c r="AG104" s="9"/>
      <c r="AH104" s="9"/>
      <c r="AI104" s="9"/>
      <c r="AJ104" s="9"/>
      <c r="AK104" s="9"/>
      <c r="AL104" s="10"/>
      <c r="AM104" s="59"/>
      <c r="AN104" s="59"/>
      <c r="AO104" s="59"/>
      <c r="AP104" s="36"/>
      <c r="AQ104" s="36"/>
      <c r="AR104" s="187">
        <v>0.70415507872981675</v>
      </c>
      <c r="AS104" s="187">
        <v>0.7060822963392609</v>
      </c>
      <c r="AT104" s="182">
        <v>0.70414823943079208</v>
      </c>
      <c r="AU104" s="186">
        <v>0.70394084454869643</v>
      </c>
      <c r="AV104" s="187">
        <v>0.7044638044920607</v>
      </c>
      <c r="AW104" s="187"/>
      <c r="AX104" s="187">
        <v>0.70490761407482583</v>
      </c>
      <c r="AY104" s="187">
        <v>0.70461826390672866</v>
      </c>
      <c r="AZ104" s="187">
        <v>0.70453726446359832</v>
      </c>
      <c r="BA104" s="187">
        <v>0.70394714285634874</v>
      </c>
      <c r="BB104" s="187">
        <v>0.70313339748196046</v>
      </c>
      <c r="BC104" s="187">
        <v>0.70403918817093358</v>
      </c>
      <c r="BD104" s="187">
        <v>0.70455120885776568</v>
      </c>
      <c r="BE104" s="282">
        <v>0.70472315358265392</v>
      </c>
      <c r="BF104" s="187">
        <v>0.70600958306854134</v>
      </c>
      <c r="BG104" s="30">
        <v>0.70439787713834823</v>
      </c>
      <c r="BH104" s="35">
        <v>0.70529529035033056</v>
      </c>
      <c r="BI104" s="30">
        <v>0.70368155517321984</v>
      </c>
      <c r="BJ104" s="30">
        <v>0.70400160614378537</v>
      </c>
      <c r="BK104" s="30">
        <v>0.70389232854847428</v>
      </c>
      <c r="BL104" s="30">
        <v>0.70450128134319923</v>
      </c>
      <c r="BM104" s="284"/>
      <c r="BN104" s="30">
        <v>0.70391943363529486</v>
      </c>
      <c r="BO104" s="30">
        <v>0.70390105510170831</v>
      </c>
      <c r="BP104" s="30">
        <v>0.7039175409673627</v>
      </c>
      <c r="BQ104" s="30">
        <v>0.70391267656812195</v>
      </c>
      <c r="BR104" s="30"/>
      <c r="BS104" s="30">
        <v>0.70358352061993445</v>
      </c>
      <c r="BT104" s="30">
        <v>0.70358569415991268</v>
      </c>
      <c r="BU104" s="30"/>
      <c r="BV104" s="30"/>
      <c r="BW104" s="30">
        <v>0.70351654770342431</v>
      </c>
      <c r="BX104" s="30"/>
      <c r="BY104" s="30"/>
      <c r="BZ104" s="30"/>
      <c r="CQ104" s="58">
        <v>0.70449343202672676</v>
      </c>
      <c r="CR104" s="58">
        <v>0.70414810762628799</v>
      </c>
      <c r="CS104" s="30"/>
      <c r="CT104" s="30"/>
      <c r="CU104" s="30"/>
      <c r="CV104" s="30"/>
      <c r="CW104" s="30"/>
      <c r="CX104" s="35"/>
      <c r="CY104" s="30"/>
      <c r="CZ104" s="30"/>
      <c r="DA104" s="30"/>
      <c r="EB104" s="34"/>
      <c r="EZ104" s="187"/>
      <c r="FA104" s="187"/>
      <c r="FB104" s="187"/>
    </row>
    <row r="105" spans="1:158" s="30" customFormat="1" ht="16" x14ac:dyDescent="0.2">
      <c r="B105" s="2"/>
      <c r="I105" s="1"/>
      <c r="J105" s="1"/>
      <c r="N105" s="10"/>
      <c r="O105" s="1"/>
      <c r="X105" s="1"/>
      <c r="Y105" s="10"/>
      <c r="Z105" s="57"/>
      <c r="AA105" s="1"/>
      <c r="AR105" s="165"/>
      <c r="AS105" s="165"/>
      <c r="AT105" s="167"/>
      <c r="AU105" s="167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281"/>
      <c r="BF105" s="168"/>
      <c r="BH105" s="35"/>
      <c r="BM105" s="284"/>
      <c r="CX105" s="35"/>
      <c r="EB105" s="35"/>
      <c r="EZ105" s="168"/>
      <c r="FA105" s="168"/>
      <c r="FB105" s="168"/>
    </row>
    <row r="106" spans="1:158" s="23" customFormat="1" x14ac:dyDescent="0.2">
      <c r="C106" s="44"/>
      <c r="R106" s="44"/>
      <c r="AJ106" s="44"/>
      <c r="AP106" s="36"/>
      <c r="AQ106" s="36"/>
      <c r="AR106" s="172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278"/>
      <c r="BF106" s="165"/>
      <c r="BG106" s="30"/>
      <c r="BH106" s="35"/>
      <c r="BI106" s="30"/>
      <c r="BJ106" s="30"/>
      <c r="BK106" s="30"/>
      <c r="BL106" s="30"/>
      <c r="BM106" s="284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X106" s="24"/>
      <c r="EB106" s="24"/>
      <c r="EZ106" s="165"/>
      <c r="FA106" s="165"/>
      <c r="FB106" s="165"/>
    </row>
    <row r="107" spans="1:158" s="23" customFormat="1" x14ac:dyDescent="0.2">
      <c r="C107" s="52" t="s">
        <v>18</v>
      </c>
      <c r="D107" s="53" t="s">
        <v>29</v>
      </c>
      <c r="E107" s="51" t="s">
        <v>0</v>
      </c>
      <c r="F107" s="53" t="s">
        <v>28</v>
      </c>
      <c r="G107" s="53" t="s">
        <v>27</v>
      </c>
      <c r="H107" s="53" t="s">
        <v>26</v>
      </c>
      <c r="I107" s="54" t="s">
        <v>25</v>
      </c>
      <c r="J107" s="54" t="s">
        <v>24</v>
      </c>
      <c r="K107" s="56" t="s">
        <v>23</v>
      </c>
      <c r="L107" s="53" t="s">
        <v>22</v>
      </c>
      <c r="M107" s="53" t="s">
        <v>21</v>
      </c>
      <c r="N107" s="55" t="s">
        <v>20</v>
      </c>
      <c r="O107" s="54" t="s">
        <v>19</v>
      </c>
      <c r="P107" s="50" t="s">
        <v>17</v>
      </c>
      <c r="Q107" s="50" t="s">
        <v>16</v>
      </c>
      <c r="R107" s="52" t="s">
        <v>35</v>
      </c>
      <c r="S107" s="50" t="s">
        <v>15</v>
      </c>
      <c r="T107" s="50" t="s">
        <v>14</v>
      </c>
      <c r="U107" s="50" t="s">
        <v>13</v>
      </c>
      <c r="V107" s="50" t="s">
        <v>12</v>
      </c>
      <c r="W107" s="50" t="s">
        <v>11</v>
      </c>
      <c r="X107" s="54" t="s">
        <v>34</v>
      </c>
      <c r="Y107" s="53" t="s">
        <v>33</v>
      </c>
      <c r="Z107" s="53" t="s">
        <v>32</v>
      </c>
      <c r="AA107" s="54" t="s">
        <v>31</v>
      </c>
      <c r="AB107" s="51" t="s">
        <v>10</v>
      </c>
      <c r="AC107" s="53" t="s">
        <v>37</v>
      </c>
      <c r="AD107" s="53" t="s">
        <v>36</v>
      </c>
      <c r="AE107" s="7" t="s">
        <v>9</v>
      </c>
      <c r="AF107" s="7" t="s">
        <v>8</v>
      </c>
      <c r="AG107" s="12" t="s">
        <v>7</v>
      </c>
      <c r="AH107" s="50" t="s">
        <v>6</v>
      </c>
      <c r="AI107" s="50" t="s">
        <v>5</v>
      </c>
      <c r="AJ107" s="52" t="s">
        <v>30</v>
      </c>
      <c r="AK107" s="51" t="s">
        <v>4</v>
      </c>
      <c r="AL107" s="50" t="s">
        <v>3</v>
      </c>
      <c r="AM107" s="42"/>
      <c r="AN107" s="42"/>
      <c r="AO107" s="42"/>
      <c r="AP107" s="36"/>
      <c r="AQ107" s="36"/>
      <c r="AR107" s="164" t="s">
        <v>2</v>
      </c>
      <c r="AS107" s="165" t="s">
        <v>1</v>
      </c>
      <c r="AT107" s="166" t="s">
        <v>129</v>
      </c>
      <c r="AU107" s="166" t="s">
        <v>128</v>
      </c>
      <c r="AV107" s="166" t="s">
        <v>127</v>
      </c>
      <c r="AW107" s="166"/>
      <c r="AX107" s="166"/>
      <c r="AY107" s="166"/>
      <c r="AZ107" s="166"/>
      <c r="BA107" s="166"/>
      <c r="BB107" s="166"/>
      <c r="BC107" s="166"/>
      <c r="BD107" s="166"/>
      <c r="BE107" s="274"/>
      <c r="BF107" s="166"/>
      <c r="BG107" s="30"/>
      <c r="BH107" s="35"/>
      <c r="BI107" s="30"/>
      <c r="BJ107" s="30"/>
      <c r="BK107" s="30"/>
      <c r="BL107" s="30"/>
      <c r="BM107" s="284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X107" s="24"/>
      <c r="EB107" s="24"/>
      <c r="EZ107" s="166"/>
      <c r="FA107" s="166"/>
      <c r="FB107" s="166"/>
    </row>
    <row r="108" spans="1:158" s="45" customFormat="1" x14ac:dyDescent="0.2">
      <c r="A108" s="45">
        <v>2</v>
      </c>
      <c r="B108" s="47" t="s">
        <v>126</v>
      </c>
      <c r="C108" s="45">
        <f t="shared" ref="C108:AL108" si="91">C32/$A108</f>
        <v>0.40987282138592129</v>
      </c>
      <c r="D108" s="45">
        <f t="shared" si="91"/>
        <v>0.42181466064589479</v>
      </c>
      <c r="E108" s="45">
        <f t="shared" si="91"/>
        <v>7.3845695188155452E-2</v>
      </c>
      <c r="F108" s="45">
        <f t="shared" si="91"/>
        <v>1.3196070108271176</v>
      </c>
      <c r="G108" s="45">
        <f t="shared" si="91"/>
        <v>1.2411921117551308</v>
      </c>
      <c r="H108" s="45">
        <f t="shared" si="91"/>
        <v>0.29533374244950611</v>
      </c>
      <c r="I108" s="45">
        <f t="shared" si="91"/>
        <v>2.5335148018289693</v>
      </c>
      <c r="J108" s="45">
        <f t="shared" si="91"/>
        <v>0.24652426592377466</v>
      </c>
      <c r="K108" s="45">
        <f t="shared" si="91"/>
        <v>0.57677004805007681</v>
      </c>
      <c r="L108" s="45">
        <f t="shared" si="91"/>
        <v>5.6292934489436472</v>
      </c>
      <c r="M108" s="45">
        <f t="shared" si="91"/>
        <v>1.2988485871714941</v>
      </c>
      <c r="N108" s="45">
        <f t="shared" si="91"/>
        <v>0.85219501365140071</v>
      </c>
      <c r="O108" s="45">
        <f t="shared" si="91"/>
        <v>1.4045131332418694</v>
      </c>
      <c r="P108" s="45">
        <f t="shared" si="91"/>
        <v>1.4778012564310214</v>
      </c>
      <c r="Q108" s="45">
        <f t="shared" si="91"/>
        <v>0.73544309144439235</v>
      </c>
      <c r="R108" s="45">
        <f t="shared" si="91"/>
        <v>0.72169586324248791</v>
      </c>
      <c r="S108" s="45">
        <f t="shared" si="91"/>
        <v>0.9064907590499699</v>
      </c>
      <c r="T108" s="45">
        <f t="shared" si="91"/>
        <v>2.1426796632961911</v>
      </c>
      <c r="U108" s="45">
        <f t="shared" si="91"/>
        <v>2.2462995454952135</v>
      </c>
      <c r="V108" s="45">
        <f t="shared" si="91"/>
        <v>0.66403755620243954</v>
      </c>
      <c r="W108" s="45">
        <f t="shared" si="91"/>
        <v>2.8288221169407857</v>
      </c>
      <c r="X108" s="45">
        <f t="shared" si="91"/>
        <v>0.50789474692508807</v>
      </c>
      <c r="Y108" s="45">
        <f t="shared" si="91"/>
        <v>0.67561009504751446</v>
      </c>
      <c r="Z108" s="45">
        <f t="shared" si="91"/>
        <v>1.5890115483116032</v>
      </c>
      <c r="AA108" s="45">
        <f t="shared" si="91"/>
        <v>1.9746602513383325</v>
      </c>
      <c r="AB108" s="45">
        <f t="shared" si="91"/>
        <v>5.3781145455313295</v>
      </c>
      <c r="AC108" s="45">
        <f t="shared" si="91"/>
        <v>15.425060538216295</v>
      </c>
      <c r="AD108" s="45">
        <f t="shared" si="91"/>
        <v>6.995232115162473</v>
      </c>
      <c r="AE108" s="45">
        <f t="shared" si="91"/>
        <v>1.7668804463808969</v>
      </c>
      <c r="AF108" s="45">
        <f t="shared" si="91"/>
        <v>0.27500000000000002</v>
      </c>
      <c r="AG108" s="45">
        <f t="shared" si="91"/>
        <v>0.125</v>
      </c>
      <c r="AH108" s="45">
        <f t="shared" si="91"/>
        <v>0.85537633393868817</v>
      </c>
      <c r="AI108" s="45">
        <f t="shared" si="91"/>
        <v>1.5478898870720286</v>
      </c>
      <c r="AJ108" s="45">
        <f t="shared" si="91"/>
        <v>9.9563486364305334</v>
      </c>
      <c r="AK108" s="45">
        <f t="shared" si="91"/>
        <v>4.0524071842699385</v>
      </c>
      <c r="AL108" s="45">
        <f t="shared" si="91"/>
        <v>0.41272220179380931</v>
      </c>
      <c r="AP108" s="45">
        <f t="shared" ref="AP108:AV117" si="92">AP32/$A108</f>
        <v>0</v>
      </c>
      <c r="AQ108" s="45">
        <f t="shared" si="92"/>
        <v>0</v>
      </c>
      <c r="AR108" s="165">
        <f t="shared" si="92"/>
        <v>0.27899438625558776</v>
      </c>
      <c r="AS108" s="165">
        <f t="shared" si="92"/>
        <v>0.78990235254114383</v>
      </c>
      <c r="AT108" s="165">
        <f t="shared" si="92"/>
        <v>0.23139348831040654</v>
      </c>
      <c r="AU108" s="165">
        <f t="shared" si="92"/>
        <v>0.44568829266056581</v>
      </c>
      <c r="AV108" s="165">
        <f t="shared" si="92"/>
        <v>1.4174886213376141</v>
      </c>
      <c r="AW108" s="165"/>
      <c r="AX108" s="165"/>
      <c r="AY108" s="165"/>
      <c r="AZ108" s="165"/>
      <c r="BA108" s="165"/>
      <c r="BB108" s="165"/>
      <c r="BC108" s="165"/>
      <c r="BD108" s="165"/>
      <c r="BE108" s="278"/>
      <c r="BF108" s="165"/>
      <c r="BG108" s="163"/>
      <c r="BH108" s="272"/>
      <c r="BI108" s="163"/>
      <c r="BJ108" s="163"/>
      <c r="BK108" s="163"/>
      <c r="BL108" s="163"/>
      <c r="BM108" s="30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X108" s="46"/>
      <c r="EB108" s="46"/>
      <c r="EZ108" s="165"/>
      <c r="FA108" s="165"/>
      <c r="FB108" s="165"/>
    </row>
    <row r="109" spans="1:158" s="45" customFormat="1" x14ac:dyDescent="0.2">
      <c r="A109" s="45">
        <v>49</v>
      </c>
      <c r="B109" s="47" t="s">
        <v>125</v>
      </c>
      <c r="C109" s="45">
        <f t="shared" ref="C109:AL109" si="93">C33/$A109</f>
        <v>0.64636607138382507</v>
      </c>
      <c r="D109" s="45">
        <f t="shared" si="93"/>
        <v>0.61551469735116882</v>
      </c>
      <c r="E109" s="45">
        <f t="shared" si="93"/>
        <v>0.43061279715529449</v>
      </c>
      <c r="F109" s="45">
        <f t="shared" si="93"/>
        <v>2.2978810414620696</v>
      </c>
      <c r="G109" s="45">
        <f t="shared" si="93"/>
        <v>1.0779353662194056</v>
      </c>
      <c r="H109" s="45">
        <f t="shared" si="93"/>
        <v>1.886201076343045</v>
      </c>
      <c r="I109" s="45">
        <f t="shared" si="93"/>
        <v>0.87183760949477007</v>
      </c>
      <c r="J109" s="45">
        <f t="shared" si="93"/>
        <v>2.1081157941138025</v>
      </c>
      <c r="K109" s="45">
        <f t="shared" si="93"/>
        <v>0.71879315335179961</v>
      </c>
      <c r="L109" s="45">
        <f t="shared" si="93"/>
        <v>2.3995943269781512</v>
      </c>
      <c r="M109" s="45">
        <f t="shared" si="93"/>
        <v>2.5381760156028896</v>
      </c>
      <c r="N109" s="45">
        <f t="shared" si="93"/>
        <v>1.320844734322753</v>
      </c>
      <c r="O109" s="45">
        <f t="shared" si="93"/>
        <v>2.2442019207937256</v>
      </c>
      <c r="P109" s="45">
        <f t="shared" si="93"/>
        <v>1.6325189130550197</v>
      </c>
      <c r="Q109" s="45">
        <f t="shared" si="93"/>
        <v>1.0824325392650183</v>
      </c>
      <c r="R109" s="45">
        <f t="shared" si="93"/>
        <v>0.79572231951587546</v>
      </c>
      <c r="S109" s="45">
        <f t="shared" si="93"/>
        <v>1.6699297337671766</v>
      </c>
      <c r="T109" s="45">
        <f t="shared" si="93"/>
        <v>1.269382332476118</v>
      </c>
      <c r="U109" s="45">
        <f t="shared" si="93"/>
        <v>2.7249520600466339</v>
      </c>
      <c r="V109" s="45">
        <f t="shared" si="93"/>
        <v>0.26476724624103704</v>
      </c>
      <c r="W109" s="45">
        <f t="shared" si="93"/>
        <v>1.5681855781252818</v>
      </c>
      <c r="X109" s="45">
        <f t="shared" si="93"/>
        <v>1.9241983554315796</v>
      </c>
      <c r="Y109" s="45">
        <f t="shared" si="93"/>
        <v>1.381371107376641</v>
      </c>
      <c r="Z109" s="45">
        <f t="shared" si="93"/>
        <v>2.2487580411254799</v>
      </c>
      <c r="AA109" s="45">
        <f t="shared" si="93"/>
        <v>2.5315128341504414</v>
      </c>
      <c r="AB109" s="45">
        <f t="shared" si="93"/>
        <v>1.7526314610366784</v>
      </c>
      <c r="AC109" s="45">
        <f t="shared" si="93"/>
        <v>5.1593160439176886</v>
      </c>
      <c r="AD109" s="45">
        <f t="shared" si="93"/>
        <v>6.234893458191813</v>
      </c>
      <c r="AE109" s="45">
        <f t="shared" si="93"/>
        <v>1.9718654249896228</v>
      </c>
      <c r="AF109" s="45">
        <f t="shared" si="93"/>
        <v>1.34265306122449</v>
      </c>
      <c r="AG109" s="45">
        <f t="shared" si="93"/>
        <v>0.10183673469387755</v>
      </c>
      <c r="AH109" s="45">
        <f t="shared" si="93"/>
        <v>1.0007431550069781</v>
      </c>
      <c r="AI109" s="45">
        <f t="shared" si="93"/>
        <v>1.3533069800792781</v>
      </c>
      <c r="AJ109" s="45">
        <f t="shared" si="93"/>
        <v>3.5586659920272439</v>
      </c>
      <c r="AK109" s="45">
        <f t="shared" si="93"/>
        <v>2.8447381989151066</v>
      </c>
      <c r="AL109" s="45">
        <f t="shared" si="93"/>
        <v>1.3798357255467795</v>
      </c>
      <c r="AP109" s="45">
        <f t="shared" si="92"/>
        <v>0</v>
      </c>
      <c r="AQ109" s="45">
        <f t="shared" si="92"/>
        <v>0</v>
      </c>
      <c r="AR109" s="165">
        <f t="shared" si="92"/>
        <v>0.20096631854801797</v>
      </c>
      <c r="AS109" s="165">
        <f t="shared" si="92"/>
        <v>1.3595023650205587</v>
      </c>
      <c r="AT109" s="165">
        <f t="shared" si="92"/>
        <v>0.23761444637067652</v>
      </c>
      <c r="AU109" s="165">
        <f t="shared" si="92"/>
        <v>0.84136055192497028</v>
      </c>
      <c r="AV109" s="165">
        <f t="shared" si="92"/>
        <v>1.784070429642</v>
      </c>
      <c r="AW109" s="165"/>
      <c r="AX109" s="165"/>
      <c r="AY109" s="165"/>
      <c r="AZ109" s="165"/>
      <c r="BA109" s="165"/>
      <c r="BB109" s="165"/>
      <c r="BC109" s="165"/>
      <c r="BD109" s="165"/>
      <c r="BE109" s="278"/>
      <c r="BF109" s="165"/>
      <c r="BG109" s="163"/>
      <c r="BH109" s="272"/>
      <c r="BI109" s="163"/>
      <c r="BJ109" s="163"/>
      <c r="BK109" s="163"/>
      <c r="BL109" s="163"/>
      <c r="BM109" s="30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X109" s="46"/>
      <c r="EB109" s="46"/>
      <c r="EZ109" s="165"/>
      <c r="FA109" s="165"/>
      <c r="FB109" s="165"/>
    </row>
    <row r="110" spans="1:158" s="45" customFormat="1" x14ac:dyDescent="0.2">
      <c r="A110" s="45">
        <v>456</v>
      </c>
      <c r="B110" s="47" t="s">
        <v>124</v>
      </c>
      <c r="C110" s="45">
        <f t="shared" ref="C110:AL110" si="94">C34/$A110</f>
        <v>0.48228797722910349</v>
      </c>
      <c r="D110" s="45">
        <f t="shared" si="94"/>
        <v>0.63217573157639395</v>
      </c>
      <c r="E110" s="45">
        <f t="shared" si="94"/>
        <v>0.82478226883245254</v>
      </c>
      <c r="F110" s="45">
        <f t="shared" si="94"/>
        <v>1.2313085167463806</v>
      </c>
      <c r="G110" s="45">
        <f t="shared" si="94"/>
        <v>0.5850019165248066</v>
      </c>
      <c r="H110" s="45">
        <f t="shared" si="94"/>
        <v>0.71428708452092171</v>
      </c>
      <c r="I110" s="45">
        <f t="shared" si="94"/>
        <v>0.52245193740423002</v>
      </c>
      <c r="J110" s="45">
        <f t="shared" si="94"/>
        <v>0.72176917544229491</v>
      </c>
      <c r="K110" s="45">
        <f t="shared" si="94"/>
        <v>0.77728325051442693</v>
      </c>
      <c r="L110" s="45">
        <f t="shared" si="94"/>
        <v>1.0321573508990407</v>
      </c>
      <c r="M110" s="45">
        <f t="shared" si="94"/>
        <v>1.2830021789584651</v>
      </c>
      <c r="N110" s="45">
        <f t="shared" si="94"/>
        <v>1.1313583294572991</v>
      </c>
      <c r="O110" s="45">
        <f t="shared" si="94"/>
        <v>1.241858683598708</v>
      </c>
      <c r="P110" s="45">
        <f t="shared" si="94"/>
        <v>0.80210310402013241</v>
      </c>
      <c r="Q110" s="45">
        <f t="shared" si="94"/>
        <v>0.66843165188118248</v>
      </c>
      <c r="R110" s="45">
        <f t="shared" si="94"/>
        <v>0.77487273469342566</v>
      </c>
      <c r="S110" s="45">
        <f t="shared" si="94"/>
        <v>0.79486520523679416</v>
      </c>
      <c r="T110" s="45">
        <f t="shared" si="94"/>
        <v>0.63443357999313998</v>
      </c>
      <c r="U110" s="45">
        <f t="shared" si="94"/>
        <v>0.90574421976943942</v>
      </c>
      <c r="V110" s="45">
        <f t="shared" si="94"/>
        <v>0.24359910627346026</v>
      </c>
      <c r="W110" s="45">
        <f t="shared" si="94"/>
        <v>0.51995601218701726</v>
      </c>
      <c r="X110" s="45">
        <f t="shared" si="94"/>
        <v>1.0247502640528672</v>
      </c>
      <c r="Y110" s="45">
        <f t="shared" si="94"/>
        <v>0.53742148027863901</v>
      </c>
      <c r="Z110" s="45">
        <f t="shared" si="94"/>
        <v>1.1806598553612275</v>
      </c>
      <c r="AA110" s="45">
        <f t="shared" si="94"/>
        <v>5.5797646129291989</v>
      </c>
      <c r="AB110" s="45">
        <f t="shared" si="94"/>
        <v>0.53475340272411687</v>
      </c>
      <c r="AC110" s="45">
        <f t="shared" si="94"/>
        <v>1.5629352289634486</v>
      </c>
      <c r="AD110" s="45">
        <f t="shared" si="94"/>
        <v>1.3765366551037264</v>
      </c>
      <c r="AE110" s="45">
        <f t="shared" si="94"/>
        <v>2.1629115808116866</v>
      </c>
      <c r="AF110" s="45">
        <f t="shared" si="94"/>
        <v>2.3389473684210524</v>
      </c>
      <c r="AG110" s="45">
        <f t="shared" si="94"/>
        <v>0.12335526315789473</v>
      </c>
      <c r="AH110" s="45">
        <f t="shared" si="94"/>
        <v>0.51370547727241866</v>
      </c>
      <c r="AI110" s="45">
        <f t="shared" si="94"/>
        <v>1.0751929316949214</v>
      </c>
      <c r="AJ110" s="45">
        <f t="shared" si="94"/>
        <v>1.3774756069941612</v>
      </c>
      <c r="AK110" s="45">
        <f t="shared" si="94"/>
        <v>2.4821121861354234</v>
      </c>
      <c r="AL110" s="45">
        <f t="shared" si="94"/>
        <v>3.5506801561110506</v>
      </c>
      <c r="AP110" s="45">
        <f t="shared" si="92"/>
        <v>0</v>
      </c>
      <c r="AQ110" s="45">
        <f t="shared" si="92"/>
        <v>0</v>
      </c>
      <c r="AR110" s="165">
        <f t="shared" si="92"/>
        <v>0.3632356170557336</v>
      </c>
      <c r="AS110" s="165">
        <f t="shared" si="92"/>
        <v>4.9692294953132647E-3</v>
      </c>
      <c r="AT110" s="165">
        <f t="shared" si="92"/>
        <v>0.19633128610757208</v>
      </c>
      <c r="AU110" s="165">
        <f t="shared" si="92"/>
        <v>0.61122488668556763</v>
      </c>
      <c r="AV110" s="165">
        <f t="shared" si="92"/>
        <v>1.2221350851100228</v>
      </c>
      <c r="AW110" s="165"/>
      <c r="AX110" s="165"/>
      <c r="AY110" s="165"/>
      <c r="AZ110" s="165"/>
      <c r="BA110" s="165"/>
      <c r="BB110" s="165"/>
      <c r="BC110" s="165"/>
      <c r="BD110" s="165"/>
      <c r="BE110" s="278"/>
      <c r="BF110" s="165"/>
      <c r="BG110" s="163"/>
      <c r="BH110" s="272"/>
      <c r="BI110" s="163"/>
      <c r="BJ110" s="163"/>
      <c r="BK110" s="163"/>
      <c r="BL110" s="163"/>
      <c r="BM110" s="30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X110" s="46"/>
      <c r="EB110" s="46"/>
      <c r="EZ110" s="165"/>
      <c r="FA110" s="165"/>
      <c r="FB110" s="165"/>
    </row>
    <row r="111" spans="1:158" s="45" customFormat="1" x14ac:dyDescent="0.2">
      <c r="A111" s="45">
        <v>5.6</v>
      </c>
      <c r="B111" s="47" t="s">
        <v>123</v>
      </c>
      <c r="C111" s="45">
        <f t="shared" ref="C111:AL111" si="95">C35/$A111</f>
        <v>1.1609414705664183</v>
      </c>
      <c r="D111" s="45">
        <f t="shared" si="95"/>
        <v>0.43629646838673225</v>
      </c>
      <c r="E111" s="45">
        <f t="shared" si="95"/>
        <v>7.4065260701160554E-2</v>
      </c>
      <c r="F111" s="45">
        <f t="shared" si="95"/>
        <v>1.9866027386567122</v>
      </c>
      <c r="G111" s="45">
        <f t="shared" si="95"/>
        <v>1.1737829813563099</v>
      </c>
      <c r="H111" s="45">
        <f t="shared" si="95"/>
        <v>2.7758615772870106</v>
      </c>
      <c r="I111" s="45">
        <f t="shared" si="95"/>
        <v>0.5587555227745441</v>
      </c>
      <c r="J111" s="45">
        <f t="shared" si="95"/>
        <v>2.2631443017900761</v>
      </c>
      <c r="K111" s="45">
        <f t="shared" si="95"/>
        <v>0.21313077322652377</v>
      </c>
      <c r="L111" s="45">
        <f t="shared" si="95"/>
        <v>2.3394034603355052</v>
      </c>
      <c r="M111" s="45">
        <f t="shared" si="95"/>
        <v>3.5600094235113735</v>
      </c>
      <c r="N111" s="45">
        <f t="shared" si="95"/>
        <v>1.2387502009708569</v>
      </c>
      <c r="O111" s="45">
        <f t="shared" si="95"/>
        <v>2.3432108374611396</v>
      </c>
      <c r="P111" s="45">
        <f t="shared" si="95"/>
        <v>1.985585253027996</v>
      </c>
      <c r="Q111" s="45">
        <f t="shared" si="95"/>
        <v>1.1354012169122329</v>
      </c>
      <c r="R111" s="45">
        <f t="shared" si="95"/>
        <v>0.43993522421732262</v>
      </c>
      <c r="S111" s="45">
        <f t="shared" si="95"/>
        <v>0.92524396718358348</v>
      </c>
      <c r="T111" s="45">
        <f t="shared" si="95"/>
        <v>0.88824559944448445</v>
      </c>
      <c r="U111" s="45">
        <f t="shared" si="95"/>
        <v>2.6353576345006879</v>
      </c>
      <c r="V111" s="45">
        <f t="shared" si="95"/>
        <v>0.31234762732581395</v>
      </c>
      <c r="W111" s="45">
        <f t="shared" si="95"/>
        <v>1.5958865587450906</v>
      </c>
      <c r="X111" s="45">
        <f t="shared" si="95"/>
        <v>1.918043267980432</v>
      </c>
      <c r="Y111" s="45">
        <f t="shared" si="95"/>
        <v>0.88329105869736313</v>
      </c>
      <c r="Z111" s="45">
        <f t="shared" si="95"/>
        <v>2.7229028670645627</v>
      </c>
      <c r="AA111" s="45">
        <f t="shared" si="95"/>
        <v>12.503049339034087</v>
      </c>
      <c r="AB111" s="45">
        <f t="shared" si="95"/>
        <v>2.6811188255833893</v>
      </c>
      <c r="AC111" s="45">
        <f t="shared" si="95"/>
        <v>5.2281829040375438</v>
      </c>
      <c r="AD111" s="45">
        <f t="shared" si="95"/>
        <v>7.6130974062487082</v>
      </c>
      <c r="AE111" s="45">
        <f t="shared" si="95"/>
        <v>2.5091513745063936</v>
      </c>
      <c r="AF111" s="45">
        <f t="shared" si="95"/>
        <v>1.8892857142857145</v>
      </c>
      <c r="AG111" s="45">
        <f t="shared" si="95"/>
        <v>0.25535714285714284</v>
      </c>
      <c r="AH111" s="45">
        <f t="shared" si="95"/>
        <v>0.74604499398879542</v>
      </c>
      <c r="AI111" s="45">
        <f t="shared" si="95"/>
        <v>1.4432168417198972</v>
      </c>
      <c r="AJ111" s="45">
        <f t="shared" si="95"/>
        <v>4.1068901732533769</v>
      </c>
      <c r="AK111" s="45">
        <f t="shared" si="95"/>
        <v>7.1397149416634615</v>
      </c>
      <c r="AL111" s="45">
        <f t="shared" si="95"/>
        <v>3.8973432826144743</v>
      </c>
      <c r="AP111" s="45">
        <f t="shared" si="92"/>
        <v>0</v>
      </c>
      <c r="AQ111" s="45">
        <f t="shared" si="92"/>
        <v>0</v>
      </c>
      <c r="AR111" s="165">
        <f t="shared" si="92"/>
        <v>0.1399406146388967</v>
      </c>
      <c r="AS111" s="165">
        <f t="shared" si="92"/>
        <v>5.8736272588003935</v>
      </c>
      <c r="AT111" s="165">
        <f t="shared" si="92"/>
        <v>0.43540006420914562</v>
      </c>
      <c r="AU111" s="165">
        <f t="shared" si="92"/>
        <v>1.2211414081348997</v>
      </c>
      <c r="AV111" s="165">
        <f t="shared" si="92"/>
        <v>1.8302542086124975</v>
      </c>
      <c r="AW111" s="165"/>
      <c r="AX111" s="165">
        <f t="shared" ref="AX111:BL111" si="96">AX35/$A111</f>
        <v>1.3357310732142857</v>
      </c>
      <c r="AY111" s="165">
        <f t="shared" si="96"/>
        <v>2.7003560732142859</v>
      </c>
      <c r="AZ111" s="165">
        <f t="shared" si="96"/>
        <v>0.48832035892857145</v>
      </c>
      <c r="BA111" s="165">
        <f t="shared" si="96"/>
        <v>1.5717667875000001</v>
      </c>
      <c r="BB111" s="165">
        <f t="shared" si="96"/>
        <v>0.33898107321428572</v>
      </c>
      <c r="BC111" s="165">
        <f t="shared" si="96"/>
        <v>7.2414821428571433E-2</v>
      </c>
      <c r="BD111" s="165">
        <f t="shared" si="96"/>
        <v>4.1071428571428578E-2</v>
      </c>
      <c r="BE111" s="165">
        <f t="shared" si="96"/>
        <v>0.96785714285714286</v>
      </c>
      <c r="BF111" s="165">
        <f t="shared" si="96"/>
        <v>2.1196428571428569</v>
      </c>
      <c r="BG111" s="165">
        <f t="shared" si="96"/>
        <v>0.7142857142857143</v>
      </c>
      <c r="BH111" s="165">
        <f t="shared" si="96"/>
        <v>2.4964285714285714</v>
      </c>
      <c r="BI111" s="165">
        <f t="shared" si="96"/>
        <v>1.5553571428571431</v>
      </c>
      <c r="BJ111" s="165">
        <f t="shared" si="96"/>
        <v>0.25535714285714284</v>
      </c>
      <c r="BK111" s="165">
        <f t="shared" si="96"/>
        <v>1.8892857142857145</v>
      </c>
      <c r="BL111" s="165">
        <f t="shared" si="96"/>
        <v>1.4285714285714286</v>
      </c>
      <c r="BM111" s="30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X111" s="46"/>
      <c r="EB111" s="46"/>
      <c r="EZ111" s="165">
        <f t="shared" ref="EZ111:FB133" si="97">EZ35/$A111</f>
        <v>3.2142857142857147E-2</v>
      </c>
      <c r="FA111" s="165">
        <f t="shared" si="97"/>
        <v>2.6785714285714288E-2</v>
      </c>
      <c r="FB111" s="165">
        <f t="shared" si="97"/>
        <v>0.26607142857142857</v>
      </c>
    </row>
    <row r="112" spans="1:158" s="45" customFormat="1" x14ac:dyDescent="0.2">
      <c r="A112" s="45">
        <v>1.3</v>
      </c>
      <c r="B112" s="49" t="s">
        <v>122</v>
      </c>
      <c r="C112" s="45">
        <f t="shared" ref="C112:AL112" si="98">C36/$A112</f>
        <v>0.73940965870020592</v>
      </c>
      <c r="D112" s="45">
        <f t="shared" si="98"/>
        <v>0.37374614371613196</v>
      </c>
      <c r="E112" s="45">
        <f t="shared" si="98"/>
        <v>0.10353341572248979</v>
      </c>
      <c r="F112" s="45">
        <f t="shared" si="98"/>
        <v>1.5462102308266543</v>
      </c>
      <c r="G112" s="45">
        <f t="shared" si="98"/>
        <v>1.1787751792051968</v>
      </c>
      <c r="H112" s="45">
        <f t="shared" si="98"/>
        <v>0.62249365380363941</v>
      </c>
      <c r="I112" s="45">
        <f t="shared" si="98"/>
        <v>0.53980705237881732</v>
      </c>
      <c r="J112" s="45">
        <f t="shared" si="98"/>
        <v>0.54530956121729035</v>
      </c>
      <c r="K112" s="45">
        <f t="shared" si="98"/>
        <v>0.25407828926053611</v>
      </c>
      <c r="L112" s="45">
        <f t="shared" si="98"/>
        <v>2.2313574855267411</v>
      </c>
      <c r="M112" s="45">
        <f t="shared" si="98"/>
        <v>2.2761442617399519</v>
      </c>
      <c r="N112" s="45">
        <f t="shared" si="98"/>
        <v>1.1252395623190896</v>
      </c>
      <c r="O112" s="45">
        <f t="shared" si="98"/>
        <v>0.99060782265048697</v>
      </c>
      <c r="P112" s="45">
        <f t="shared" si="98"/>
        <v>2.2844604854015702</v>
      </c>
      <c r="Q112" s="45">
        <f t="shared" si="98"/>
        <v>1.069687643331001</v>
      </c>
      <c r="R112" s="45">
        <f t="shared" si="98"/>
        <v>0.6713163141547368</v>
      </c>
      <c r="S112" s="45">
        <f t="shared" si="98"/>
        <v>1.2181797286389429</v>
      </c>
      <c r="T112" s="45">
        <f t="shared" si="98"/>
        <v>1.4242912117677329</v>
      </c>
      <c r="U112" s="45">
        <f t="shared" si="98"/>
        <v>1.0701677361922797</v>
      </c>
      <c r="V112" s="45">
        <f t="shared" si="98"/>
        <v>0.47157206061468276</v>
      </c>
      <c r="W112" s="45">
        <f t="shared" si="98"/>
        <v>1.1703697456641466</v>
      </c>
      <c r="X112" s="45">
        <f t="shared" si="98"/>
        <v>1.4926139844468966</v>
      </c>
      <c r="Y112" s="45">
        <f t="shared" si="98"/>
        <v>1.5879245120833811</v>
      </c>
      <c r="Z112" s="45">
        <f t="shared" si="98"/>
        <v>2.4660046837895697</v>
      </c>
      <c r="AA112" s="45">
        <f t="shared" si="98"/>
        <v>6.1628025257651462</v>
      </c>
      <c r="AB112" s="45">
        <f t="shared" si="98"/>
        <v>1.1557468402607318</v>
      </c>
      <c r="AC112" s="45">
        <f t="shared" si="98"/>
        <v>4.6233330610141818</v>
      </c>
      <c r="AD112" s="45">
        <f t="shared" si="98"/>
        <v>6.7905974841898047</v>
      </c>
      <c r="AE112" s="45">
        <f t="shared" si="98"/>
        <v>0.90712109831940668</v>
      </c>
      <c r="AF112" s="45">
        <f t="shared" si="98"/>
        <v>0.14076923076923076</v>
      </c>
      <c r="AG112" s="45">
        <f t="shared" si="98"/>
        <v>0.21846153846153843</v>
      </c>
      <c r="AH112" s="45">
        <f t="shared" si="98"/>
        <v>0.71734950096288175</v>
      </c>
      <c r="AI112" s="45">
        <f t="shared" si="98"/>
        <v>1.2349658559527585</v>
      </c>
      <c r="AJ112" s="45">
        <f t="shared" si="98"/>
        <v>2.1345563987158025</v>
      </c>
      <c r="AK112" s="45">
        <f t="shared" si="98"/>
        <v>5.2645230982971585</v>
      </c>
      <c r="AL112" s="45">
        <f t="shared" si="98"/>
        <v>2.6100158076208819</v>
      </c>
      <c r="AP112" s="45">
        <f t="shared" si="92"/>
        <v>0</v>
      </c>
      <c r="AQ112" s="45">
        <f t="shared" si="92"/>
        <v>0</v>
      </c>
      <c r="AR112" s="165">
        <f t="shared" si="92"/>
        <v>0.16754640970507406</v>
      </c>
      <c r="AS112" s="165">
        <f t="shared" si="92"/>
        <v>29.819026630105313</v>
      </c>
      <c r="AT112" s="165">
        <f t="shared" si="92"/>
        <v>0.36451914392215351</v>
      </c>
      <c r="AU112" s="165">
        <f t="shared" si="92"/>
        <v>1.5382038826546069</v>
      </c>
      <c r="AV112" s="165">
        <f t="shared" si="92"/>
        <v>1.5669005835759473</v>
      </c>
      <c r="AW112" s="165"/>
      <c r="AX112" s="165">
        <f t="shared" ref="AX112:BL112" si="99">AX36/$A112</f>
        <v>0.25465539999999998</v>
      </c>
      <c r="AY112" s="165">
        <f t="shared" si="99"/>
        <v>0.73685539999999994</v>
      </c>
      <c r="AZ112" s="165">
        <f t="shared" si="99"/>
        <v>0.56132463076923078</v>
      </c>
      <c r="BA112" s="165">
        <f t="shared" si="99"/>
        <v>1.5199630923076923</v>
      </c>
      <c r="BB112" s="165">
        <f t="shared" si="99"/>
        <v>0.30342463076923071</v>
      </c>
      <c r="BC112" s="165">
        <f t="shared" si="99"/>
        <v>6.0428461538461535E-2</v>
      </c>
      <c r="BD112" s="165">
        <f t="shared" si="99"/>
        <v>5.3846153846153849E-2</v>
      </c>
      <c r="BE112" s="165">
        <f t="shared" si="99"/>
        <v>0.98</v>
      </c>
      <c r="BF112" s="165">
        <f t="shared" si="99"/>
        <v>1.6961538461538461</v>
      </c>
      <c r="BG112" s="165">
        <f t="shared" si="99"/>
        <v>0</v>
      </c>
      <c r="BH112" s="165">
        <f t="shared" si="99"/>
        <v>1.4284615384615384</v>
      </c>
      <c r="BI112" s="165">
        <f t="shared" si="99"/>
        <v>1.1776923076923076</v>
      </c>
      <c r="BJ112" s="165">
        <f t="shared" si="99"/>
        <v>0.21846153846153843</v>
      </c>
      <c r="BK112" s="165">
        <f t="shared" si="99"/>
        <v>0.14076923076923076</v>
      </c>
      <c r="BL112" s="165">
        <f t="shared" si="99"/>
        <v>0</v>
      </c>
      <c r="BM112" s="30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X112" s="46"/>
      <c r="EB112" s="46"/>
      <c r="EZ112" s="165">
        <f t="shared" si="97"/>
        <v>5.3846153846153849E-2</v>
      </c>
      <c r="FA112" s="165">
        <f t="shared" si="97"/>
        <v>3.0769230769230767E-2</v>
      </c>
      <c r="FB112" s="165">
        <f t="shared" si="97"/>
        <v>0.32307692307692304</v>
      </c>
    </row>
    <row r="113" spans="1:158" s="45" customFormat="1" x14ac:dyDescent="0.2">
      <c r="A113" s="45">
        <v>8</v>
      </c>
      <c r="B113" s="47" t="s">
        <v>121</v>
      </c>
      <c r="C113" s="45">
        <f t="shared" ref="C113:AL113" si="100">C37/$A113</f>
        <v>0.37661333108469364</v>
      </c>
      <c r="D113" s="45">
        <f t="shared" si="100"/>
        <v>0.45304356620463415</v>
      </c>
      <c r="E113" s="45">
        <f t="shared" si="100"/>
        <v>0.39252792393241198</v>
      </c>
      <c r="F113" s="45">
        <f t="shared" si="100"/>
        <v>0.54997310233887464</v>
      </c>
      <c r="G113" s="45">
        <f t="shared" si="100"/>
        <v>0.52057304691753103</v>
      </c>
      <c r="H113" s="45">
        <f t="shared" si="100"/>
        <v>0.46026457572061763</v>
      </c>
      <c r="I113" s="45">
        <f t="shared" si="100"/>
        <v>0.34763142700361055</v>
      </c>
      <c r="J113" s="45">
        <f t="shared" si="100"/>
        <v>0.38520144390519206</v>
      </c>
      <c r="K113" s="45">
        <f t="shared" si="100"/>
        <v>0.59713370828180579</v>
      </c>
      <c r="L113" s="45">
        <f t="shared" si="100"/>
        <v>0.82307254149736164</v>
      </c>
      <c r="M113" s="45">
        <f t="shared" si="100"/>
        <v>0.6621826161398886</v>
      </c>
      <c r="N113" s="45">
        <f t="shared" si="100"/>
        <v>0.58958942746490028</v>
      </c>
      <c r="O113" s="45">
        <f t="shared" si="100"/>
        <v>0.76737186793561718</v>
      </c>
      <c r="P113" s="45">
        <f t="shared" si="100"/>
        <v>0.73351150414687161</v>
      </c>
      <c r="Q113" s="45">
        <f t="shared" si="100"/>
        <v>0.45432701033917772</v>
      </c>
      <c r="R113" s="45">
        <f t="shared" si="100"/>
        <v>0.33887132812387988</v>
      </c>
      <c r="S113" s="45">
        <f t="shared" si="100"/>
        <v>2.4327778319442235</v>
      </c>
      <c r="T113" s="45">
        <f t="shared" si="100"/>
        <v>0.69187421299993634</v>
      </c>
      <c r="U113" s="45">
        <f t="shared" si="100"/>
        <v>1.1665698788651477</v>
      </c>
      <c r="V113" s="45">
        <f t="shared" si="100"/>
        <v>0.16328641964204704</v>
      </c>
      <c r="W113" s="45">
        <f t="shared" si="100"/>
        <v>1.1096074343975324</v>
      </c>
      <c r="X113" s="45">
        <f t="shared" si="100"/>
        <v>0.85542195234034601</v>
      </c>
      <c r="Y113" s="45">
        <f t="shared" si="100"/>
        <v>1.7141611935390135</v>
      </c>
      <c r="Z113" s="45">
        <f t="shared" si="100"/>
        <v>0.9883904104375526</v>
      </c>
      <c r="AA113" s="45">
        <f t="shared" si="100"/>
        <v>2.053861859986911</v>
      </c>
      <c r="AB113" s="45">
        <f t="shared" si="100"/>
        <v>0.72840046900048416</v>
      </c>
      <c r="AC113" s="45">
        <f t="shared" si="100"/>
        <v>1.49533800317119</v>
      </c>
      <c r="AD113" s="45">
        <f t="shared" si="100"/>
        <v>1.4609605680511215</v>
      </c>
      <c r="AE113" s="45">
        <f t="shared" si="100"/>
        <v>1.3449806555812496</v>
      </c>
      <c r="AF113" s="45">
        <f t="shared" si="100"/>
        <v>0.81</v>
      </c>
      <c r="AG113" s="45">
        <f t="shared" si="100"/>
        <v>0.27250000000000002</v>
      </c>
      <c r="AH113" s="45">
        <f t="shared" si="100"/>
        <v>0.59498420227225401</v>
      </c>
      <c r="AI113" s="45">
        <f t="shared" si="100"/>
        <v>0.23640978919211986</v>
      </c>
      <c r="AJ113" s="45">
        <f t="shared" si="100"/>
        <v>0.98100749450663161</v>
      </c>
      <c r="AK113" s="45">
        <f t="shared" si="100"/>
        <v>1.2636438460219603</v>
      </c>
      <c r="AL113" s="45">
        <f t="shared" si="100"/>
        <v>0.35194045494624188</v>
      </c>
      <c r="AP113" s="45">
        <f t="shared" si="92"/>
        <v>0</v>
      </c>
      <c r="AQ113" s="45">
        <f t="shared" si="92"/>
        <v>0</v>
      </c>
      <c r="AR113" s="165">
        <f t="shared" si="92"/>
        <v>1.4773809152305655</v>
      </c>
      <c r="AS113" s="165">
        <f t="shared" si="92"/>
        <v>6.2752736110206264</v>
      </c>
      <c r="AT113" s="165">
        <f t="shared" si="92"/>
        <v>0.30683643368749625</v>
      </c>
      <c r="AU113" s="165">
        <f t="shared" si="92"/>
        <v>1.9847144432154207</v>
      </c>
      <c r="AV113" s="165">
        <f t="shared" si="92"/>
        <v>1.082687391289366</v>
      </c>
      <c r="AW113" s="165"/>
      <c r="AX113" s="165">
        <f t="shared" ref="AX113:BL113" si="101">AX37/$A113</f>
        <v>0.46113865267063237</v>
      </c>
      <c r="AY113" s="165">
        <f t="shared" si="101"/>
        <v>0.74341733961865963</v>
      </c>
      <c r="AZ113" s="165">
        <f t="shared" si="101"/>
        <v>0.99454628148429913</v>
      </c>
      <c r="BA113" s="165">
        <f t="shared" si="101"/>
        <v>0.93370848712833965</v>
      </c>
      <c r="BB113" s="165">
        <f t="shared" si="101"/>
        <v>0.39771031389537032</v>
      </c>
      <c r="BC113" s="165">
        <f t="shared" si="101"/>
        <v>0.1497</v>
      </c>
      <c r="BD113" s="165">
        <f t="shared" si="101"/>
        <v>0.375</v>
      </c>
      <c r="BE113" s="165">
        <f t="shared" si="101"/>
        <v>0.80500000000000005</v>
      </c>
      <c r="BF113" s="165">
        <f t="shared" si="101"/>
        <v>1.02125</v>
      </c>
      <c r="BG113" s="165">
        <f t="shared" si="101"/>
        <v>1.125</v>
      </c>
      <c r="BH113" s="165">
        <f t="shared" si="101"/>
        <v>1.9537500000000001</v>
      </c>
      <c r="BI113" s="165">
        <f t="shared" si="101"/>
        <v>0.48249999999999998</v>
      </c>
      <c r="BJ113" s="165">
        <f t="shared" si="101"/>
        <v>0.27250000000000002</v>
      </c>
      <c r="BK113" s="165">
        <f t="shared" si="101"/>
        <v>0.81</v>
      </c>
      <c r="BL113" s="165">
        <f t="shared" si="101"/>
        <v>1.25</v>
      </c>
      <c r="BM113" s="30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X113" s="46"/>
      <c r="EB113" s="46"/>
      <c r="EZ113" s="165">
        <f t="shared" si="97"/>
        <v>0.22500000000000001</v>
      </c>
      <c r="FA113" s="165">
        <f t="shared" si="97"/>
        <v>0.37</v>
      </c>
      <c r="FB113" s="165">
        <f t="shared" si="97"/>
        <v>0.78874999999999995</v>
      </c>
    </row>
    <row r="114" spans="1:158" s="45" customFormat="1" x14ac:dyDescent="0.2">
      <c r="A114" s="45">
        <v>0.7</v>
      </c>
      <c r="B114" s="47" t="s">
        <v>120</v>
      </c>
      <c r="C114" s="45">
        <f t="shared" ref="C114:AL114" si="102">C38/$A114</f>
        <v>0.38754612572278146</v>
      </c>
      <c r="D114" s="45">
        <f t="shared" si="102"/>
        <v>0.31402654742385661</v>
      </c>
      <c r="E114" s="45">
        <f t="shared" si="102"/>
        <v>0.27262475703064737</v>
      </c>
      <c r="F114" s="45">
        <f t="shared" si="102"/>
        <v>0.68045788245816674</v>
      </c>
      <c r="G114" s="45">
        <f t="shared" si="102"/>
        <v>0.45296515893575229</v>
      </c>
      <c r="H114" s="45">
        <f t="shared" si="102"/>
        <v>0.29539997250701833</v>
      </c>
      <c r="I114" s="45">
        <f t="shared" si="102"/>
        <v>0.26328117686248098</v>
      </c>
      <c r="J114" s="45">
        <f t="shared" si="102"/>
        <v>0.28810013744955298</v>
      </c>
      <c r="K114" s="45">
        <f t="shared" si="102"/>
        <v>0.37932681346878044</v>
      </c>
      <c r="L114" s="45">
        <f t="shared" si="102"/>
        <v>0.61891571599530248</v>
      </c>
      <c r="M114" s="45">
        <f t="shared" si="102"/>
        <v>0.68717717199649642</v>
      </c>
      <c r="N114" s="45">
        <f t="shared" si="102"/>
        <v>0.51072610975346777</v>
      </c>
      <c r="O114" s="45">
        <f t="shared" si="102"/>
        <v>0.80490665966889541</v>
      </c>
      <c r="P114" s="45">
        <f t="shared" si="102"/>
        <v>0.85660954339322304</v>
      </c>
      <c r="Q114" s="45">
        <f t="shared" si="102"/>
        <v>0.51891840098228093</v>
      </c>
      <c r="R114" s="45">
        <f t="shared" si="102"/>
        <v>0.2973959228128496</v>
      </c>
      <c r="S114" s="45">
        <f t="shared" si="102"/>
        <v>1.86683222656994</v>
      </c>
      <c r="T114" s="45">
        <f t="shared" si="102"/>
        <v>0.7103840367576354</v>
      </c>
      <c r="U114" s="45">
        <f t="shared" si="102"/>
        <v>1.7738756983236816</v>
      </c>
      <c r="V114" s="45">
        <f t="shared" si="102"/>
        <v>0.15515381970248923</v>
      </c>
      <c r="W114" s="45">
        <f t="shared" si="102"/>
        <v>0.99461964478165343</v>
      </c>
      <c r="X114" s="45">
        <f t="shared" si="102"/>
        <v>0.86479488726038012</v>
      </c>
      <c r="Y114" s="45">
        <f t="shared" si="102"/>
        <v>1.4361420515692509</v>
      </c>
      <c r="Z114" s="45">
        <f t="shared" si="102"/>
        <v>1.3116430579245368</v>
      </c>
      <c r="AA114" s="45">
        <f t="shared" si="102"/>
        <v>1.3873714721595121</v>
      </c>
      <c r="AB114" s="45">
        <f t="shared" si="102"/>
        <v>0.6338001823878967</v>
      </c>
      <c r="AC114" s="45">
        <f t="shared" si="102"/>
        <v>1.9055696511528277</v>
      </c>
      <c r="AD114" s="45">
        <f t="shared" si="102"/>
        <v>2.1918883176859927</v>
      </c>
      <c r="AE114" s="45">
        <f t="shared" si="102"/>
        <v>1.0784451613239772</v>
      </c>
      <c r="AF114" s="45">
        <f t="shared" si="102"/>
        <v>0.21857142857142858</v>
      </c>
      <c r="AG114" s="45">
        <f t="shared" si="102"/>
        <v>0.18714285714285717</v>
      </c>
      <c r="AH114" s="45">
        <f t="shared" si="102"/>
        <v>0.45138012432690383</v>
      </c>
      <c r="AI114" s="45">
        <f t="shared" si="102"/>
        <v>0.19331310549146899</v>
      </c>
      <c r="AJ114" s="45">
        <f t="shared" si="102"/>
        <v>1.0882020463511681</v>
      </c>
      <c r="AK114" s="45">
        <f t="shared" si="102"/>
        <v>0.85013731392603364</v>
      </c>
      <c r="AL114" s="45">
        <f t="shared" si="102"/>
        <v>0.28313133680533231</v>
      </c>
      <c r="AP114" s="45">
        <f t="shared" si="92"/>
        <v>0</v>
      </c>
      <c r="AQ114" s="45">
        <f t="shared" si="92"/>
        <v>0</v>
      </c>
      <c r="AR114" s="165">
        <f t="shared" si="92"/>
        <v>1.0942295288127029</v>
      </c>
      <c r="AS114" s="165">
        <f t="shared" si="92"/>
        <v>9.8592672390700677</v>
      </c>
      <c r="AT114" s="165">
        <f t="shared" si="92"/>
        <v>0.18486886000531347</v>
      </c>
      <c r="AU114" s="165">
        <f t="shared" si="92"/>
        <v>1.6507304266259204</v>
      </c>
      <c r="AV114" s="165">
        <f t="shared" si="92"/>
        <v>1.1486491774271859</v>
      </c>
      <c r="AW114" s="165"/>
      <c r="AX114" s="165">
        <f t="shared" ref="AX114:BL114" si="103">AX38/$A114</f>
        <v>0.28649158680466624</v>
      </c>
      <c r="AY114" s="165">
        <f t="shared" si="103"/>
        <v>0.67538235149850523</v>
      </c>
      <c r="AZ114" s="165">
        <f t="shared" si="103"/>
        <v>0.53593138203853163</v>
      </c>
      <c r="BA114" s="165">
        <f t="shared" si="103"/>
        <v>0.70955829084912247</v>
      </c>
      <c r="BB114" s="165">
        <f t="shared" si="103"/>
        <v>0.26928137865257967</v>
      </c>
      <c r="BC114" s="165">
        <f t="shared" si="103"/>
        <v>8.480571428571429E-2</v>
      </c>
      <c r="BD114" s="165">
        <f t="shared" si="103"/>
        <v>0.37142857142857144</v>
      </c>
      <c r="BE114" s="165">
        <f t="shared" si="103"/>
        <v>0.5742857142857144</v>
      </c>
      <c r="BF114" s="165">
        <f t="shared" si="103"/>
        <v>0.91857142857142871</v>
      </c>
      <c r="BG114" s="165">
        <f t="shared" si="103"/>
        <v>0</v>
      </c>
      <c r="BH114" s="165">
        <f t="shared" si="103"/>
        <v>1.4342857142857144</v>
      </c>
      <c r="BI114" s="165">
        <f t="shared" si="103"/>
        <v>0.30428571428571427</v>
      </c>
      <c r="BJ114" s="165">
        <f t="shared" si="103"/>
        <v>0.18714285714285717</v>
      </c>
      <c r="BK114" s="165">
        <f t="shared" si="103"/>
        <v>0.21857142857142858</v>
      </c>
      <c r="BL114" s="165">
        <f t="shared" si="103"/>
        <v>0</v>
      </c>
      <c r="BM114" s="30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X114" s="46"/>
      <c r="EB114" s="46"/>
      <c r="EZ114" s="165">
        <f t="shared" si="97"/>
        <v>0.10000000000000002</v>
      </c>
      <c r="FA114" s="165">
        <f t="shared" si="97"/>
        <v>0.17142857142857143</v>
      </c>
      <c r="FB114" s="165">
        <f t="shared" si="97"/>
        <v>0.74285714285714288</v>
      </c>
    </row>
    <row r="115" spans="1:158" s="45" customFormat="1" x14ac:dyDescent="0.2">
      <c r="A115" s="45">
        <v>20</v>
      </c>
      <c r="B115" s="47" t="s">
        <v>119</v>
      </c>
      <c r="C115" s="45">
        <f t="shared" ref="C115:AL115" si="104">C39/$A115</f>
        <v>1.261136657453616</v>
      </c>
      <c r="D115" s="45">
        <f t="shared" si="104"/>
        <v>0.50215166515585974</v>
      </c>
      <c r="E115" s="45">
        <f t="shared" si="104"/>
        <v>0.68939903434298588</v>
      </c>
      <c r="F115" s="45">
        <f t="shared" si="104"/>
        <v>0.99465307167453276</v>
      </c>
      <c r="G115" s="45">
        <f t="shared" si="104"/>
        <v>0.73359624336294993</v>
      </c>
      <c r="H115" s="45">
        <f t="shared" si="104"/>
        <v>1.2938575565379569</v>
      </c>
      <c r="I115" s="45">
        <f t="shared" si="104"/>
        <v>0.54958487116716015</v>
      </c>
      <c r="J115" s="45">
        <f t="shared" si="104"/>
        <v>1.1762459298526895</v>
      </c>
      <c r="K115" s="45">
        <f t="shared" si="104"/>
        <v>0.87925540461541174</v>
      </c>
      <c r="L115" s="45">
        <f t="shared" si="104"/>
        <v>1.2795047276064875</v>
      </c>
      <c r="M115" s="45">
        <f t="shared" si="104"/>
        <v>1.2650526489405189</v>
      </c>
      <c r="N115" s="45">
        <f t="shared" si="104"/>
        <v>0.98325869828378409</v>
      </c>
      <c r="O115" s="45">
        <f t="shared" si="104"/>
        <v>1.1617599691009575</v>
      </c>
      <c r="P115" s="45">
        <f t="shared" si="104"/>
        <v>1.0488155701656845</v>
      </c>
      <c r="Q115" s="45">
        <f t="shared" si="104"/>
        <v>0.78247171376489577</v>
      </c>
      <c r="R115" s="45">
        <f t="shared" si="104"/>
        <v>0.37752613326058182</v>
      </c>
      <c r="S115" s="45">
        <f t="shared" si="104"/>
        <v>1.1632805490084033</v>
      </c>
      <c r="T115" s="45">
        <f t="shared" si="104"/>
        <v>0.70427362953824035</v>
      </c>
      <c r="U115" s="45">
        <f t="shared" si="104"/>
        <v>0.96308346553260282</v>
      </c>
      <c r="V115" s="45">
        <f t="shared" si="104"/>
        <v>0.42754592033934652</v>
      </c>
      <c r="W115" s="45">
        <f t="shared" si="104"/>
        <v>1.2452627140353163</v>
      </c>
      <c r="X115" s="45">
        <f t="shared" si="104"/>
        <v>0.91523920251361601</v>
      </c>
      <c r="Y115" s="45">
        <f t="shared" si="104"/>
        <v>0.70662413524067802</v>
      </c>
      <c r="Z115" s="45">
        <f t="shared" si="104"/>
        <v>1.4414902975251209</v>
      </c>
      <c r="AA115" s="45">
        <f t="shared" si="104"/>
        <v>4.1527103325521404</v>
      </c>
      <c r="AB115" s="45">
        <f t="shared" si="104"/>
        <v>1.9577832509555795</v>
      </c>
      <c r="AC115" s="45">
        <f t="shared" si="104"/>
        <v>1.9789349451541525</v>
      </c>
      <c r="AD115" s="45">
        <f t="shared" si="104"/>
        <v>2.586271251578407</v>
      </c>
      <c r="AE115" s="45">
        <f t="shared" si="104"/>
        <v>1.8760947197934617</v>
      </c>
      <c r="AF115" s="45">
        <f t="shared" si="104"/>
        <v>2.1295000000000002</v>
      </c>
      <c r="AG115" s="45">
        <f t="shared" si="104"/>
        <v>0.246</v>
      </c>
      <c r="AH115" s="45">
        <f t="shared" si="104"/>
        <v>1.0536923879859932</v>
      </c>
      <c r="AI115" s="45">
        <f t="shared" si="104"/>
        <v>1.6128513602143844</v>
      </c>
      <c r="AJ115" s="45">
        <f t="shared" si="104"/>
        <v>1.5063775313741936</v>
      </c>
      <c r="AK115" s="45">
        <f t="shared" si="104"/>
        <v>1.8041198076605529</v>
      </c>
      <c r="AL115" s="45">
        <f t="shared" si="104"/>
        <v>1.8011417404505576</v>
      </c>
      <c r="AP115" s="45">
        <f t="shared" si="92"/>
        <v>0</v>
      </c>
      <c r="AQ115" s="45">
        <f t="shared" si="92"/>
        <v>0</v>
      </c>
      <c r="AR115" s="165">
        <f t="shared" si="92"/>
        <v>0.86756086699342261</v>
      </c>
      <c r="AS115" s="165">
        <f t="shared" si="92"/>
        <v>0.2599788260333018</v>
      </c>
      <c r="AT115" s="165">
        <f t="shared" si="92"/>
        <v>0.60970773062407357</v>
      </c>
      <c r="AU115" s="165">
        <f t="shared" si="92"/>
        <v>1.2215371549523835</v>
      </c>
      <c r="AV115" s="165">
        <f t="shared" si="92"/>
        <v>1.0249396642507262</v>
      </c>
      <c r="AW115" s="165"/>
      <c r="AX115" s="165">
        <f t="shared" ref="AX115:BL115" si="105">AX39/$A115</f>
        <v>0.51723657999999995</v>
      </c>
      <c r="AY115" s="165">
        <f t="shared" si="105"/>
        <v>1.68648658</v>
      </c>
      <c r="AZ115" s="165">
        <f t="shared" si="105"/>
        <v>1.4309865799999999</v>
      </c>
      <c r="BA115" s="165">
        <f t="shared" si="105"/>
        <v>1.4522365799999999</v>
      </c>
      <c r="BB115" s="165">
        <f t="shared" si="105"/>
        <v>0.52768657999999991</v>
      </c>
      <c r="BC115" s="165">
        <f t="shared" si="105"/>
        <v>0.43096664999999995</v>
      </c>
      <c r="BD115" s="165">
        <f t="shared" si="105"/>
        <v>0.57499999999999996</v>
      </c>
      <c r="BE115" s="165">
        <f t="shared" si="105"/>
        <v>0.95399999999999996</v>
      </c>
      <c r="BF115" s="165">
        <f t="shared" si="105"/>
        <v>1.0660000000000001</v>
      </c>
      <c r="BG115" s="165">
        <f t="shared" si="105"/>
        <v>1.1499999999999999</v>
      </c>
      <c r="BH115" s="165">
        <f t="shared" si="105"/>
        <v>1.77</v>
      </c>
      <c r="BI115" s="165">
        <f t="shared" si="105"/>
        <v>0.97</v>
      </c>
      <c r="BJ115" s="165">
        <f t="shared" si="105"/>
        <v>0.246</v>
      </c>
      <c r="BK115" s="165">
        <f t="shared" si="105"/>
        <v>2.1295000000000002</v>
      </c>
      <c r="BL115" s="165">
        <f t="shared" si="105"/>
        <v>1.4</v>
      </c>
      <c r="BM115" s="30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X115" s="46"/>
      <c r="EB115" s="46"/>
      <c r="EZ115" s="165">
        <f t="shared" si="97"/>
        <v>0.26</v>
      </c>
      <c r="FA115" s="165">
        <f t="shared" si="97"/>
        <v>0.43099999999999994</v>
      </c>
      <c r="FB115" s="165">
        <f t="shared" si="97"/>
        <v>0.32200000000000001</v>
      </c>
    </row>
    <row r="116" spans="1:158" s="45" customFormat="1" x14ac:dyDescent="0.2">
      <c r="A116" s="45">
        <v>43</v>
      </c>
      <c r="B116" s="47" t="s">
        <v>118</v>
      </c>
      <c r="C116" s="45">
        <f t="shared" ref="C116:AL116" si="106">C40/$A116</f>
        <v>0.9935997961684413</v>
      </c>
      <c r="D116" s="45">
        <f t="shared" si="106"/>
        <v>0.43357568305969135</v>
      </c>
      <c r="E116" s="45">
        <f t="shared" si="106"/>
        <v>0.56185210951867548</v>
      </c>
      <c r="F116" s="45">
        <f t="shared" si="106"/>
        <v>0.93618190487762254</v>
      </c>
      <c r="G116" s="45">
        <f t="shared" si="106"/>
        <v>0.66461902547471952</v>
      </c>
      <c r="H116" s="45">
        <f t="shared" si="106"/>
        <v>1.0811474961252276</v>
      </c>
      <c r="I116" s="45">
        <f t="shared" si="106"/>
        <v>0.60938634820079807</v>
      </c>
      <c r="J116" s="45">
        <f t="shared" si="106"/>
        <v>0.96958855496658602</v>
      </c>
      <c r="K116" s="45">
        <f t="shared" si="106"/>
        <v>0.8881078793368441</v>
      </c>
      <c r="L116" s="45">
        <f t="shared" si="106"/>
        <v>1.2527757582657768</v>
      </c>
      <c r="M116" s="45">
        <f t="shared" si="106"/>
        <v>1.0841636825117715</v>
      </c>
      <c r="N116" s="45">
        <f t="shared" si="106"/>
        <v>0.86707768553625086</v>
      </c>
      <c r="O116" s="45">
        <f t="shared" si="106"/>
        <v>1.0949652659277958</v>
      </c>
      <c r="P116" s="45">
        <f t="shared" si="106"/>
        <v>0.91089000277032994</v>
      </c>
      <c r="Q116" s="45">
        <f t="shared" si="106"/>
        <v>0.68123162446879182</v>
      </c>
      <c r="R116" s="45">
        <f t="shared" si="106"/>
        <v>0.35325272589158685</v>
      </c>
      <c r="S116" s="45">
        <f t="shared" si="106"/>
        <v>0.99963222556209219</v>
      </c>
      <c r="T116" s="45">
        <f t="shared" si="106"/>
        <v>0.70522417124118686</v>
      </c>
      <c r="U116" s="45">
        <f t="shared" si="106"/>
        <v>0.84217967472615918</v>
      </c>
      <c r="V116" s="45">
        <f t="shared" si="106"/>
        <v>0.32802637011907093</v>
      </c>
      <c r="W116" s="45">
        <f t="shared" si="106"/>
        <v>1.2570789734751568</v>
      </c>
      <c r="X116" s="45">
        <f t="shared" si="106"/>
        <v>0.80576876912161421</v>
      </c>
      <c r="Y116" s="45">
        <f t="shared" si="106"/>
        <v>0.73685627028830281</v>
      </c>
      <c r="Z116" s="45">
        <f t="shared" si="106"/>
        <v>1.15779631186072</v>
      </c>
      <c r="AA116" s="45">
        <f t="shared" si="106"/>
        <v>3.3526736177899639</v>
      </c>
      <c r="AB116" s="45">
        <f t="shared" si="106"/>
        <v>1.7510106045114071</v>
      </c>
      <c r="AC116" s="45">
        <f t="shared" si="106"/>
        <v>1.6727645570831113</v>
      </c>
      <c r="AD116" s="45">
        <f t="shared" si="106"/>
        <v>2.257250498925468</v>
      </c>
      <c r="AE116" s="45">
        <f t="shared" si="106"/>
        <v>1.5616591473171413</v>
      </c>
      <c r="AF116" s="45">
        <f t="shared" si="106"/>
        <v>1.7695348837209304</v>
      </c>
      <c r="AG116" s="45">
        <f t="shared" si="106"/>
        <v>0.26767441860465113</v>
      </c>
      <c r="AH116" s="45">
        <f t="shared" si="106"/>
        <v>1.0285514084526108</v>
      </c>
      <c r="AI116" s="45">
        <f t="shared" si="106"/>
        <v>1.1839544004613347</v>
      </c>
      <c r="AJ116" s="45">
        <f t="shared" si="106"/>
        <v>1.3584422229409592</v>
      </c>
      <c r="AK116" s="45">
        <f t="shared" si="106"/>
        <v>1.4897426390940043</v>
      </c>
      <c r="AL116" s="45">
        <f t="shared" si="106"/>
        <v>1.3958503760692478</v>
      </c>
      <c r="AP116" s="45">
        <f t="shared" si="92"/>
        <v>0</v>
      </c>
      <c r="AQ116" s="45">
        <f t="shared" si="92"/>
        <v>0</v>
      </c>
      <c r="AR116" s="165">
        <f t="shared" si="92"/>
        <v>1.0446586721978681</v>
      </c>
      <c r="AS116" s="165">
        <f t="shared" si="92"/>
        <v>0.26690756433196083</v>
      </c>
      <c r="AT116" s="165">
        <f t="shared" si="92"/>
        <v>0.57232022845989194</v>
      </c>
      <c r="AU116" s="165">
        <f t="shared" si="92"/>
        <v>1.1507031750100456</v>
      </c>
      <c r="AV116" s="165">
        <f t="shared" si="92"/>
        <v>1.0283937828241889</v>
      </c>
      <c r="AW116" s="165"/>
      <c r="AX116" s="165">
        <f t="shared" ref="AX116:BL116" si="107">AX40/$A116</f>
        <v>0.46723029767441859</v>
      </c>
      <c r="AY116" s="165">
        <f t="shared" si="107"/>
        <v>1.3332302976744186</v>
      </c>
      <c r="AZ116" s="165">
        <f t="shared" si="107"/>
        <v>1.2744628558139535</v>
      </c>
      <c r="BA116" s="165">
        <f t="shared" si="107"/>
        <v>1.2749977395348837</v>
      </c>
      <c r="BB116" s="165">
        <f t="shared" si="107"/>
        <v>0.58069541395348834</v>
      </c>
      <c r="BC116" s="165">
        <f t="shared" si="107"/>
        <v>0.33324867441860467</v>
      </c>
      <c r="BD116" s="165">
        <f t="shared" si="107"/>
        <v>0.52558139534883719</v>
      </c>
      <c r="BE116" s="165">
        <f t="shared" si="107"/>
        <v>0.76465116279069778</v>
      </c>
      <c r="BF116" s="165">
        <f t="shared" si="107"/>
        <v>0.74651162790697678</v>
      </c>
      <c r="BG116" s="165">
        <f t="shared" si="107"/>
        <v>0.76744186046511631</v>
      </c>
      <c r="BH116" s="165">
        <f t="shared" si="107"/>
        <v>1.5453488372093025</v>
      </c>
      <c r="BI116" s="165">
        <f t="shared" si="107"/>
        <v>0.8932558139534883</v>
      </c>
      <c r="BJ116" s="165">
        <f t="shared" si="107"/>
        <v>0.26767441860465113</v>
      </c>
      <c r="BK116" s="165">
        <f t="shared" si="107"/>
        <v>1.7695348837209304</v>
      </c>
      <c r="BL116" s="165">
        <f t="shared" si="107"/>
        <v>1.2558139534883721</v>
      </c>
      <c r="BM116" s="30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X116" s="46"/>
      <c r="EB116" s="46"/>
      <c r="EZ116" s="165">
        <f t="shared" si="97"/>
        <v>0.34441860465116281</v>
      </c>
      <c r="FA116" s="165">
        <f t="shared" si="97"/>
        <v>0.50046511627906975</v>
      </c>
      <c r="FB116" s="165">
        <f t="shared" si="97"/>
        <v>0.31069767441860463</v>
      </c>
    </row>
    <row r="117" spans="1:158" s="45" customFormat="1" x14ac:dyDescent="0.2">
      <c r="A117" s="45">
        <v>11</v>
      </c>
      <c r="B117" s="49" t="s">
        <v>117</v>
      </c>
      <c r="C117" s="45">
        <f t="shared" ref="C117:AL117" si="108">C41/$A117</f>
        <v>0.32672911433220364</v>
      </c>
      <c r="D117" s="45">
        <f t="shared" si="108"/>
        <v>0.52008050795266925</v>
      </c>
      <c r="E117" s="45">
        <f t="shared" si="108"/>
        <v>0.5568649022834008</v>
      </c>
      <c r="F117" s="45">
        <f t="shared" si="108"/>
        <v>1.787437990589803</v>
      </c>
      <c r="G117" s="45">
        <f t="shared" si="108"/>
        <v>0.76822328036417742</v>
      </c>
      <c r="H117" s="45">
        <f t="shared" si="108"/>
        <v>1.6419971488658853</v>
      </c>
      <c r="I117" s="45">
        <f t="shared" si="108"/>
        <v>0.8269981608016107</v>
      </c>
      <c r="J117" s="45">
        <f t="shared" si="108"/>
        <v>1.015071994171219</v>
      </c>
      <c r="K117" s="45">
        <f t="shared" si="108"/>
        <v>0.48432387663005555</v>
      </c>
      <c r="L117" s="45">
        <f t="shared" si="108"/>
        <v>0.82636271763784575</v>
      </c>
      <c r="M117" s="45">
        <f t="shared" si="108"/>
        <v>1.118139976677343</v>
      </c>
      <c r="N117" s="45">
        <f t="shared" si="108"/>
        <v>0.59228961447034234</v>
      </c>
      <c r="O117" s="45">
        <f t="shared" si="108"/>
        <v>1.1791843378062385</v>
      </c>
      <c r="P117" s="45">
        <f t="shared" si="108"/>
        <v>0.72972361208646219</v>
      </c>
      <c r="Q117" s="45">
        <f t="shared" si="108"/>
        <v>0.35798409268437603</v>
      </c>
      <c r="R117" s="45">
        <f t="shared" si="108"/>
        <v>0.58379234009536496</v>
      </c>
      <c r="S117" s="45">
        <f t="shared" si="108"/>
        <v>0.89605933765983992</v>
      </c>
      <c r="T117" s="45">
        <f t="shared" si="108"/>
        <v>0.8881335420740506</v>
      </c>
      <c r="U117" s="45">
        <f t="shared" si="108"/>
        <v>1.3576723186763024</v>
      </c>
      <c r="V117" s="45">
        <f t="shared" si="108"/>
        <v>0.35047642124909584</v>
      </c>
      <c r="W117" s="45">
        <f t="shared" si="108"/>
        <v>0.94108290596164579</v>
      </c>
      <c r="X117" s="45">
        <f t="shared" si="108"/>
        <v>0.75211132120094071</v>
      </c>
      <c r="Y117" s="45">
        <f t="shared" si="108"/>
        <v>0.72352497244174974</v>
      </c>
      <c r="Z117" s="45">
        <f t="shared" si="108"/>
        <v>1.1854934657581866</v>
      </c>
      <c r="AA117" s="45">
        <f t="shared" si="108"/>
        <v>6.5284901623358964</v>
      </c>
      <c r="AB117" s="45">
        <f t="shared" si="108"/>
        <v>1.5451259241379716</v>
      </c>
      <c r="AC117" s="45">
        <f t="shared" si="108"/>
        <v>5.1170258060482876</v>
      </c>
      <c r="AD117" s="45">
        <f t="shared" si="108"/>
        <v>6.3173396241896436</v>
      </c>
      <c r="AE117" s="45">
        <f t="shared" si="108"/>
        <v>2.2532839147036938</v>
      </c>
      <c r="AF117" s="45">
        <f t="shared" si="108"/>
        <v>1.229090909090909</v>
      </c>
      <c r="AG117" s="45">
        <f t="shared" si="108"/>
        <v>0.30636363636363639</v>
      </c>
      <c r="AH117" s="45">
        <f t="shared" si="108"/>
        <v>0.62481508885324377</v>
      </c>
      <c r="AI117" s="45">
        <f t="shared" si="108"/>
        <v>0.84580574877670989</v>
      </c>
      <c r="AJ117" s="45">
        <f t="shared" si="108"/>
        <v>1.7217919228645022</v>
      </c>
      <c r="AK117" s="45">
        <f t="shared" si="108"/>
        <v>6.5134183794311697</v>
      </c>
      <c r="AL117" s="45">
        <f t="shared" si="108"/>
        <v>2.2392397337704701</v>
      </c>
      <c r="AP117" s="45">
        <f t="shared" si="92"/>
        <v>0</v>
      </c>
      <c r="AQ117" s="45">
        <f t="shared" si="92"/>
        <v>0</v>
      </c>
      <c r="AR117" s="165">
        <f t="shared" si="92"/>
        <v>0.62035779004130653</v>
      </c>
      <c r="AS117" s="165">
        <f t="shared" si="92"/>
        <v>2.5364399275616005</v>
      </c>
      <c r="AT117" s="165">
        <f t="shared" si="92"/>
        <v>2.4592063931970256</v>
      </c>
      <c r="AU117" s="165">
        <f t="shared" si="92"/>
        <v>0.51086915088926588</v>
      </c>
      <c r="AV117" s="165">
        <f t="shared" si="92"/>
        <v>1.4351651880133278</v>
      </c>
      <c r="AW117" s="165"/>
      <c r="AX117" s="165">
        <f t="shared" ref="AX117:BL117" si="109">AX41/$A117</f>
        <v>2.3432309090909089</v>
      </c>
      <c r="AY117" s="165">
        <f t="shared" si="109"/>
        <v>1.8018672727272724</v>
      </c>
      <c r="AZ117" s="165">
        <f t="shared" si="109"/>
        <v>1.1654127272727273</v>
      </c>
      <c r="BA117" s="165">
        <f t="shared" si="109"/>
        <v>1.1939581818181819</v>
      </c>
      <c r="BB117" s="165">
        <f t="shared" si="109"/>
        <v>0.24440363636363635</v>
      </c>
      <c r="BC117" s="165">
        <f t="shared" si="109"/>
        <v>0</v>
      </c>
      <c r="BD117" s="165">
        <f t="shared" si="109"/>
        <v>0</v>
      </c>
      <c r="BE117" s="165">
        <f t="shared" si="109"/>
        <v>0.36909090909090908</v>
      </c>
      <c r="BF117" s="165">
        <f t="shared" si="109"/>
        <v>0.62363636363636366</v>
      </c>
      <c r="BG117" s="165">
        <f t="shared" si="109"/>
        <v>1.0909090909090908</v>
      </c>
      <c r="BH117" s="165">
        <f t="shared" si="109"/>
        <v>1.6781818181818182</v>
      </c>
      <c r="BI117" s="165">
        <f t="shared" si="109"/>
        <v>0.26454545454545458</v>
      </c>
      <c r="BJ117" s="165">
        <f t="shared" si="109"/>
        <v>0.30636363636363639</v>
      </c>
      <c r="BK117" s="165">
        <f t="shared" si="109"/>
        <v>1.229090909090909</v>
      </c>
      <c r="BL117" s="165">
        <f t="shared" si="109"/>
        <v>2.1818181818181817</v>
      </c>
      <c r="BM117" s="30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X117" s="46"/>
      <c r="EB117" s="46"/>
      <c r="EZ117" s="165">
        <f t="shared" si="97"/>
        <v>2.6999999999999997</v>
      </c>
      <c r="FA117" s="165">
        <f t="shared" si="97"/>
        <v>0.4</v>
      </c>
      <c r="FB117" s="165">
        <f t="shared" si="97"/>
        <v>6.6636363636363631</v>
      </c>
    </row>
    <row r="118" spans="1:158" s="45" customFormat="1" x14ac:dyDescent="0.2">
      <c r="A118" s="45">
        <v>4.9000000000000004</v>
      </c>
      <c r="B118" s="47" t="s">
        <v>116</v>
      </c>
      <c r="C118" s="45">
        <f t="shared" ref="C118:AL118" si="110">C42/$A118</f>
        <v>0.90299488358706803</v>
      </c>
      <c r="D118" s="45">
        <f t="shared" si="110"/>
        <v>0.43580892867979437</v>
      </c>
      <c r="E118" s="45">
        <f t="shared" si="110"/>
        <v>0.53073823701030964</v>
      </c>
      <c r="F118" s="45">
        <f t="shared" si="110"/>
        <v>0.9647062914687341</v>
      </c>
      <c r="G118" s="45">
        <f t="shared" si="110"/>
        <v>0.66795236029037475</v>
      </c>
      <c r="H118" s="45">
        <f t="shared" si="110"/>
        <v>0.96927138012580483</v>
      </c>
      <c r="I118" s="45">
        <f t="shared" si="110"/>
        <v>0.7603626282739353</v>
      </c>
      <c r="J118" s="45">
        <f t="shared" si="110"/>
        <v>0.85361106365243666</v>
      </c>
      <c r="K118" s="45">
        <f t="shared" si="110"/>
        <v>0.98059087641190612</v>
      </c>
      <c r="L118" s="45">
        <f t="shared" si="110"/>
        <v>1.3203722558631359</v>
      </c>
      <c r="M118" s="45">
        <f t="shared" si="110"/>
        <v>1.0001188009145292</v>
      </c>
      <c r="N118" s="45">
        <f t="shared" si="110"/>
        <v>0.86631562084752312</v>
      </c>
      <c r="O118" s="45">
        <f t="shared" si="110"/>
        <v>1.1118762061647194</v>
      </c>
      <c r="P118" s="45">
        <f t="shared" si="110"/>
        <v>0.90661161511449273</v>
      </c>
      <c r="Q118" s="45">
        <f t="shared" si="110"/>
        <v>0.66097917903616388</v>
      </c>
      <c r="R118" s="45">
        <f t="shared" si="110"/>
        <v>0.387988411253606</v>
      </c>
      <c r="S118" s="45">
        <f t="shared" si="110"/>
        <v>1.0024535170463429</v>
      </c>
      <c r="T118" s="45">
        <f t="shared" si="110"/>
        <v>0.82858502005712698</v>
      </c>
      <c r="U118" s="45">
        <f t="shared" si="110"/>
        <v>0.79606255092536959</v>
      </c>
      <c r="V118" s="45">
        <f t="shared" si="110"/>
        <v>0.33405369772354732</v>
      </c>
      <c r="W118" s="45">
        <f t="shared" si="110"/>
        <v>1.3986588747641793</v>
      </c>
      <c r="X118" s="45">
        <f t="shared" si="110"/>
        <v>0.76384947487467947</v>
      </c>
      <c r="Y118" s="45">
        <f t="shared" si="110"/>
        <v>0.88168418754210975</v>
      </c>
      <c r="Z118" s="45">
        <f t="shared" si="110"/>
        <v>1.0382700760091317</v>
      </c>
      <c r="AA118" s="45">
        <f t="shared" si="110"/>
        <v>3.069640968114498</v>
      </c>
      <c r="AB118" s="45">
        <f t="shared" si="110"/>
        <v>1.659478946088542</v>
      </c>
      <c r="AC118" s="45">
        <f t="shared" si="110"/>
        <v>1.5325983495827995</v>
      </c>
      <c r="AD118" s="45">
        <f t="shared" si="110"/>
        <v>2.1296860773987025</v>
      </c>
      <c r="AE118" s="45">
        <f t="shared" si="110"/>
        <v>1.4858036907072256</v>
      </c>
      <c r="AF118" s="45">
        <f t="shared" si="110"/>
        <v>1.4653061224489794</v>
      </c>
      <c r="AG118" s="45">
        <f t="shared" si="110"/>
        <v>0.31428571428571428</v>
      </c>
      <c r="AH118" s="45">
        <f t="shared" si="110"/>
        <v>1.1009718036569704</v>
      </c>
      <c r="AI118" s="45">
        <f t="shared" si="110"/>
        <v>1.0786222592188861</v>
      </c>
      <c r="AJ118" s="45">
        <f t="shared" si="110"/>
        <v>1.3127720993482976</v>
      </c>
      <c r="AK118" s="45">
        <f t="shared" si="110"/>
        <v>1.3416899414106422</v>
      </c>
      <c r="AL118" s="45">
        <f t="shared" si="110"/>
        <v>1.2378815954016302</v>
      </c>
      <c r="AP118" s="45">
        <f t="shared" ref="AP118:AV127" si="111">AP42/$A118</f>
        <v>0</v>
      </c>
      <c r="AQ118" s="45">
        <f t="shared" si="111"/>
        <v>0</v>
      </c>
      <c r="AR118" s="165">
        <f t="shared" si="111"/>
        <v>1.3658116262927666</v>
      </c>
      <c r="AS118" s="165">
        <f t="shared" si="111"/>
        <v>0.31326846720428497</v>
      </c>
      <c r="AT118" s="165">
        <f t="shared" si="111"/>
        <v>0.61480637219355183</v>
      </c>
      <c r="AU118" s="165">
        <f t="shared" si="111"/>
        <v>1.2143888593950811</v>
      </c>
      <c r="AV118" s="165">
        <f t="shared" si="111"/>
        <v>0.90223590197231052</v>
      </c>
      <c r="AW118" s="165"/>
      <c r="AX118" s="165">
        <f t="shared" ref="AX118:BL118" si="112">AX42/$A118</f>
        <v>0.43940579183673473</v>
      </c>
      <c r="AY118" s="165">
        <f t="shared" si="112"/>
        <v>1.1266098734693877</v>
      </c>
      <c r="AZ118" s="165">
        <f t="shared" si="112"/>
        <v>1.2640180367346936</v>
      </c>
      <c r="BA118" s="165">
        <f t="shared" si="112"/>
        <v>1.1996710979591836</v>
      </c>
      <c r="BB118" s="165">
        <f t="shared" si="112"/>
        <v>0.65122211836734689</v>
      </c>
      <c r="BC118" s="165">
        <f t="shared" si="112"/>
        <v>0.29725918367346937</v>
      </c>
      <c r="BD118" s="165">
        <f t="shared" si="112"/>
        <v>0.58979591836734691</v>
      </c>
      <c r="BE118" s="165">
        <f t="shared" si="112"/>
        <v>0.71428571428571419</v>
      </c>
      <c r="BF118" s="165">
        <f t="shared" si="112"/>
        <v>0.60204081632653061</v>
      </c>
      <c r="BG118" s="165">
        <f t="shared" si="112"/>
        <v>0</v>
      </c>
      <c r="BH118" s="165">
        <f t="shared" si="112"/>
        <v>1.3306122448979589</v>
      </c>
      <c r="BI118" s="165">
        <f t="shared" si="112"/>
        <v>0.88163265306122451</v>
      </c>
      <c r="BJ118" s="165">
        <f t="shared" si="112"/>
        <v>0.31428571428571428</v>
      </c>
      <c r="BK118" s="165">
        <f t="shared" si="112"/>
        <v>1.4653061224489794</v>
      </c>
      <c r="BL118" s="165">
        <f t="shared" si="112"/>
        <v>0</v>
      </c>
      <c r="BM118" s="30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X118" s="46"/>
      <c r="EB118" s="46"/>
      <c r="EZ118" s="165">
        <f t="shared" si="97"/>
        <v>0.47142857142857142</v>
      </c>
      <c r="FA118" s="165">
        <f t="shared" si="97"/>
        <v>0.58979591836734691</v>
      </c>
      <c r="FB118" s="165">
        <f t="shared" si="97"/>
        <v>0.30816326530612242</v>
      </c>
    </row>
    <row r="119" spans="1:158" s="45" customFormat="1" x14ac:dyDescent="0.2">
      <c r="A119" s="45">
        <v>320</v>
      </c>
      <c r="B119" s="48" t="s">
        <v>115</v>
      </c>
      <c r="C119" s="45">
        <f t="shared" ref="C119:AL119" si="113">C43/$A119</f>
        <v>0.5442785039284268</v>
      </c>
      <c r="D119" s="45">
        <f t="shared" si="113"/>
        <v>1.650357456446558</v>
      </c>
      <c r="E119" s="45">
        <f t="shared" si="113"/>
        <v>0.9475808104789788</v>
      </c>
      <c r="F119" s="45">
        <f t="shared" si="113"/>
        <v>0.13957220087942998</v>
      </c>
      <c r="G119" s="45">
        <f t="shared" si="113"/>
        <v>0.76786357199867339</v>
      </c>
      <c r="H119" s="45">
        <f t="shared" si="113"/>
        <v>0.18402992305015167</v>
      </c>
      <c r="I119" s="45">
        <f t="shared" si="113"/>
        <v>1.2232084407807291</v>
      </c>
      <c r="J119" s="45">
        <f t="shared" si="113"/>
        <v>0.13517871529760778</v>
      </c>
      <c r="K119" s="45">
        <f t="shared" si="113"/>
        <v>1.4094475219480282</v>
      </c>
      <c r="L119" s="45">
        <f t="shared" si="113"/>
        <v>1.276286239737227</v>
      </c>
      <c r="M119" s="45">
        <f t="shared" si="113"/>
        <v>0.76531995352921389</v>
      </c>
      <c r="N119" s="45">
        <f t="shared" si="113"/>
        <v>0.98755928043710361</v>
      </c>
      <c r="O119" s="45">
        <f t="shared" si="113"/>
        <v>0.83892661522451295</v>
      </c>
      <c r="P119" s="45">
        <f t="shared" si="113"/>
        <v>0.63066263425103242</v>
      </c>
      <c r="Q119" s="45">
        <f t="shared" si="113"/>
        <v>1.5154698029068534</v>
      </c>
      <c r="R119" s="45">
        <f t="shared" si="113"/>
        <v>1.6057464742333571</v>
      </c>
      <c r="S119" s="45">
        <f t="shared" si="113"/>
        <v>1.3830814112134742</v>
      </c>
      <c r="T119" s="45">
        <f t="shared" si="113"/>
        <v>1.3805493432113121</v>
      </c>
      <c r="U119" s="45">
        <f t="shared" si="113"/>
        <v>0.22761878664002619</v>
      </c>
      <c r="V119" s="45">
        <f t="shared" si="113"/>
        <v>1.4256383555932461</v>
      </c>
      <c r="W119" s="45">
        <f t="shared" si="113"/>
        <v>1.1139809447856082</v>
      </c>
      <c r="X119" s="45">
        <f t="shared" si="113"/>
        <v>0.51107779770761064</v>
      </c>
      <c r="Y119" s="45">
        <f t="shared" si="113"/>
        <v>0.95502750606481235</v>
      </c>
      <c r="Z119" s="45">
        <f t="shared" si="113"/>
        <v>0.64667133888535988</v>
      </c>
      <c r="AA119" s="45">
        <f t="shared" si="113"/>
        <v>3.4801333461709127</v>
      </c>
      <c r="AB119" s="45">
        <f t="shared" si="113"/>
        <v>1.2211340608301928</v>
      </c>
      <c r="AC119" s="45">
        <f t="shared" si="113"/>
        <v>1.4771971945952032</v>
      </c>
      <c r="AD119" s="45">
        <f t="shared" si="113"/>
        <v>0.82136016877436513</v>
      </c>
      <c r="AE119" s="45">
        <f t="shared" si="113"/>
        <v>2.1274033572907278</v>
      </c>
      <c r="AF119" s="45">
        <f t="shared" si="113"/>
        <v>1.238</v>
      </c>
      <c r="AG119" s="45">
        <f t="shared" si="113"/>
        <v>1.22734375</v>
      </c>
      <c r="AH119" s="45">
        <f t="shared" si="113"/>
        <v>1.5515414986919274</v>
      </c>
      <c r="AI119" s="45">
        <f t="shared" si="113"/>
        <v>2.6478754395530699</v>
      </c>
      <c r="AJ119" s="45">
        <f t="shared" si="113"/>
        <v>0.78428698232918614</v>
      </c>
      <c r="AK119" s="45">
        <f t="shared" si="113"/>
        <v>2.4896474794311891</v>
      </c>
      <c r="AL119" s="45">
        <f t="shared" si="113"/>
        <v>1.9201731295452045</v>
      </c>
      <c r="AP119" s="45">
        <f t="shared" si="111"/>
        <v>0</v>
      </c>
      <c r="AQ119" s="45">
        <f t="shared" si="111"/>
        <v>0</v>
      </c>
      <c r="AR119" s="165">
        <f t="shared" si="111"/>
        <v>1.7446562962253769</v>
      </c>
      <c r="AS119" s="165">
        <f t="shared" si="111"/>
        <v>5.2795980514035369E-2</v>
      </c>
      <c r="AT119" s="165">
        <f t="shared" si="111"/>
        <v>0.46773770267812437</v>
      </c>
      <c r="AU119" s="165">
        <f t="shared" si="111"/>
        <v>1.6442993263920456</v>
      </c>
      <c r="AV119" s="165">
        <f t="shared" si="111"/>
        <v>0.26847499246443324</v>
      </c>
      <c r="AW119" s="165"/>
      <c r="AX119" s="165">
        <f t="shared" ref="AX119:BL119" si="114">AX43/$A119</f>
        <v>1.10618669375</v>
      </c>
      <c r="AY119" s="165">
        <f t="shared" si="114"/>
        <v>1.91706169375</v>
      </c>
      <c r="AZ119" s="165">
        <f t="shared" si="114"/>
        <v>2.0395929437500002</v>
      </c>
      <c r="BA119" s="165">
        <f t="shared" si="114"/>
        <v>2.8899366937499997</v>
      </c>
      <c r="BB119" s="165">
        <f t="shared" si="114"/>
        <v>1.58474919375</v>
      </c>
      <c r="BC119" s="165">
        <f t="shared" si="114"/>
        <v>1.34627561875</v>
      </c>
      <c r="BD119" s="165">
        <f t="shared" si="114"/>
        <v>1.0406249999999999</v>
      </c>
      <c r="BE119" s="165">
        <f t="shared" si="114"/>
        <v>1.842125</v>
      </c>
      <c r="BF119" s="165">
        <f t="shared" si="114"/>
        <v>0.8828125</v>
      </c>
      <c r="BG119" s="165">
        <f t="shared" si="114"/>
        <v>1.6781250000000001</v>
      </c>
      <c r="BH119" s="165">
        <f t="shared" si="114"/>
        <v>1.1055312499999999</v>
      </c>
      <c r="BI119" s="165">
        <f t="shared" si="114"/>
        <v>1.29621875</v>
      </c>
      <c r="BJ119" s="165">
        <f t="shared" si="114"/>
        <v>1.22734375</v>
      </c>
      <c r="BK119" s="165">
        <f t="shared" si="114"/>
        <v>1.238</v>
      </c>
      <c r="BL119" s="165">
        <f t="shared" si="114"/>
        <v>2.0375000000000001</v>
      </c>
      <c r="BM119" s="30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X119" s="46"/>
      <c r="EB119" s="46"/>
      <c r="EZ119" s="165">
        <f t="shared" si="97"/>
        <v>1.1031249999999999</v>
      </c>
      <c r="FA119" s="165">
        <f t="shared" si="97"/>
        <v>1.3374999999999999</v>
      </c>
      <c r="FB119" s="165">
        <f t="shared" si="97"/>
        <v>0.609375</v>
      </c>
    </row>
    <row r="120" spans="1:158" s="45" customFormat="1" x14ac:dyDescent="0.2">
      <c r="A120" s="45">
        <v>20</v>
      </c>
      <c r="B120" s="47" t="s">
        <v>114</v>
      </c>
      <c r="C120" s="45">
        <f t="shared" ref="C120:AL120" si="115">C44/$A120</f>
        <v>0.77271931613003375</v>
      </c>
      <c r="D120" s="45">
        <f t="shared" si="115"/>
        <v>0.40947320603387888</v>
      </c>
      <c r="E120" s="45">
        <f t="shared" si="115"/>
        <v>0.47710814835503157</v>
      </c>
      <c r="F120" s="45">
        <f t="shared" si="115"/>
        <v>0.85981952739176859</v>
      </c>
      <c r="G120" s="45">
        <f t="shared" si="115"/>
        <v>0.59849404530747774</v>
      </c>
      <c r="H120" s="45">
        <f t="shared" si="115"/>
        <v>0.7626858967929987</v>
      </c>
      <c r="I120" s="45">
        <f t="shared" si="115"/>
        <v>0.83407537484901906</v>
      </c>
      <c r="J120" s="45">
        <f t="shared" si="115"/>
        <v>0.66875156400372293</v>
      </c>
      <c r="K120" s="45">
        <f t="shared" si="115"/>
        <v>0.97864613716289772</v>
      </c>
      <c r="L120" s="45">
        <f t="shared" si="115"/>
        <v>1.2283126216318361</v>
      </c>
      <c r="M120" s="45">
        <f t="shared" si="115"/>
        <v>0.81585331650865689</v>
      </c>
      <c r="N120" s="45">
        <f t="shared" si="115"/>
        <v>0.7849058782254319</v>
      </c>
      <c r="O120" s="45">
        <f t="shared" si="115"/>
        <v>0.94947017930496658</v>
      </c>
      <c r="P120" s="45">
        <f t="shared" si="115"/>
        <v>0.79971112322017324</v>
      </c>
      <c r="Q120" s="45">
        <f t="shared" si="115"/>
        <v>0.57981938372749808</v>
      </c>
      <c r="R120" s="45">
        <f t="shared" si="115"/>
        <v>0.39617171017399561</v>
      </c>
      <c r="S120" s="45">
        <f t="shared" si="115"/>
        <v>0.9287885028712225</v>
      </c>
      <c r="T120" s="45">
        <f t="shared" si="115"/>
        <v>0.87300378180422844</v>
      </c>
      <c r="U120" s="45">
        <f t="shared" si="115"/>
        <v>0.65246016348179858</v>
      </c>
      <c r="V120" s="45">
        <f t="shared" si="115"/>
        <v>0.33260226885009703</v>
      </c>
      <c r="W120" s="45">
        <f t="shared" si="115"/>
        <v>1.3936549836822052</v>
      </c>
      <c r="X120" s="45">
        <f t="shared" si="115"/>
        <v>0.65383518398727003</v>
      </c>
      <c r="Y120" s="45">
        <f t="shared" si="115"/>
        <v>0.90540536816656858</v>
      </c>
      <c r="Z120" s="45">
        <f t="shared" si="115"/>
        <v>0.83983978199948184</v>
      </c>
      <c r="AA120" s="45">
        <f t="shared" si="115"/>
        <v>2.5985825578459982</v>
      </c>
      <c r="AB120" s="45">
        <f t="shared" si="115"/>
        <v>1.4410646193863446</v>
      </c>
      <c r="AC120" s="45">
        <f t="shared" si="115"/>
        <v>1.2567475006380806</v>
      </c>
      <c r="AD120" s="45">
        <f t="shared" si="115"/>
        <v>1.7068334442512896</v>
      </c>
      <c r="AE120" s="45">
        <f t="shared" si="115"/>
        <v>1.2492095628800155</v>
      </c>
      <c r="AF120" s="45">
        <f t="shared" si="115"/>
        <v>1.1545000000000001</v>
      </c>
      <c r="AG120" s="45">
        <f t="shared" si="115"/>
        <v>0.34750000000000003</v>
      </c>
      <c r="AH120" s="45">
        <f t="shared" si="115"/>
        <v>1.0612265455901331</v>
      </c>
      <c r="AI120" s="45">
        <f t="shared" si="115"/>
        <v>0.96282623842812654</v>
      </c>
      <c r="AJ120" s="45">
        <f t="shared" si="115"/>
        <v>1.1518487271080613</v>
      </c>
      <c r="AK120" s="45">
        <f t="shared" si="115"/>
        <v>1.0673891664151689</v>
      </c>
      <c r="AL120" s="45">
        <f t="shared" si="115"/>
        <v>0.97718136667313582</v>
      </c>
      <c r="AP120" s="45">
        <f t="shared" si="111"/>
        <v>0</v>
      </c>
      <c r="AQ120" s="45">
        <f t="shared" si="111"/>
        <v>0</v>
      </c>
      <c r="AR120" s="165">
        <f t="shared" si="111"/>
        <v>1.568269898170227</v>
      </c>
      <c r="AS120" s="165">
        <f t="shared" si="111"/>
        <v>0.3099372052833379</v>
      </c>
      <c r="AT120" s="165">
        <f t="shared" si="111"/>
        <v>0.62922715526284068</v>
      </c>
      <c r="AU120" s="165">
        <f t="shared" si="111"/>
        <v>1.1611733814096374</v>
      </c>
      <c r="AV120" s="165">
        <f t="shared" si="111"/>
        <v>0.78744605425695313</v>
      </c>
      <c r="AW120" s="165"/>
      <c r="AX120" s="165">
        <f t="shared" ref="AX120:BL120" si="116">AX44/$A120</f>
        <v>0.38206084500000004</v>
      </c>
      <c r="AY120" s="165">
        <f t="shared" si="116"/>
        <v>0.90470584500000018</v>
      </c>
      <c r="AZ120" s="165">
        <f t="shared" si="116"/>
        <v>1.2366058450000001</v>
      </c>
      <c r="BA120" s="165">
        <f t="shared" si="116"/>
        <v>1.0727558450000001</v>
      </c>
      <c r="BB120" s="165">
        <f t="shared" si="116"/>
        <v>0.69000584500000006</v>
      </c>
      <c r="BC120" s="165">
        <f t="shared" si="116"/>
        <v>0.23475304999999999</v>
      </c>
      <c r="BD120" s="165">
        <f t="shared" si="116"/>
        <v>0.60499999999999998</v>
      </c>
      <c r="BE120" s="165">
        <f t="shared" si="116"/>
        <v>0.65800000000000003</v>
      </c>
      <c r="BF120" s="165">
        <f t="shared" si="116"/>
        <v>0.48499999999999999</v>
      </c>
      <c r="BG120" s="165">
        <f t="shared" si="116"/>
        <v>0.9</v>
      </c>
      <c r="BH120" s="165">
        <f t="shared" si="116"/>
        <v>1.073</v>
      </c>
      <c r="BI120" s="165">
        <f t="shared" si="116"/>
        <v>0.84350000000000003</v>
      </c>
      <c r="BJ120" s="165">
        <f t="shared" si="116"/>
        <v>0.34750000000000003</v>
      </c>
      <c r="BK120" s="165">
        <f t="shared" si="116"/>
        <v>1.1545000000000001</v>
      </c>
      <c r="BL120" s="165">
        <f t="shared" si="116"/>
        <v>1.3</v>
      </c>
      <c r="BM120" s="30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X120" s="46"/>
      <c r="EB120" s="46"/>
      <c r="EZ120" s="165">
        <f t="shared" si="97"/>
        <v>0.64500000000000002</v>
      </c>
      <c r="FA120" s="165">
        <f t="shared" si="97"/>
        <v>0.66549999999999998</v>
      </c>
      <c r="FB120" s="165">
        <f t="shared" si="97"/>
        <v>0.29149999999999998</v>
      </c>
    </row>
    <row r="121" spans="1:158" s="45" customFormat="1" x14ac:dyDescent="0.2">
      <c r="A121" s="45">
        <v>3.9</v>
      </c>
      <c r="B121" s="47" t="s">
        <v>113</v>
      </c>
      <c r="C121" s="45">
        <f t="shared" ref="C121:AL121" si="117">C45/$A121</f>
        <v>0.6610310503290262</v>
      </c>
      <c r="D121" s="45">
        <f t="shared" si="117"/>
        <v>0.44409205508639649</v>
      </c>
      <c r="E121" s="45">
        <f t="shared" si="117"/>
        <v>0.46349414208552442</v>
      </c>
      <c r="F121" s="45">
        <f t="shared" si="117"/>
        <v>1.050051918383186</v>
      </c>
      <c r="G121" s="45">
        <f t="shared" si="117"/>
        <v>0.65007057460789119</v>
      </c>
      <c r="H121" s="45">
        <f t="shared" si="117"/>
        <v>0.67882150158190346</v>
      </c>
      <c r="I121" s="45">
        <f t="shared" si="117"/>
        <v>1.0782711026114831</v>
      </c>
      <c r="J121" s="45">
        <f t="shared" si="117"/>
        <v>0.49590379353335517</v>
      </c>
      <c r="K121" s="45">
        <f t="shared" si="117"/>
        <v>1.1096853582527495</v>
      </c>
      <c r="L121" s="45">
        <f t="shared" si="117"/>
        <v>1.2909461063906167</v>
      </c>
      <c r="M121" s="45">
        <f t="shared" si="117"/>
        <v>0.74519175989696962</v>
      </c>
      <c r="N121" s="45">
        <f t="shared" si="117"/>
        <v>0.83411086672341272</v>
      </c>
      <c r="O121" s="45">
        <f t="shared" si="117"/>
        <v>0.85319592852591253</v>
      </c>
      <c r="P121" s="45">
        <f t="shared" si="117"/>
        <v>0.85245138807268395</v>
      </c>
      <c r="Q121" s="45">
        <f t="shared" si="117"/>
        <v>0.54570647414267559</v>
      </c>
      <c r="R121" s="45">
        <f t="shared" si="117"/>
        <v>0.45175836673563241</v>
      </c>
      <c r="S121" s="45">
        <f t="shared" si="117"/>
        <v>1.0068143743259996</v>
      </c>
      <c r="T121" s="45">
        <f t="shared" si="117"/>
        <v>1.0400614883008081</v>
      </c>
      <c r="U121" s="45">
        <f t="shared" si="117"/>
        <v>0.73360442194117637</v>
      </c>
      <c r="V121" s="45">
        <f t="shared" si="117"/>
        <v>0.37790410073330305</v>
      </c>
      <c r="W121" s="45">
        <f t="shared" si="117"/>
        <v>1.6370396676144841</v>
      </c>
      <c r="X121" s="45">
        <f t="shared" si="117"/>
        <v>0.66329126457475474</v>
      </c>
      <c r="Y121" s="45">
        <f t="shared" si="117"/>
        <v>1.2379236410540189</v>
      </c>
      <c r="Z121" s="45">
        <f t="shared" si="117"/>
        <v>0.7768430862558412</v>
      </c>
      <c r="AA121" s="45">
        <f t="shared" si="117"/>
        <v>2.2648665137996891</v>
      </c>
      <c r="AB121" s="45">
        <f t="shared" si="117"/>
        <v>1.2059217901738377</v>
      </c>
      <c r="AC121" s="45">
        <f t="shared" si="117"/>
        <v>0.99813355833516171</v>
      </c>
      <c r="AD121" s="45">
        <f t="shared" si="117"/>
        <v>1.4880324207885542</v>
      </c>
      <c r="AE121" s="45">
        <f t="shared" si="117"/>
        <v>1.0487890672679725</v>
      </c>
      <c r="AF121" s="45">
        <f t="shared" si="117"/>
        <v>0.75384615384615383</v>
      </c>
      <c r="AG121" s="45">
        <f t="shared" si="117"/>
        <v>0.45128205128205129</v>
      </c>
      <c r="AH121" s="45">
        <f t="shared" si="117"/>
        <v>1.1898947912873923</v>
      </c>
      <c r="AI121" s="45">
        <f t="shared" si="117"/>
        <v>0.89304332784104223</v>
      </c>
      <c r="AJ121" s="45">
        <f t="shared" si="117"/>
        <v>1.1904696301499669</v>
      </c>
      <c r="AK121" s="45">
        <f t="shared" si="117"/>
        <v>0.78982232432962818</v>
      </c>
      <c r="AL121" s="45">
        <f t="shared" si="117"/>
        <v>0.74064812032787242</v>
      </c>
      <c r="AP121" s="45">
        <f t="shared" si="111"/>
        <v>0</v>
      </c>
      <c r="AQ121" s="45">
        <f t="shared" si="111"/>
        <v>0</v>
      </c>
      <c r="AR121" s="165">
        <f t="shared" si="111"/>
        <v>2.2409028553410959</v>
      </c>
      <c r="AS121" s="165">
        <f t="shared" si="111"/>
        <v>0.60824253514131532</v>
      </c>
      <c r="AT121" s="165">
        <f t="shared" si="111"/>
        <v>0.76794061297329996</v>
      </c>
      <c r="AU121" s="165">
        <f t="shared" si="111"/>
        <v>1.2416004939533305</v>
      </c>
      <c r="AV121" s="165">
        <f t="shared" si="111"/>
        <v>0.83967863660451758</v>
      </c>
      <c r="AW121" s="165"/>
      <c r="AX121" s="165">
        <f t="shared" ref="AX121:BL121" si="118">AX45/$A121</f>
        <v>0.31842497179487184</v>
      </c>
      <c r="AY121" s="165">
        <f t="shared" si="118"/>
        <v>0.61688651025641028</v>
      </c>
      <c r="AZ121" s="165">
        <f t="shared" si="118"/>
        <v>1.2585531769230769</v>
      </c>
      <c r="BA121" s="165">
        <f t="shared" si="118"/>
        <v>0.85655317692307686</v>
      </c>
      <c r="BB121" s="165">
        <f t="shared" si="118"/>
        <v>0.74445061282051284</v>
      </c>
      <c r="BC121" s="165">
        <f t="shared" si="118"/>
        <v>0.18014487179487179</v>
      </c>
      <c r="BD121" s="165">
        <f t="shared" si="118"/>
        <v>0.79487179487179493</v>
      </c>
      <c r="BE121" s="165">
        <f t="shared" si="118"/>
        <v>0.65641025641025641</v>
      </c>
      <c r="BF121" s="165">
        <f t="shared" si="118"/>
        <v>0.42307692307692307</v>
      </c>
      <c r="BG121" s="165">
        <f t="shared" si="118"/>
        <v>0</v>
      </c>
      <c r="BH121" s="165">
        <f t="shared" si="118"/>
        <v>0.80769230769230771</v>
      </c>
      <c r="BI121" s="165">
        <f t="shared" si="118"/>
        <v>0.8205128205128206</v>
      </c>
      <c r="BJ121" s="165">
        <f t="shared" si="118"/>
        <v>0.45128205128205129</v>
      </c>
      <c r="BK121" s="165">
        <f t="shared" si="118"/>
        <v>0.75384615384615383</v>
      </c>
      <c r="BL121" s="165">
        <f t="shared" si="118"/>
        <v>0</v>
      </c>
      <c r="BM121" s="30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X121" s="46"/>
      <c r="EB121" s="46"/>
      <c r="EZ121" s="165">
        <f t="shared" si="97"/>
        <v>0.9538461538461539</v>
      </c>
      <c r="FA121" s="165">
        <f t="shared" si="97"/>
        <v>0.7564102564102565</v>
      </c>
      <c r="FB121" s="165">
        <f t="shared" si="97"/>
        <v>0.31538461538461537</v>
      </c>
    </row>
    <row r="122" spans="1:158" s="45" customFormat="1" x14ac:dyDescent="0.2">
      <c r="A122" s="45">
        <v>132</v>
      </c>
      <c r="B122" s="47" t="s">
        <v>112</v>
      </c>
      <c r="C122" s="45">
        <f t="shared" ref="C122:AL122" si="119">C46/$A122</f>
        <v>1.2807457369009552</v>
      </c>
      <c r="D122" s="45">
        <f t="shared" si="119"/>
        <v>1.0061967221746348</v>
      </c>
      <c r="E122" s="45">
        <f t="shared" si="119"/>
        <v>0.96054378576420385</v>
      </c>
      <c r="F122" s="45">
        <f t="shared" si="119"/>
        <v>0.70046943957933716</v>
      </c>
      <c r="G122" s="45">
        <f t="shared" si="119"/>
        <v>1.140865867436373</v>
      </c>
      <c r="H122" s="45">
        <f t="shared" si="119"/>
        <v>0.52416407542325538</v>
      </c>
      <c r="I122" s="45">
        <f t="shared" si="119"/>
        <v>0.95734686865525687</v>
      </c>
      <c r="J122" s="45">
        <f t="shared" si="119"/>
        <v>0.62837139473272685</v>
      </c>
      <c r="K122" s="45">
        <f t="shared" si="119"/>
        <v>1.2155661569604304</v>
      </c>
      <c r="L122" s="45">
        <f t="shared" si="119"/>
        <v>2.4851293747764105</v>
      </c>
      <c r="M122" s="45">
        <f t="shared" si="119"/>
        <v>1.0489854878339224</v>
      </c>
      <c r="N122" s="45">
        <f t="shared" si="119"/>
        <v>1.1404454824390931</v>
      </c>
      <c r="O122" s="45">
        <f t="shared" si="119"/>
        <v>1.3652336546015462</v>
      </c>
      <c r="P122" s="45">
        <f t="shared" si="119"/>
        <v>1.3239037231001167</v>
      </c>
      <c r="Q122" s="45">
        <f t="shared" si="119"/>
        <v>0.78211959445253521</v>
      </c>
      <c r="R122" s="45">
        <f t="shared" si="119"/>
        <v>0.56187299004469093</v>
      </c>
      <c r="S122" s="45">
        <f t="shared" si="119"/>
        <v>1.653817261675395</v>
      </c>
      <c r="T122" s="45">
        <f t="shared" si="119"/>
        <v>1.408725650185136</v>
      </c>
      <c r="U122" s="45">
        <f t="shared" si="119"/>
        <v>0.64025518272505422</v>
      </c>
      <c r="V122" s="45">
        <f t="shared" si="119"/>
        <v>2.3758889805408598</v>
      </c>
      <c r="W122" s="45">
        <f t="shared" si="119"/>
        <v>1.8135835333059058</v>
      </c>
      <c r="X122" s="45">
        <f t="shared" si="119"/>
        <v>0.84171064817910235</v>
      </c>
      <c r="Y122" s="45">
        <f t="shared" si="119"/>
        <v>1.4984751882132017</v>
      </c>
      <c r="Z122" s="45">
        <f t="shared" si="119"/>
        <v>1.0961254798331712</v>
      </c>
      <c r="AA122" s="45">
        <f t="shared" si="119"/>
        <v>1.9081592654902086</v>
      </c>
      <c r="AB122" s="45">
        <f t="shared" si="119"/>
        <v>0.96997196030073696</v>
      </c>
      <c r="AC122" s="45">
        <f t="shared" si="119"/>
        <v>1.046914188400901</v>
      </c>
      <c r="AD122" s="45">
        <f t="shared" si="119"/>
        <v>1.1819638224212954</v>
      </c>
      <c r="AE122" s="45">
        <f t="shared" si="119"/>
        <v>1.1157938503648346</v>
      </c>
      <c r="AF122" s="45">
        <f t="shared" si="119"/>
        <v>1.606060606060606</v>
      </c>
      <c r="AG122" s="45">
        <f t="shared" si="119"/>
        <v>0.22727272727272727</v>
      </c>
      <c r="AH122" s="45">
        <f t="shared" si="119"/>
        <v>1.0802745703205265</v>
      </c>
      <c r="AI122" s="45">
        <f t="shared" si="119"/>
        <v>1.2997044064640066</v>
      </c>
      <c r="AJ122" s="45">
        <f t="shared" si="119"/>
        <v>1.4655070135328985</v>
      </c>
      <c r="AK122" s="45">
        <f t="shared" si="119"/>
        <v>0.91622620288402123</v>
      </c>
      <c r="AL122" s="45">
        <f t="shared" si="119"/>
        <v>1.2055990517228417</v>
      </c>
      <c r="AP122" s="45">
        <f t="shared" si="111"/>
        <v>0</v>
      </c>
      <c r="AQ122" s="45">
        <f t="shared" si="111"/>
        <v>0</v>
      </c>
      <c r="AR122" s="165">
        <f t="shared" si="111"/>
        <v>0.78218459890572445</v>
      </c>
      <c r="AS122" s="165">
        <f t="shared" si="111"/>
        <v>0.89851413972991434</v>
      </c>
      <c r="AT122" s="165">
        <f t="shared" si="111"/>
        <v>0.4450867848904102</v>
      </c>
      <c r="AU122" s="165">
        <f t="shared" si="111"/>
        <v>1.6827602818571215</v>
      </c>
      <c r="AV122" s="165">
        <f t="shared" si="111"/>
        <v>1.0390679681784967</v>
      </c>
      <c r="AW122" s="165"/>
      <c r="AX122" s="165">
        <f t="shared" ref="AX122:BL122" si="120">AX46/$A122</f>
        <v>0.78030303030303028</v>
      </c>
      <c r="AY122" s="165">
        <f t="shared" si="120"/>
        <v>0.99242424242424243</v>
      </c>
      <c r="AZ122" s="165">
        <f t="shared" si="120"/>
        <v>0.81818181818181823</v>
      </c>
      <c r="BA122" s="165">
        <f t="shared" si="120"/>
        <v>1.053030303030303</v>
      </c>
      <c r="BB122" s="165">
        <f t="shared" si="120"/>
        <v>0.59090909090909094</v>
      </c>
      <c r="BC122" s="165">
        <f t="shared" si="120"/>
        <v>0.6284877499999999</v>
      </c>
      <c r="BD122" s="165">
        <f t="shared" si="120"/>
        <v>0.66666666666666663</v>
      </c>
      <c r="BE122" s="165">
        <f t="shared" si="120"/>
        <v>0.68181818181818177</v>
      </c>
      <c r="BF122" s="165">
        <f t="shared" si="120"/>
        <v>0.96969696969696972</v>
      </c>
      <c r="BG122" s="165">
        <f t="shared" si="120"/>
        <v>0.79545454545454541</v>
      </c>
      <c r="BH122" s="165">
        <f t="shared" si="120"/>
        <v>1.0378787878787878</v>
      </c>
      <c r="BI122" s="165">
        <f t="shared" si="120"/>
        <v>0.65151515151515149</v>
      </c>
      <c r="BJ122" s="165">
        <f t="shared" si="120"/>
        <v>0.22727272727272727</v>
      </c>
      <c r="BK122" s="165">
        <f t="shared" si="120"/>
        <v>1.606060606060606</v>
      </c>
      <c r="BL122" s="165">
        <f t="shared" si="120"/>
        <v>1.053030303030303</v>
      </c>
      <c r="BM122" s="30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X122" s="46"/>
      <c r="EB122" s="46"/>
      <c r="EZ122" s="165">
        <f t="shared" si="97"/>
        <v>0.31060606060606061</v>
      </c>
      <c r="FA122" s="165">
        <f t="shared" si="97"/>
        <v>0.78787878787878785</v>
      </c>
      <c r="FB122" s="165">
        <f t="shared" si="97"/>
        <v>0.36363636363636365</v>
      </c>
    </row>
    <row r="123" spans="1:158" s="45" customFormat="1" x14ac:dyDescent="0.2">
      <c r="A123" s="45">
        <v>3.7</v>
      </c>
      <c r="B123" s="47" t="s">
        <v>111</v>
      </c>
      <c r="C123" s="45">
        <f t="shared" ref="C123:AL123" si="121">C47/$A123</f>
        <v>1.2229783359193216</v>
      </c>
      <c r="D123" s="45">
        <f t="shared" si="121"/>
        <v>0.94500967242191269</v>
      </c>
      <c r="E123" s="45">
        <f t="shared" si="121"/>
        <v>0.85926778124077985</v>
      </c>
      <c r="F123" s="45">
        <f t="shared" si="121"/>
        <v>0.95644636125078786</v>
      </c>
      <c r="G123" s="45">
        <f t="shared" si="121"/>
        <v>1.1031434104571556</v>
      </c>
      <c r="H123" s="45">
        <f t="shared" si="121"/>
        <v>0.56765461004107176</v>
      </c>
      <c r="I123" s="45">
        <f t="shared" si="121"/>
        <v>1.0248319613463153</v>
      </c>
      <c r="J123" s="45">
        <f t="shared" si="121"/>
        <v>0.68431762397781837</v>
      </c>
      <c r="K123" s="45">
        <f t="shared" si="121"/>
        <v>1.1179404497416066</v>
      </c>
      <c r="L123" s="45">
        <f t="shared" si="121"/>
        <v>2.2561778059535711</v>
      </c>
      <c r="M123" s="45">
        <f t="shared" si="121"/>
        <v>1.0099036412062008</v>
      </c>
      <c r="N123" s="45">
        <f t="shared" si="121"/>
        <v>1.0710864670016653</v>
      </c>
      <c r="O123" s="45">
        <f t="shared" si="121"/>
        <v>1.3453097800468847</v>
      </c>
      <c r="P123" s="45">
        <f t="shared" si="121"/>
        <v>1.2338698367604044</v>
      </c>
      <c r="Q123" s="45">
        <f t="shared" si="121"/>
        <v>0.69677255634877167</v>
      </c>
      <c r="R123" s="45">
        <f t="shared" si="121"/>
        <v>0.56967541268028143</v>
      </c>
      <c r="S123" s="45">
        <f t="shared" si="121"/>
        <v>1.2751366782208979</v>
      </c>
      <c r="T123" s="45">
        <f t="shared" si="121"/>
        <v>1.3005717437284703</v>
      </c>
      <c r="U123" s="45">
        <f t="shared" si="121"/>
        <v>0.81205669839127237</v>
      </c>
      <c r="V123" s="45">
        <f t="shared" si="121"/>
        <v>1.8698768777220753</v>
      </c>
      <c r="W123" s="45">
        <f t="shared" si="121"/>
        <v>1.5810373854522084</v>
      </c>
      <c r="X123" s="45">
        <f t="shared" si="121"/>
        <v>0.86542109327056482</v>
      </c>
      <c r="Y123" s="45">
        <f t="shared" si="121"/>
        <v>1.4000173525461448</v>
      </c>
      <c r="Z123" s="45">
        <f t="shared" si="121"/>
        <v>1.0728181730648272</v>
      </c>
      <c r="AA123" s="45">
        <f t="shared" si="121"/>
        <v>1.7519025950540699</v>
      </c>
      <c r="AB123" s="45">
        <f t="shared" si="121"/>
        <v>0.92908405003636951</v>
      </c>
      <c r="AC123" s="45">
        <f t="shared" si="121"/>
        <v>1.0756018200541329</v>
      </c>
      <c r="AD123" s="45">
        <f t="shared" si="121"/>
        <v>1.2622062069372817</v>
      </c>
      <c r="AE123" s="45">
        <f t="shared" si="121"/>
        <v>1.0528383612374801</v>
      </c>
      <c r="AF123" s="45">
        <f t="shared" si="121"/>
        <v>0</v>
      </c>
      <c r="AG123" s="45">
        <f t="shared" si="121"/>
        <v>0</v>
      </c>
      <c r="AH123" s="45">
        <f t="shared" si="121"/>
        <v>0.96394772132486195</v>
      </c>
      <c r="AI123" s="45">
        <f t="shared" si="121"/>
        <v>1.0954004376762336</v>
      </c>
      <c r="AJ123" s="45">
        <f t="shared" si="121"/>
        <v>1.4704893412845328</v>
      </c>
      <c r="AK123" s="45">
        <f t="shared" si="121"/>
        <v>0.93367548830471525</v>
      </c>
      <c r="AL123" s="45">
        <f t="shared" si="121"/>
        <v>1.0415392476031644</v>
      </c>
      <c r="AP123" s="45">
        <f t="shared" si="111"/>
        <v>0</v>
      </c>
      <c r="AQ123" s="45">
        <f t="shared" si="111"/>
        <v>0</v>
      </c>
      <c r="AR123" s="165">
        <f t="shared" si="111"/>
        <v>0.81086907475832404</v>
      </c>
      <c r="AS123" s="165">
        <f t="shared" si="111"/>
        <v>1.8192484093832342</v>
      </c>
      <c r="AT123" s="165">
        <f t="shared" si="111"/>
        <v>0.42572712369621379</v>
      </c>
      <c r="AU123" s="165">
        <f t="shared" si="111"/>
        <v>1.3721182819841855</v>
      </c>
      <c r="AV123" s="165">
        <f t="shared" si="111"/>
        <v>1.053968765452481</v>
      </c>
      <c r="AW123" s="165"/>
      <c r="AX123" s="165">
        <f t="shared" ref="AX123:BL123" si="122">AX47/$A123</f>
        <v>1.8918918918918919</v>
      </c>
      <c r="AY123" s="165">
        <f t="shared" si="122"/>
        <v>2.1621621621621618</v>
      </c>
      <c r="AZ123" s="165">
        <f t="shared" si="122"/>
        <v>1.6216216216216215</v>
      </c>
      <c r="BA123" s="165">
        <f t="shared" si="122"/>
        <v>1.8918918918918919</v>
      </c>
      <c r="BB123" s="165">
        <f t="shared" si="122"/>
        <v>1.0810810810810809</v>
      </c>
      <c r="BC123" s="165">
        <f t="shared" si="122"/>
        <v>0.62137972972972966</v>
      </c>
      <c r="BD123" s="165">
        <f t="shared" si="122"/>
        <v>0.72972972972972971</v>
      </c>
      <c r="BE123" s="165">
        <f t="shared" si="122"/>
        <v>0</v>
      </c>
      <c r="BF123" s="165">
        <f t="shared" si="122"/>
        <v>0</v>
      </c>
      <c r="BG123" s="165">
        <f t="shared" si="122"/>
        <v>0</v>
      </c>
      <c r="BH123" s="165">
        <f t="shared" si="122"/>
        <v>0</v>
      </c>
      <c r="BI123" s="165">
        <f t="shared" si="122"/>
        <v>0</v>
      </c>
      <c r="BJ123" s="165">
        <f t="shared" si="122"/>
        <v>0</v>
      </c>
      <c r="BK123" s="165">
        <f t="shared" si="122"/>
        <v>0</v>
      </c>
      <c r="BL123" s="165">
        <f t="shared" si="122"/>
        <v>0</v>
      </c>
      <c r="BM123" s="30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X123" s="46"/>
      <c r="EB123" s="46"/>
      <c r="EZ123" s="165">
        <f t="shared" si="97"/>
        <v>0</v>
      </c>
      <c r="FA123" s="165">
        <f t="shared" si="97"/>
        <v>0</v>
      </c>
      <c r="FB123" s="165">
        <f t="shared" si="97"/>
        <v>0</v>
      </c>
    </row>
    <row r="124" spans="1:158" s="45" customFormat="1" x14ac:dyDescent="0.2">
      <c r="A124" s="45">
        <v>1.1000000000000001</v>
      </c>
      <c r="B124" s="47" t="s">
        <v>110</v>
      </c>
      <c r="C124" s="45">
        <f t="shared" ref="C124:AL124" si="123">C48/$A124</f>
        <v>1.1377486510710169</v>
      </c>
      <c r="D124" s="45">
        <f t="shared" si="123"/>
        <v>0.62715640105846349</v>
      </c>
      <c r="E124" s="45">
        <f t="shared" si="123"/>
        <v>0.70523109440088505</v>
      </c>
      <c r="F124" s="45">
        <f t="shared" si="123"/>
        <v>0.28150796245796422</v>
      </c>
      <c r="G124" s="45">
        <f t="shared" si="123"/>
        <v>0.728037564266384</v>
      </c>
      <c r="H124" s="45">
        <f t="shared" si="123"/>
        <v>0.28017054726706203</v>
      </c>
      <c r="I124" s="45">
        <f t="shared" si="123"/>
        <v>0.97554959725446555</v>
      </c>
      <c r="J124" s="45">
        <f t="shared" si="123"/>
        <v>0.40412787185651855</v>
      </c>
      <c r="K124" s="45">
        <f t="shared" si="123"/>
        <v>1.0868723264601146</v>
      </c>
      <c r="L124" s="45">
        <f t="shared" si="123"/>
        <v>1.1707041737517325</v>
      </c>
      <c r="M124" s="45">
        <f t="shared" si="123"/>
        <v>0.6364592003360876</v>
      </c>
      <c r="N124" s="45">
        <f t="shared" si="123"/>
        <v>0.84765013950478252</v>
      </c>
      <c r="O124" s="45">
        <f t="shared" si="123"/>
        <v>0.6590036870717052</v>
      </c>
      <c r="P124" s="45">
        <f t="shared" si="123"/>
        <v>0.72374533069523095</v>
      </c>
      <c r="Q124" s="45">
        <f t="shared" si="123"/>
        <v>0.63747758476710881</v>
      </c>
      <c r="R124" s="45">
        <f t="shared" si="123"/>
        <v>0.52913441350048107</v>
      </c>
      <c r="S124" s="45">
        <f t="shared" si="123"/>
        <v>1.1291736830486752</v>
      </c>
      <c r="T124" s="45">
        <f t="shared" si="123"/>
        <v>1.1308742367131959</v>
      </c>
      <c r="U124" s="45">
        <f t="shared" si="123"/>
        <v>0.40017786944765898</v>
      </c>
      <c r="V124" s="45">
        <f t="shared" si="123"/>
        <v>0.66425824400077993</v>
      </c>
      <c r="W124" s="45">
        <f t="shared" si="123"/>
        <v>1.5293505375394323</v>
      </c>
      <c r="X124" s="45">
        <f t="shared" si="123"/>
        <v>0.69189538916419491</v>
      </c>
      <c r="Y124" s="45">
        <f t="shared" si="123"/>
        <v>1.1398410373979688</v>
      </c>
      <c r="Z124" s="45">
        <f t="shared" si="123"/>
        <v>0.63328200201449436</v>
      </c>
      <c r="AA124" s="45">
        <f t="shared" si="123"/>
        <v>1.903090350291069</v>
      </c>
      <c r="AB124" s="45">
        <f t="shared" si="123"/>
        <v>0.99574646367009456</v>
      </c>
      <c r="AC124" s="45">
        <f t="shared" si="123"/>
        <v>0.7421684824372764</v>
      </c>
      <c r="AD124" s="45">
        <f t="shared" si="123"/>
        <v>0.74003913550823686</v>
      </c>
      <c r="AE124" s="45">
        <f t="shared" si="123"/>
        <v>0.97358622825861341</v>
      </c>
      <c r="AF124" s="45">
        <f t="shared" si="123"/>
        <v>0.7</v>
      </c>
      <c r="AG124" s="45">
        <f t="shared" si="123"/>
        <v>0.61818181818181817</v>
      </c>
      <c r="AH124" s="45">
        <f t="shared" si="123"/>
        <v>1.2216280285349694</v>
      </c>
      <c r="AI124" s="45">
        <f t="shared" si="123"/>
        <v>1.1772269403374602</v>
      </c>
      <c r="AJ124" s="45">
        <f t="shared" si="123"/>
        <v>0.78310476489317771</v>
      </c>
      <c r="AK124" s="45">
        <f t="shared" si="123"/>
        <v>0.61202144281952342</v>
      </c>
      <c r="AL124" s="45">
        <f t="shared" si="123"/>
        <v>0.68989164784226509</v>
      </c>
      <c r="AP124" s="45">
        <f t="shared" si="111"/>
        <v>0</v>
      </c>
      <c r="AQ124" s="45">
        <f t="shared" si="111"/>
        <v>0</v>
      </c>
      <c r="AR124" s="165">
        <f t="shared" si="111"/>
        <v>2.7503370341652391</v>
      </c>
      <c r="AS124" s="165">
        <f t="shared" si="111"/>
        <v>0.20565596192678048</v>
      </c>
      <c r="AT124" s="165">
        <f t="shared" si="111"/>
        <v>0.89469220855231013</v>
      </c>
      <c r="AU124" s="165">
        <f t="shared" si="111"/>
        <v>1.2653058306461207</v>
      </c>
      <c r="AV124" s="165">
        <f t="shared" si="111"/>
        <v>0.51610086527341903</v>
      </c>
      <c r="AW124" s="165"/>
      <c r="AX124" s="165">
        <f t="shared" ref="AX124:BL124" si="124">AX48/$A124</f>
        <v>0.4064580548952117</v>
      </c>
      <c r="AY124" s="165">
        <f t="shared" si="124"/>
        <v>0.53575296121027061</v>
      </c>
      <c r="AZ124" s="165">
        <f t="shared" si="124"/>
        <v>1.2580178605857042</v>
      </c>
      <c r="BA124" s="165">
        <f t="shared" si="124"/>
        <v>0.82111448792782782</v>
      </c>
      <c r="BB124" s="165">
        <f t="shared" si="124"/>
        <v>0.86684048376405276</v>
      </c>
      <c r="BC124" s="165">
        <f t="shared" si="124"/>
        <v>0.49544999999999995</v>
      </c>
      <c r="BD124" s="165">
        <f t="shared" si="124"/>
        <v>0.96363636363636362</v>
      </c>
      <c r="BE124" s="165">
        <f t="shared" si="124"/>
        <v>0.72727272727272729</v>
      </c>
      <c r="BF124" s="165">
        <f t="shared" si="124"/>
        <v>0.39999999999999997</v>
      </c>
      <c r="BG124" s="165">
        <f t="shared" si="124"/>
        <v>0</v>
      </c>
      <c r="BH124" s="165">
        <f t="shared" si="124"/>
        <v>0.66363636363636358</v>
      </c>
      <c r="BI124" s="165">
        <f t="shared" si="124"/>
        <v>0.83636363636363631</v>
      </c>
      <c r="BJ124" s="165">
        <f t="shared" si="124"/>
        <v>0.61818181818181817</v>
      </c>
      <c r="BK124" s="165">
        <f t="shared" si="124"/>
        <v>0.7</v>
      </c>
      <c r="BL124" s="165">
        <f t="shared" si="124"/>
        <v>0</v>
      </c>
      <c r="BM124" s="30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X124" s="46"/>
      <c r="EB124" s="46"/>
      <c r="EZ124" s="165">
        <f t="shared" si="97"/>
        <v>1.1181818181818182</v>
      </c>
      <c r="FA124" s="165">
        <f t="shared" si="97"/>
        <v>0.87272727272727257</v>
      </c>
      <c r="FB124" s="165">
        <f t="shared" si="97"/>
        <v>0.24545454545454545</v>
      </c>
    </row>
    <row r="125" spans="1:158" s="45" customFormat="1" x14ac:dyDescent="0.2">
      <c r="A125" s="45">
        <v>3.7</v>
      </c>
      <c r="B125" s="47" t="s">
        <v>109</v>
      </c>
      <c r="C125" s="45">
        <f t="shared" ref="C125:AL125" si="125">C49/$A125</f>
        <v>0.57441072073487864</v>
      </c>
      <c r="D125" s="45">
        <f t="shared" si="125"/>
        <v>0.40828393528615475</v>
      </c>
      <c r="E125" s="45">
        <f t="shared" si="125"/>
        <v>0.44041138738882152</v>
      </c>
      <c r="F125" s="45">
        <f t="shared" si="125"/>
        <v>1.1521524948051143</v>
      </c>
      <c r="G125" s="45">
        <f t="shared" si="125"/>
        <v>0.7028506318915243</v>
      </c>
      <c r="H125" s="45">
        <f t="shared" si="125"/>
        <v>0.54059276969256576</v>
      </c>
      <c r="I125" s="45">
        <f t="shared" si="125"/>
        <v>1.1277822055161051</v>
      </c>
      <c r="J125" s="45">
        <f t="shared" si="125"/>
        <v>0.31984350317318266</v>
      </c>
      <c r="K125" s="45">
        <f t="shared" si="125"/>
        <v>1.1305444213170197</v>
      </c>
      <c r="L125" s="45">
        <f t="shared" si="125"/>
        <v>1.2117076500995878</v>
      </c>
      <c r="M125" s="45">
        <f t="shared" si="125"/>
        <v>0.62921570805233396</v>
      </c>
      <c r="N125" s="45">
        <f t="shared" si="125"/>
        <v>0.78507126844864117</v>
      </c>
      <c r="O125" s="45">
        <f t="shared" si="125"/>
        <v>0.67627991036834034</v>
      </c>
      <c r="P125" s="45">
        <f t="shared" si="125"/>
        <v>0.8232619077148956</v>
      </c>
      <c r="Q125" s="45">
        <f t="shared" si="125"/>
        <v>0.46842340828103296</v>
      </c>
      <c r="R125" s="45">
        <f t="shared" si="125"/>
        <v>0.43120887715119843</v>
      </c>
      <c r="S125" s="45">
        <f t="shared" si="125"/>
        <v>0.96277336639525568</v>
      </c>
      <c r="T125" s="45">
        <f t="shared" si="125"/>
        <v>1.0072020724237518</v>
      </c>
      <c r="U125" s="45">
        <f t="shared" si="125"/>
        <v>0.73112203058259029</v>
      </c>
      <c r="V125" s="45">
        <f t="shared" si="125"/>
        <v>0.4068782495047194</v>
      </c>
      <c r="W125" s="45">
        <f t="shared" si="125"/>
        <v>1.6922330018826313</v>
      </c>
      <c r="X125" s="45">
        <f t="shared" si="125"/>
        <v>0.65410113951162996</v>
      </c>
      <c r="Y125" s="45">
        <f t="shared" si="125"/>
        <v>1.3893230137966128</v>
      </c>
      <c r="Z125" s="45">
        <f t="shared" si="125"/>
        <v>0.6900626995056609</v>
      </c>
      <c r="AA125" s="45">
        <f t="shared" si="125"/>
        <v>1.5688961660671941</v>
      </c>
      <c r="AB125" s="45">
        <f t="shared" si="125"/>
        <v>0.83642534731003293</v>
      </c>
      <c r="AC125" s="45">
        <f t="shared" si="125"/>
        <v>0.68431597767957475</v>
      </c>
      <c r="AD125" s="45">
        <f t="shared" si="125"/>
        <v>1.0073354828438814</v>
      </c>
      <c r="AE125" s="45">
        <f t="shared" si="125"/>
        <v>0.66467513628857855</v>
      </c>
      <c r="AF125" s="45">
        <f t="shared" si="125"/>
        <v>0.45945945945945943</v>
      </c>
      <c r="AG125" s="45">
        <f t="shared" si="125"/>
        <v>0.47837837837837838</v>
      </c>
      <c r="AH125" s="45">
        <f t="shared" si="125"/>
        <v>1.1188889967810252</v>
      </c>
      <c r="AI125" s="45">
        <f t="shared" si="125"/>
        <v>0.78777240963141815</v>
      </c>
      <c r="AJ125" s="45">
        <f t="shared" si="125"/>
        <v>1.0922792341150616</v>
      </c>
      <c r="AK125" s="45">
        <f t="shared" si="125"/>
        <v>0.44454009423915403</v>
      </c>
      <c r="AL125" s="45">
        <f t="shared" si="125"/>
        <v>0.40829008543548118</v>
      </c>
      <c r="AP125" s="45">
        <f t="shared" si="111"/>
        <v>0</v>
      </c>
      <c r="AQ125" s="45">
        <f t="shared" si="111"/>
        <v>0</v>
      </c>
      <c r="AR125" s="165">
        <f t="shared" si="111"/>
        <v>2.5216509452050082</v>
      </c>
      <c r="AS125" s="165">
        <f t="shared" si="111"/>
        <v>0.84719927402737127</v>
      </c>
      <c r="AT125" s="165">
        <f t="shared" si="111"/>
        <v>0.78857648606622988</v>
      </c>
      <c r="AU125" s="165">
        <f t="shared" si="111"/>
        <v>1.1731724203369593</v>
      </c>
      <c r="AV125" s="165">
        <f t="shared" si="111"/>
        <v>0.86085184267015968</v>
      </c>
      <c r="AW125" s="165"/>
      <c r="AX125" s="165">
        <f t="shared" ref="AX125:BL125" si="126">AX49/$A125</f>
        <v>0.20704836068921445</v>
      </c>
      <c r="AY125" s="165">
        <f t="shared" si="126"/>
        <v>0.38969037451658967</v>
      </c>
      <c r="AZ125" s="165">
        <f t="shared" si="126"/>
        <v>1.174256129184317</v>
      </c>
      <c r="BA125" s="165">
        <f t="shared" si="126"/>
        <v>0.62982834525798348</v>
      </c>
      <c r="BB125" s="165">
        <f t="shared" si="126"/>
        <v>0.73870600120292729</v>
      </c>
      <c r="BC125" s="165">
        <f t="shared" si="126"/>
        <v>0.11994324324324324</v>
      </c>
      <c r="BD125" s="165">
        <f t="shared" si="126"/>
        <v>0.87027027027027026</v>
      </c>
      <c r="BE125" s="165">
        <f t="shared" si="126"/>
        <v>0.66756756756756763</v>
      </c>
      <c r="BF125" s="165">
        <f t="shared" si="126"/>
        <v>0.41081081081081078</v>
      </c>
      <c r="BG125" s="165">
        <f t="shared" si="126"/>
        <v>0</v>
      </c>
      <c r="BH125" s="165">
        <f t="shared" si="126"/>
        <v>0.55675675675675673</v>
      </c>
      <c r="BI125" s="165">
        <f t="shared" si="126"/>
        <v>0.69459459459459449</v>
      </c>
      <c r="BJ125" s="165">
        <f t="shared" si="126"/>
        <v>0.47837837837837838</v>
      </c>
      <c r="BK125" s="165">
        <f t="shared" si="126"/>
        <v>0.45945945945945943</v>
      </c>
      <c r="BL125" s="165">
        <f t="shared" si="126"/>
        <v>0</v>
      </c>
      <c r="BM125" s="30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X125" s="46"/>
      <c r="EB125" s="46"/>
      <c r="EZ125" s="165">
        <f t="shared" si="97"/>
        <v>1.1675675675675676</v>
      </c>
      <c r="FA125" s="165">
        <f t="shared" si="97"/>
        <v>0.77567567567567564</v>
      </c>
      <c r="FB125" s="165">
        <f t="shared" si="97"/>
        <v>0.34864864864864864</v>
      </c>
    </row>
    <row r="126" spans="1:158" s="45" customFormat="1" x14ac:dyDescent="0.2">
      <c r="A126" s="45">
        <v>0.6</v>
      </c>
      <c r="B126" s="47" t="s">
        <v>108</v>
      </c>
      <c r="C126" s="45">
        <f t="shared" ref="C126:AL126" si="127">C50/$A126</f>
        <v>0.53468252737192201</v>
      </c>
      <c r="D126" s="45">
        <f t="shared" si="127"/>
        <v>0.3915270588345095</v>
      </c>
      <c r="E126" s="45">
        <f t="shared" si="127"/>
        <v>0.42406551338050152</v>
      </c>
      <c r="F126" s="45">
        <f t="shared" si="127"/>
        <v>1.3853755142512689</v>
      </c>
      <c r="G126" s="45">
        <f t="shared" si="127"/>
        <v>0.76123732074016204</v>
      </c>
      <c r="H126" s="45">
        <f t="shared" si="127"/>
        <v>0.45412933097066299</v>
      </c>
      <c r="I126" s="45">
        <f t="shared" si="127"/>
        <v>1.1604438297292861</v>
      </c>
      <c r="J126" s="45">
        <f t="shared" si="127"/>
        <v>0.24260359019238187</v>
      </c>
      <c r="K126" s="45">
        <f t="shared" si="127"/>
        <v>1.1669349998498322</v>
      </c>
      <c r="L126" s="45">
        <f t="shared" si="127"/>
        <v>1.1552614971743094</v>
      </c>
      <c r="M126" s="45">
        <f t="shared" si="127"/>
        <v>0.63216200553242996</v>
      </c>
      <c r="N126" s="45">
        <f t="shared" si="127"/>
        <v>0.8140576110995289</v>
      </c>
      <c r="O126" s="45">
        <f t="shared" si="127"/>
        <v>0.61155643117941794</v>
      </c>
      <c r="P126" s="45">
        <f t="shared" si="127"/>
        <v>0.88319438005625195</v>
      </c>
      <c r="Q126" s="45">
        <f t="shared" si="127"/>
        <v>0.43785423744353485</v>
      </c>
      <c r="R126" s="45">
        <f t="shared" si="127"/>
        <v>0.42145823217480488</v>
      </c>
      <c r="S126" s="45">
        <f t="shared" si="127"/>
        <v>0.93663860188127546</v>
      </c>
      <c r="T126" s="45">
        <f t="shared" si="127"/>
        <v>1.035201292132131</v>
      </c>
      <c r="U126" s="45">
        <f t="shared" si="127"/>
        <v>0.84815471076880355</v>
      </c>
      <c r="V126" s="45">
        <f t="shared" si="127"/>
        <v>0.4099926166374333</v>
      </c>
      <c r="W126" s="45">
        <f t="shared" si="127"/>
        <v>1.7529877479603593</v>
      </c>
      <c r="X126" s="45">
        <f t="shared" si="127"/>
        <v>0.70537450792454248</v>
      </c>
      <c r="Y126" s="45">
        <f t="shared" si="127"/>
        <v>1.6714728883488759</v>
      </c>
      <c r="Z126" s="45">
        <f t="shared" si="127"/>
        <v>0.6814738098469274</v>
      </c>
      <c r="AA126" s="45">
        <f t="shared" si="127"/>
        <v>1.1905546400627744</v>
      </c>
      <c r="AB126" s="45">
        <f t="shared" si="127"/>
        <v>0.68207325461590695</v>
      </c>
      <c r="AC126" s="45">
        <f t="shared" si="127"/>
        <v>0.58100588047211266</v>
      </c>
      <c r="AD126" s="45">
        <f t="shared" si="127"/>
        <v>0.88467339404519385</v>
      </c>
      <c r="AE126" s="45">
        <f t="shared" si="127"/>
        <v>0.51256227811207922</v>
      </c>
      <c r="AF126" s="45">
        <f t="shared" si="127"/>
        <v>0.33500000000000002</v>
      </c>
      <c r="AG126" s="45">
        <f t="shared" si="127"/>
        <v>0.5083333333333333</v>
      </c>
      <c r="AH126" s="45">
        <f t="shared" si="127"/>
        <v>1.1200325177234629</v>
      </c>
      <c r="AI126" s="45">
        <f t="shared" si="127"/>
        <v>0.71805917025644395</v>
      </c>
      <c r="AJ126" s="45">
        <f t="shared" si="127"/>
        <v>1.1179598643931319</v>
      </c>
      <c r="AK126" s="45">
        <f t="shared" si="127"/>
        <v>0.33811312079427464</v>
      </c>
      <c r="AL126" s="45">
        <f t="shared" si="127"/>
        <v>0.27227300179164793</v>
      </c>
      <c r="AP126" s="45">
        <f t="shared" si="111"/>
        <v>0</v>
      </c>
      <c r="AQ126" s="45">
        <f t="shared" si="111"/>
        <v>0</v>
      </c>
      <c r="AR126" s="165">
        <f t="shared" si="111"/>
        <v>2.6154861071091267</v>
      </c>
      <c r="AS126" s="165">
        <f t="shared" si="111"/>
        <v>1.122340081386203</v>
      </c>
      <c r="AT126" s="165">
        <f t="shared" si="111"/>
        <v>0.7424793221969368</v>
      </c>
      <c r="AU126" s="165">
        <f t="shared" si="111"/>
        <v>1.1508890602463706</v>
      </c>
      <c r="AV126" s="165">
        <f t="shared" si="111"/>
        <v>0.92478687837396234</v>
      </c>
      <c r="AW126" s="165"/>
      <c r="AX126" s="165">
        <f t="shared" ref="AX126:BL126" si="128">AX50/$A126</f>
        <v>0.13628350941311343</v>
      </c>
      <c r="AY126" s="165">
        <f t="shared" si="128"/>
        <v>0.30231418927934434</v>
      </c>
      <c r="AZ126" s="165">
        <f t="shared" si="128"/>
        <v>1.1064322367065695</v>
      </c>
      <c r="BA126" s="165">
        <f t="shared" si="128"/>
        <v>0.51470605039256656</v>
      </c>
      <c r="BB126" s="165">
        <f t="shared" si="128"/>
        <v>0.75746608307478913</v>
      </c>
      <c r="BC126" s="165">
        <f t="shared" si="128"/>
        <v>0.10611500000000001</v>
      </c>
      <c r="BD126" s="165">
        <f t="shared" si="128"/>
        <v>1</v>
      </c>
      <c r="BE126" s="165">
        <f t="shared" si="128"/>
        <v>0.66166666666666674</v>
      </c>
      <c r="BF126" s="165">
        <f t="shared" si="128"/>
        <v>0.40833333333333333</v>
      </c>
      <c r="BG126" s="165">
        <f t="shared" si="128"/>
        <v>0</v>
      </c>
      <c r="BH126" s="165">
        <f t="shared" si="128"/>
        <v>0.48499999999999999</v>
      </c>
      <c r="BI126" s="165">
        <f t="shared" si="128"/>
        <v>0.65500000000000003</v>
      </c>
      <c r="BJ126" s="165">
        <f t="shared" si="128"/>
        <v>0.5083333333333333</v>
      </c>
      <c r="BK126" s="165">
        <f t="shared" si="128"/>
        <v>0.33500000000000002</v>
      </c>
      <c r="BL126" s="165">
        <f t="shared" si="128"/>
        <v>0</v>
      </c>
      <c r="BM126" s="30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X126" s="46"/>
      <c r="EB126" s="46"/>
      <c r="EZ126" s="165">
        <f t="shared" si="97"/>
        <v>1.25</v>
      </c>
      <c r="FA126" s="165">
        <f t="shared" si="97"/>
        <v>0.78333333333333333</v>
      </c>
      <c r="FB126" s="165">
        <f t="shared" si="97"/>
        <v>0.3666666666666667</v>
      </c>
    </row>
    <row r="127" spans="1:158" s="45" customFormat="1" x14ac:dyDescent="0.2">
      <c r="A127" s="45">
        <v>3.6</v>
      </c>
      <c r="B127" s="47" t="s">
        <v>107</v>
      </c>
      <c r="C127" s="45">
        <f t="shared" ref="C127:AL127" si="129">C51/$A127</f>
        <v>0.53283032254564733</v>
      </c>
      <c r="D127" s="45">
        <f t="shared" si="129"/>
        <v>0.38876961066005661</v>
      </c>
      <c r="E127" s="45">
        <f t="shared" si="129"/>
        <v>0.41841012131146099</v>
      </c>
      <c r="F127" s="45">
        <f t="shared" si="129"/>
        <v>1.55082540590999</v>
      </c>
      <c r="G127" s="45">
        <f t="shared" si="129"/>
        <v>0.79145666295405015</v>
      </c>
      <c r="H127" s="45">
        <f t="shared" si="129"/>
        <v>0.38573005308727143</v>
      </c>
      <c r="I127" s="45">
        <f t="shared" si="129"/>
        <v>1.1768210750102832</v>
      </c>
      <c r="J127" s="45">
        <f t="shared" si="129"/>
        <v>0.20835543485118568</v>
      </c>
      <c r="K127" s="45">
        <f t="shared" si="129"/>
        <v>1.1656147806790522</v>
      </c>
      <c r="L127" s="45">
        <f t="shared" si="129"/>
        <v>1.1410540765920676</v>
      </c>
      <c r="M127" s="45">
        <f t="shared" si="129"/>
        <v>0.62730476879536601</v>
      </c>
      <c r="N127" s="45">
        <f t="shared" si="129"/>
        <v>0.82941352212312358</v>
      </c>
      <c r="O127" s="45">
        <f t="shared" si="129"/>
        <v>0.54964292190701414</v>
      </c>
      <c r="P127" s="45">
        <f t="shared" si="129"/>
        <v>0.94944044116327386</v>
      </c>
      <c r="Q127" s="45">
        <f t="shared" si="129"/>
        <v>0.42009411579763878</v>
      </c>
      <c r="R127" s="45">
        <f t="shared" si="129"/>
        <v>0.40180275070022298</v>
      </c>
      <c r="S127" s="45">
        <f t="shared" si="129"/>
        <v>0.93797590671554931</v>
      </c>
      <c r="T127" s="45">
        <f t="shared" si="129"/>
        <v>1.0777536451686478</v>
      </c>
      <c r="U127" s="45">
        <f t="shared" si="129"/>
        <v>0.97359965856357289</v>
      </c>
      <c r="V127" s="45">
        <f t="shared" si="129"/>
        <v>0.43214406861597404</v>
      </c>
      <c r="W127" s="45">
        <f t="shared" si="129"/>
        <v>1.7999883176422498</v>
      </c>
      <c r="X127" s="45">
        <f t="shared" si="129"/>
        <v>0.75046831544062897</v>
      </c>
      <c r="Y127" s="45">
        <f t="shared" si="129"/>
        <v>1.8617899033141043</v>
      </c>
      <c r="Z127" s="45">
        <f t="shared" si="129"/>
        <v>0.73027786898835623</v>
      </c>
      <c r="AA127" s="45">
        <f t="shared" si="129"/>
        <v>0.94440040145491522</v>
      </c>
      <c r="AB127" s="45">
        <f t="shared" si="129"/>
        <v>0.55497382630639547</v>
      </c>
      <c r="AC127" s="45">
        <f t="shared" si="129"/>
        <v>0.49650628062651186</v>
      </c>
      <c r="AD127" s="45">
        <f t="shared" si="129"/>
        <v>0.74526165326075922</v>
      </c>
      <c r="AE127" s="45">
        <f t="shared" si="129"/>
        <v>0.41441892309442036</v>
      </c>
      <c r="AF127" s="45">
        <f t="shared" si="129"/>
        <v>0.2361111111111111</v>
      </c>
      <c r="AG127" s="45">
        <f t="shared" si="129"/>
        <v>0.52499999999999991</v>
      </c>
      <c r="AH127" s="45">
        <f t="shared" si="129"/>
        <v>1.1324242616578473</v>
      </c>
      <c r="AI127" s="45">
        <f t="shared" si="129"/>
        <v>0.71120530407942328</v>
      </c>
      <c r="AJ127" s="45">
        <f t="shared" si="129"/>
        <v>1.1076864260004093</v>
      </c>
      <c r="AK127" s="45">
        <f t="shared" si="129"/>
        <v>0.27336017008757901</v>
      </c>
      <c r="AL127" s="45">
        <f t="shared" si="129"/>
        <v>0.21542956329498705</v>
      </c>
      <c r="AP127" s="45">
        <f t="shared" si="111"/>
        <v>0</v>
      </c>
      <c r="AQ127" s="45">
        <f t="shared" si="111"/>
        <v>0</v>
      </c>
      <c r="AR127" s="165">
        <f t="shared" si="111"/>
        <v>2.7273660346383726</v>
      </c>
      <c r="AS127" s="165">
        <f t="shared" si="111"/>
        <v>1.3856818747509705</v>
      </c>
      <c r="AT127" s="165">
        <f t="shared" si="111"/>
        <v>0.72916690292771702</v>
      </c>
      <c r="AU127" s="165">
        <f t="shared" si="111"/>
        <v>1.0825179199852286</v>
      </c>
      <c r="AV127" s="165">
        <f t="shared" si="111"/>
        <v>0.98286367770926764</v>
      </c>
      <c r="AW127" s="165"/>
      <c r="AX127" s="165">
        <f t="shared" ref="AX127:BL127" si="130">AX51/$A127</f>
        <v>9.0990450842133849E-2</v>
      </c>
      <c r="AY127" s="165">
        <f t="shared" si="130"/>
        <v>0.2398579869337793</v>
      </c>
      <c r="AZ127" s="165">
        <f t="shared" si="130"/>
        <v>1.0258447925049783</v>
      </c>
      <c r="BA127" s="165">
        <f t="shared" si="130"/>
        <v>0.4433609995763626</v>
      </c>
      <c r="BB127" s="165">
        <f t="shared" si="130"/>
        <v>0.78937962306479093</v>
      </c>
      <c r="BC127" s="165">
        <f t="shared" si="130"/>
        <v>9.2134722222222229E-2</v>
      </c>
      <c r="BD127" s="165">
        <f t="shared" si="130"/>
        <v>1.0166666666666666</v>
      </c>
      <c r="BE127" s="165">
        <f t="shared" si="130"/>
        <v>0.64999999999999991</v>
      </c>
      <c r="BF127" s="165">
        <f t="shared" si="130"/>
        <v>0.42777777777777776</v>
      </c>
      <c r="BG127" s="165">
        <f t="shared" si="130"/>
        <v>0</v>
      </c>
      <c r="BH127" s="165">
        <f t="shared" si="130"/>
        <v>0.41388888888888886</v>
      </c>
      <c r="BI127" s="165">
        <f t="shared" si="130"/>
        <v>0.6333333333333333</v>
      </c>
      <c r="BJ127" s="165">
        <f t="shared" si="130"/>
        <v>0.52499999999999991</v>
      </c>
      <c r="BK127" s="165">
        <f t="shared" si="130"/>
        <v>0.2361111111111111</v>
      </c>
      <c r="BL127" s="165">
        <f t="shared" si="130"/>
        <v>0</v>
      </c>
      <c r="BM127" s="30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X127" s="46"/>
      <c r="EB127" s="46"/>
      <c r="EZ127" s="165">
        <f t="shared" si="97"/>
        <v>1.2749999999999999</v>
      </c>
      <c r="FA127" s="165">
        <f t="shared" si="97"/>
        <v>0.80277777777777781</v>
      </c>
      <c r="FB127" s="165">
        <f t="shared" si="97"/>
        <v>0.38611111111111107</v>
      </c>
    </row>
    <row r="128" spans="1:158" s="45" customFormat="1" x14ac:dyDescent="0.2">
      <c r="A128" s="45">
        <v>19</v>
      </c>
      <c r="B128" s="47" t="s">
        <v>106</v>
      </c>
      <c r="C128" s="45">
        <f t="shared" ref="C128:AL128" si="131">C52/$A128</f>
        <v>0.66046610459408028</v>
      </c>
      <c r="D128" s="45">
        <f t="shared" si="131"/>
        <v>0.38004331615831</v>
      </c>
      <c r="E128" s="45">
        <f t="shared" si="131"/>
        <v>0.42032849871365902</v>
      </c>
      <c r="F128" s="45">
        <f t="shared" si="131"/>
        <v>1.8107978192248388</v>
      </c>
      <c r="G128" s="45">
        <f t="shared" si="131"/>
        <v>0.87722721128137671</v>
      </c>
      <c r="H128" s="45">
        <f t="shared" si="131"/>
        <v>0.33989283793732367</v>
      </c>
      <c r="I128" s="45">
        <f t="shared" si="131"/>
        <v>1.154588028939151</v>
      </c>
      <c r="J128" s="45">
        <f t="shared" si="131"/>
        <v>0.23413825805204033</v>
      </c>
      <c r="K128" s="45">
        <f t="shared" si="131"/>
        <v>1.1603821290515171</v>
      </c>
      <c r="L128" s="45">
        <f t="shared" si="131"/>
        <v>1.1373683516532436</v>
      </c>
      <c r="M128" s="45">
        <f t="shared" si="131"/>
        <v>0.68891688126302086</v>
      </c>
      <c r="N128" s="45">
        <f t="shared" si="131"/>
        <v>0.88270588964840113</v>
      </c>
      <c r="O128" s="45">
        <f t="shared" si="131"/>
        <v>0.57868797291685969</v>
      </c>
      <c r="P128" s="45">
        <f t="shared" si="131"/>
        <v>1.0775017240614171</v>
      </c>
      <c r="Q128" s="45">
        <f t="shared" si="131"/>
        <v>0.4126834974718197</v>
      </c>
      <c r="R128" s="45">
        <f t="shared" si="131"/>
        <v>0.44003988890961854</v>
      </c>
      <c r="S128" s="45">
        <f t="shared" si="131"/>
        <v>0.92442347975957073</v>
      </c>
      <c r="T128" s="45">
        <f t="shared" si="131"/>
        <v>1.1165981309497921</v>
      </c>
      <c r="U128" s="45">
        <f t="shared" si="131"/>
        <v>1.1767471142277703</v>
      </c>
      <c r="V128" s="45">
        <f t="shared" si="131"/>
        <v>0.46888052323660301</v>
      </c>
      <c r="W128" s="45">
        <f t="shared" si="131"/>
        <v>1.8251238120806936</v>
      </c>
      <c r="X128" s="45">
        <f t="shared" si="131"/>
        <v>0.88726623884698252</v>
      </c>
      <c r="Y128" s="45">
        <f t="shared" si="131"/>
        <v>1.9852589340499291</v>
      </c>
      <c r="Z128" s="45">
        <f t="shared" si="131"/>
        <v>0.82792161946938447</v>
      </c>
      <c r="AA128" s="45">
        <f t="shared" si="131"/>
        <v>0.84612012686394256</v>
      </c>
      <c r="AB128" s="45">
        <f t="shared" si="131"/>
        <v>0.48142442853610623</v>
      </c>
      <c r="AC128" s="45">
        <f t="shared" si="131"/>
        <v>0.45672384805275412</v>
      </c>
      <c r="AD128" s="45">
        <f t="shared" si="131"/>
        <v>0.60112704836405517</v>
      </c>
      <c r="AE128" s="45">
        <f t="shared" si="131"/>
        <v>0.34925542019944861</v>
      </c>
      <c r="AF128" s="45">
        <f t="shared" si="131"/>
        <v>0.18631578947368421</v>
      </c>
      <c r="AG128" s="45">
        <f t="shared" si="131"/>
        <v>0.53421052631578947</v>
      </c>
      <c r="AH128" s="45">
        <f t="shared" si="131"/>
        <v>1.1553308867612504</v>
      </c>
      <c r="AI128" s="45">
        <f t="shared" si="131"/>
        <v>0.6584480307292736</v>
      </c>
      <c r="AJ128" s="45">
        <f t="shared" si="131"/>
        <v>1.1692808656209199</v>
      </c>
      <c r="AK128" s="45">
        <f t="shared" si="131"/>
        <v>0.26888447189870207</v>
      </c>
      <c r="AL128" s="45">
        <f t="shared" si="131"/>
        <v>0.18295443779526166</v>
      </c>
      <c r="AP128" s="45">
        <f t="shared" ref="AP128:AV133" si="132">AP52/$A128</f>
        <v>0</v>
      </c>
      <c r="AQ128" s="45">
        <f t="shared" si="132"/>
        <v>0</v>
      </c>
      <c r="AR128" s="165">
        <f t="shared" si="132"/>
        <v>2.5774668554029274</v>
      </c>
      <c r="AS128" s="165">
        <f t="shared" si="132"/>
        <v>1.8268122395120137</v>
      </c>
      <c r="AT128" s="165">
        <f t="shared" si="132"/>
        <v>0.66792169902869158</v>
      </c>
      <c r="AU128" s="165">
        <f t="shared" si="132"/>
        <v>1.0153998866706186</v>
      </c>
      <c r="AV128" s="165">
        <f t="shared" si="132"/>
        <v>1.1141711533746852</v>
      </c>
      <c r="AW128" s="165"/>
      <c r="AX128" s="165">
        <f t="shared" ref="AX128:BL128" si="133">AX52/$A128</f>
        <v>0.15789473684210525</v>
      </c>
      <c r="AY128" s="165">
        <f t="shared" si="133"/>
        <v>0.31578947368421051</v>
      </c>
      <c r="AZ128" s="165">
        <f t="shared" si="133"/>
        <v>1.3157894736842106</v>
      </c>
      <c r="BA128" s="165">
        <f t="shared" si="133"/>
        <v>0.57894736842105265</v>
      </c>
      <c r="BB128" s="165">
        <f t="shared" si="133"/>
        <v>1.1052631578947369</v>
      </c>
      <c r="BC128" s="165">
        <f t="shared" si="133"/>
        <v>0.10118615789473684</v>
      </c>
      <c r="BD128" s="165">
        <f t="shared" si="133"/>
        <v>1.0578947368421054</v>
      </c>
      <c r="BE128" s="165">
        <f t="shared" si="133"/>
        <v>0.78473684210526318</v>
      </c>
      <c r="BF128" s="165">
        <f t="shared" si="133"/>
        <v>0.57263157894736849</v>
      </c>
      <c r="BG128" s="165">
        <f t="shared" si="133"/>
        <v>1</v>
      </c>
      <c r="BH128" s="165">
        <f t="shared" si="133"/>
        <v>0.40947368421052632</v>
      </c>
      <c r="BI128" s="165">
        <f t="shared" si="133"/>
        <v>0</v>
      </c>
      <c r="BJ128" s="165">
        <f t="shared" si="133"/>
        <v>0</v>
      </c>
      <c r="BK128" s="165">
        <f t="shared" si="133"/>
        <v>0</v>
      </c>
      <c r="BL128" s="165">
        <f t="shared" si="133"/>
        <v>0</v>
      </c>
      <c r="BM128" s="30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X128" s="46"/>
      <c r="EB128" s="46"/>
      <c r="EZ128" s="165">
        <f t="shared" si="97"/>
        <v>1.4736842105263157</v>
      </c>
      <c r="FA128" s="165">
        <f t="shared" si="97"/>
        <v>1.0526315789473684</v>
      </c>
      <c r="FB128" s="165">
        <f t="shared" si="97"/>
        <v>0.59842105263157885</v>
      </c>
    </row>
    <row r="129" spans="1:158" s="45" customFormat="1" x14ac:dyDescent="0.2">
      <c r="A129" s="45">
        <v>0.77</v>
      </c>
      <c r="B129" s="47" t="s">
        <v>105</v>
      </c>
      <c r="C129" s="45">
        <f t="shared" ref="C129:AL129" si="134">C53/$A129</f>
        <v>0.53256117897571809</v>
      </c>
      <c r="D129" s="45">
        <f t="shared" si="134"/>
        <v>0.3630510669852704</v>
      </c>
      <c r="E129" s="45">
        <f t="shared" si="134"/>
        <v>0.3947176959176994</v>
      </c>
      <c r="F129" s="45">
        <f t="shared" si="134"/>
        <v>1.5699304859805283</v>
      </c>
      <c r="G129" s="45">
        <f t="shared" si="134"/>
        <v>0.80087555636069774</v>
      </c>
      <c r="H129" s="45">
        <f t="shared" si="134"/>
        <v>0.31521580491383289</v>
      </c>
      <c r="I129" s="45">
        <f t="shared" si="134"/>
        <v>1.12199272631313</v>
      </c>
      <c r="J129" s="45">
        <f t="shared" si="134"/>
        <v>0.2028199430131766</v>
      </c>
      <c r="K129" s="45">
        <f t="shared" si="134"/>
        <v>1.1088159342899049</v>
      </c>
      <c r="L129" s="45">
        <f t="shared" si="134"/>
        <v>1.0712026569886537</v>
      </c>
      <c r="M129" s="45">
        <f t="shared" si="134"/>
        <v>0.60858978979620693</v>
      </c>
      <c r="N129" s="45">
        <f t="shared" si="134"/>
        <v>0.79618553868440445</v>
      </c>
      <c r="O129" s="45">
        <f t="shared" si="134"/>
        <v>0.50299539560412376</v>
      </c>
      <c r="P129" s="45">
        <f t="shared" si="134"/>
        <v>0.94882136785189863</v>
      </c>
      <c r="Q129" s="45">
        <f t="shared" si="134"/>
        <v>0.37998756416974599</v>
      </c>
      <c r="R129" s="45">
        <f t="shared" si="134"/>
        <v>0.36882796761378867</v>
      </c>
      <c r="S129" s="45">
        <f t="shared" si="134"/>
        <v>0.87016281843957843</v>
      </c>
      <c r="T129" s="45">
        <f t="shared" si="134"/>
        <v>1.0455639421105665</v>
      </c>
      <c r="U129" s="45">
        <f t="shared" si="134"/>
        <v>0.97672378923255643</v>
      </c>
      <c r="V129" s="45">
        <f t="shared" si="134"/>
        <v>0.43700437791227786</v>
      </c>
      <c r="W129" s="45">
        <f t="shared" si="134"/>
        <v>1.7283714734554221</v>
      </c>
      <c r="X129" s="45">
        <f t="shared" si="134"/>
        <v>0.75631151321713586</v>
      </c>
      <c r="Y129" s="45">
        <f t="shared" si="134"/>
        <v>1.8765457264032988</v>
      </c>
      <c r="Z129" s="45">
        <f t="shared" si="134"/>
        <v>0.73242143267854432</v>
      </c>
      <c r="AA129" s="45">
        <f t="shared" si="134"/>
        <v>0.75845843053436635</v>
      </c>
      <c r="AB129" s="45">
        <f t="shared" si="134"/>
        <v>0.44638309171792334</v>
      </c>
      <c r="AC129" s="45">
        <f t="shared" si="134"/>
        <v>0.41202558905108877</v>
      </c>
      <c r="AD129" s="45">
        <f t="shared" si="134"/>
        <v>0.55549688029528477</v>
      </c>
      <c r="AE129" s="45">
        <f t="shared" si="134"/>
        <v>0.31691161797648837</v>
      </c>
      <c r="AF129" s="45">
        <f t="shared" si="134"/>
        <v>0.19220779220779219</v>
      </c>
      <c r="AG129" s="45">
        <f t="shared" si="134"/>
        <v>0.54285714285714282</v>
      </c>
      <c r="AH129" s="45">
        <f t="shared" si="134"/>
        <v>1.0935888871927553</v>
      </c>
      <c r="AI129" s="45">
        <f t="shared" si="134"/>
        <v>0.64380333793546973</v>
      </c>
      <c r="AJ129" s="45">
        <f t="shared" si="134"/>
        <v>1.050212651993683</v>
      </c>
      <c r="AK129" s="45">
        <f t="shared" si="134"/>
        <v>0.21905332985306758</v>
      </c>
      <c r="AL129" s="45">
        <f t="shared" si="134"/>
        <v>0.17338413723496215</v>
      </c>
      <c r="AP129" s="45">
        <f t="shared" si="132"/>
        <v>0</v>
      </c>
      <c r="AQ129" s="45">
        <f t="shared" si="132"/>
        <v>0</v>
      </c>
      <c r="AR129" s="165">
        <f t="shared" si="132"/>
        <v>2.5582936222698769</v>
      </c>
      <c r="AS129" s="165">
        <f t="shared" si="132"/>
        <v>1.5182732888608095</v>
      </c>
      <c r="AT129" s="165">
        <f t="shared" si="132"/>
        <v>0.66479011740487792</v>
      </c>
      <c r="AU129" s="165">
        <f t="shared" si="132"/>
        <v>0.97768323133237334</v>
      </c>
      <c r="AV129" s="165">
        <f t="shared" si="132"/>
        <v>0.98724878305672292</v>
      </c>
      <c r="AW129" s="165"/>
      <c r="AX129" s="165">
        <f t="shared" ref="AX129:BL129" si="135">AX53/$A129</f>
        <v>7.0150091688766111E-2</v>
      </c>
      <c r="AY129" s="165">
        <f t="shared" si="135"/>
        <v>0.21186773603469031</v>
      </c>
      <c r="AZ129" s="165">
        <f t="shared" si="135"/>
        <v>1.0054618104577895</v>
      </c>
      <c r="BA129" s="165">
        <f t="shared" si="135"/>
        <v>0.40725780997170358</v>
      </c>
      <c r="BB129" s="165">
        <f t="shared" si="135"/>
        <v>0.83015243294906116</v>
      </c>
      <c r="BC129" s="165">
        <f t="shared" si="135"/>
        <v>8.3202597402597403E-2</v>
      </c>
      <c r="BD129" s="165">
        <f t="shared" si="135"/>
        <v>1</v>
      </c>
      <c r="BE129" s="165">
        <f t="shared" si="135"/>
        <v>0.67922077922077928</v>
      </c>
      <c r="BF129" s="165">
        <f t="shared" si="135"/>
        <v>0.45064935064935063</v>
      </c>
      <c r="BG129" s="165">
        <f t="shared" si="135"/>
        <v>0</v>
      </c>
      <c r="BH129" s="165">
        <f t="shared" si="135"/>
        <v>0.39220779220779217</v>
      </c>
      <c r="BI129" s="165">
        <f t="shared" si="135"/>
        <v>0.6402597402597402</v>
      </c>
      <c r="BJ129" s="165">
        <f t="shared" si="135"/>
        <v>0.54285714285714282</v>
      </c>
      <c r="BK129" s="165">
        <f t="shared" si="135"/>
        <v>0.19220779220779219</v>
      </c>
      <c r="BL129" s="165">
        <f t="shared" si="135"/>
        <v>0</v>
      </c>
      <c r="BM129" s="30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X129" s="46"/>
      <c r="EB129" s="46"/>
      <c r="EZ129" s="165">
        <f t="shared" si="97"/>
        <v>1.3116883116883116</v>
      </c>
      <c r="FA129" s="165">
        <f t="shared" si="97"/>
        <v>0.84415584415584421</v>
      </c>
      <c r="FB129" s="165">
        <f t="shared" si="97"/>
        <v>0.38961038961038957</v>
      </c>
    </row>
    <row r="130" spans="1:158" s="45" customFormat="1" x14ac:dyDescent="0.2">
      <c r="A130" s="45">
        <v>2.1</v>
      </c>
      <c r="B130" s="47" t="s">
        <v>104</v>
      </c>
      <c r="C130" s="45">
        <f t="shared" ref="C130:AL130" si="136">C54/$A130</f>
        <v>0.5866072548709379</v>
      </c>
      <c r="D130" s="45">
        <f t="shared" si="136"/>
        <v>0.36614958850565044</v>
      </c>
      <c r="E130" s="45">
        <f t="shared" si="136"/>
        <v>0.39189834696865067</v>
      </c>
      <c r="F130" s="45">
        <f t="shared" si="136"/>
        <v>1.7019496102723062</v>
      </c>
      <c r="G130" s="45">
        <f t="shared" si="136"/>
        <v>0.8307982983084724</v>
      </c>
      <c r="H130" s="45">
        <f t="shared" si="136"/>
        <v>0.2752976586067305</v>
      </c>
      <c r="I130" s="45">
        <f t="shared" si="136"/>
        <v>1.1168632477805591</v>
      </c>
      <c r="J130" s="45">
        <f t="shared" si="136"/>
        <v>0.22589179548964716</v>
      </c>
      <c r="K130" s="45">
        <f t="shared" si="136"/>
        <v>1.111639821889103</v>
      </c>
      <c r="L130" s="45">
        <f t="shared" si="136"/>
        <v>1.059774083168832</v>
      </c>
      <c r="M130" s="45">
        <f t="shared" si="136"/>
        <v>0.63569430287627993</v>
      </c>
      <c r="N130" s="45">
        <f t="shared" si="136"/>
        <v>0.8126223841702831</v>
      </c>
      <c r="O130" s="45">
        <f t="shared" si="136"/>
        <v>0.46942949810205237</v>
      </c>
      <c r="P130" s="45">
        <f t="shared" si="136"/>
        <v>1.0492305298478992</v>
      </c>
      <c r="Q130" s="45">
        <f t="shared" si="136"/>
        <v>0.36705944970456045</v>
      </c>
      <c r="R130" s="45">
        <f t="shared" si="136"/>
        <v>0.35727283815192895</v>
      </c>
      <c r="S130" s="45">
        <f t="shared" si="136"/>
        <v>0.84668290075358688</v>
      </c>
      <c r="T130" s="45">
        <f t="shared" si="136"/>
        <v>1.0473854547734938</v>
      </c>
      <c r="U130" s="45">
        <f t="shared" si="136"/>
        <v>1.0776478589963283</v>
      </c>
      <c r="V130" s="45">
        <f t="shared" si="136"/>
        <v>0.47934333342452978</v>
      </c>
      <c r="W130" s="45">
        <f t="shared" si="136"/>
        <v>1.7085014727862611</v>
      </c>
      <c r="X130" s="45">
        <f t="shared" si="136"/>
        <v>0.83222380534249174</v>
      </c>
      <c r="Y130" s="45">
        <f t="shared" si="136"/>
        <v>1.9107815628326417</v>
      </c>
      <c r="Z130" s="45">
        <f t="shared" si="136"/>
        <v>0.77752436194519259</v>
      </c>
      <c r="AA130" s="45">
        <f t="shared" si="136"/>
        <v>0.67395529594896186</v>
      </c>
      <c r="AB130" s="45">
        <f t="shared" si="136"/>
        <v>0.39966317852538491</v>
      </c>
      <c r="AC130" s="45">
        <f t="shared" si="136"/>
        <v>0.37676706029818852</v>
      </c>
      <c r="AD130" s="45">
        <f t="shared" si="136"/>
        <v>0.46448150860168091</v>
      </c>
      <c r="AE130" s="45">
        <f t="shared" si="136"/>
        <v>0.28373967183130766</v>
      </c>
      <c r="AF130" s="45">
        <f t="shared" si="136"/>
        <v>0.15714285714285714</v>
      </c>
      <c r="AG130" s="45">
        <f t="shared" si="136"/>
        <v>0.56190476190476191</v>
      </c>
      <c r="AH130" s="45">
        <f t="shared" si="136"/>
        <v>1.1023659887233888</v>
      </c>
      <c r="AI130" s="45">
        <f t="shared" si="136"/>
        <v>0.62423959838424969</v>
      </c>
      <c r="AJ130" s="45">
        <f t="shared" si="136"/>
        <v>1.0670484623013476</v>
      </c>
      <c r="AK130" s="45">
        <f t="shared" si="136"/>
        <v>0.20610463059702144</v>
      </c>
      <c r="AL130" s="45">
        <f t="shared" si="136"/>
        <v>0.15679276862850491</v>
      </c>
      <c r="AP130" s="45">
        <f t="shared" si="132"/>
        <v>0</v>
      </c>
      <c r="AQ130" s="45">
        <f t="shared" si="132"/>
        <v>0</v>
      </c>
      <c r="AR130" s="165">
        <f t="shared" si="132"/>
        <v>2.5084371564986663</v>
      </c>
      <c r="AS130" s="165">
        <f t="shared" si="132"/>
        <v>1.7504747624258339</v>
      </c>
      <c r="AT130" s="165">
        <f t="shared" si="132"/>
        <v>0.62838845941314325</v>
      </c>
      <c r="AU130" s="165">
        <f t="shared" si="132"/>
        <v>0.93126861352963752</v>
      </c>
      <c r="AV130" s="165">
        <f t="shared" si="132"/>
        <v>1.0537807633707765</v>
      </c>
      <c r="AW130" s="165"/>
      <c r="AX130" s="165">
        <f t="shared" ref="AX130:BL130" si="137">AX54/$A130</f>
        <v>5.8871481109264615E-2</v>
      </c>
      <c r="AY130" s="165">
        <f t="shared" si="137"/>
        <v>0.1980770900289564</v>
      </c>
      <c r="AZ130" s="165">
        <f t="shared" si="137"/>
        <v>1.0161654025429876</v>
      </c>
      <c r="BA130" s="165">
        <f t="shared" si="137"/>
        <v>0.39430144681061946</v>
      </c>
      <c r="BB130" s="165">
        <f t="shared" si="137"/>
        <v>0.89108322149396557</v>
      </c>
      <c r="BC130" s="165">
        <f t="shared" si="137"/>
        <v>9.6609523809523812E-2</v>
      </c>
      <c r="BD130" s="165">
        <f t="shared" si="137"/>
        <v>0.98095238095238091</v>
      </c>
      <c r="BE130" s="165">
        <f t="shared" si="137"/>
        <v>0.71904761904761905</v>
      </c>
      <c r="BF130" s="165">
        <f t="shared" si="137"/>
        <v>0.50952380952380949</v>
      </c>
      <c r="BG130" s="165">
        <f t="shared" si="137"/>
        <v>0</v>
      </c>
      <c r="BH130" s="165">
        <f t="shared" si="137"/>
        <v>0.39523809523809522</v>
      </c>
      <c r="BI130" s="165">
        <f t="shared" si="137"/>
        <v>0.68571428571428561</v>
      </c>
      <c r="BJ130" s="165">
        <f t="shared" si="137"/>
        <v>0.56190476190476191</v>
      </c>
      <c r="BK130" s="165">
        <f t="shared" si="137"/>
        <v>0.15714285714285714</v>
      </c>
      <c r="BL130" s="165">
        <f t="shared" si="137"/>
        <v>0</v>
      </c>
      <c r="BM130" s="30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X130" s="46"/>
      <c r="EB130" s="46"/>
      <c r="EZ130" s="165">
        <f t="shared" si="97"/>
        <v>1.3714285714285712</v>
      </c>
      <c r="FA130" s="165">
        <f t="shared" si="97"/>
        <v>0.90476190476190466</v>
      </c>
      <c r="FB130" s="165">
        <f t="shared" si="97"/>
        <v>0.38571428571428573</v>
      </c>
    </row>
    <row r="131" spans="1:158" s="45" customFormat="1" x14ac:dyDescent="0.2">
      <c r="A131" s="45">
        <v>0.28000000000000003</v>
      </c>
      <c r="B131" s="47" t="s">
        <v>103</v>
      </c>
      <c r="C131" s="45">
        <f t="shared" ref="C131:AL131" si="138">C55/$A131</f>
        <v>0.71544455185416833</v>
      </c>
      <c r="D131" s="45">
        <f t="shared" si="138"/>
        <v>0.38653398509033882</v>
      </c>
      <c r="E131" s="45">
        <f t="shared" si="138"/>
        <v>0.42007819662741869</v>
      </c>
      <c r="F131" s="45">
        <f t="shared" si="138"/>
        <v>2.0061546169282334</v>
      </c>
      <c r="G131" s="45">
        <f t="shared" si="138"/>
        <v>0.93603255322313161</v>
      </c>
      <c r="H131" s="45">
        <f t="shared" si="138"/>
        <v>0.30238493589494064</v>
      </c>
      <c r="I131" s="45">
        <f t="shared" si="138"/>
        <v>1.1907848872433651</v>
      </c>
      <c r="J131" s="45">
        <f t="shared" si="138"/>
        <v>0.29210592582953593</v>
      </c>
      <c r="K131" s="45">
        <f t="shared" si="138"/>
        <v>1.2343398573927942</v>
      </c>
      <c r="L131" s="45">
        <f t="shared" si="138"/>
        <v>1.1351731514879737</v>
      </c>
      <c r="M131" s="45">
        <f t="shared" si="138"/>
        <v>0.74906873308150035</v>
      </c>
      <c r="N131" s="45">
        <f t="shared" si="138"/>
        <v>0.94470906481554917</v>
      </c>
      <c r="O131" s="45">
        <f t="shared" si="138"/>
        <v>0.51045294096423943</v>
      </c>
      <c r="P131" s="45">
        <f t="shared" si="138"/>
        <v>1.2367523542115062</v>
      </c>
      <c r="Q131" s="45">
        <f t="shared" si="138"/>
        <v>0.39914757147494034</v>
      </c>
      <c r="R131" s="45">
        <f t="shared" si="138"/>
        <v>0.38255133818914572</v>
      </c>
      <c r="S131" s="45">
        <f t="shared" si="138"/>
        <v>0.94073771760864444</v>
      </c>
      <c r="T131" s="45">
        <f t="shared" si="138"/>
        <v>1.1700299902865239</v>
      </c>
      <c r="U131" s="45">
        <f t="shared" si="138"/>
        <v>1.3208795400441227</v>
      </c>
      <c r="V131" s="45">
        <f t="shared" si="138"/>
        <v>0.57017370539619028</v>
      </c>
      <c r="W131" s="45">
        <f t="shared" si="138"/>
        <v>1.8818140566420145</v>
      </c>
      <c r="X131" s="45">
        <f t="shared" si="138"/>
        <v>1.0030512849637112</v>
      </c>
      <c r="Y131" s="45">
        <f t="shared" si="138"/>
        <v>2.1693373840910022</v>
      </c>
      <c r="Z131" s="45">
        <f t="shared" si="138"/>
        <v>0.94238280653978956</v>
      </c>
      <c r="AA131" s="45">
        <f t="shared" si="138"/>
        <v>0.6979353551098546</v>
      </c>
      <c r="AB131" s="45">
        <f t="shared" si="138"/>
        <v>0.41600987609899021</v>
      </c>
      <c r="AC131" s="45">
        <f t="shared" si="138"/>
        <v>0.40481316691132058</v>
      </c>
      <c r="AD131" s="45">
        <f t="shared" si="138"/>
        <v>0.45701733132102856</v>
      </c>
      <c r="AE131" s="45">
        <f t="shared" si="138"/>
        <v>0.29189995969929688</v>
      </c>
      <c r="AF131" s="45">
        <f t="shared" si="138"/>
        <v>0.1357142857142857</v>
      </c>
      <c r="AG131" s="45">
        <f t="shared" si="138"/>
        <v>0.58214285714285707</v>
      </c>
      <c r="AH131" s="45">
        <f t="shared" si="138"/>
        <v>1.1875253326113306</v>
      </c>
      <c r="AI131" s="45">
        <f t="shared" si="138"/>
        <v>0.65883771709298633</v>
      </c>
      <c r="AJ131" s="45">
        <f t="shared" si="138"/>
        <v>1.1860965598889901</v>
      </c>
      <c r="AK131" s="45">
        <f t="shared" si="138"/>
        <v>0.21480708403087251</v>
      </c>
      <c r="AL131" s="45">
        <f t="shared" si="138"/>
        <v>0.1717990356276011</v>
      </c>
      <c r="AP131" s="45">
        <f t="shared" si="132"/>
        <v>0</v>
      </c>
      <c r="AQ131" s="45">
        <f t="shared" si="132"/>
        <v>0</v>
      </c>
      <c r="AR131" s="165">
        <f t="shared" si="132"/>
        <v>2.6430998476235725</v>
      </c>
      <c r="AS131" s="165">
        <f t="shared" si="132"/>
        <v>2.177333933384201</v>
      </c>
      <c r="AT131" s="165">
        <f t="shared" si="132"/>
        <v>0.66877375198559608</v>
      </c>
      <c r="AU131" s="165">
        <f t="shared" si="132"/>
        <v>0.9929766867348282</v>
      </c>
      <c r="AV131" s="165">
        <f t="shared" si="132"/>
        <v>1.2845195952258865</v>
      </c>
      <c r="AW131" s="165"/>
      <c r="AX131" s="165">
        <f t="shared" ref="AX131:BL131" si="139">AX55/$A131</f>
        <v>5.9748611105548521E-2</v>
      </c>
      <c r="AY131" s="165">
        <f t="shared" si="139"/>
        <v>0.22558525426919762</v>
      </c>
      <c r="AZ131" s="165">
        <f t="shared" si="139"/>
        <v>1.0734766509304547</v>
      </c>
      <c r="BA131" s="165">
        <f t="shared" si="139"/>
        <v>0.42159419509682017</v>
      </c>
      <c r="BB131" s="165">
        <f t="shared" si="139"/>
        <v>0.99879617872236459</v>
      </c>
      <c r="BC131" s="165">
        <f t="shared" si="139"/>
        <v>0.10898214285714285</v>
      </c>
      <c r="BD131" s="165">
        <f t="shared" si="139"/>
        <v>1.2250000000000001</v>
      </c>
      <c r="BE131" s="165">
        <f t="shared" si="139"/>
        <v>0.82499999999999996</v>
      </c>
      <c r="BF131" s="165">
        <f t="shared" si="139"/>
        <v>0.61428571428571421</v>
      </c>
      <c r="BG131" s="165">
        <f t="shared" si="139"/>
        <v>0</v>
      </c>
      <c r="BH131" s="165">
        <f t="shared" si="139"/>
        <v>0.42142857142857137</v>
      </c>
      <c r="BI131" s="165">
        <f t="shared" si="139"/>
        <v>0.76071428571428568</v>
      </c>
      <c r="BJ131" s="165">
        <f t="shared" si="139"/>
        <v>0.58214285714285707</v>
      </c>
      <c r="BK131" s="165">
        <f t="shared" si="139"/>
        <v>0.1357142857142857</v>
      </c>
      <c r="BL131" s="165">
        <f t="shared" si="139"/>
        <v>0</v>
      </c>
      <c r="BM131" s="30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X131" s="46"/>
      <c r="EB131" s="46"/>
      <c r="EZ131" s="165">
        <f t="shared" si="97"/>
        <v>1.464285714285714</v>
      </c>
      <c r="FA131" s="165">
        <f t="shared" si="97"/>
        <v>1.0357142857142856</v>
      </c>
      <c r="FB131" s="165">
        <f t="shared" si="97"/>
        <v>0.46428571428571425</v>
      </c>
    </row>
    <row r="132" spans="1:158" s="45" customFormat="1" x14ac:dyDescent="0.2">
      <c r="A132" s="45">
        <v>1.9</v>
      </c>
      <c r="B132" s="47" t="s">
        <v>102</v>
      </c>
      <c r="C132" s="45">
        <f t="shared" ref="C132:AL132" si="140">C56/$A132</f>
        <v>0.75063824566486992</v>
      </c>
      <c r="D132" s="45">
        <f t="shared" si="140"/>
        <v>0.38461066015230594</v>
      </c>
      <c r="E132" s="45">
        <f t="shared" si="140"/>
        <v>0.40044636912224968</v>
      </c>
      <c r="F132" s="45">
        <f t="shared" si="140"/>
        <v>1.9552354779366183</v>
      </c>
      <c r="G132" s="45">
        <f t="shared" si="140"/>
        <v>0.94441421223306199</v>
      </c>
      <c r="H132" s="45">
        <f t="shared" si="140"/>
        <v>0.29980932286219175</v>
      </c>
      <c r="I132" s="45">
        <f t="shared" si="140"/>
        <v>1.0635148538050585</v>
      </c>
      <c r="J132" s="45">
        <f t="shared" si="140"/>
        <v>0.31549561472664489</v>
      </c>
      <c r="K132" s="45">
        <f t="shared" si="140"/>
        <v>1.1302080651770456</v>
      </c>
      <c r="L132" s="45">
        <f t="shared" si="140"/>
        <v>1.0807831011886504</v>
      </c>
      <c r="M132" s="45">
        <f t="shared" si="140"/>
        <v>0.73128066048463158</v>
      </c>
      <c r="N132" s="45">
        <f t="shared" si="140"/>
        <v>0.89989211166054961</v>
      </c>
      <c r="O132" s="45">
        <f t="shared" si="140"/>
        <v>0.4610478092299814</v>
      </c>
      <c r="P132" s="45">
        <f t="shared" si="140"/>
        <v>1.257969961084914</v>
      </c>
      <c r="Q132" s="45">
        <f t="shared" si="140"/>
        <v>0.38468287645322441</v>
      </c>
      <c r="R132" s="45">
        <f t="shared" si="140"/>
        <v>0.36199925212975814</v>
      </c>
      <c r="S132" s="45">
        <f t="shared" si="140"/>
        <v>0.87734661231138167</v>
      </c>
      <c r="T132" s="45">
        <f t="shared" si="140"/>
        <v>1.0929037035720599</v>
      </c>
      <c r="U132" s="45">
        <f t="shared" si="140"/>
        <v>1.3456812206175222</v>
      </c>
      <c r="V132" s="45">
        <f t="shared" si="140"/>
        <v>0.60242247019956485</v>
      </c>
      <c r="W132" s="45">
        <f t="shared" si="140"/>
        <v>1.7503597951440713</v>
      </c>
      <c r="X132" s="45">
        <f t="shared" si="140"/>
        <v>1.0367714155260697</v>
      </c>
      <c r="Y132" s="45">
        <f t="shared" si="140"/>
        <v>2.0273634396070133</v>
      </c>
      <c r="Z132" s="45">
        <f t="shared" si="140"/>
        <v>0.95776878031181478</v>
      </c>
      <c r="AA132" s="45">
        <f t="shared" si="140"/>
        <v>0.61790053753534369</v>
      </c>
      <c r="AB132" s="45">
        <f t="shared" si="140"/>
        <v>0.36924844680275543</v>
      </c>
      <c r="AC132" s="45">
        <f t="shared" si="140"/>
        <v>0.3591809744294614</v>
      </c>
      <c r="AD132" s="45">
        <f t="shared" si="140"/>
        <v>0.36870071997451687</v>
      </c>
      <c r="AE132" s="45">
        <f t="shared" si="140"/>
        <v>0.26087666778631269</v>
      </c>
      <c r="AF132" s="45">
        <f t="shared" si="140"/>
        <v>0.10526315789473685</v>
      </c>
      <c r="AG132" s="45">
        <f t="shared" si="140"/>
        <v>0.57368421052631591</v>
      </c>
      <c r="AH132" s="45">
        <f t="shared" si="140"/>
        <v>1.1466581776825198</v>
      </c>
      <c r="AI132" s="45">
        <f t="shared" si="140"/>
        <v>0.60765621203242615</v>
      </c>
      <c r="AJ132" s="45">
        <f t="shared" si="140"/>
        <v>1.1265843774031639</v>
      </c>
      <c r="AK132" s="45">
        <f t="shared" si="140"/>
        <v>0.2105267983749026</v>
      </c>
      <c r="AL132" s="45">
        <f t="shared" si="140"/>
        <v>0.17037471970705054</v>
      </c>
      <c r="AP132" s="45">
        <f t="shared" si="132"/>
        <v>0</v>
      </c>
      <c r="AQ132" s="45">
        <f t="shared" si="132"/>
        <v>0</v>
      </c>
      <c r="AR132" s="165">
        <f t="shared" si="132"/>
        <v>2.285454992927475</v>
      </c>
      <c r="AS132" s="165">
        <f t="shared" si="132"/>
        <v>2.2993272789105221</v>
      </c>
      <c r="AT132" s="165">
        <f t="shared" si="132"/>
        <v>0.60921960278350606</v>
      </c>
      <c r="AU132" s="165">
        <f t="shared" si="132"/>
        <v>0.89404422605740375</v>
      </c>
      <c r="AV132" s="165">
        <f t="shared" si="132"/>
        <v>1.2677336560046313</v>
      </c>
      <c r="AW132" s="165"/>
      <c r="AX132" s="165">
        <f t="shared" ref="AX132:BL132" si="141">AX56/$A132</f>
        <v>4.991654512422837E-2</v>
      </c>
      <c r="AY132" s="165">
        <f t="shared" si="141"/>
        <v>0.20129864830722927</v>
      </c>
      <c r="AZ132" s="165">
        <f t="shared" si="141"/>
        <v>1.0349940863313123</v>
      </c>
      <c r="BA132" s="165">
        <f t="shared" si="141"/>
        <v>0.39021157872465023</v>
      </c>
      <c r="BB132" s="165">
        <f t="shared" si="141"/>
        <v>0.96603131156429201</v>
      </c>
      <c r="BC132" s="165">
        <f t="shared" si="141"/>
        <v>0.12622736842105264</v>
      </c>
      <c r="BD132" s="165">
        <f t="shared" si="141"/>
        <v>1.1368421052631581</v>
      </c>
      <c r="BE132" s="165">
        <f t="shared" si="141"/>
        <v>0.8052631578947369</v>
      </c>
      <c r="BF132" s="165">
        <f t="shared" si="141"/>
        <v>0.62105263157894741</v>
      </c>
      <c r="BG132" s="165">
        <f t="shared" si="141"/>
        <v>0</v>
      </c>
      <c r="BH132" s="165">
        <f t="shared" si="141"/>
        <v>0.38947368421052631</v>
      </c>
      <c r="BI132" s="165">
        <f t="shared" si="141"/>
        <v>0.76315789473684215</v>
      </c>
      <c r="BJ132" s="165">
        <f t="shared" si="141"/>
        <v>0.57368421052631591</v>
      </c>
      <c r="BK132" s="165">
        <f t="shared" si="141"/>
        <v>0.10526315789473685</v>
      </c>
      <c r="BL132" s="165">
        <f t="shared" si="141"/>
        <v>0</v>
      </c>
      <c r="BM132" s="30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X132" s="46"/>
      <c r="EB132" s="46"/>
      <c r="EZ132" s="165">
        <f t="shared" si="97"/>
        <v>1.2578947368421054</v>
      </c>
      <c r="FA132" s="165">
        <f t="shared" si="97"/>
        <v>0.99473684210526314</v>
      </c>
      <c r="FB132" s="165">
        <f t="shared" si="97"/>
        <v>0.47894736842105268</v>
      </c>
    </row>
    <row r="133" spans="1:158" s="45" customFormat="1" x14ac:dyDescent="0.2">
      <c r="A133" s="45">
        <v>0.3</v>
      </c>
      <c r="B133" s="47" t="s">
        <v>101</v>
      </c>
      <c r="C133" s="45">
        <f t="shared" ref="C133:AL133" si="142">C57/$A133</f>
        <v>0.85421855237750111</v>
      </c>
      <c r="D133" s="45">
        <f t="shared" si="142"/>
        <v>0.38963018155000251</v>
      </c>
      <c r="E133" s="45">
        <f t="shared" si="142"/>
        <v>0.44224160515333383</v>
      </c>
      <c r="F133" s="45">
        <f t="shared" si="142"/>
        <v>2.0200916141865739</v>
      </c>
      <c r="G133" s="45">
        <f t="shared" si="142"/>
        <v>1.0161341438767231</v>
      </c>
      <c r="H133" s="45">
        <f t="shared" si="142"/>
        <v>0.35459049673117893</v>
      </c>
      <c r="I133" s="45">
        <f t="shared" si="142"/>
        <v>1.0438425446062753</v>
      </c>
      <c r="J133" s="45">
        <f t="shared" si="142"/>
        <v>0.39374198488454931</v>
      </c>
      <c r="K133" s="45">
        <f t="shared" si="142"/>
        <v>1.1596735589181577</v>
      </c>
      <c r="L133" s="45">
        <f t="shared" si="142"/>
        <v>1.0947068428429334</v>
      </c>
      <c r="M133" s="45">
        <f t="shared" si="142"/>
        <v>0.75120686422677296</v>
      </c>
      <c r="N133" s="45">
        <f t="shared" si="142"/>
        <v>0.90140611595076958</v>
      </c>
      <c r="O133" s="45">
        <f t="shared" si="142"/>
        <v>0.49691967599654979</v>
      </c>
      <c r="P133" s="45">
        <f t="shared" si="142"/>
        <v>1.3468974323694094</v>
      </c>
      <c r="Q133" s="45">
        <f t="shared" si="142"/>
        <v>0.37863063648625095</v>
      </c>
      <c r="R133" s="45">
        <f t="shared" si="142"/>
        <v>0.35341479220758359</v>
      </c>
      <c r="S133" s="45">
        <f t="shared" si="142"/>
        <v>0.89349399754515335</v>
      </c>
      <c r="T133" s="45">
        <f t="shared" si="142"/>
        <v>1.15371831503596</v>
      </c>
      <c r="U133" s="45">
        <f t="shared" si="142"/>
        <v>1.4195050276204255</v>
      </c>
      <c r="V133" s="45">
        <f t="shared" si="142"/>
        <v>0.68876379038578595</v>
      </c>
      <c r="W133" s="45">
        <f t="shared" si="142"/>
        <v>1.787267698513427</v>
      </c>
      <c r="X133" s="45">
        <f t="shared" si="142"/>
        <v>1.1046258928387527</v>
      </c>
      <c r="Y133" s="45">
        <f t="shared" si="142"/>
        <v>2.0123705422814728</v>
      </c>
      <c r="Z133" s="45">
        <f t="shared" si="142"/>
        <v>1.0033367986803896</v>
      </c>
      <c r="AA133" s="45">
        <f t="shared" si="142"/>
        <v>0.61115364615801282</v>
      </c>
      <c r="AB133" s="45">
        <f t="shared" si="142"/>
        <v>0.35788142516763999</v>
      </c>
      <c r="AC133" s="45">
        <f t="shared" si="142"/>
        <v>0.36169250268976588</v>
      </c>
      <c r="AD133" s="45">
        <f t="shared" si="142"/>
        <v>0.31083744573370625</v>
      </c>
      <c r="AE133" s="45">
        <f t="shared" si="142"/>
        <v>0.24992355573317343</v>
      </c>
      <c r="AF133" s="45">
        <f t="shared" si="142"/>
        <v>9.3333333333333338E-2</v>
      </c>
      <c r="AG133" s="45">
        <f t="shared" si="142"/>
        <v>0.57666666666666666</v>
      </c>
      <c r="AH133" s="45">
        <f t="shared" si="142"/>
        <v>1.1632762189743604</v>
      </c>
      <c r="AI133" s="45">
        <f t="shared" si="142"/>
        <v>0.61221480472746892</v>
      </c>
      <c r="AJ133" s="45">
        <f t="shared" si="142"/>
        <v>1.1353341785846807</v>
      </c>
      <c r="AK133" s="45">
        <f t="shared" si="142"/>
        <v>0.18770996049757602</v>
      </c>
      <c r="AL133" s="45">
        <f t="shared" si="142"/>
        <v>0.15286516617993584</v>
      </c>
      <c r="AP133" s="45">
        <f t="shared" si="132"/>
        <v>0</v>
      </c>
      <c r="AQ133" s="45">
        <f t="shared" si="132"/>
        <v>0</v>
      </c>
      <c r="AR133" s="165">
        <f t="shared" si="132"/>
        <v>2.1528400511414807</v>
      </c>
      <c r="AS133" s="165">
        <f t="shared" si="132"/>
        <v>2.4941279311903832</v>
      </c>
      <c r="AT133" s="165">
        <f t="shared" si="132"/>
        <v>0.62534289566672396</v>
      </c>
      <c r="AU133" s="165">
        <f t="shared" si="132"/>
        <v>0.86231374954594642</v>
      </c>
      <c r="AV133" s="165">
        <f t="shared" si="132"/>
        <v>1.3237153279822231</v>
      </c>
      <c r="AW133" s="165"/>
      <c r="AX133" s="165">
        <f t="shared" ref="AX133:BL133" si="143">AX57/$A133</f>
        <v>5.0486291048060024E-2</v>
      </c>
      <c r="AY133" s="165">
        <f t="shared" si="143"/>
        <v>0.18822000931065605</v>
      </c>
      <c r="AZ133" s="165">
        <f t="shared" si="143"/>
        <v>1.0406735322196445</v>
      </c>
      <c r="BA133" s="165">
        <f t="shared" si="143"/>
        <v>0.39120699284547839</v>
      </c>
      <c r="BB133" s="165">
        <f t="shared" si="143"/>
        <v>0.94133941226759077</v>
      </c>
      <c r="BC133" s="165">
        <f t="shared" si="143"/>
        <v>0.1421</v>
      </c>
      <c r="BD133" s="165">
        <f t="shared" si="143"/>
        <v>1.0633333333333335</v>
      </c>
      <c r="BE133" s="165">
        <f t="shared" si="143"/>
        <v>0.77333333333333343</v>
      </c>
      <c r="BF133" s="165">
        <f t="shared" si="143"/>
        <v>0.58333333333333337</v>
      </c>
      <c r="BG133" s="165">
        <f t="shared" si="143"/>
        <v>0</v>
      </c>
      <c r="BH133" s="165">
        <f t="shared" si="143"/>
        <v>0.38333333333333336</v>
      </c>
      <c r="BI133" s="165">
        <f t="shared" si="143"/>
        <v>0.77666666666666673</v>
      </c>
      <c r="BJ133" s="165">
        <f t="shared" si="143"/>
        <v>0.57666666666666666</v>
      </c>
      <c r="BK133" s="165">
        <f t="shared" si="143"/>
        <v>9.3333333333333338E-2</v>
      </c>
      <c r="BL133" s="165">
        <f t="shared" si="143"/>
        <v>0</v>
      </c>
      <c r="BM133" s="30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X133" s="46"/>
      <c r="EB133" s="46"/>
      <c r="EZ133" s="165">
        <f t="shared" si="97"/>
        <v>1.2666666666666668</v>
      </c>
      <c r="FA133" s="165">
        <f t="shared" si="97"/>
        <v>1</v>
      </c>
      <c r="FB133" s="165">
        <f t="shared" si="97"/>
        <v>0.5</v>
      </c>
    </row>
    <row r="134" spans="1:158" s="23" customFormat="1" x14ac:dyDescent="0.2">
      <c r="C134" s="44"/>
      <c r="R134" s="44"/>
      <c r="AJ134" s="44"/>
      <c r="AP134" s="36"/>
      <c r="AQ134" s="36"/>
      <c r="AR134" s="172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284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X134" s="24"/>
      <c r="EB134" s="24"/>
      <c r="EZ134" s="165"/>
      <c r="FA134" s="165"/>
      <c r="FB134" s="165"/>
    </row>
    <row r="135" spans="1:158" customFormat="1" x14ac:dyDescent="0.2">
      <c r="A135" s="33" t="s">
        <v>100</v>
      </c>
      <c r="C135" s="39" t="s">
        <v>87</v>
      </c>
      <c r="D135" s="43" t="s">
        <v>99</v>
      </c>
      <c r="E135" s="38" t="s">
        <v>98</v>
      </c>
      <c r="F135" s="43" t="s">
        <v>97</v>
      </c>
      <c r="G135" s="43" t="s">
        <v>96</v>
      </c>
      <c r="H135" s="43" t="s">
        <v>95</v>
      </c>
      <c r="I135" s="43" t="s">
        <v>94</v>
      </c>
      <c r="J135" s="43" t="s">
        <v>93</v>
      </c>
      <c r="K135" s="43" t="s">
        <v>92</v>
      </c>
      <c r="L135" s="43" t="s">
        <v>91</v>
      </c>
      <c r="M135" s="43" t="s">
        <v>90</v>
      </c>
      <c r="N135" s="42" t="s">
        <v>89</v>
      </c>
      <c r="O135" s="43" t="s">
        <v>88</v>
      </c>
      <c r="P135" s="37" t="s">
        <v>72</v>
      </c>
      <c r="Q135" s="37" t="s">
        <v>86</v>
      </c>
      <c r="R135" s="39" t="s">
        <v>85</v>
      </c>
      <c r="S135" s="37" t="s">
        <v>84</v>
      </c>
      <c r="T135" s="37" t="s">
        <v>83</v>
      </c>
      <c r="U135" s="37" t="s">
        <v>82</v>
      </c>
      <c r="V135" s="37" t="s">
        <v>81</v>
      </c>
      <c r="W135" s="37" t="s">
        <v>80</v>
      </c>
      <c r="X135" s="43" t="s">
        <v>79</v>
      </c>
      <c r="Y135" s="43" t="s">
        <v>78</v>
      </c>
      <c r="Z135" s="43" t="s">
        <v>77</v>
      </c>
      <c r="AA135" s="43" t="s">
        <v>76</v>
      </c>
      <c r="AB135" s="38" t="s">
        <v>75</v>
      </c>
      <c r="AC135" s="43" t="s">
        <v>74</v>
      </c>
      <c r="AD135" s="43" t="s">
        <v>73</v>
      </c>
      <c r="AE135" s="40"/>
      <c r="AF135" s="40"/>
      <c r="AG135" s="40"/>
      <c r="AH135" s="37" t="s">
        <v>72</v>
      </c>
      <c r="AI135" s="37" t="s">
        <v>71</v>
      </c>
      <c r="AJ135" s="39" t="s">
        <v>70</v>
      </c>
      <c r="AK135" s="38" t="s">
        <v>69</v>
      </c>
      <c r="AL135" s="37" t="s">
        <v>68</v>
      </c>
      <c r="AM135" s="42"/>
      <c r="AN135" s="42"/>
      <c r="AO135" s="42"/>
      <c r="AP135" s="36"/>
      <c r="AQ135" s="36"/>
      <c r="AR135" s="172" t="s">
        <v>67</v>
      </c>
      <c r="AS135" s="165" t="s">
        <v>1</v>
      </c>
      <c r="AT135" s="165" t="s">
        <v>66</v>
      </c>
      <c r="AU135" s="165" t="s">
        <v>65</v>
      </c>
      <c r="AV135" s="165" t="s">
        <v>64</v>
      </c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284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Q135" s="30"/>
      <c r="CR135" s="30"/>
      <c r="CS135" s="30"/>
      <c r="CT135" s="30"/>
      <c r="CU135" s="30"/>
      <c r="CV135" s="30"/>
      <c r="CW135" s="30"/>
      <c r="CX135" s="35"/>
      <c r="CY135" s="30"/>
      <c r="CZ135" s="30"/>
      <c r="EB135" s="34"/>
      <c r="EZ135" s="165"/>
      <c r="FA135" s="165"/>
      <c r="FB135" s="165"/>
    </row>
    <row r="136" spans="1:158" customFormat="1" x14ac:dyDescent="0.2">
      <c r="A136">
        <v>7.9000000000000008E-3</v>
      </c>
      <c r="B136" t="s">
        <v>63</v>
      </c>
      <c r="C136" s="165">
        <f t="shared" ref="C136:AV136" si="144">C32/$A136</f>
        <v>103.76527123694208</v>
      </c>
      <c r="D136" s="165">
        <f t="shared" si="144"/>
        <v>106.78852168250501</v>
      </c>
      <c r="E136" s="165">
        <f t="shared" si="144"/>
        <v>18.695112705862137</v>
      </c>
      <c r="F136" s="165">
        <f t="shared" si="144"/>
        <v>334.07772426002975</v>
      </c>
      <c r="G136" s="165">
        <f t="shared" si="144"/>
        <v>314.22585107724825</v>
      </c>
      <c r="H136" s="165">
        <f t="shared" si="144"/>
        <v>74.768036063166093</v>
      </c>
      <c r="I136" s="165">
        <f t="shared" si="144"/>
        <v>641.39615236176428</v>
      </c>
      <c r="J136" s="165">
        <f t="shared" si="144"/>
        <v>62.411206562980922</v>
      </c>
      <c r="K136" s="165">
        <f t="shared" si="144"/>
        <v>146.01773368356373</v>
      </c>
      <c r="L136" s="165">
        <f t="shared" si="144"/>
        <v>1425.1375820110497</v>
      </c>
      <c r="M136" s="165">
        <f t="shared" si="144"/>
        <v>328.82242713202379</v>
      </c>
      <c r="N136" s="165">
        <f t="shared" si="144"/>
        <v>215.74557307630397</v>
      </c>
      <c r="O136" s="165">
        <f t="shared" si="144"/>
        <v>355.57294512452387</v>
      </c>
      <c r="P136" s="165">
        <f t="shared" si="144"/>
        <v>374.12690036228389</v>
      </c>
      <c r="Q136" s="165">
        <f t="shared" si="144"/>
        <v>186.18812441630183</v>
      </c>
      <c r="R136" s="165">
        <f t="shared" si="144"/>
        <v>182.70781347911085</v>
      </c>
      <c r="S136" s="165">
        <f t="shared" si="144"/>
        <v>229.49133140505566</v>
      </c>
      <c r="T136" s="165">
        <f t="shared" si="144"/>
        <v>542.45054766992178</v>
      </c>
      <c r="U136" s="165">
        <f t="shared" si="144"/>
        <v>568.68342923929447</v>
      </c>
      <c r="V136" s="165">
        <f t="shared" si="144"/>
        <v>168.11077372213657</v>
      </c>
      <c r="W136" s="165">
        <f t="shared" si="144"/>
        <v>716.15749795969248</v>
      </c>
      <c r="X136" s="165">
        <f t="shared" si="144"/>
        <v>128.58094858862987</v>
      </c>
      <c r="Y136" s="165">
        <f t="shared" si="144"/>
        <v>171.0405303917758</v>
      </c>
      <c r="Z136" s="165">
        <f t="shared" si="144"/>
        <v>402.28140463584884</v>
      </c>
      <c r="AA136" s="165">
        <f t="shared" si="144"/>
        <v>499.91398768059042</v>
      </c>
      <c r="AB136" s="165">
        <f t="shared" si="144"/>
        <v>1361.547986210463</v>
      </c>
      <c r="AC136" s="165">
        <f t="shared" si="144"/>
        <v>3905.0786172699477</v>
      </c>
      <c r="AD136" s="165">
        <f t="shared" si="144"/>
        <v>1770.9448392816385</v>
      </c>
      <c r="AE136" s="165">
        <f t="shared" si="144"/>
        <v>447.31150541288525</v>
      </c>
      <c r="AF136" s="165">
        <f t="shared" si="144"/>
        <v>69.620253164556956</v>
      </c>
      <c r="AG136" s="165">
        <f t="shared" si="144"/>
        <v>31.645569620253163</v>
      </c>
      <c r="AH136" s="165">
        <f t="shared" si="144"/>
        <v>216.5509706173894</v>
      </c>
      <c r="AI136" s="165">
        <f t="shared" si="144"/>
        <v>391.8708574865895</v>
      </c>
      <c r="AJ136" s="165">
        <f t="shared" si="144"/>
        <v>2520.5945915014008</v>
      </c>
      <c r="AK136" s="165">
        <f t="shared" si="144"/>
        <v>1025.9258694354273</v>
      </c>
      <c r="AL136" s="165">
        <f t="shared" si="144"/>
        <v>104.48663336552133</v>
      </c>
      <c r="AM136" s="165">
        <f t="shared" si="144"/>
        <v>0</v>
      </c>
      <c r="AN136" s="165">
        <f t="shared" si="144"/>
        <v>0</v>
      </c>
      <c r="AO136" s="165">
        <f t="shared" si="144"/>
        <v>0</v>
      </c>
      <c r="AP136" s="165">
        <f t="shared" si="144"/>
        <v>0</v>
      </c>
      <c r="AQ136" s="165">
        <f t="shared" si="144"/>
        <v>0</v>
      </c>
      <c r="AR136" s="165">
        <f t="shared" si="144"/>
        <v>70.631490191288037</v>
      </c>
      <c r="AS136" s="165">
        <f t="shared" si="144"/>
        <v>199.97527912434018</v>
      </c>
      <c r="AT136" s="165">
        <f t="shared" si="144"/>
        <v>58.580629952001651</v>
      </c>
      <c r="AU136" s="165">
        <f t="shared" si="144"/>
        <v>112.8324791545736</v>
      </c>
      <c r="AV136" s="165">
        <f t="shared" si="144"/>
        <v>358.8578788196491</v>
      </c>
      <c r="AW136" s="165"/>
      <c r="AX136" s="165">
        <f t="shared" ref="AX136:BL136" si="145">AX32/$A136</f>
        <v>162.48405569620252</v>
      </c>
      <c r="AY136" s="165">
        <f t="shared" si="145"/>
        <v>244.82582784810126</v>
      </c>
      <c r="AZ136" s="165">
        <f t="shared" si="145"/>
        <v>659.54734683544291</v>
      </c>
      <c r="BA136" s="165">
        <f t="shared" si="145"/>
        <v>476.67392911392398</v>
      </c>
      <c r="BB136" s="165">
        <f t="shared" si="145"/>
        <v>118.02709367088607</v>
      </c>
      <c r="BC136" s="165">
        <f t="shared" si="145"/>
        <v>28.241392405063287</v>
      </c>
      <c r="BD136" s="165">
        <f t="shared" si="145"/>
        <v>0</v>
      </c>
      <c r="BE136" s="165">
        <f t="shared" si="145"/>
        <v>21.518987341772153</v>
      </c>
      <c r="BF136" s="165">
        <f t="shared" si="145"/>
        <v>79.746835443037966</v>
      </c>
      <c r="BG136" s="165">
        <f t="shared" si="145"/>
        <v>0</v>
      </c>
      <c r="BH136" s="165">
        <f t="shared" si="145"/>
        <v>164.55696202531644</v>
      </c>
      <c r="BI136" s="165">
        <f t="shared" si="145"/>
        <v>172.15189873417722</v>
      </c>
      <c r="BJ136" s="165">
        <f t="shared" si="145"/>
        <v>31.645569620253163</v>
      </c>
      <c r="BK136" s="165">
        <f t="shared" si="145"/>
        <v>69.620253164556956</v>
      </c>
      <c r="BL136" s="165">
        <f t="shared" si="145"/>
        <v>0</v>
      </c>
      <c r="BM136" s="284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Q136" s="30"/>
      <c r="CR136" s="30"/>
      <c r="CS136" s="30"/>
      <c r="CT136" s="30"/>
      <c r="CU136" s="30"/>
      <c r="CV136" s="30"/>
      <c r="CW136" s="30"/>
      <c r="CX136" s="35"/>
      <c r="CY136" s="30"/>
      <c r="CZ136" s="30"/>
      <c r="EB136" s="34"/>
      <c r="EZ136" s="165">
        <f t="shared" ref="EZ136:FB161" si="146">EZ32/$A136</f>
        <v>12.658227848101266</v>
      </c>
      <c r="FA136" s="165">
        <f t="shared" si="146"/>
        <v>12.658227848101266</v>
      </c>
      <c r="FB136" s="165">
        <f t="shared" si="146"/>
        <v>139.24050632911391</v>
      </c>
    </row>
    <row r="137" spans="1:158" customFormat="1" x14ac:dyDescent="0.2">
      <c r="A137">
        <v>0.63500000000000001</v>
      </c>
      <c r="B137" t="s">
        <v>62</v>
      </c>
      <c r="C137" s="165">
        <f t="shared" ref="C137:AV137" si="147">C33/$A137</f>
        <v>49.877066925680992</v>
      </c>
      <c r="D137" s="165">
        <f t="shared" si="147"/>
        <v>47.496409716861841</v>
      </c>
      <c r="E137" s="165">
        <f t="shared" si="147"/>
        <v>33.228389071825873</v>
      </c>
      <c r="F137" s="165">
        <f t="shared" si="147"/>
        <v>177.31680477423842</v>
      </c>
      <c r="G137" s="165">
        <f t="shared" si="147"/>
        <v>83.179264479922637</v>
      </c>
      <c r="H137" s="165">
        <f t="shared" si="147"/>
        <v>145.54937439497513</v>
      </c>
      <c r="I137" s="165">
        <f t="shared" si="147"/>
        <v>67.275658055501935</v>
      </c>
      <c r="J137" s="165">
        <f t="shared" si="147"/>
        <v>162.67350222295485</v>
      </c>
      <c r="K137" s="165">
        <f t="shared" si="147"/>
        <v>55.46592836887902</v>
      </c>
      <c r="L137" s="165">
        <f t="shared" si="147"/>
        <v>185.16554649122742</v>
      </c>
      <c r="M137" s="165">
        <f t="shared" si="147"/>
        <v>195.85925159770332</v>
      </c>
      <c r="N137" s="165">
        <f t="shared" si="147"/>
        <v>101.92345193986597</v>
      </c>
      <c r="O137" s="165">
        <f t="shared" si="147"/>
        <v>173.17463640770481</v>
      </c>
      <c r="P137" s="165">
        <f t="shared" si="147"/>
        <v>125.97390037747395</v>
      </c>
      <c r="Q137" s="165">
        <f t="shared" si="147"/>
        <v>83.526290431473839</v>
      </c>
      <c r="R137" s="165">
        <f t="shared" si="147"/>
        <v>61.402194734295897</v>
      </c>
      <c r="S137" s="165">
        <f t="shared" si="147"/>
        <v>128.86071961353016</v>
      </c>
      <c r="T137" s="165">
        <f t="shared" si="147"/>
        <v>97.952337466661078</v>
      </c>
      <c r="U137" s="165">
        <f t="shared" si="147"/>
        <v>210.27189124769299</v>
      </c>
      <c r="V137" s="165">
        <f t="shared" si="147"/>
        <v>20.430858371355612</v>
      </c>
      <c r="W137" s="165">
        <f t="shared" si="147"/>
        <v>121.00959579234458</v>
      </c>
      <c r="X137" s="165">
        <f t="shared" si="147"/>
        <v>148.48144789944473</v>
      </c>
      <c r="Y137" s="165">
        <f t="shared" si="147"/>
        <v>106.59399096292191</v>
      </c>
      <c r="Z137" s="165">
        <f t="shared" si="147"/>
        <v>173.52621104747797</v>
      </c>
      <c r="AA137" s="165">
        <f t="shared" si="147"/>
        <v>195.34508483995532</v>
      </c>
      <c r="AB137" s="165">
        <f t="shared" si="147"/>
        <v>135.2424277020429</v>
      </c>
      <c r="AC137" s="165">
        <f t="shared" si="147"/>
        <v>398.12045063301849</v>
      </c>
      <c r="AD137" s="165">
        <f t="shared" si="147"/>
        <v>481.11776291558874</v>
      </c>
      <c r="AE137" s="165">
        <f t="shared" si="147"/>
        <v>152.15969421179767</v>
      </c>
      <c r="AF137" s="165">
        <f t="shared" si="147"/>
        <v>103.60629921259843</v>
      </c>
      <c r="AG137" s="165">
        <f t="shared" si="147"/>
        <v>7.8582677165354333</v>
      </c>
      <c r="AH137" s="165">
        <f t="shared" si="147"/>
        <v>77.22270015014476</v>
      </c>
      <c r="AI137" s="165">
        <f t="shared" si="147"/>
        <v>104.42841263603879</v>
      </c>
      <c r="AJ137" s="165">
        <f t="shared" si="147"/>
        <v>274.6057222194251</v>
      </c>
      <c r="AK137" s="165">
        <f t="shared" si="147"/>
        <v>219.51523109738619</v>
      </c>
      <c r="AL137" s="165">
        <f t="shared" si="147"/>
        <v>106.4755126799877</v>
      </c>
      <c r="AM137" s="165">
        <f t="shared" si="147"/>
        <v>0</v>
      </c>
      <c r="AN137" s="165">
        <f t="shared" si="147"/>
        <v>0</v>
      </c>
      <c r="AO137" s="165">
        <f t="shared" si="147"/>
        <v>0</v>
      </c>
      <c r="AP137" s="165">
        <f t="shared" si="147"/>
        <v>0</v>
      </c>
      <c r="AQ137" s="165">
        <f t="shared" si="147"/>
        <v>0</v>
      </c>
      <c r="AR137" s="165">
        <f t="shared" si="147"/>
        <v>15.507637179295875</v>
      </c>
      <c r="AS137" s="165">
        <f t="shared" si="147"/>
        <v>104.90648171024783</v>
      </c>
      <c r="AT137" s="165">
        <f t="shared" si="147"/>
        <v>18.335602948288425</v>
      </c>
      <c r="AU137" s="165">
        <f t="shared" si="147"/>
        <v>64.923885109170925</v>
      </c>
      <c r="AV137" s="165">
        <f t="shared" si="147"/>
        <v>137.66842685426457</v>
      </c>
      <c r="AW137" s="165"/>
      <c r="AX137" s="165">
        <f t="shared" ref="AX137:BL137" si="148">AX33/$A137</f>
        <v>119.2925201574803</v>
      </c>
      <c r="AY137" s="165">
        <f t="shared" si="148"/>
        <v>102.06259889763778</v>
      </c>
      <c r="AZ137" s="165">
        <f t="shared" si="148"/>
        <v>135.75708708661415</v>
      </c>
      <c r="BA137" s="165">
        <f t="shared" si="148"/>
        <v>120.9633862992126</v>
      </c>
      <c r="BB137" s="165">
        <f t="shared" si="148"/>
        <v>57.30511858267716</v>
      </c>
      <c r="BC137" s="165">
        <f t="shared" si="148"/>
        <v>17.428277165354331</v>
      </c>
      <c r="BD137" s="165">
        <f t="shared" si="148"/>
        <v>11.023622047244094</v>
      </c>
      <c r="BE137" s="165">
        <f t="shared" si="148"/>
        <v>34</v>
      </c>
      <c r="BF137" s="165">
        <f t="shared" si="148"/>
        <v>185.3228346456693</v>
      </c>
      <c r="BG137" s="165">
        <f t="shared" si="148"/>
        <v>94.488188976377955</v>
      </c>
      <c r="BH137" s="165">
        <f t="shared" si="148"/>
        <v>143.92125984251967</v>
      </c>
      <c r="BI137" s="165">
        <f t="shared" si="148"/>
        <v>68.897637795275585</v>
      </c>
      <c r="BJ137" s="165">
        <f t="shared" si="148"/>
        <v>7.8582677165354333</v>
      </c>
      <c r="BK137" s="165">
        <f t="shared" si="148"/>
        <v>103.60629921259843</v>
      </c>
      <c r="BL137" s="165">
        <f t="shared" si="148"/>
        <v>162.20472440944883</v>
      </c>
      <c r="BM137" s="284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Q137" s="30"/>
      <c r="CR137" s="30"/>
      <c r="CS137" s="30"/>
      <c r="CT137" s="30"/>
      <c r="CU137" s="30"/>
      <c r="CV137" s="30"/>
      <c r="CW137" s="30"/>
      <c r="CX137" s="35"/>
      <c r="CY137" s="30"/>
      <c r="CZ137" s="30"/>
      <c r="EB137" s="34"/>
      <c r="EZ137" s="165">
        <f t="shared" si="146"/>
        <v>1.3385826771653542</v>
      </c>
      <c r="FA137" s="165">
        <f t="shared" si="146"/>
        <v>4.2362204724409445</v>
      </c>
      <c r="FB137" s="165">
        <f t="shared" si="146"/>
        <v>79.968503937007881</v>
      </c>
    </row>
    <row r="138" spans="1:158" customFormat="1" x14ac:dyDescent="0.2">
      <c r="A138">
        <v>6.9889999999999999</v>
      </c>
      <c r="B138" t="s">
        <v>61</v>
      </c>
      <c r="C138" s="165">
        <f t="shared" ref="C138:AV138" si="149">C34/$A138</f>
        <v>31.467065047427557</v>
      </c>
      <c r="D138" s="165">
        <f t="shared" si="149"/>
        <v>41.24654937742676</v>
      </c>
      <c r="E138" s="165">
        <f t="shared" si="149"/>
        <v>53.813237170925504</v>
      </c>
      <c r="F138" s="165">
        <f t="shared" si="149"/>
        <v>80.337198975010665</v>
      </c>
      <c r="G138" s="165">
        <f t="shared" si="149"/>
        <v>38.168675623882073</v>
      </c>
      <c r="H138" s="165">
        <f t="shared" si="149"/>
        <v>46.603936262918914</v>
      </c>
      <c r="I138" s="165">
        <f t="shared" si="149"/>
        <v>34.087578116515793</v>
      </c>
      <c r="J138" s="165">
        <f t="shared" si="149"/>
        <v>47.092108170222701</v>
      </c>
      <c r="K138" s="165">
        <f t="shared" si="149"/>
        <v>50.714145404861732</v>
      </c>
      <c r="L138" s="165">
        <f t="shared" si="149"/>
        <v>67.343504365426028</v>
      </c>
      <c r="M138" s="165">
        <f t="shared" si="149"/>
        <v>83.709971899421959</v>
      </c>
      <c r="N138" s="165">
        <f t="shared" si="149"/>
        <v>73.815910463947404</v>
      </c>
      <c r="O138" s="165">
        <f t="shared" si="149"/>
        <v>81.025548679497916</v>
      </c>
      <c r="P138" s="165">
        <f t="shared" si="149"/>
        <v>52.333526317524736</v>
      </c>
      <c r="Q138" s="165">
        <f t="shared" si="149"/>
        <v>43.612080878211366</v>
      </c>
      <c r="R138" s="165">
        <f t="shared" si="149"/>
        <v>50.556870370611264</v>
      </c>
      <c r="S138" s="165">
        <f t="shared" si="149"/>
        <v>51.86128682042898</v>
      </c>
      <c r="T138" s="165">
        <f t="shared" si="149"/>
        <v>41.393863568017146</v>
      </c>
      <c r="U138" s="165">
        <f t="shared" si="149"/>
        <v>59.095630879219399</v>
      </c>
      <c r="V138" s="165">
        <f t="shared" si="149"/>
        <v>15.893717622077247</v>
      </c>
      <c r="W138" s="165">
        <f t="shared" si="149"/>
        <v>33.924730513275129</v>
      </c>
      <c r="X138" s="165">
        <f t="shared" si="149"/>
        <v>66.860226127930673</v>
      </c>
      <c r="Y138" s="165">
        <f t="shared" si="149"/>
        <v>35.064271713701444</v>
      </c>
      <c r="Z138" s="165">
        <f t="shared" si="149"/>
        <v>77.032607532511051</v>
      </c>
      <c r="AA138" s="165">
        <f t="shared" si="149"/>
        <v>364.05389376101226</v>
      </c>
      <c r="AB138" s="165">
        <f t="shared" si="149"/>
        <v>34.890191964830059</v>
      </c>
      <c r="AC138" s="165">
        <f t="shared" si="149"/>
        <v>101.97431169084741</v>
      </c>
      <c r="AD138" s="165">
        <f t="shared" si="149"/>
        <v>89.812664862970266</v>
      </c>
      <c r="AE138" s="165">
        <f t="shared" si="149"/>
        <v>141.12000012163816</v>
      </c>
      <c r="AF138" s="165">
        <f t="shared" si="149"/>
        <v>152.60552296465875</v>
      </c>
      <c r="AG138" s="165">
        <f t="shared" si="149"/>
        <v>8.0483617112605526</v>
      </c>
      <c r="AH138" s="165">
        <f t="shared" si="149"/>
        <v>33.516911952528673</v>
      </c>
      <c r="AI138" s="165">
        <f t="shared" si="149"/>
        <v>70.151377429229385</v>
      </c>
      <c r="AJ138" s="165">
        <f t="shared" si="149"/>
        <v>89.873927141127126</v>
      </c>
      <c r="AK138" s="165">
        <f t="shared" si="149"/>
        <v>161.94636670163871</v>
      </c>
      <c r="AL138" s="165">
        <f t="shared" si="149"/>
        <v>231.66549594886808</v>
      </c>
      <c r="AM138" s="165">
        <f t="shared" si="149"/>
        <v>0</v>
      </c>
      <c r="AN138" s="165">
        <f t="shared" si="149"/>
        <v>0</v>
      </c>
      <c r="AO138" s="165">
        <f t="shared" si="149"/>
        <v>0</v>
      </c>
      <c r="AP138" s="165">
        <f t="shared" si="149"/>
        <v>0</v>
      </c>
      <c r="AQ138" s="165">
        <f t="shared" si="149"/>
        <v>0</v>
      </c>
      <c r="AR138" s="165">
        <f t="shared" si="149"/>
        <v>23.699447900617329</v>
      </c>
      <c r="AS138" s="165">
        <f t="shared" si="149"/>
        <v>0.32421929458618526</v>
      </c>
      <c r="AT138" s="165">
        <f t="shared" si="149"/>
        <v>12.809710468601068</v>
      </c>
      <c r="AU138" s="165">
        <f t="shared" si="149"/>
        <v>39.879603423754311</v>
      </c>
      <c r="AV138" s="165">
        <f t="shared" si="149"/>
        <v>79.738674890566656</v>
      </c>
      <c r="AW138" s="165"/>
      <c r="AX138" s="165">
        <f t="shared" ref="AX138:BL138" si="150">AX34/$A138</f>
        <v>163.68579195879238</v>
      </c>
      <c r="AY138" s="165">
        <f t="shared" si="150"/>
        <v>109.45771927314351</v>
      </c>
      <c r="AZ138" s="165">
        <f t="shared" si="150"/>
        <v>127.05680354843325</v>
      </c>
      <c r="BA138" s="165">
        <f t="shared" si="150"/>
        <v>82.55830590928602</v>
      </c>
      <c r="BB138" s="165">
        <f t="shared" si="150"/>
        <v>16.883674345399914</v>
      </c>
      <c r="BC138" s="165">
        <f t="shared" si="150"/>
        <v>45.153524967806554</v>
      </c>
      <c r="BD138" s="165">
        <f t="shared" si="150"/>
        <v>21.891543854628704</v>
      </c>
      <c r="BE138" s="165">
        <f t="shared" si="150"/>
        <v>206.16111031621116</v>
      </c>
      <c r="BF138" s="165">
        <f t="shared" si="150"/>
        <v>122.10616683359565</v>
      </c>
      <c r="BG138" s="165">
        <f t="shared" si="150"/>
        <v>99.251681213335232</v>
      </c>
      <c r="BH138" s="165">
        <f t="shared" si="150"/>
        <v>54.657318643582776</v>
      </c>
      <c r="BI138" s="165">
        <f t="shared" si="150"/>
        <v>86.524538560595232</v>
      </c>
      <c r="BJ138" s="165">
        <f t="shared" si="150"/>
        <v>8.0483617112605526</v>
      </c>
      <c r="BK138" s="165">
        <f t="shared" si="150"/>
        <v>152.60552296465875</v>
      </c>
      <c r="BL138" s="165">
        <f t="shared" si="150"/>
        <v>148.08985548719417</v>
      </c>
      <c r="BM138" s="284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Q138" s="30"/>
      <c r="CR138" s="30"/>
      <c r="CS138" s="30"/>
      <c r="CT138" s="30"/>
      <c r="CU138" s="30"/>
      <c r="CV138" s="30"/>
      <c r="CW138" s="30"/>
      <c r="CX138" s="35"/>
      <c r="CY138" s="30"/>
      <c r="CZ138" s="30"/>
      <c r="EB138" s="34"/>
      <c r="EZ138" s="165">
        <f t="shared" si="146"/>
        <v>9.5864930605236811</v>
      </c>
      <c r="FA138" s="165">
        <f t="shared" si="146"/>
        <v>15.452854485620261</v>
      </c>
      <c r="FB138" s="165">
        <f t="shared" si="146"/>
        <v>160.68107025325511</v>
      </c>
    </row>
    <row r="139" spans="1:158" customFormat="1" x14ac:dyDescent="0.2">
      <c r="A139">
        <v>8.5000000000000006E-2</v>
      </c>
      <c r="B139" t="s">
        <v>60</v>
      </c>
      <c r="C139" s="165">
        <f t="shared" ref="C139:AV139" si="151">C35/$A139</f>
        <v>76.485555707905192</v>
      </c>
      <c r="D139" s="165">
        <f t="shared" si="151"/>
        <v>28.744237917243534</v>
      </c>
      <c r="E139" s="165">
        <f t="shared" si="151"/>
        <v>4.879593646194107</v>
      </c>
      <c r="F139" s="165">
        <f t="shared" si="151"/>
        <v>130.88206278208926</v>
      </c>
      <c r="G139" s="165">
        <f t="shared" si="151"/>
        <v>77.331584654062752</v>
      </c>
      <c r="H139" s="165">
        <f t="shared" si="151"/>
        <v>182.8802921506736</v>
      </c>
      <c r="I139" s="165">
        <f t="shared" si="151"/>
        <v>36.812128559264075</v>
      </c>
      <c r="J139" s="165">
        <f t="shared" si="151"/>
        <v>149.10127164734615</v>
      </c>
      <c r="K139" s="165">
        <f t="shared" si="151"/>
        <v>14.041556824335681</v>
      </c>
      <c r="L139" s="165">
        <f t="shared" si="151"/>
        <v>154.12540444563325</v>
      </c>
      <c r="M139" s="165">
        <f t="shared" si="151"/>
        <v>234.54179731369044</v>
      </c>
      <c r="N139" s="165">
        <f t="shared" si="151"/>
        <v>81.611777946315271</v>
      </c>
      <c r="O139" s="165">
        <f t="shared" si="151"/>
        <v>154.37624340920448</v>
      </c>
      <c r="P139" s="165">
        <f t="shared" si="151"/>
        <v>130.8150284347856</v>
      </c>
      <c r="Q139" s="165">
        <f t="shared" si="151"/>
        <v>74.802903702452994</v>
      </c>
      <c r="R139" s="165">
        <f t="shared" si="151"/>
        <v>28.983967713141251</v>
      </c>
      <c r="S139" s="165">
        <f t="shared" si="151"/>
        <v>60.957249602683142</v>
      </c>
      <c r="T139" s="165">
        <f t="shared" si="151"/>
        <v>58.51971008104838</v>
      </c>
      <c r="U139" s="165">
        <f t="shared" si="151"/>
        <v>173.62356180239823</v>
      </c>
      <c r="V139" s="165">
        <f t="shared" si="151"/>
        <v>20.578196623818329</v>
      </c>
      <c r="W139" s="165">
        <f t="shared" si="151"/>
        <v>105.1407615173236</v>
      </c>
      <c r="X139" s="165">
        <f t="shared" si="151"/>
        <v>126.36520353753433</v>
      </c>
      <c r="Y139" s="165">
        <f t="shared" si="151"/>
        <v>58.193293278885086</v>
      </c>
      <c r="Z139" s="165">
        <f t="shared" si="151"/>
        <v>179.39124771248882</v>
      </c>
      <c r="AA139" s="165">
        <f t="shared" si="151"/>
        <v>823.73030939518674</v>
      </c>
      <c r="AB139" s="165">
        <f t="shared" si="151"/>
        <v>176.6384167443174</v>
      </c>
      <c r="AC139" s="165">
        <f t="shared" si="151"/>
        <v>344.44499132482639</v>
      </c>
      <c r="AD139" s="165">
        <f t="shared" si="151"/>
        <v>501.5687702940325</v>
      </c>
      <c r="AE139" s="165">
        <f t="shared" si="151"/>
        <v>165.30879643806827</v>
      </c>
      <c r="AF139" s="165">
        <f t="shared" si="151"/>
        <v>124.47058823529412</v>
      </c>
      <c r="AG139" s="165">
        <f t="shared" si="151"/>
        <v>16.823529411764703</v>
      </c>
      <c r="AH139" s="165">
        <f t="shared" si="151"/>
        <v>49.15119960396769</v>
      </c>
      <c r="AI139" s="165">
        <f t="shared" si="151"/>
        <v>95.082521336840273</v>
      </c>
      <c r="AJ139" s="165">
        <f t="shared" si="151"/>
        <v>270.57158788492836</v>
      </c>
      <c r="AK139" s="165">
        <f t="shared" si="151"/>
        <v>470.38121968606328</v>
      </c>
      <c r="AL139" s="165">
        <f t="shared" si="151"/>
        <v>256.76614567813004</v>
      </c>
      <c r="AM139" s="165">
        <f t="shared" si="151"/>
        <v>0</v>
      </c>
      <c r="AN139" s="165">
        <f t="shared" si="151"/>
        <v>0</v>
      </c>
      <c r="AO139" s="165">
        <f t="shared" si="151"/>
        <v>0</v>
      </c>
      <c r="AP139" s="165">
        <f t="shared" si="151"/>
        <v>0</v>
      </c>
      <c r="AQ139" s="165">
        <f t="shared" si="151"/>
        <v>0</v>
      </c>
      <c r="AR139" s="165">
        <f t="shared" si="151"/>
        <v>9.2196169644449597</v>
      </c>
      <c r="AS139" s="165">
        <f t="shared" si="151"/>
        <v>386.96838410920236</v>
      </c>
      <c r="AT139" s="165">
        <f t="shared" si="151"/>
        <v>28.685180700837826</v>
      </c>
      <c r="AU139" s="165">
        <f t="shared" si="151"/>
        <v>80.451669241828668</v>
      </c>
      <c r="AV139" s="165">
        <f t="shared" si="151"/>
        <v>120.58145374388218</v>
      </c>
      <c r="AW139" s="165"/>
      <c r="AX139" s="165">
        <f t="shared" ref="AX139:BL139" si="152">AX35/$A139</f>
        <v>88.001105999999993</v>
      </c>
      <c r="AY139" s="165">
        <f t="shared" si="152"/>
        <v>177.90581188235294</v>
      </c>
      <c r="AZ139" s="165">
        <f t="shared" si="152"/>
        <v>32.171694235294112</v>
      </c>
      <c r="BA139" s="165">
        <f t="shared" si="152"/>
        <v>103.55169423529411</v>
      </c>
      <c r="BB139" s="165">
        <f t="shared" si="152"/>
        <v>22.33287070588235</v>
      </c>
      <c r="BC139" s="165">
        <f t="shared" si="152"/>
        <v>4.7708588235294114</v>
      </c>
      <c r="BD139" s="165">
        <f t="shared" si="152"/>
        <v>2.7058823529411762</v>
      </c>
      <c r="BE139" s="165">
        <f t="shared" si="152"/>
        <v>63.764705882352935</v>
      </c>
      <c r="BF139" s="165">
        <f t="shared" si="152"/>
        <v>139.64705882352939</v>
      </c>
      <c r="BG139" s="165">
        <f t="shared" si="152"/>
        <v>47.058823529411761</v>
      </c>
      <c r="BH139" s="165">
        <f t="shared" si="152"/>
        <v>164.47058823529412</v>
      </c>
      <c r="BI139" s="165">
        <f t="shared" si="152"/>
        <v>102.47058823529412</v>
      </c>
      <c r="BJ139" s="165">
        <f t="shared" si="152"/>
        <v>16.823529411764703</v>
      </c>
      <c r="BK139" s="165">
        <f t="shared" si="152"/>
        <v>124.47058823529412</v>
      </c>
      <c r="BL139" s="165">
        <f t="shared" si="152"/>
        <v>94.117647058823522</v>
      </c>
      <c r="BM139" s="284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Q139" s="30"/>
      <c r="CR139" s="30"/>
      <c r="CS139" s="30"/>
      <c r="CT139" s="30"/>
      <c r="CU139" s="30"/>
      <c r="CV139" s="30"/>
      <c r="CW139" s="30"/>
      <c r="CX139" s="35"/>
      <c r="CY139" s="30"/>
      <c r="CZ139" s="30"/>
      <c r="EB139" s="34"/>
      <c r="EZ139" s="165">
        <f t="shared" si="146"/>
        <v>2.117647058823529</v>
      </c>
      <c r="FA139" s="165">
        <f t="shared" si="146"/>
        <v>1.7647058823529409</v>
      </c>
      <c r="FB139" s="165">
        <f t="shared" si="146"/>
        <v>17.52941176470588</v>
      </c>
    </row>
    <row r="140" spans="1:158" customFormat="1" x14ac:dyDescent="0.2">
      <c r="A140">
        <v>2.1000000000000001E-2</v>
      </c>
      <c r="B140" t="s">
        <v>59</v>
      </c>
      <c r="C140" s="165">
        <f t="shared" ref="C140:AV140" si="153">C36/$A140</f>
        <v>45.772978871917509</v>
      </c>
      <c r="D140" s="165">
        <f t="shared" si="153"/>
        <v>23.136666039570073</v>
      </c>
      <c r="E140" s="165">
        <f t="shared" si="153"/>
        <v>6.4092114494874632</v>
      </c>
      <c r="F140" s="165">
        <f t="shared" si="153"/>
        <v>95.717776194030975</v>
      </c>
      <c r="G140" s="165">
        <f t="shared" si="153"/>
        <v>72.971796807940763</v>
      </c>
      <c r="H140" s="165">
        <f t="shared" si="153"/>
        <v>38.535321425939578</v>
      </c>
      <c r="I140" s="165">
        <f t="shared" si="153"/>
        <v>33.416627052022022</v>
      </c>
      <c r="J140" s="165">
        <f t="shared" si="153"/>
        <v>33.757258551546549</v>
      </c>
      <c r="K140" s="165">
        <f t="shared" si="153"/>
        <v>15.72865600184271</v>
      </c>
      <c r="L140" s="165">
        <f t="shared" si="153"/>
        <v>138.1316538659411</v>
      </c>
      <c r="M140" s="165">
        <f t="shared" si="153"/>
        <v>140.90416858390176</v>
      </c>
      <c r="N140" s="165">
        <f t="shared" si="153"/>
        <v>69.657687191181736</v>
      </c>
      <c r="O140" s="165">
        <f t="shared" si="153"/>
        <v>61.323341402173</v>
      </c>
      <c r="P140" s="165">
        <f t="shared" si="153"/>
        <v>141.418982429621</v>
      </c>
      <c r="Q140" s="165">
        <f t="shared" si="153"/>
        <v>66.21875887287149</v>
      </c>
      <c r="R140" s="165">
        <f t="shared" si="153"/>
        <v>41.557676590531329</v>
      </c>
      <c r="S140" s="165">
        <f t="shared" si="153"/>
        <v>75.411126058601226</v>
      </c>
      <c r="T140" s="165">
        <f t="shared" si="153"/>
        <v>88.170408347526319</v>
      </c>
      <c r="U140" s="165">
        <f t="shared" si="153"/>
        <v>66.24847890714112</v>
      </c>
      <c r="V140" s="165">
        <f t="shared" si="153"/>
        <v>29.192556133289884</v>
      </c>
      <c r="W140" s="165">
        <f t="shared" si="153"/>
        <v>72.451460445875739</v>
      </c>
      <c r="X140" s="165">
        <f t="shared" si="153"/>
        <v>92.399913322903132</v>
      </c>
      <c r="Y140" s="165">
        <f t="shared" si="153"/>
        <v>98.30008884325693</v>
      </c>
      <c r="Z140" s="165">
        <f t="shared" si="153"/>
        <v>152.65743280602098</v>
      </c>
      <c r="AA140" s="165">
        <f t="shared" si="153"/>
        <v>381.50682302355665</v>
      </c>
      <c r="AB140" s="165">
        <f t="shared" si="153"/>
        <v>71.546232968521494</v>
      </c>
      <c r="AC140" s="165">
        <f t="shared" si="153"/>
        <v>286.20633234849691</v>
      </c>
      <c r="AD140" s="165">
        <f t="shared" si="153"/>
        <v>420.37032044984505</v>
      </c>
      <c r="AE140" s="165">
        <f t="shared" si="153"/>
        <v>56.155115610248984</v>
      </c>
      <c r="AF140" s="165">
        <f t="shared" si="153"/>
        <v>8.7142857142857135</v>
      </c>
      <c r="AG140" s="165">
        <f t="shared" si="153"/>
        <v>13.523809523809522</v>
      </c>
      <c r="AH140" s="165">
        <f t="shared" si="153"/>
        <v>44.407350059606962</v>
      </c>
      <c r="AI140" s="165">
        <f t="shared" si="153"/>
        <v>76.450267273266007</v>
      </c>
      <c r="AJ140" s="165">
        <f t="shared" si="153"/>
        <v>132.13920563478774</v>
      </c>
      <c r="AK140" s="165">
        <f t="shared" si="153"/>
        <v>325.89904894220501</v>
      </c>
      <c r="AL140" s="165">
        <f t="shared" si="153"/>
        <v>161.57240713843552</v>
      </c>
      <c r="AM140" s="165">
        <f t="shared" si="153"/>
        <v>0</v>
      </c>
      <c r="AN140" s="165">
        <f t="shared" si="153"/>
        <v>0</v>
      </c>
      <c r="AO140" s="165">
        <f t="shared" si="153"/>
        <v>0</v>
      </c>
      <c r="AP140" s="165">
        <f t="shared" si="153"/>
        <v>0</v>
      </c>
      <c r="AQ140" s="165">
        <f t="shared" si="153"/>
        <v>0</v>
      </c>
      <c r="AR140" s="165">
        <f t="shared" si="153"/>
        <v>10.371920600790299</v>
      </c>
      <c r="AS140" s="165">
        <f t="shared" si="153"/>
        <v>1845.9397437684243</v>
      </c>
      <c r="AT140" s="165">
        <f t="shared" si="153"/>
        <v>22.565470814228547</v>
      </c>
      <c r="AU140" s="165">
        <f t="shared" si="153"/>
        <v>95.222145116713762</v>
      </c>
      <c r="AV140" s="165">
        <f t="shared" si="153"/>
        <v>96.998607554701493</v>
      </c>
      <c r="AW140" s="165"/>
      <c r="AX140" s="165">
        <f t="shared" ref="AX140:BL140" si="154">AX36/$A140</f>
        <v>15.764381904761901</v>
      </c>
      <c r="AY140" s="165">
        <f t="shared" si="154"/>
        <v>45.614858095238091</v>
      </c>
      <c r="AZ140" s="165">
        <f t="shared" si="154"/>
        <v>34.748667619047623</v>
      </c>
      <c r="BA140" s="165">
        <f t="shared" si="154"/>
        <v>94.092953333333327</v>
      </c>
      <c r="BB140" s="165">
        <f t="shared" si="154"/>
        <v>18.78342952380952</v>
      </c>
      <c r="BC140" s="165">
        <f t="shared" si="154"/>
        <v>3.7408095238095238</v>
      </c>
      <c r="BD140" s="165">
        <f t="shared" si="154"/>
        <v>3.3333333333333335</v>
      </c>
      <c r="BE140" s="165">
        <f t="shared" si="154"/>
        <v>60.666666666666664</v>
      </c>
      <c r="BF140" s="165">
        <f t="shared" si="154"/>
        <v>105</v>
      </c>
      <c r="BG140" s="165">
        <f t="shared" si="154"/>
        <v>0</v>
      </c>
      <c r="BH140" s="165">
        <f t="shared" si="154"/>
        <v>88.428571428571416</v>
      </c>
      <c r="BI140" s="165">
        <f t="shared" si="154"/>
        <v>72.904761904761898</v>
      </c>
      <c r="BJ140" s="165">
        <f t="shared" si="154"/>
        <v>13.523809523809522</v>
      </c>
      <c r="BK140" s="165">
        <f t="shared" si="154"/>
        <v>8.7142857142857135</v>
      </c>
      <c r="BL140" s="165">
        <f t="shared" si="154"/>
        <v>0</v>
      </c>
      <c r="BM140" s="284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Q140" s="30"/>
      <c r="CR140" s="30"/>
      <c r="CS140" s="30"/>
      <c r="CT140" s="30"/>
      <c r="CU140" s="30"/>
      <c r="CV140" s="30"/>
      <c r="CW140" s="30"/>
      <c r="CX140" s="35"/>
      <c r="CY140" s="30"/>
      <c r="CZ140" s="30"/>
      <c r="EB140" s="34"/>
      <c r="EZ140" s="165">
        <f t="shared" si="146"/>
        <v>3.3333333333333335</v>
      </c>
      <c r="FA140" s="165">
        <f t="shared" si="146"/>
        <v>1.9047619047619047</v>
      </c>
      <c r="FB140" s="165">
        <f t="shared" si="146"/>
        <v>19.999999999999996</v>
      </c>
    </row>
    <row r="141" spans="1:158" customFormat="1" x14ac:dyDescent="0.2">
      <c r="A141">
        <v>0.71299999999999997</v>
      </c>
      <c r="B141" t="s">
        <v>58</v>
      </c>
      <c r="C141" s="165">
        <f t="shared" ref="C141:AV141" si="155">C37/$A141</f>
        <v>4.2256755240919341</v>
      </c>
      <c r="D141" s="165">
        <f t="shared" si="155"/>
        <v>5.0832377694769608</v>
      </c>
      <c r="E141" s="165">
        <f t="shared" si="155"/>
        <v>4.404240380728325</v>
      </c>
      <c r="F141" s="165">
        <f t="shared" si="155"/>
        <v>6.1708061973506272</v>
      </c>
      <c r="G141" s="165">
        <f t="shared" si="155"/>
        <v>5.8409318027212462</v>
      </c>
      <c r="H141" s="165">
        <f t="shared" si="155"/>
        <v>5.1642589141163269</v>
      </c>
      <c r="I141" s="165">
        <f t="shared" si="155"/>
        <v>3.9004928696057286</v>
      </c>
      <c r="J141" s="165">
        <f t="shared" si="155"/>
        <v>4.3220358362433897</v>
      </c>
      <c r="K141" s="165">
        <f t="shared" si="155"/>
        <v>6.6999574561773443</v>
      </c>
      <c r="L141" s="165">
        <f t="shared" si="155"/>
        <v>9.2350355287221504</v>
      </c>
      <c r="M141" s="165">
        <f t="shared" si="155"/>
        <v>7.4298189749216119</v>
      </c>
      <c r="N141" s="165">
        <f t="shared" si="155"/>
        <v>6.6153091440662024</v>
      </c>
      <c r="O141" s="165">
        <f t="shared" si="155"/>
        <v>8.6100630343407261</v>
      </c>
      <c r="P141" s="165">
        <f t="shared" si="155"/>
        <v>8.230143104032221</v>
      </c>
      <c r="Q141" s="165">
        <f t="shared" si="155"/>
        <v>5.0976382646752061</v>
      </c>
      <c r="R141" s="165">
        <f t="shared" si="155"/>
        <v>3.8022028400996342</v>
      </c>
      <c r="S141" s="165">
        <f t="shared" si="155"/>
        <v>27.296244958700967</v>
      </c>
      <c r="T141" s="165">
        <f t="shared" si="155"/>
        <v>7.7629645217384162</v>
      </c>
      <c r="U141" s="165">
        <f t="shared" si="155"/>
        <v>13.089143100871224</v>
      </c>
      <c r="V141" s="165">
        <f t="shared" si="155"/>
        <v>1.832105690233347</v>
      </c>
      <c r="W141" s="165">
        <f t="shared" si="155"/>
        <v>12.450013289172874</v>
      </c>
      <c r="X141" s="165">
        <f t="shared" si="155"/>
        <v>9.5980022702984122</v>
      </c>
      <c r="Y141" s="165">
        <f t="shared" si="155"/>
        <v>19.233225172948259</v>
      </c>
      <c r="Z141" s="165">
        <f t="shared" si="155"/>
        <v>11.089934478962723</v>
      </c>
      <c r="AA141" s="165">
        <f t="shared" si="155"/>
        <v>23.044733351886801</v>
      </c>
      <c r="AB141" s="165">
        <f t="shared" si="155"/>
        <v>8.1727962861204393</v>
      </c>
      <c r="AC141" s="165">
        <f t="shared" si="155"/>
        <v>16.777986010335933</v>
      </c>
      <c r="AD141" s="165">
        <f t="shared" si="155"/>
        <v>16.392264438161252</v>
      </c>
      <c r="AE141" s="165">
        <f t="shared" si="155"/>
        <v>15.090947047194947</v>
      </c>
      <c r="AF141" s="165">
        <f t="shared" si="155"/>
        <v>9.0883590462833101</v>
      </c>
      <c r="AG141" s="165">
        <f t="shared" si="155"/>
        <v>3.0575035063113609</v>
      </c>
      <c r="AH141" s="165">
        <f t="shared" si="155"/>
        <v>6.6758395766872827</v>
      </c>
      <c r="AI141" s="165">
        <f t="shared" si="155"/>
        <v>2.6525642546100405</v>
      </c>
      <c r="AJ141" s="165">
        <f t="shared" si="155"/>
        <v>11.007096712556876</v>
      </c>
      <c r="AK141" s="165">
        <f t="shared" si="155"/>
        <v>14.178332073177677</v>
      </c>
      <c r="AL141" s="165">
        <f t="shared" si="155"/>
        <v>3.9488410092144952</v>
      </c>
      <c r="AM141" s="165">
        <f t="shared" si="155"/>
        <v>0</v>
      </c>
      <c r="AN141" s="165">
        <f t="shared" si="155"/>
        <v>0</v>
      </c>
      <c r="AO141" s="165">
        <f t="shared" si="155"/>
        <v>0</v>
      </c>
      <c r="AP141" s="165">
        <f t="shared" si="155"/>
        <v>0</v>
      </c>
      <c r="AQ141" s="165">
        <f t="shared" si="155"/>
        <v>0</v>
      </c>
      <c r="AR141" s="165">
        <f t="shared" si="155"/>
        <v>16.576503957706205</v>
      </c>
      <c r="AS141" s="165">
        <f t="shared" si="155"/>
        <v>70.409802087187956</v>
      </c>
      <c r="AT141" s="165">
        <f t="shared" si="155"/>
        <v>3.4427650343618095</v>
      </c>
      <c r="AU141" s="165">
        <f t="shared" si="155"/>
        <v>22.268885758377792</v>
      </c>
      <c r="AV141" s="165">
        <f t="shared" si="155"/>
        <v>12.147965119656281</v>
      </c>
      <c r="AW141" s="165"/>
      <c r="AX141" s="165">
        <f t="shared" ref="AX141:BL141" si="156">AX37/$A141</f>
        <v>5.1740662291235049</v>
      </c>
      <c r="AY141" s="165">
        <f t="shared" si="156"/>
        <v>8.3412885230705154</v>
      </c>
      <c r="AZ141" s="165">
        <f t="shared" si="156"/>
        <v>11.159004560833651</v>
      </c>
      <c r="BA141" s="165">
        <f t="shared" si="156"/>
        <v>10.476392562449814</v>
      </c>
      <c r="BB141" s="165">
        <f t="shared" si="156"/>
        <v>4.4623878136927946</v>
      </c>
      <c r="BC141" s="165">
        <f t="shared" si="156"/>
        <v>1.679663394109397</v>
      </c>
      <c r="BD141" s="165">
        <f t="shared" si="156"/>
        <v>4.20757363253857</v>
      </c>
      <c r="BE141" s="165">
        <f t="shared" si="156"/>
        <v>9.0322580645161299</v>
      </c>
      <c r="BF141" s="165">
        <f t="shared" si="156"/>
        <v>11.458625525946704</v>
      </c>
      <c r="BG141" s="165">
        <f t="shared" si="156"/>
        <v>12.622720897615709</v>
      </c>
      <c r="BH141" s="165">
        <f t="shared" si="156"/>
        <v>21.92145862552595</v>
      </c>
      <c r="BI141" s="165">
        <f t="shared" si="156"/>
        <v>5.4137447405329597</v>
      </c>
      <c r="BJ141" s="165">
        <f t="shared" si="156"/>
        <v>3.0575035063113609</v>
      </c>
      <c r="BK141" s="165">
        <f t="shared" si="156"/>
        <v>9.0883590462833101</v>
      </c>
      <c r="BL141" s="165">
        <f t="shared" si="156"/>
        <v>14.025245441795231</v>
      </c>
      <c r="BM141" s="284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Q141" s="30"/>
      <c r="CR141" s="30"/>
      <c r="CS141" s="30"/>
      <c r="CT141" s="30"/>
      <c r="CU141" s="30"/>
      <c r="CV141" s="30"/>
      <c r="CW141" s="30"/>
      <c r="CX141" s="35"/>
      <c r="CY141" s="30"/>
      <c r="CZ141" s="30"/>
      <c r="EB141" s="34"/>
      <c r="EZ141" s="165">
        <f t="shared" si="146"/>
        <v>2.5245441795231418</v>
      </c>
      <c r="FA141" s="165">
        <f t="shared" si="146"/>
        <v>4.1514726507713888</v>
      </c>
      <c r="FB141" s="165">
        <f t="shared" si="146"/>
        <v>8.8499298737727905</v>
      </c>
    </row>
    <row r="142" spans="1:158" customFormat="1" x14ac:dyDescent="0.2">
      <c r="A142">
        <v>4.1000000000000002E-2</v>
      </c>
      <c r="B142" t="s">
        <v>57</v>
      </c>
      <c r="C142" s="165">
        <f t="shared" ref="C142:AV142" si="157">C38/$A142</f>
        <v>6.6166411708767559</v>
      </c>
      <c r="D142" s="165">
        <f t="shared" si="157"/>
        <v>5.3614288584560876</v>
      </c>
      <c r="E142" s="165">
        <f t="shared" si="157"/>
        <v>4.6545690224744671</v>
      </c>
      <c r="F142" s="165">
        <f t="shared" si="157"/>
        <v>11.61757360294431</v>
      </c>
      <c r="G142" s="165">
        <f t="shared" si="157"/>
        <v>7.7335514940250381</v>
      </c>
      <c r="H142" s="165">
        <f t="shared" si="157"/>
        <v>5.0434141647539708</v>
      </c>
      <c r="I142" s="165">
        <f t="shared" si="157"/>
        <v>4.4950444830179679</v>
      </c>
      <c r="J142" s="165">
        <f t="shared" si="157"/>
        <v>4.9187828345045626</v>
      </c>
      <c r="K142" s="165">
        <f t="shared" si="157"/>
        <v>6.4763114494669827</v>
      </c>
      <c r="L142" s="165">
        <f t="shared" si="157"/>
        <v>10.566853687724675</v>
      </c>
      <c r="M142" s="165">
        <f t="shared" si="157"/>
        <v>11.732293180427988</v>
      </c>
      <c r="N142" s="165">
        <f t="shared" si="157"/>
        <v>8.7197140689616432</v>
      </c>
      <c r="O142" s="165">
        <f t="shared" si="157"/>
        <v>13.742308823615286</v>
      </c>
      <c r="P142" s="165">
        <f t="shared" si="157"/>
        <v>14.625040984762345</v>
      </c>
      <c r="Q142" s="165">
        <f t="shared" si="157"/>
        <v>8.8595824557950387</v>
      </c>
      <c r="R142" s="165">
        <f t="shared" si="157"/>
        <v>5.0774913650974325</v>
      </c>
      <c r="S142" s="165">
        <f t="shared" si="157"/>
        <v>31.872745331681898</v>
      </c>
      <c r="T142" s="165">
        <f t="shared" si="157"/>
        <v>12.128507944642555</v>
      </c>
      <c r="U142" s="165">
        <f t="shared" si="157"/>
        <v>30.285682654306754</v>
      </c>
      <c r="V142" s="165">
        <f t="shared" si="157"/>
        <v>2.6489676534571327</v>
      </c>
      <c r="W142" s="165">
        <f t="shared" si="157"/>
        <v>16.981311008467252</v>
      </c>
      <c r="X142" s="165">
        <f t="shared" si="157"/>
        <v>14.76479075810405</v>
      </c>
      <c r="Y142" s="165">
        <f t="shared" si="157"/>
        <v>24.519498441426229</v>
      </c>
      <c r="Z142" s="165">
        <f t="shared" si="157"/>
        <v>22.393905867004285</v>
      </c>
      <c r="AA142" s="165">
        <f t="shared" si="157"/>
        <v>23.686830012479472</v>
      </c>
      <c r="AB142" s="165">
        <f t="shared" si="157"/>
        <v>10.820978723695795</v>
      </c>
      <c r="AC142" s="165">
        <f t="shared" si="157"/>
        <v>32.534115995292176</v>
      </c>
      <c r="AD142" s="165">
        <f t="shared" si="157"/>
        <v>37.422483472687674</v>
      </c>
      <c r="AE142" s="165">
        <f t="shared" si="157"/>
        <v>18.412478364067901</v>
      </c>
      <c r="AF142" s="165">
        <f t="shared" si="157"/>
        <v>3.7317073170731705</v>
      </c>
      <c r="AG142" s="165">
        <f t="shared" si="157"/>
        <v>3.1951219512195124</v>
      </c>
      <c r="AH142" s="165">
        <f t="shared" si="157"/>
        <v>7.7064899275325036</v>
      </c>
      <c r="AI142" s="165">
        <f t="shared" si="157"/>
        <v>3.300467654732397</v>
      </c>
      <c r="AJ142" s="165">
        <f t="shared" si="157"/>
        <v>18.579059327946769</v>
      </c>
      <c r="AK142" s="165">
        <f t="shared" si="157"/>
        <v>14.514539506054232</v>
      </c>
      <c r="AL142" s="165">
        <f t="shared" si="157"/>
        <v>4.833949652773966</v>
      </c>
      <c r="AM142" s="165">
        <f t="shared" si="157"/>
        <v>0</v>
      </c>
      <c r="AN142" s="165">
        <f t="shared" si="157"/>
        <v>0</v>
      </c>
      <c r="AO142" s="165">
        <f t="shared" si="157"/>
        <v>0</v>
      </c>
      <c r="AP142" s="165">
        <f t="shared" si="157"/>
        <v>0</v>
      </c>
      <c r="AQ142" s="165">
        <f t="shared" si="157"/>
        <v>0</v>
      </c>
      <c r="AR142" s="165">
        <f t="shared" si="157"/>
        <v>18.681967565094922</v>
      </c>
      <c r="AS142" s="165">
        <f t="shared" si="157"/>
        <v>168.32895286217189</v>
      </c>
      <c r="AT142" s="165">
        <f t="shared" si="157"/>
        <v>3.1562976098468147</v>
      </c>
      <c r="AU142" s="165">
        <f t="shared" si="157"/>
        <v>28.183202405808395</v>
      </c>
      <c r="AV142" s="165">
        <f t="shared" si="157"/>
        <v>19.611083517049511</v>
      </c>
      <c r="AW142" s="165"/>
      <c r="AX142" s="165">
        <f t="shared" ref="AX142:BL142" si="158">AX38/$A142</f>
        <v>4.8913197747138133</v>
      </c>
      <c r="AY142" s="165">
        <f t="shared" si="158"/>
        <v>11.530918196315943</v>
      </c>
      <c r="AZ142" s="165">
        <f t="shared" si="158"/>
        <v>9.1500479860237096</v>
      </c>
      <c r="BA142" s="165">
        <f t="shared" si="158"/>
        <v>12.114409843765506</v>
      </c>
      <c r="BB142" s="165">
        <f t="shared" si="158"/>
        <v>4.5974869526050188</v>
      </c>
      <c r="BC142" s="165">
        <f t="shared" si="158"/>
        <v>1.4479024390243902</v>
      </c>
      <c r="BD142" s="165">
        <f t="shared" si="158"/>
        <v>6.3414634146341466</v>
      </c>
      <c r="BE142" s="165">
        <f t="shared" si="158"/>
        <v>9.8048780487804876</v>
      </c>
      <c r="BF142" s="165">
        <f t="shared" si="158"/>
        <v>15.682926829268293</v>
      </c>
      <c r="BG142" s="165">
        <f t="shared" si="158"/>
        <v>0</v>
      </c>
      <c r="BH142" s="165">
        <f t="shared" si="158"/>
        <v>24.487804878048781</v>
      </c>
      <c r="BI142" s="165">
        <f t="shared" si="158"/>
        <v>5.1951219512195115</v>
      </c>
      <c r="BJ142" s="165">
        <f t="shared" si="158"/>
        <v>3.1951219512195124</v>
      </c>
      <c r="BK142" s="165">
        <f t="shared" si="158"/>
        <v>3.7317073170731705</v>
      </c>
      <c r="BL142" s="165">
        <f t="shared" si="158"/>
        <v>0</v>
      </c>
      <c r="BM142" s="284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Q142" s="30"/>
      <c r="CR142" s="30"/>
      <c r="CS142" s="30"/>
      <c r="CT142" s="30"/>
      <c r="CU142" s="30"/>
      <c r="CV142" s="30"/>
      <c r="CW142" s="30"/>
      <c r="CX142" s="35"/>
      <c r="CY142" s="30"/>
      <c r="CZ142" s="30"/>
      <c r="EB142" s="34"/>
      <c r="EZ142" s="165">
        <f t="shared" si="146"/>
        <v>1.7073170731707319</v>
      </c>
      <c r="FA142" s="165">
        <f t="shared" si="146"/>
        <v>2.9268292682926829</v>
      </c>
      <c r="FB142" s="165">
        <f t="shared" si="146"/>
        <v>12.682926829268293</v>
      </c>
    </row>
    <row r="143" spans="1:158" customFormat="1" x14ac:dyDescent="0.2">
      <c r="A143" s="41">
        <v>0.68700000000000006</v>
      </c>
      <c r="B143" s="41" t="s">
        <v>56</v>
      </c>
      <c r="C143" s="165">
        <f t="shared" ref="C143:AV143" si="159">C39/$A143</f>
        <v>36.714313171866543</v>
      </c>
      <c r="D143" s="165">
        <f t="shared" si="159"/>
        <v>14.618680208321971</v>
      </c>
      <c r="E143" s="165">
        <f t="shared" si="159"/>
        <v>20.069840883347474</v>
      </c>
      <c r="F143" s="165">
        <f t="shared" si="159"/>
        <v>28.956421300568636</v>
      </c>
      <c r="G143" s="165">
        <f t="shared" si="159"/>
        <v>21.356513635020377</v>
      </c>
      <c r="H143" s="165">
        <f t="shared" si="159"/>
        <v>37.666886653215627</v>
      </c>
      <c r="I143" s="165">
        <f t="shared" si="159"/>
        <v>15.999559568185155</v>
      </c>
      <c r="J143" s="165">
        <f t="shared" si="159"/>
        <v>34.242967390180191</v>
      </c>
      <c r="K143" s="165">
        <f t="shared" si="159"/>
        <v>25.596955010637895</v>
      </c>
      <c r="L143" s="165">
        <f t="shared" si="159"/>
        <v>37.249045927408659</v>
      </c>
      <c r="M143" s="165">
        <f t="shared" si="159"/>
        <v>36.828315835240723</v>
      </c>
      <c r="N143" s="165">
        <f t="shared" si="159"/>
        <v>28.624707373618165</v>
      </c>
      <c r="O143" s="165">
        <f t="shared" si="159"/>
        <v>33.82125091996965</v>
      </c>
      <c r="P143" s="165">
        <f t="shared" si="159"/>
        <v>30.533204371635648</v>
      </c>
      <c r="Q143" s="165">
        <f t="shared" si="159"/>
        <v>22.779380313388522</v>
      </c>
      <c r="R143" s="165">
        <f t="shared" si="159"/>
        <v>10.99057156508244</v>
      </c>
      <c r="S143" s="165">
        <f t="shared" si="159"/>
        <v>33.865518166183499</v>
      </c>
      <c r="T143" s="165">
        <f t="shared" si="159"/>
        <v>20.502871311156923</v>
      </c>
      <c r="U143" s="165">
        <f t="shared" si="159"/>
        <v>28.037364353205319</v>
      </c>
      <c r="V143" s="165">
        <f t="shared" si="159"/>
        <v>12.44675168382377</v>
      </c>
      <c r="W143" s="165">
        <f t="shared" si="159"/>
        <v>36.25218963712711</v>
      </c>
      <c r="X143" s="165">
        <f t="shared" si="159"/>
        <v>26.644518268227539</v>
      </c>
      <c r="Y143" s="165">
        <f t="shared" si="159"/>
        <v>20.571299424765005</v>
      </c>
      <c r="Z143" s="165">
        <f t="shared" si="159"/>
        <v>41.964783042943836</v>
      </c>
      <c r="AA143" s="165">
        <f t="shared" si="159"/>
        <v>120.89404170457468</v>
      </c>
      <c r="AB143" s="165">
        <f t="shared" si="159"/>
        <v>56.995145588226471</v>
      </c>
      <c r="AC143" s="165">
        <f t="shared" si="159"/>
        <v>57.610915433890902</v>
      </c>
      <c r="AD143" s="165">
        <f t="shared" si="159"/>
        <v>75.291739492821151</v>
      </c>
      <c r="AE143" s="165">
        <f t="shared" si="159"/>
        <v>54.617022410289998</v>
      </c>
      <c r="AF143" s="165">
        <f t="shared" si="159"/>
        <v>61.994177583697237</v>
      </c>
      <c r="AG143" s="165">
        <f t="shared" si="159"/>
        <v>7.1615720524017457</v>
      </c>
      <c r="AH143" s="165">
        <f t="shared" si="159"/>
        <v>30.675178689548563</v>
      </c>
      <c r="AI143" s="165">
        <f t="shared" si="159"/>
        <v>46.953460268249906</v>
      </c>
      <c r="AJ143" s="165">
        <f t="shared" si="159"/>
        <v>43.853785483964877</v>
      </c>
      <c r="AK143" s="165">
        <f t="shared" si="159"/>
        <v>52.521682901326137</v>
      </c>
      <c r="AL143" s="165">
        <f t="shared" si="159"/>
        <v>52.434985165955091</v>
      </c>
      <c r="AM143" s="165">
        <f t="shared" si="159"/>
        <v>0</v>
      </c>
      <c r="AN143" s="165">
        <f t="shared" si="159"/>
        <v>0</v>
      </c>
      <c r="AO143" s="165">
        <f t="shared" si="159"/>
        <v>0</v>
      </c>
      <c r="AP143" s="165">
        <f t="shared" si="159"/>
        <v>0</v>
      </c>
      <c r="AQ143" s="165">
        <f t="shared" si="159"/>
        <v>0</v>
      </c>
      <c r="AR143" s="165">
        <f t="shared" si="159"/>
        <v>25.256502678120015</v>
      </c>
      <c r="AS143" s="165">
        <f t="shared" si="159"/>
        <v>7.568524775350852</v>
      </c>
      <c r="AT143" s="165">
        <f t="shared" si="159"/>
        <v>17.749861153539257</v>
      </c>
      <c r="AU143" s="165">
        <f t="shared" si="159"/>
        <v>35.561489227143625</v>
      </c>
      <c r="AV143" s="165">
        <f t="shared" si="159"/>
        <v>29.838127052422887</v>
      </c>
      <c r="AW143" s="165"/>
      <c r="AX143" s="165">
        <f t="shared" ref="AX143:BL143" si="160">AX39/$A143</f>
        <v>15.057833478893739</v>
      </c>
      <c r="AY143" s="165">
        <f t="shared" si="160"/>
        <v>49.097134788937403</v>
      </c>
      <c r="AZ143" s="165">
        <f t="shared" si="160"/>
        <v>41.658997962154288</v>
      </c>
      <c r="BA143" s="165">
        <f t="shared" si="160"/>
        <v>42.277629694323139</v>
      </c>
      <c r="BB143" s="165">
        <f t="shared" si="160"/>
        <v>15.362054730713243</v>
      </c>
      <c r="BC143" s="165">
        <f t="shared" si="160"/>
        <v>12.546336244541482</v>
      </c>
      <c r="BD143" s="165">
        <f t="shared" si="160"/>
        <v>16.739446870451236</v>
      </c>
      <c r="BE143" s="165">
        <f t="shared" si="160"/>
        <v>27.772925764192134</v>
      </c>
      <c r="BF143" s="165">
        <f t="shared" si="160"/>
        <v>31.033478893740899</v>
      </c>
      <c r="BG143" s="165">
        <f t="shared" si="160"/>
        <v>33.478893740902471</v>
      </c>
      <c r="BH143" s="165">
        <f t="shared" si="160"/>
        <v>51.528384279475979</v>
      </c>
      <c r="BI143" s="165">
        <f t="shared" si="160"/>
        <v>28.238719068413388</v>
      </c>
      <c r="BJ143" s="165">
        <f t="shared" si="160"/>
        <v>7.1615720524017457</v>
      </c>
      <c r="BK143" s="165">
        <f t="shared" si="160"/>
        <v>61.994177583697237</v>
      </c>
      <c r="BL143" s="165">
        <f t="shared" si="160"/>
        <v>40.756914119359529</v>
      </c>
      <c r="BM143" s="284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Q143" s="30"/>
      <c r="CR143" s="30"/>
      <c r="CS143" s="30"/>
      <c r="CT143" s="30"/>
      <c r="CU143" s="30"/>
      <c r="CV143" s="30"/>
      <c r="CW143" s="30"/>
      <c r="CX143" s="35"/>
      <c r="CY143" s="30"/>
      <c r="CZ143" s="30"/>
      <c r="EB143" s="34"/>
      <c r="EZ143" s="165">
        <f t="shared" si="146"/>
        <v>7.5691411935953417</v>
      </c>
      <c r="FA143" s="165">
        <f t="shared" si="146"/>
        <v>12.547307132459968</v>
      </c>
      <c r="FB143" s="165">
        <f t="shared" si="146"/>
        <v>9.3740902474526919</v>
      </c>
    </row>
    <row r="144" spans="1:158" customFormat="1" x14ac:dyDescent="0.2">
      <c r="A144" s="41">
        <v>1.7749999999999999</v>
      </c>
      <c r="B144" s="41" t="s">
        <v>55</v>
      </c>
      <c r="C144" s="165">
        <f t="shared" ref="C144:AV144" si="161">C40/$A144</f>
        <v>24.070304921263649</v>
      </c>
      <c r="D144" s="165">
        <f t="shared" si="161"/>
        <v>10.503523589615058</v>
      </c>
      <c r="E144" s="165">
        <f t="shared" si="161"/>
        <v>13.611065188339746</v>
      </c>
      <c r="F144" s="165">
        <f t="shared" si="161"/>
        <v>22.679336287176209</v>
      </c>
      <c r="G144" s="165">
        <f t="shared" si="161"/>
        <v>16.100629912908698</v>
      </c>
      <c r="H144" s="165">
        <f t="shared" si="161"/>
        <v>26.191178779371715</v>
      </c>
      <c r="I144" s="165">
        <f t="shared" si="161"/>
        <v>14.762598857822152</v>
      </c>
      <c r="J144" s="165">
        <f t="shared" si="161"/>
        <v>23.488624148486313</v>
      </c>
      <c r="K144" s="165">
        <f t="shared" si="161"/>
        <v>21.514726090977071</v>
      </c>
      <c r="L144" s="165">
        <f t="shared" si="161"/>
        <v>30.348933862213183</v>
      </c>
      <c r="M144" s="165">
        <f t="shared" si="161"/>
        <v>26.2642469566232</v>
      </c>
      <c r="N144" s="165">
        <f t="shared" si="161"/>
        <v>21.00526224115988</v>
      </c>
      <c r="O144" s="165">
        <f t="shared" si="161"/>
        <v>26.52591911825083</v>
      </c>
      <c r="P144" s="165">
        <f t="shared" si="161"/>
        <v>22.066631053027713</v>
      </c>
      <c r="Q144" s="165">
        <f t="shared" si="161"/>
        <v>16.503075973046791</v>
      </c>
      <c r="R144" s="165">
        <f t="shared" si="161"/>
        <v>8.5576716694863304</v>
      </c>
      <c r="S144" s="165">
        <f t="shared" si="161"/>
        <v>24.216442647419697</v>
      </c>
      <c r="T144" s="165">
        <f t="shared" si="161"/>
        <v>17.084303866687907</v>
      </c>
      <c r="U144" s="165">
        <f t="shared" si="161"/>
        <v>20.402099162380193</v>
      </c>
      <c r="V144" s="165">
        <f t="shared" si="161"/>
        <v>7.9465543183774932</v>
      </c>
      <c r="W144" s="165">
        <f t="shared" si="161"/>
        <v>30.45318076587704</v>
      </c>
      <c r="X144" s="165">
        <f t="shared" si="161"/>
        <v>19.520032153368685</v>
      </c>
      <c r="Y144" s="165">
        <f t="shared" si="161"/>
        <v>17.850602604167335</v>
      </c>
      <c r="Z144" s="165">
        <f t="shared" si="161"/>
        <v>28.048023329583639</v>
      </c>
      <c r="AA144" s="165">
        <f t="shared" si="161"/>
        <v>81.219698909841384</v>
      </c>
      <c r="AB144" s="165">
        <f t="shared" si="161"/>
        <v>42.418848447318595</v>
      </c>
      <c r="AC144" s="165">
        <f t="shared" si="161"/>
        <v>40.523310396942982</v>
      </c>
      <c r="AD144" s="165">
        <f t="shared" si="161"/>
        <v>54.682688142983167</v>
      </c>
      <c r="AE144" s="165">
        <f t="shared" si="161"/>
        <v>37.831742723739197</v>
      </c>
      <c r="AF144" s="165">
        <f t="shared" si="161"/>
        <v>42.867605633802818</v>
      </c>
      <c r="AG144" s="165">
        <f t="shared" si="161"/>
        <v>6.4845070422535214</v>
      </c>
      <c r="AH144" s="165">
        <f t="shared" si="161"/>
        <v>24.917020035753392</v>
      </c>
      <c r="AI144" s="165">
        <f t="shared" si="161"/>
        <v>28.68171223652811</v>
      </c>
      <c r="AJ144" s="165">
        <f t="shared" si="161"/>
        <v>32.908741175471121</v>
      </c>
      <c r="AK144" s="165">
        <f t="shared" si="161"/>
        <v>36.089539989319547</v>
      </c>
      <c r="AL144" s="165">
        <f t="shared" si="161"/>
        <v>33.814966856888816</v>
      </c>
      <c r="AM144" s="165">
        <f t="shared" si="161"/>
        <v>0</v>
      </c>
      <c r="AN144" s="165">
        <f t="shared" si="161"/>
        <v>0</v>
      </c>
      <c r="AO144" s="165">
        <f t="shared" si="161"/>
        <v>0</v>
      </c>
      <c r="AP144" s="165">
        <f t="shared" si="161"/>
        <v>0</v>
      </c>
      <c r="AQ144" s="165">
        <f t="shared" si="161"/>
        <v>0</v>
      </c>
      <c r="AR144" s="165">
        <f t="shared" si="161"/>
        <v>25.30722417155399</v>
      </c>
      <c r="AS144" s="165">
        <f t="shared" si="161"/>
        <v>6.4659297274784882</v>
      </c>
      <c r="AT144" s="165">
        <f t="shared" si="161"/>
        <v>13.864659055648088</v>
      </c>
      <c r="AU144" s="165">
        <f t="shared" si="161"/>
        <v>27.876189591792656</v>
      </c>
      <c r="AV144" s="165">
        <f t="shared" si="161"/>
        <v>24.913201499402888</v>
      </c>
      <c r="AW144" s="165"/>
      <c r="AX144" s="165">
        <f t="shared" ref="AX144:BL144" si="162">AX40/$A144</f>
        <v>11.31881847887324</v>
      </c>
      <c r="AY144" s="165">
        <f t="shared" si="162"/>
        <v>32.297973408450709</v>
      </c>
      <c r="AZ144" s="165">
        <f t="shared" si="162"/>
        <v>30.87431143661972</v>
      </c>
      <c r="BA144" s="165">
        <f t="shared" si="162"/>
        <v>30.887269183098592</v>
      </c>
      <c r="BB144" s="165">
        <f t="shared" si="162"/>
        <v>14.067550873239437</v>
      </c>
      <c r="BC144" s="165">
        <f t="shared" si="162"/>
        <v>8.0730664788732405</v>
      </c>
      <c r="BD144" s="165">
        <f t="shared" si="162"/>
        <v>12.732394366197184</v>
      </c>
      <c r="BE144" s="165">
        <f t="shared" si="162"/>
        <v>18.523943661971835</v>
      </c>
      <c r="BF144" s="165">
        <f t="shared" si="162"/>
        <v>18.084507042253524</v>
      </c>
      <c r="BG144" s="165">
        <f t="shared" si="162"/>
        <v>18.591549295774648</v>
      </c>
      <c r="BH144" s="165">
        <f t="shared" si="162"/>
        <v>37.436619718309863</v>
      </c>
      <c r="BI144" s="165">
        <f t="shared" si="162"/>
        <v>21.63943661971831</v>
      </c>
      <c r="BJ144" s="165">
        <f t="shared" si="162"/>
        <v>6.4845070422535214</v>
      </c>
      <c r="BK144" s="165">
        <f t="shared" si="162"/>
        <v>42.867605633802818</v>
      </c>
      <c r="BL144" s="165">
        <f t="shared" si="162"/>
        <v>30.422535211267608</v>
      </c>
      <c r="BM144" s="284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Q144" s="30"/>
      <c r="CR144" s="30"/>
      <c r="CS144" s="30"/>
      <c r="CT144" s="30"/>
      <c r="CU144" s="30"/>
      <c r="CV144" s="30"/>
      <c r="CW144" s="30"/>
      <c r="CX144" s="35"/>
      <c r="CY144" s="30"/>
      <c r="CZ144" s="30"/>
      <c r="EB144" s="34"/>
      <c r="EZ144" s="165">
        <f t="shared" si="146"/>
        <v>8.3436619718309863</v>
      </c>
      <c r="FA144" s="165">
        <f t="shared" si="146"/>
        <v>12.123943661971831</v>
      </c>
      <c r="FB144" s="165">
        <f t="shared" si="146"/>
        <v>7.5267605633802814</v>
      </c>
    </row>
    <row r="145" spans="1:158" customFormat="1" x14ac:dyDescent="0.2">
      <c r="A145">
        <v>7.0999999999999994E-2</v>
      </c>
      <c r="B145" t="s">
        <v>54</v>
      </c>
      <c r="C145" s="165">
        <f t="shared" ref="C145:AV145" si="163">C41/$A145</f>
        <v>50.620003628932963</v>
      </c>
      <c r="D145" s="165">
        <f t="shared" si="163"/>
        <v>80.575853344779759</v>
      </c>
      <c r="E145" s="165">
        <f t="shared" si="163"/>
        <v>86.274844015738154</v>
      </c>
      <c r="F145" s="165">
        <f t="shared" si="163"/>
        <v>276.9270126265892</v>
      </c>
      <c r="G145" s="165">
        <f t="shared" si="163"/>
        <v>119.02050822543595</v>
      </c>
      <c r="H145" s="165">
        <f t="shared" si="163"/>
        <v>254.39392447217944</v>
      </c>
      <c r="I145" s="165">
        <f t="shared" si="163"/>
        <v>128.12647561715096</v>
      </c>
      <c r="J145" s="165">
        <f t="shared" si="163"/>
        <v>157.26467515328747</v>
      </c>
      <c r="K145" s="165">
        <f t="shared" si="163"/>
        <v>75.036093562402982</v>
      </c>
      <c r="L145" s="165">
        <f t="shared" si="163"/>
        <v>128.02802667628598</v>
      </c>
      <c r="M145" s="165">
        <f t="shared" si="163"/>
        <v>173.23295413310947</v>
      </c>
      <c r="N145" s="165">
        <f t="shared" si="163"/>
        <v>91.763179706672773</v>
      </c>
      <c r="O145" s="165">
        <f t="shared" si="163"/>
        <v>182.69053120941726</v>
      </c>
      <c r="P145" s="165">
        <f t="shared" si="163"/>
        <v>113.055770886635</v>
      </c>
      <c r="Q145" s="165">
        <f t="shared" si="163"/>
        <v>55.462324218706151</v>
      </c>
      <c r="R145" s="165">
        <f t="shared" si="163"/>
        <v>90.446700578155131</v>
      </c>
      <c r="S145" s="165">
        <f t="shared" si="163"/>
        <v>138.82609456701746</v>
      </c>
      <c r="T145" s="165">
        <f t="shared" si="163"/>
        <v>137.59815440583884</v>
      </c>
      <c r="U145" s="165">
        <f t="shared" si="163"/>
        <v>210.34359866815956</v>
      </c>
      <c r="V145" s="165">
        <f t="shared" si="163"/>
        <v>54.299163855493731</v>
      </c>
      <c r="W145" s="165">
        <f t="shared" si="163"/>
        <v>145.80157697997331</v>
      </c>
      <c r="X145" s="165">
        <f t="shared" si="163"/>
        <v>116.52428920014576</v>
      </c>
      <c r="Y145" s="165">
        <f t="shared" si="163"/>
        <v>112.09541826562321</v>
      </c>
      <c r="Z145" s="165">
        <f t="shared" si="163"/>
        <v>183.66800173718383</v>
      </c>
      <c r="AA145" s="165">
        <f t="shared" si="163"/>
        <v>1011.4562223337306</v>
      </c>
      <c r="AB145" s="165">
        <f t="shared" si="163"/>
        <v>239.38570655658717</v>
      </c>
      <c r="AC145" s="165">
        <f t="shared" si="163"/>
        <v>792.77864600748126</v>
      </c>
      <c r="AD145" s="165">
        <f t="shared" si="163"/>
        <v>978.74275867726885</v>
      </c>
      <c r="AE145" s="165">
        <f t="shared" si="163"/>
        <v>349.10032481324839</v>
      </c>
      <c r="AF145" s="165">
        <f t="shared" si="163"/>
        <v>190.42253521126761</v>
      </c>
      <c r="AG145" s="165">
        <f t="shared" si="163"/>
        <v>47.464788732394375</v>
      </c>
      <c r="AH145" s="165">
        <f t="shared" si="163"/>
        <v>96.802337709657493</v>
      </c>
      <c r="AI145" s="165">
        <f t="shared" si="163"/>
        <v>131.04032727526493</v>
      </c>
      <c r="AJ145" s="165">
        <f t="shared" si="163"/>
        <v>266.75649509168346</v>
      </c>
      <c r="AK145" s="165">
        <f t="shared" si="163"/>
        <v>1009.1211573766602</v>
      </c>
      <c r="AL145" s="165">
        <f t="shared" si="163"/>
        <v>346.92446579542496</v>
      </c>
      <c r="AM145" s="165">
        <f t="shared" si="163"/>
        <v>0</v>
      </c>
      <c r="AN145" s="165">
        <f t="shared" si="163"/>
        <v>0</v>
      </c>
      <c r="AO145" s="165">
        <f t="shared" si="163"/>
        <v>0</v>
      </c>
      <c r="AP145" s="165">
        <f t="shared" si="163"/>
        <v>0</v>
      </c>
      <c r="AQ145" s="165">
        <f t="shared" si="163"/>
        <v>0</v>
      </c>
      <c r="AR145" s="165">
        <f t="shared" si="163"/>
        <v>96.111770288089758</v>
      </c>
      <c r="AS145" s="165">
        <f t="shared" si="163"/>
        <v>392.96956624193814</v>
      </c>
      <c r="AT145" s="165">
        <f t="shared" si="163"/>
        <v>381.00380739672232</v>
      </c>
      <c r="AU145" s="165">
        <f t="shared" si="163"/>
        <v>79.148741687069361</v>
      </c>
      <c r="AV145" s="165">
        <f t="shared" si="163"/>
        <v>222.34953617107897</v>
      </c>
      <c r="AW145" s="165"/>
      <c r="AX145" s="165">
        <f t="shared" ref="AX145:BL145" si="164">AX41/$A145</f>
        <v>363.03577464788737</v>
      </c>
      <c r="AY145" s="165">
        <f t="shared" si="164"/>
        <v>279.1625352112676</v>
      </c>
      <c r="AZ145" s="165">
        <f t="shared" si="164"/>
        <v>180.55690140845073</v>
      </c>
      <c r="BA145" s="165">
        <f t="shared" si="164"/>
        <v>184.97943661971831</v>
      </c>
      <c r="BB145" s="165">
        <f t="shared" si="164"/>
        <v>37.865352112676057</v>
      </c>
      <c r="BC145" s="165">
        <f t="shared" si="164"/>
        <v>0</v>
      </c>
      <c r="BD145" s="165">
        <f t="shared" si="164"/>
        <v>0</v>
      </c>
      <c r="BE145" s="165">
        <f t="shared" si="164"/>
        <v>57.183098591549296</v>
      </c>
      <c r="BF145" s="165">
        <f t="shared" si="164"/>
        <v>96.619718309859167</v>
      </c>
      <c r="BG145" s="165">
        <f t="shared" si="164"/>
        <v>169.01408450704227</v>
      </c>
      <c r="BH145" s="165">
        <f t="shared" si="164"/>
        <v>260.00000000000006</v>
      </c>
      <c r="BI145" s="165">
        <f t="shared" si="164"/>
        <v>40.985915492957751</v>
      </c>
      <c r="BJ145" s="165">
        <f t="shared" si="164"/>
        <v>47.464788732394375</v>
      </c>
      <c r="BK145" s="165">
        <f t="shared" si="164"/>
        <v>190.42253521126761</v>
      </c>
      <c r="BL145" s="165">
        <f t="shared" si="164"/>
        <v>338.02816901408454</v>
      </c>
      <c r="BM145" s="284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Q145" s="30"/>
      <c r="CR145" s="30"/>
      <c r="CS145" s="30"/>
      <c r="CT145" s="30"/>
      <c r="CU145" s="30"/>
      <c r="CV145" s="30"/>
      <c r="CW145" s="30"/>
      <c r="CX145" s="35"/>
      <c r="CY145" s="30"/>
      <c r="CZ145" s="30"/>
      <c r="EB145" s="34"/>
      <c r="EZ145" s="165">
        <f t="shared" si="146"/>
        <v>418.3098591549296</v>
      </c>
      <c r="FA145" s="165">
        <f t="shared" si="146"/>
        <v>61.971830985915503</v>
      </c>
      <c r="FB145" s="165">
        <f t="shared" si="146"/>
        <v>1032.3943661971832</v>
      </c>
    </row>
    <row r="146" spans="1:158" customFormat="1" x14ac:dyDescent="0.2">
      <c r="A146" s="41">
        <v>0.27600000000000002</v>
      </c>
      <c r="B146" s="41" t="s">
        <v>53</v>
      </c>
      <c r="C146" s="165">
        <f t="shared" ref="C146:AV146" si="165">C42/$A146</f>
        <v>16.031430904263164</v>
      </c>
      <c r="D146" s="165">
        <f t="shared" si="165"/>
        <v>7.7371875019238852</v>
      </c>
      <c r="E146" s="165">
        <f t="shared" si="165"/>
        <v>9.4225266715598455</v>
      </c>
      <c r="F146" s="165">
        <f t="shared" si="165"/>
        <v>17.127031986220278</v>
      </c>
      <c r="G146" s="165">
        <f t="shared" si="165"/>
        <v>11.85857451240158</v>
      </c>
      <c r="H146" s="165">
        <f t="shared" si="165"/>
        <v>17.208078850059579</v>
      </c>
      <c r="I146" s="165">
        <f t="shared" si="165"/>
        <v>13.499191588921315</v>
      </c>
      <c r="J146" s="165">
        <f t="shared" si="165"/>
        <v>15.154689173539635</v>
      </c>
      <c r="K146" s="165">
        <f t="shared" si="165"/>
        <v>17.40904092180558</v>
      </c>
      <c r="L146" s="165">
        <f t="shared" si="165"/>
        <v>23.441391499019442</v>
      </c>
      <c r="M146" s="165">
        <f t="shared" si="165"/>
        <v>17.755732335076786</v>
      </c>
      <c r="N146" s="165">
        <f t="shared" si="165"/>
        <v>15.380241094756752</v>
      </c>
      <c r="O146" s="165">
        <f t="shared" si="165"/>
        <v>19.73983119640263</v>
      </c>
      <c r="P146" s="165">
        <f t="shared" si="165"/>
        <v>16.09564099297469</v>
      </c>
      <c r="Q146" s="165">
        <f t="shared" si="165"/>
        <v>11.734775279989865</v>
      </c>
      <c r="R146" s="165">
        <f t="shared" si="165"/>
        <v>6.8882000548647442</v>
      </c>
      <c r="S146" s="165">
        <f t="shared" si="165"/>
        <v>17.7971820055329</v>
      </c>
      <c r="T146" s="165">
        <f t="shared" si="165"/>
        <v>14.710386225651892</v>
      </c>
      <c r="U146" s="165">
        <f t="shared" si="165"/>
        <v>14.132994563530112</v>
      </c>
      <c r="V146" s="165">
        <f t="shared" si="165"/>
        <v>5.9306634740774706</v>
      </c>
      <c r="W146" s="165">
        <f t="shared" si="165"/>
        <v>24.831262631682893</v>
      </c>
      <c r="X146" s="165">
        <f t="shared" si="165"/>
        <v>13.5610957495867</v>
      </c>
      <c r="Y146" s="165">
        <f t="shared" si="165"/>
        <v>15.653088836798325</v>
      </c>
      <c r="Z146" s="165">
        <f t="shared" si="165"/>
        <v>18.433055697263569</v>
      </c>
      <c r="AA146" s="165">
        <f t="shared" si="165"/>
        <v>54.49724907159797</v>
      </c>
      <c r="AB146" s="165">
        <f t="shared" si="165"/>
        <v>29.46176389794875</v>
      </c>
      <c r="AC146" s="165">
        <f t="shared" si="165"/>
        <v>27.209173597665643</v>
      </c>
      <c r="AD146" s="165">
        <f t="shared" si="165"/>
        <v>37.809644127730586</v>
      </c>
      <c r="AE146" s="165">
        <f t="shared" si="165"/>
        <v>26.378398856758718</v>
      </c>
      <c r="AF146" s="165">
        <f t="shared" si="165"/>
        <v>26.014492753623184</v>
      </c>
      <c r="AG146" s="165">
        <f t="shared" si="165"/>
        <v>5.5797101449275361</v>
      </c>
      <c r="AH146" s="165">
        <f t="shared" si="165"/>
        <v>19.546238543185343</v>
      </c>
      <c r="AI146" s="165">
        <f t="shared" si="165"/>
        <v>19.149453152799062</v>
      </c>
      <c r="AJ146" s="165">
        <f t="shared" si="165"/>
        <v>23.306461184082096</v>
      </c>
      <c r="AK146" s="165">
        <f t="shared" si="165"/>
        <v>23.819857655478792</v>
      </c>
      <c r="AL146" s="165">
        <f t="shared" si="165"/>
        <v>21.976883396623144</v>
      </c>
      <c r="AM146" s="165">
        <f t="shared" si="165"/>
        <v>0</v>
      </c>
      <c r="AN146" s="165">
        <f t="shared" si="165"/>
        <v>0</v>
      </c>
      <c r="AO146" s="165">
        <f t="shared" si="165"/>
        <v>0</v>
      </c>
      <c r="AP146" s="165">
        <f t="shared" si="165"/>
        <v>0</v>
      </c>
      <c r="AQ146" s="165">
        <f t="shared" si="165"/>
        <v>0</v>
      </c>
      <c r="AR146" s="165">
        <f t="shared" si="165"/>
        <v>24.248104959545493</v>
      </c>
      <c r="AS146" s="165">
        <f t="shared" si="165"/>
        <v>5.5616503235543346</v>
      </c>
      <c r="AT146" s="165">
        <f t="shared" si="165"/>
        <v>10.915040665755088</v>
      </c>
      <c r="AU146" s="165">
        <f t="shared" si="165"/>
        <v>21.55980221389818</v>
      </c>
      <c r="AV146" s="165">
        <f t="shared" si="165"/>
        <v>16.017956230667831</v>
      </c>
      <c r="AW146" s="165"/>
      <c r="AX146" s="165">
        <f t="shared" ref="AX146:BL146" si="166">AX42/$A146</f>
        <v>7.8010448550724636</v>
      </c>
      <c r="AY146" s="165">
        <f t="shared" si="166"/>
        <v>20.001407173913041</v>
      </c>
      <c r="AZ146" s="165">
        <f t="shared" si="166"/>
        <v>22.440899927536229</v>
      </c>
      <c r="BA146" s="165">
        <f t="shared" si="166"/>
        <v>21.298508623188408</v>
      </c>
      <c r="BB146" s="165">
        <f t="shared" si="166"/>
        <v>11.561552101449275</v>
      </c>
      <c r="BC146" s="165">
        <f t="shared" si="166"/>
        <v>5.2774275362318832</v>
      </c>
      <c r="BD146" s="165">
        <f t="shared" si="166"/>
        <v>10.471014492753623</v>
      </c>
      <c r="BE146" s="165">
        <f t="shared" si="166"/>
        <v>12.681159420289854</v>
      </c>
      <c r="BF146" s="165">
        <f t="shared" si="166"/>
        <v>10.688405797101449</v>
      </c>
      <c r="BG146" s="165">
        <f t="shared" si="166"/>
        <v>0</v>
      </c>
      <c r="BH146" s="165">
        <f t="shared" si="166"/>
        <v>23.623188405797098</v>
      </c>
      <c r="BI146" s="165">
        <f t="shared" si="166"/>
        <v>15.652173913043478</v>
      </c>
      <c r="BJ146" s="165">
        <f t="shared" si="166"/>
        <v>5.5797101449275361</v>
      </c>
      <c r="BK146" s="165">
        <f t="shared" si="166"/>
        <v>26.014492753623184</v>
      </c>
      <c r="BL146" s="165">
        <f t="shared" si="166"/>
        <v>0</v>
      </c>
      <c r="BM146" s="284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Q146" s="30"/>
      <c r="CR146" s="30"/>
      <c r="CS146" s="30"/>
      <c r="CT146" s="30"/>
      <c r="CU146" s="30"/>
      <c r="CV146" s="30"/>
      <c r="CW146" s="30"/>
      <c r="CX146" s="35"/>
      <c r="CY146" s="30"/>
      <c r="CZ146" s="30"/>
      <c r="EB146" s="34"/>
      <c r="EZ146" s="165">
        <f t="shared" si="146"/>
        <v>8.3695652173913047</v>
      </c>
      <c r="FA146" s="165">
        <f t="shared" si="146"/>
        <v>10.471014492753623</v>
      </c>
      <c r="FB146" s="165">
        <f t="shared" si="146"/>
        <v>5.4710144927536231</v>
      </c>
    </row>
    <row r="147" spans="1:158" customFormat="1" x14ac:dyDescent="0.2">
      <c r="A147">
        <v>21.1</v>
      </c>
      <c r="B147" t="s">
        <v>52</v>
      </c>
      <c r="C147" s="165">
        <f t="shared" ref="C147:AV147" si="167">C43/$A147</f>
        <v>8.2544607230851454</v>
      </c>
      <c r="D147" s="165">
        <f t="shared" si="167"/>
        <v>25.029117822886185</v>
      </c>
      <c r="E147" s="165">
        <f t="shared" si="167"/>
        <v>14.370893808211999</v>
      </c>
      <c r="F147" s="165">
        <f t="shared" si="167"/>
        <v>2.1167348000671846</v>
      </c>
      <c r="G147" s="165">
        <f t="shared" si="167"/>
        <v>11.645324314671823</v>
      </c>
      <c r="H147" s="165">
        <f t="shared" si="167"/>
        <v>2.7909751363056174</v>
      </c>
      <c r="I147" s="165">
        <f t="shared" si="167"/>
        <v>18.55102848577409</v>
      </c>
      <c r="J147" s="165">
        <f t="shared" si="167"/>
        <v>2.0501037391106389</v>
      </c>
      <c r="K147" s="165">
        <f t="shared" si="167"/>
        <v>21.375507441865828</v>
      </c>
      <c r="L147" s="165">
        <f t="shared" si="167"/>
        <v>19.355999844356049</v>
      </c>
      <c r="M147" s="165">
        <f t="shared" si="167"/>
        <v>11.60674811039566</v>
      </c>
      <c r="N147" s="165">
        <f t="shared" si="167"/>
        <v>14.97720235733996</v>
      </c>
      <c r="O147" s="165">
        <f t="shared" si="167"/>
        <v>12.723057671651381</v>
      </c>
      <c r="P147" s="165">
        <f t="shared" si="167"/>
        <v>9.5645517990677895</v>
      </c>
      <c r="Q147" s="165">
        <f t="shared" si="167"/>
        <v>22.983428290530476</v>
      </c>
      <c r="R147" s="165">
        <f t="shared" si="167"/>
        <v>24.35255316372864</v>
      </c>
      <c r="S147" s="165">
        <f t="shared" si="167"/>
        <v>20.975642255370222</v>
      </c>
      <c r="T147" s="165">
        <f t="shared" si="167"/>
        <v>20.937241224057811</v>
      </c>
      <c r="U147" s="165">
        <f t="shared" si="167"/>
        <v>3.4520384703700651</v>
      </c>
      <c r="V147" s="165">
        <f t="shared" si="167"/>
        <v>21.621055629850176</v>
      </c>
      <c r="W147" s="165">
        <f t="shared" si="167"/>
        <v>16.894497740824388</v>
      </c>
      <c r="X147" s="165">
        <f t="shared" si="167"/>
        <v>7.7509429036225308</v>
      </c>
      <c r="Y147" s="165">
        <f t="shared" si="167"/>
        <v>14.483829475864452</v>
      </c>
      <c r="Z147" s="165">
        <f t="shared" si="167"/>
        <v>9.8073378409154088</v>
      </c>
      <c r="AA147" s="165">
        <f t="shared" si="167"/>
        <v>52.779273496430903</v>
      </c>
      <c r="AB147" s="165">
        <f t="shared" si="167"/>
        <v>18.519568695055057</v>
      </c>
      <c r="AC147" s="165">
        <f t="shared" si="167"/>
        <v>22.402990628931992</v>
      </c>
      <c r="AD147" s="165">
        <f t="shared" si="167"/>
        <v>12.456647109374257</v>
      </c>
      <c r="AE147" s="165">
        <f t="shared" si="167"/>
        <v>32.263937172181649</v>
      </c>
      <c r="AF147" s="165">
        <f t="shared" si="167"/>
        <v>18.775355450236965</v>
      </c>
      <c r="AG147" s="165">
        <f t="shared" si="167"/>
        <v>18.613744075829384</v>
      </c>
      <c r="AH147" s="165">
        <f t="shared" si="167"/>
        <v>23.530487183953397</v>
      </c>
      <c r="AI147" s="165">
        <f t="shared" si="167"/>
        <v>40.157352637771673</v>
      </c>
      <c r="AJ147" s="165">
        <f t="shared" si="167"/>
        <v>11.894399732006613</v>
      </c>
      <c r="AK147" s="165">
        <f t="shared" si="167"/>
        <v>37.75768689184742</v>
      </c>
      <c r="AL147" s="165">
        <f t="shared" si="167"/>
        <v>29.121109073671345</v>
      </c>
      <c r="AM147" s="165">
        <f t="shared" si="167"/>
        <v>0</v>
      </c>
      <c r="AN147" s="165">
        <f t="shared" si="167"/>
        <v>0</v>
      </c>
      <c r="AO147" s="165">
        <f t="shared" si="167"/>
        <v>0</v>
      </c>
      <c r="AP147" s="165">
        <f t="shared" si="167"/>
        <v>0</v>
      </c>
      <c r="AQ147" s="165">
        <f t="shared" si="167"/>
        <v>0</v>
      </c>
      <c r="AR147" s="165">
        <f t="shared" si="167"/>
        <v>26.459242407209505</v>
      </c>
      <c r="AS147" s="165">
        <f t="shared" si="167"/>
        <v>0.80069733481001504</v>
      </c>
      <c r="AT147" s="165">
        <f t="shared" si="167"/>
        <v>7.0936523628909853</v>
      </c>
      <c r="AU147" s="165">
        <f t="shared" si="167"/>
        <v>24.937240968978891</v>
      </c>
      <c r="AV147" s="165">
        <f t="shared" si="167"/>
        <v>4.0716586534890347</v>
      </c>
      <c r="AW147" s="165"/>
      <c r="AX147" s="165">
        <f t="shared" ref="AX147:BL147" si="168">AX43/$A147</f>
        <v>16.77629109004739</v>
      </c>
      <c r="AY147" s="165">
        <f t="shared" si="168"/>
        <v>29.073921421800947</v>
      </c>
      <c r="AZ147" s="165">
        <f t="shared" si="168"/>
        <v>30.932215260663508</v>
      </c>
      <c r="BA147" s="165">
        <f t="shared" si="168"/>
        <v>43.828423791469191</v>
      </c>
      <c r="BB147" s="165">
        <f t="shared" si="168"/>
        <v>24.034110995260662</v>
      </c>
      <c r="BC147" s="165">
        <f t="shared" si="168"/>
        <v>20.417450142180094</v>
      </c>
      <c r="BD147" s="165">
        <f t="shared" si="168"/>
        <v>15.781990521327014</v>
      </c>
      <c r="BE147" s="165">
        <f t="shared" si="168"/>
        <v>27.937440758293839</v>
      </c>
      <c r="BF147" s="165">
        <f t="shared" si="168"/>
        <v>13.388625592417061</v>
      </c>
      <c r="BG147" s="165">
        <f t="shared" si="168"/>
        <v>25.450236966824644</v>
      </c>
      <c r="BH147" s="165">
        <f t="shared" si="168"/>
        <v>16.766350710900472</v>
      </c>
      <c r="BI147" s="165">
        <f t="shared" si="168"/>
        <v>19.658293838862559</v>
      </c>
      <c r="BJ147" s="165">
        <f t="shared" si="168"/>
        <v>18.613744075829384</v>
      </c>
      <c r="BK147" s="165">
        <f t="shared" si="168"/>
        <v>18.775355450236965</v>
      </c>
      <c r="BL147" s="165">
        <f t="shared" si="168"/>
        <v>30.900473933649288</v>
      </c>
      <c r="BM147" s="284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Q147" s="30"/>
      <c r="CR147" s="30"/>
      <c r="CS147" s="30"/>
      <c r="CT147" s="30"/>
      <c r="CU147" s="30"/>
      <c r="CV147" s="30"/>
      <c r="CW147" s="30"/>
      <c r="CX147" s="35"/>
      <c r="CY147" s="30"/>
      <c r="CZ147" s="30"/>
      <c r="EB147" s="34"/>
      <c r="EZ147" s="165">
        <f t="shared" si="146"/>
        <v>16.729857819905213</v>
      </c>
      <c r="FA147" s="165">
        <f t="shared" si="146"/>
        <v>20.284360189573459</v>
      </c>
      <c r="FB147" s="165">
        <f t="shared" si="146"/>
        <v>9.24170616113744</v>
      </c>
    </row>
    <row r="148" spans="1:158" customFormat="1" x14ac:dyDescent="0.2">
      <c r="A148" s="41">
        <v>1.3540000000000001</v>
      </c>
      <c r="B148" s="41" t="s">
        <v>51</v>
      </c>
      <c r="C148" s="165">
        <f t="shared" ref="C148:AV148" si="169">C44/$A148</f>
        <v>11.413874684343186</v>
      </c>
      <c r="D148" s="165">
        <f t="shared" si="169"/>
        <v>6.0483486858770874</v>
      </c>
      <c r="E148" s="165">
        <f t="shared" si="169"/>
        <v>7.0473877157316327</v>
      </c>
      <c r="F148" s="165">
        <f t="shared" si="169"/>
        <v>12.700436150543108</v>
      </c>
      <c r="G148" s="165">
        <f t="shared" si="169"/>
        <v>8.8403847165063176</v>
      </c>
      <c r="H148" s="165">
        <f t="shared" si="169"/>
        <v>11.265670558242226</v>
      </c>
      <c r="I148" s="165">
        <f t="shared" si="169"/>
        <v>12.320168018449319</v>
      </c>
      <c r="J148" s="165">
        <f t="shared" si="169"/>
        <v>9.8781619498334248</v>
      </c>
      <c r="K148" s="165">
        <f t="shared" si="169"/>
        <v>14.455629795611488</v>
      </c>
      <c r="L148" s="165">
        <f t="shared" si="169"/>
        <v>18.143465607560351</v>
      </c>
      <c r="M148" s="165">
        <f t="shared" si="169"/>
        <v>12.051009106479421</v>
      </c>
      <c r="N148" s="165">
        <f t="shared" si="169"/>
        <v>11.593882987081711</v>
      </c>
      <c r="O148" s="165">
        <f t="shared" si="169"/>
        <v>14.024670299925651</v>
      </c>
      <c r="P148" s="165">
        <f t="shared" si="169"/>
        <v>11.812571982572722</v>
      </c>
      <c r="Q148" s="165">
        <f t="shared" si="169"/>
        <v>8.5645403800221285</v>
      </c>
      <c r="R148" s="165">
        <f t="shared" si="169"/>
        <v>5.8518716421565076</v>
      </c>
      <c r="S148" s="165">
        <f t="shared" si="169"/>
        <v>13.719180249205648</v>
      </c>
      <c r="T148" s="165">
        <f t="shared" si="169"/>
        <v>12.895181415128926</v>
      </c>
      <c r="U148" s="165">
        <f t="shared" si="169"/>
        <v>9.6375208786085462</v>
      </c>
      <c r="V148" s="165">
        <f t="shared" si="169"/>
        <v>4.9128843257030574</v>
      </c>
      <c r="W148" s="165">
        <f t="shared" si="169"/>
        <v>20.585745696930651</v>
      </c>
      <c r="X148" s="165">
        <f t="shared" si="169"/>
        <v>9.6578313735194961</v>
      </c>
      <c r="Y148" s="165">
        <f t="shared" si="169"/>
        <v>13.373786826684912</v>
      </c>
      <c r="Z148" s="165">
        <f t="shared" si="169"/>
        <v>12.405314357451724</v>
      </c>
      <c r="AA148" s="165">
        <f t="shared" si="169"/>
        <v>38.383789628449009</v>
      </c>
      <c r="AB148" s="165">
        <f t="shared" si="169"/>
        <v>21.286035736873625</v>
      </c>
      <c r="AC148" s="165">
        <f t="shared" si="169"/>
        <v>18.563478591404436</v>
      </c>
      <c r="AD148" s="165">
        <f t="shared" si="169"/>
        <v>25.211720003711807</v>
      </c>
      <c r="AE148" s="165">
        <f t="shared" si="169"/>
        <v>18.452135345347347</v>
      </c>
      <c r="AF148" s="165">
        <f t="shared" si="169"/>
        <v>17.053175775480057</v>
      </c>
      <c r="AG148" s="165">
        <f t="shared" si="169"/>
        <v>5.1329394387001477</v>
      </c>
      <c r="AH148" s="165">
        <f t="shared" si="169"/>
        <v>15.675429033827667</v>
      </c>
      <c r="AI148" s="165">
        <f t="shared" si="169"/>
        <v>14.221953300267748</v>
      </c>
      <c r="AJ148" s="165">
        <f t="shared" si="169"/>
        <v>17.014013694358361</v>
      </c>
      <c r="AK148" s="165">
        <f t="shared" si="169"/>
        <v>15.7664574064279</v>
      </c>
      <c r="AL148" s="165">
        <f t="shared" si="169"/>
        <v>14.433993599307765</v>
      </c>
      <c r="AM148" s="165">
        <f t="shared" si="169"/>
        <v>0</v>
      </c>
      <c r="AN148" s="165">
        <f t="shared" si="169"/>
        <v>0</v>
      </c>
      <c r="AO148" s="165">
        <f t="shared" si="169"/>
        <v>0</v>
      </c>
      <c r="AP148" s="165">
        <f t="shared" si="169"/>
        <v>0</v>
      </c>
      <c r="AQ148" s="165">
        <f t="shared" si="169"/>
        <v>0</v>
      </c>
      <c r="AR148" s="165">
        <f t="shared" si="169"/>
        <v>23.164991110343085</v>
      </c>
      <c r="AS148" s="165">
        <f t="shared" si="169"/>
        <v>4.5780975669621542</v>
      </c>
      <c r="AT148" s="165">
        <f t="shared" si="169"/>
        <v>9.2943449817258585</v>
      </c>
      <c r="AU148" s="165">
        <f t="shared" si="169"/>
        <v>17.151748617572192</v>
      </c>
      <c r="AV148" s="165">
        <f t="shared" si="169"/>
        <v>11.631404051062823</v>
      </c>
      <c r="AW148" s="165"/>
      <c r="AX148" s="165">
        <f t="shared" ref="AX148:BL148" si="170">AX44/$A148</f>
        <v>5.6434393648449044</v>
      </c>
      <c r="AY148" s="165">
        <f t="shared" si="170"/>
        <v>13.363454135893649</v>
      </c>
      <c r="AZ148" s="165">
        <f t="shared" si="170"/>
        <v>18.265965214180206</v>
      </c>
      <c r="BA148" s="165">
        <f t="shared" si="170"/>
        <v>15.845728877400294</v>
      </c>
      <c r="BB148" s="165">
        <f t="shared" si="170"/>
        <v>10.192109970457903</v>
      </c>
      <c r="BC148" s="165">
        <f t="shared" si="170"/>
        <v>3.4675487444608564</v>
      </c>
      <c r="BD148" s="165">
        <f t="shared" si="170"/>
        <v>8.9364844903988168</v>
      </c>
      <c r="BE148" s="165">
        <f t="shared" si="170"/>
        <v>9.7193500738552423</v>
      </c>
      <c r="BF148" s="165">
        <f t="shared" si="170"/>
        <v>7.1639586410635143</v>
      </c>
      <c r="BG148" s="165">
        <f t="shared" si="170"/>
        <v>13.29394387001477</v>
      </c>
      <c r="BH148" s="165">
        <f t="shared" si="170"/>
        <v>15.849335302806498</v>
      </c>
      <c r="BI148" s="165">
        <f t="shared" si="170"/>
        <v>12.459379615952733</v>
      </c>
      <c r="BJ148" s="165">
        <f t="shared" si="170"/>
        <v>5.1329394387001477</v>
      </c>
      <c r="BK148" s="165">
        <f t="shared" si="170"/>
        <v>17.053175775480057</v>
      </c>
      <c r="BL148" s="165">
        <f t="shared" si="170"/>
        <v>19.202363367799112</v>
      </c>
      <c r="BM148" s="284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Q148" s="30"/>
      <c r="CR148" s="30"/>
      <c r="CS148" s="30"/>
      <c r="CT148" s="30"/>
      <c r="CU148" s="30"/>
      <c r="CV148" s="30"/>
      <c r="CW148" s="30"/>
      <c r="CX148" s="35"/>
      <c r="CY148" s="30"/>
      <c r="CZ148" s="30"/>
      <c r="EB148" s="34"/>
      <c r="EZ148" s="165">
        <f t="shared" si="146"/>
        <v>9.5273264401772515</v>
      </c>
      <c r="FA148" s="165">
        <f t="shared" si="146"/>
        <v>9.8301329394387</v>
      </c>
      <c r="FB148" s="165">
        <f t="shared" si="146"/>
        <v>4.3057607090103396</v>
      </c>
    </row>
    <row r="149" spans="1:158" customFormat="1" x14ac:dyDescent="0.2">
      <c r="A149" s="41">
        <v>0.44400000000000001</v>
      </c>
      <c r="B149" s="41" t="s">
        <v>50</v>
      </c>
      <c r="C149" s="165">
        <f t="shared" ref="C149:AV149" si="171">C45/$A149</f>
        <v>5.8063538204576624</v>
      </c>
      <c r="D149" s="165">
        <f t="shared" si="171"/>
        <v>3.9008085919751045</v>
      </c>
      <c r="E149" s="165">
        <f t="shared" si="171"/>
        <v>4.0712323291296064</v>
      </c>
      <c r="F149" s="165">
        <f t="shared" si="171"/>
        <v>9.2234290128252816</v>
      </c>
      <c r="G149" s="165">
        <f t="shared" si="171"/>
        <v>5.7100793715558007</v>
      </c>
      <c r="H149" s="165">
        <f t="shared" si="171"/>
        <v>5.9626212976788819</v>
      </c>
      <c r="I149" s="165">
        <f t="shared" si="171"/>
        <v>9.4713002256414054</v>
      </c>
      <c r="J149" s="165">
        <f t="shared" si="171"/>
        <v>4.3559116999551462</v>
      </c>
      <c r="K149" s="165">
        <f t="shared" si="171"/>
        <v>9.7472362549227984</v>
      </c>
      <c r="L149" s="165">
        <f t="shared" si="171"/>
        <v>11.339391475052714</v>
      </c>
      <c r="M149" s="165">
        <f t="shared" si="171"/>
        <v>6.5456032963923008</v>
      </c>
      <c r="N149" s="165">
        <f t="shared" si="171"/>
        <v>7.3266495050029494</v>
      </c>
      <c r="O149" s="165">
        <f t="shared" si="171"/>
        <v>7.4942885613762584</v>
      </c>
      <c r="P149" s="165">
        <f t="shared" si="171"/>
        <v>7.4877486790168186</v>
      </c>
      <c r="Q149" s="165">
        <f t="shared" si="171"/>
        <v>4.7933676782802586</v>
      </c>
      <c r="R149" s="165">
        <f t="shared" si="171"/>
        <v>3.9681478159210952</v>
      </c>
      <c r="S149" s="165">
        <f t="shared" si="171"/>
        <v>8.8436397744851316</v>
      </c>
      <c r="T149" s="165">
        <f t="shared" si="171"/>
        <v>9.1356752350746664</v>
      </c>
      <c r="U149" s="165">
        <f t="shared" si="171"/>
        <v>6.4438226251589814</v>
      </c>
      <c r="V149" s="165">
        <f t="shared" si="171"/>
        <v>3.3194279118465806</v>
      </c>
      <c r="W149" s="165">
        <f t="shared" si="171"/>
        <v>14.379402485802899</v>
      </c>
      <c r="X149" s="165">
        <f t="shared" si="171"/>
        <v>5.8262070536971695</v>
      </c>
      <c r="Y149" s="165">
        <f t="shared" si="171"/>
        <v>10.873653603852869</v>
      </c>
      <c r="Z149" s="165">
        <f t="shared" si="171"/>
        <v>6.8236217035986044</v>
      </c>
      <c r="AA149" s="165">
        <f t="shared" si="171"/>
        <v>19.894097756348618</v>
      </c>
      <c r="AB149" s="165">
        <f t="shared" si="171"/>
        <v>10.592556265040464</v>
      </c>
      <c r="AC149" s="165">
        <f t="shared" si="171"/>
        <v>8.7673893637547984</v>
      </c>
      <c r="AD149" s="165">
        <f t="shared" si="171"/>
        <v>13.07055504746703</v>
      </c>
      <c r="AE149" s="165">
        <f t="shared" si="171"/>
        <v>9.2123364016781366</v>
      </c>
      <c r="AF149" s="165">
        <f t="shared" si="171"/>
        <v>6.621621621621621</v>
      </c>
      <c r="AG149" s="165">
        <f t="shared" si="171"/>
        <v>3.9639639639639639</v>
      </c>
      <c r="AH149" s="165">
        <f t="shared" si="171"/>
        <v>10.451778572118986</v>
      </c>
      <c r="AI149" s="165">
        <f t="shared" si="171"/>
        <v>7.8442995013064518</v>
      </c>
      <c r="AJ149" s="165">
        <f t="shared" si="171"/>
        <v>10.456827832398357</v>
      </c>
      <c r="AK149" s="165">
        <f t="shared" si="171"/>
        <v>6.9376285245170042</v>
      </c>
      <c r="AL149" s="165">
        <f t="shared" si="171"/>
        <v>6.5056929488259065</v>
      </c>
      <c r="AM149" s="165">
        <f t="shared" si="171"/>
        <v>0</v>
      </c>
      <c r="AN149" s="165">
        <f t="shared" si="171"/>
        <v>0</v>
      </c>
      <c r="AO149" s="165">
        <f t="shared" si="171"/>
        <v>0</v>
      </c>
      <c r="AP149" s="165">
        <f t="shared" si="171"/>
        <v>0</v>
      </c>
      <c r="AQ149" s="165">
        <f t="shared" si="171"/>
        <v>0</v>
      </c>
      <c r="AR149" s="165">
        <f t="shared" si="171"/>
        <v>19.683606161779895</v>
      </c>
      <c r="AS149" s="165">
        <f t="shared" si="171"/>
        <v>5.3426709167818229</v>
      </c>
      <c r="AT149" s="165">
        <f t="shared" si="171"/>
        <v>6.7454243031438512</v>
      </c>
      <c r="AU149" s="165">
        <f t="shared" si="171"/>
        <v>10.905950284725201</v>
      </c>
      <c r="AV149" s="165">
        <f t="shared" si="171"/>
        <v>7.3755555917964379</v>
      </c>
      <c r="AW149" s="165"/>
      <c r="AX149" s="165">
        <f t="shared" ref="AX149:BL149" si="172">AX45/$A149</f>
        <v>2.7969761036036038</v>
      </c>
      <c r="AY149" s="165">
        <f t="shared" si="172"/>
        <v>5.4185977252252249</v>
      </c>
      <c r="AZ149" s="165">
        <f t="shared" si="172"/>
        <v>11.054858986486487</v>
      </c>
      <c r="BA149" s="165">
        <f t="shared" si="172"/>
        <v>7.5237779054054048</v>
      </c>
      <c r="BB149" s="165">
        <f t="shared" si="172"/>
        <v>6.5390932207207211</v>
      </c>
      <c r="BC149" s="165">
        <f t="shared" si="172"/>
        <v>1.5823536036036037</v>
      </c>
      <c r="BD149" s="165">
        <f t="shared" si="172"/>
        <v>6.9819819819819822</v>
      </c>
      <c r="BE149" s="165">
        <f t="shared" si="172"/>
        <v>5.7657657657657655</v>
      </c>
      <c r="BF149" s="165">
        <f t="shared" si="172"/>
        <v>3.7162162162162158</v>
      </c>
      <c r="BG149" s="165">
        <f t="shared" si="172"/>
        <v>0</v>
      </c>
      <c r="BH149" s="165">
        <f t="shared" si="172"/>
        <v>7.0945945945945947</v>
      </c>
      <c r="BI149" s="165">
        <f t="shared" si="172"/>
        <v>7.2072072072072073</v>
      </c>
      <c r="BJ149" s="165">
        <f t="shared" si="172"/>
        <v>3.9639639639639639</v>
      </c>
      <c r="BK149" s="165">
        <f t="shared" si="172"/>
        <v>6.621621621621621</v>
      </c>
      <c r="BL149" s="165">
        <f t="shared" si="172"/>
        <v>0</v>
      </c>
      <c r="BM149" s="284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Q149" s="30"/>
      <c r="CR149" s="30"/>
      <c r="CS149" s="30"/>
      <c r="CT149" s="30"/>
      <c r="CU149" s="30"/>
      <c r="CV149" s="30"/>
      <c r="CW149" s="30"/>
      <c r="CX149" s="35"/>
      <c r="CY149" s="30"/>
      <c r="CZ149" s="30"/>
      <c r="EB149" s="34"/>
      <c r="EZ149" s="165">
        <f t="shared" si="146"/>
        <v>8.378378378378379</v>
      </c>
      <c r="FA149" s="165">
        <f t="shared" si="146"/>
        <v>6.6441441441441444</v>
      </c>
      <c r="FB149" s="165">
        <f t="shared" si="146"/>
        <v>2.7702702702702702</v>
      </c>
    </row>
    <row r="150" spans="1:158" customFormat="1" x14ac:dyDescent="0.2">
      <c r="A150">
        <v>11.2</v>
      </c>
      <c r="B150" t="s">
        <v>49</v>
      </c>
      <c r="C150" s="165">
        <f t="shared" ref="C150:AV150" si="173">C46/$A150</f>
        <v>15.094503327761258</v>
      </c>
      <c r="D150" s="165">
        <f t="shared" si="173"/>
        <v>11.858747082772483</v>
      </c>
      <c r="E150" s="165">
        <f t="shared" si="173"/>
        <v>11.320694617935262</v>
      </c>
      <c r="F150" s="165">
        <f t="shared" si="173"/>
        <v>8.255532680756474</v>
      </c>
      <c r="G150" s="165">
        <f t="shared" si="173"/>
        <v>13.445919151928683</v>
      </c>
      <c r="H150" s="165">
        <f t="shared" si="173"/>
        <v>6.1776480317740816</v>
      </c>
      <c r="I150" s="165">
        <f t="shared" si="173"/>
        <v>11.283016666294099</v>
      </c>
      <c r="J150" s="165">
        <f t="shared" si="173"/>
        <v>7.4058057236357104</v>
      </c>
      <c r="K150" s="165">
        <f t="shared" si="173"/>
        <v>14.326315421319357</v>
      </c>
      <c r="L150" s="165">
        <f t="shared" si="173"/>
        <v>29.289024774150551</v>
      </c>
      <c r="M150" s="165">
        <f t="shared" si="173"/>
        <v>12.363043249471231</v>
      </c>
      <c r="N150" s="165">
        <f t="shared" si="173"/>
        <v>13.440964614460739</v>
      </c>
      <c r="O150" s="165">
        <f t="shared" si="173"/>
        <v>16.090253786375367</v>
      </c>
      <c r="P150" s="165">
        <f t="shared" si="173"/>
        <v>15.603151022251376</v>
      </c>
      <c r="Q150" s="165">
        <f t="shared" si="173"/>
        <v>9.2178380774763085</v>
      </c>
      <c r="R150" s="165">
        <f t="shared" si="173"/>
        <v>6.622074525526715</v>
      </c>
      <c r="S150" s="165">
        <f t="shared" si="173"/>
        <v>19.491417726888585</v>
      </c>
      <c r="T150" s="165">
        <f t="shared" si="173"/>
        <v>16.602838020039101</v>
      </c>
      <c r="U150" s="165">
        <f t="shared" si="173"/>
        <v>7.5458646535452818</v>
      </c>
      <c r="V150" s="165">
        <f t="shared" si="173"/>
        <v>28.001548699231567</v>
      </c>
      <c r="W150" s="165">
        <f t="shared" si="173"/>
        <v>21.374377356819608</v>
      </c>
      <c r="X150" s="165">
        <f t="shared" si="173"/>
        <v>9.920161210682279</v>
      </c>
      <c r="Y150" s="165">
        <f t="shared" si="173"/>
        <v>17.660600432512734</v>
      </c>
      <c r="Z150" s="165">
        <f t="shared" si="173"/>
        <v>12.918621726605233</v>
      </c>
      <c r="AA150" s="165">
        <f t="shared" si="173"/>
        <v>22.489019914706031</v>
      </c>
      <c r="AB150" s="165">
        <f t="shared" si="173"/>
        <v>11.431812389258686</v>
      </c>
      <c r="AC150" s="165">
        <f t="shared" si="173"/>
        <v>12.338631506153476</v>
      </c>
      <c r="AD150" s="165">
        <f t="shared" si="173"/>
        <v>13.930287907108125</v>
      </c>
      <c r="AE150" s="165">
        <f t="shared" si="173"/>
        <v>13.150427522156978</v>
      </c>
      <c r="AF150" s="165">
        <f t="shared" si="173"/>
        <v>18.928571428571431</v>
      </c>
      <c r="AG150" s="165">
        <f t="shared" si="173"/>
        <v>2.6785714285714288</v>
      </c>
      <c r="AH150" s="165">
        <f t="shared" si="173"/>
        <v>12.731807435920492</v>
      </c>
      <c r="AI150" s="165">
        <f t="shared" si="173"/>
        <v>15.317944790468651</v>
      </c>
      <c r="AJ150" s="165">
        <f t="shared" si="173"/>
        <v>17.272046945209162</v>
      </c>
      <c r="AK150" s="165">
        <f t="shared" si="173"/>
        <v>10.798380248275965</v>
      </c>
      <c r="AL150" s="165">
        <f t="shared" si="173"/>
        <v>14.208845966733492</v>
      </c>
      <c r="AM150" s="165">
        <f t="shared" si="173"/>
        <v>0</v>
      </c>
      <c r="AN150" s="165">
        <f t="shared" si="173"/>
        <v>0</v>
      </c>
      <c r="AO150" s="165">
        <f t="shared" si="173"/>
        <v>0</v>
      </c>
      <c r="AP150" s="165">
        <f t="shared" si="173"/>
        <v>0</v>
      </c>
      <c r="AQ150" s="165">
        <f t="shared" si="173"/>
        <v>0</v>
      </c>
      <c r="AR150" s="165">
        <f t="shared" si="173"/>
        <v>9.2186042013888958</v>
      </c>
      <c r="AS150" s="165">
        <f t="shared" si="173"/>
        <v>10.589630932531135</v>
      </c>
      <c r="AT150" s="165">
        <f t="shared" si="173"/>
        <v>5.2456656790655494</v>
      </c>
      <c r="AU150" s="165">
        <f t="shared" si="173"/>
        <v>19.832531893316077</v>
      </c>
      <c r="AV150" s="165">
        <f t="shared" si="173"/>
        <v>12.246158196389427</v>
      </c>
      <c r="AW150" s="165"/>
      <c r="AX150" s="165">
        <f t="shared" ref="AX150:BL150" si="174">AX46/$A150</f>
        <v>9.1964285714285712</v>
      </c>
      <c r="AY150" s="165">
        <f t="shared" si="174"/>
        <v>11.696428571428573</v>
      </c>
      <c r="AZ150" s="165">
        <f t="shared" si="174"/>
        <v>9.6428571428571441</v>
      </c>
      <c r="BA150" s="165">
        <f t="shared" si="174"/>
        <v>12.410714285714286</v>
      </c>
      <c r="BB150" s="165">
        <f t="shared" si="174"/>
        <v>6.9642857142857144</v>
      </c>
      <c r="BC150" s="165">
        <f t="shared" si="174"/>
        <v>7.4071770535714281</v>
      </c>
      <c r="BD150" s="165">
        <f t="shared" si="174"/>
        <v>7.8571428571428577</v>
      </c>
      <c r="BE150" s="165">
        <f t="shared" si="174"/>
        <v>8.0357142857142865</v>
      </c>
      <c r="BF150" s="165">
        <f t="shared" si="174"/>
        <v>11.428571428571429</v>
      </c>
      <c r="BG150" s="165">
        <f t="shared" si="174"/>
        <v>9.375</v>
      </c>
      <c r="BH150" s="165">
        <f t="shared" si="174"/>
        <v>12.232142857142858</v>
      </c>
      <c r="BI150" s="165">
        <f t="shared" si="174"/>
        <v>7.6785714285714288</v>
      </c>
      <c r="BJ150" s="165">
        <f t="shared" si="174"/>
        <v>2.6785714285714288</v>
      </c>
      <c r="BK150" s="165">
        <f t="shared" si="174"/>
        <v>18.928571428571431</v>
      </c>
      <c r="BL150" s="165">
        <f t="shared" si="174"/>
        <v>12.410714285714286</v>
      </c>
      <c r="BM150" s="284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Q150" s="30"/>
      <c r="CR150" s="30"/>
      <c r="CS150" s="30"/>
      <c r="CT150" s="30"/>
      <c r="CU150" s="30"/>
      <c r="CV150" s="30"/>
      <c r="CW150" s="30"/>
      <c r="CX150" s="35"/>
      <c r="CY150" s="30"/>
      <c r="CZ150" s="30"/>
      <c r="EB150" s="34"/>
      <c r="EZ150" s="165">
        <f t="shared" si="146"/>
        <v>3.660714285714286</v>
      </c>
      <c r="FA150" s="165">
        <f t="shared" si="146"/>
        <v>9.2857142857142865</v>
      </c>
      <c r="FB150" s="165">
        <f t="shared" si="146"/>
        <v>4.2857142857142856</v>
      </c>
    </row>
    <row r="151" spans="1:158" customFormat="1" x14ac:dyDescent="0.2">
      <c r="A151">
        <v>0.309</v>
      </c>
      <c r="B151" t="s">
        <v>48</v>
      </c>
      <c r="C151" s="165">
        <f t="shared" ref="C151:AV151" si="175">C47/$A151</f>
        <v>14.644077161493497</v>
      </c>
      <c r="D151" s="165">
        <f t="shared" si="175"/>
        <v>11.315649799226787</v>
      </c>
      <c r="E151" s="165">
        <f t="shared" si="175"/>
        <v>10.288966959841053</v>
      </c>
      <c r="F151" s="165">
        <f t="shared" si="175"/>
        <v>11.452593969669628</v>
      </c>
      <c r="G151" s="165">
        <f t="shared" si="175"/>
        <v>13.209160578289564</v>
      </c>
      <c r="H151" s="165">
        <f t="shared" si="175"/>
        <v>6.7971587610095971</v>
      </c>
      <c r="I151" s="165">
        <f t="shared" si="175"/>
        <v>12.271450669842611</v>
      </c>
      <c r="J151" s="165">
        <f t="shared" si="175"/>
        <v>8.1940945265952365</v>
      </c>
      <c r="K151" s="165">
        <f t="shared" si="175"/>
        <v>13.386341954834771</v>
      </c>
      <c r="L151" s="165">
        <f t="shared" si="175"/>
        <v>27.015721301062179</v>
      </c>
      <c r="M151" s="165">
        <f t="shared" si="175"/>
        <v>12.092697321886549</v>
      </c>
      <c r="N151" s="165">
        <f t="shared" si="175"/>
        <v>12.825307210052305</v>
      </c>
      <c r="O151" s="165">
        <f t="shared" si="175"/>
        <v>16.108887333894739</v>
      </c>
      <c r="P151" s="165">
        <f t="shared" si="175"/>
        <v>14.774493190982188</v>
      </c>
      <c r="Q151" s="165">
        <f t="shared" si="175"/>
        <v>8.3432312572506646</v>
      </c>
      <c r="R151" s="165">
        <f t="shared" si="175"/>
        <v>6.8213560741651831</v>
      </c>
      <c r="S151" s="165">
        <f t="shared" si="175"/>
        <v>15.268626891318197</v>
      </c>
      <c r="T151" s="165">
        <f t="shared" si="175"/>
        <v>15.573189164386214</v>
      </c>
      <c r="U151" s="165">
        <f t="shared" si="175"/>
        <v>9.7236562590540707</v>
      </c>
      <c r="V151" s="165">
        <f t="shared" si="175"/>
        <v>22.390111480814497</v>
      </c>
      <c r="W151" s="165">
        <f t="shared" si="175"/>
        <v>18.931515618683402</v>
      </c>
      <c r="X151" s="165">
        <f t="shared" si="175"/>
        <v>10.362647395149159</v>
      </c>
      <c r="Y151" s="165">
        <f t="shared" si="175"/>
        <v>16.763961826604323</v>
      </c>
      <c r="Z151" s="165">
        <f t="shared" si="175"/>
        <v>12.846042848996314</v>
      </c>
      <c r="AA151" s="165">
        <f t="shared" si="175"/>
        <v>20.977474439158769</v>
      </c>
      <c r="AB151" s="165">
        <f t="shared" si="175"/>
        <v>11.124954644448438</v>
      </c>
      <c r="AC151" s="165">
        <f t="shared" si="175"/>
        <v>12.879374544337514</v>
      </c>
      <c r="AD151" s="165">
        <f t="shared" si="175"/>
        <v>15.113796005397871</v>
      </c>
      <c r="AE151" s="165">
        <f t="shared" si="175"/>
        <v>12.606802383749761</v>
      </c>
      <c r="AF151" s="165">
        <f t="shared" si="175"/>
        <v>0</v>
      </c>
      <c r="AG151" s="165">
        <f t="shared" si="175"/>
        <v>0</v>
      </c>
      <c r="AH151" s="165">
        <f t="shared" si="175"/>
        <v>11.542416080588962</v>
      </c>
      <c r="AI151" s="165">
        <f t="shared" si="175"/>
        <v>13.116445370233219</v>
      </c>
      <c r="AJ151" s="165">
        <f t="shared" si="175"/>
        <v>17.607801173957188</v>
      </c>
      <c r="AK151" s="165">
        <f t="shared" si="175"/>
        <v>11.17993303148041</v>
      </c>
      <c r="AL151" s="165">
        <f t="shared" si="175"/>
        <v>12.471505553824299</v>
      </c>
      <c r="AM151" s="165">
        <f t="shared" si="175"/>
        <v>0</v>
      </c>
      <c r="AN151" s="165">
        <f t="shared" si="175"/>
        <v>0</v>
      </c>
      <c r="AO151" s="165">
        <f t="shared" si="175"/>
        <v>0</v>
      </c>
      <c r="AP151" s="165">
        <f t="shared" si="175"/>
        <v>0</v>
      </c>
      <c r="AQ151" s="165">
        <f t="shared" si="175"/>
        <v>0</v>
      </c>
      <c r="AR151" s="165">
        <f t="shared" si="175"/>
        <v>9.7094355229961131</v>
      </c>
      <c r="AS151" s="165">
        <f t="shared" si="175"/>
        <v>21.783880630155235</v>
      </c>
      <c r="AT151" s="165">
        <f t="shared" si="175"/>
        <v>5.0977034228996478</v>
      </c>
      <c r="AU151" s="165">
        <f t="shared" si="175"/>
        <v>16.42989528589478</v>
      </c>
      <c r="AV151" s="165">
        <f t="shared" si="175"/>
        <v>12.62033796820123</v>
      </c>
      <c r="AW151" s="165"/>
      <c r="AX151" s="165">
        <f t="shared" ref="AX151:BL151" si="176">AX47/$A151</f>
        <v>22.653721682847898</v>
      </c>
      <c r="AY151" s="165">
        <f t="shared" si="176"/>
        <v>25.889967637540455</v>
      </c>
      <c r="AZ151" s="165">
        <f t="shared" si="176"/>
        <v>19.417475728155338</v>
      </c>
      <c r="BA151" s="165">
        <f t="shared" si="176"/>
        <v>22.653721682847898</v>
      </c>
      <c r="BB151" s="165">
        <f t="shared" si="176"/>
        <v>12.944983818770227</v>
      </c>
      <c r="BC151" s="165">
        <f t="shared" si="176"/>
        <v>7.4404692556634302</v>
      </c>
      <c r="BD151" s="165">
        <f t="shared" si="176"/>
        <v>8.7378640776699044</v>
      </c>
      <c r="BE151" s="165">
        <f t="shared" si="176"/>
        <v>0</v>
      </c>
      <c r="BF151" s="165">
        <f t="shared" si="176"/>
        <v>0</v>
      </c>
      <c r="BG151" s="165">
        <f t="shared" si="176"/>
        <v>0</v>
      </c>
      <c r="BH151" s="165">
        <f t="shared" si="176"/>
        <v>0</v>
      </c>
      <c r="BI151" s="165">
        <f t="shared" si="176"/>
        <v>0</v>
      </c>
      <c r="BJ151" s="165">
        <f t="shared" si="176"/>
        <v>0</v>
      </c>
      <c r="BK151" s="165">
        <f t="shared" si="176"/>
        <v>0</v>
      </c>
      <c r="BL151" s="165">
        <f t="shared" si="176"/>
        <v>0</v>
      </c>
      <c r="BM151" s="284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Q151" s="30"/>
      <c r="CR151" s="30"/>
      <c r="CS151" s="30"/>
      <c r="CT151" s="30"/>
      <c r="CU151" s="30"/>
      <c r="CV151" s="30"/>
      <c r="CW151" s="30"/>
      <c r="CX151" s="35"/>
      <c r="CY151" s="30"/>
      <c r="CZ151" s="30"/>
      <c r="EB151" s="34"/>
      <c r="EZ151" s="165">
        <f t="shared" si="146"/>
        <v>0</v>
      </c>
      <c r="FA151" s="165">
        <f t="shared" si="146"/>
        <v>0</v>
      </c>
      <c r="FB151" s="165">
        <f t="shared" si="146"/>
        <v>0</v>
      </c>
    </row>
    <row r="152" spans="1:158" customFormat="1" x14ac:dyDescent="0.2">
      <c r="A152" s="41">
        <v>0.16800000000000001</v>
      </c>
      <c r="B152" s="41" t="s">
        <v>47</v>
      </c>
      <c r="C152" s="165">
        <f t="shared" ref="C152:AV152" si="177">C48/$A152</f>
        <v>7.4495447391554679</v>
      </c>
      <c r="D152" s="165">
        <f t="shared" si="177"/>
        <v>4.1063811974066065</v>
      </c>
      <c r="E152" s="165">
        <f t="shared" si="177"/>
        <v>4.6175845466724619</v>
      </c>
      <c r="F152" s="165">
        <f t="shared" si="177"/>
        <v>1.8432068970461946</v>
      </c>
      <c r="G152" s="165">
        <f t="shared" si="177"/>
        <v>4.766912623172753</v>
      </c>
      <c r="H152" s="165">
        <f t="shared" si="177"/>
        <v>1.8344500118676681</v>
      </c>
      <c r="I152" s="165">
        <f t="shared" si="177"/>
        <v>6.38752712488043</v>
      </c>
      <c r="J152" s="165">
        <f t="shared" si="177"/>
        <v>2.6460753514414908</v>
      </c>
      <c r="K152" s="165">
        <f t="shared" si="177"/>
        <v>7.1164259470602742</v>
      </c>
      <c r="L152" s="165">
        <f t="shared" si="177"/>
        <v>7.6653249471839633</v>
      </c>
      <c r="M152" s="165">
        <f t="shared" si="177"/>
        <v>4.1672923831529545</v>
      </c>
      <c r="N152" s="165">
        <f t="shared" si="177"/>
        <v>5.5500901991384568</v>
      </c>
      <c r="O152" s="165">
        <f t="shared" si="177"/>
        <v>4.3149050939218787</v>
      </c>
      <c r="P152" s="165">
        <f t="shared" si="177"/>
        <v>4.738808712885441</v>
      </c>
      <c r="Q152" s="165">
        <f t="shared" si="177"/>
        <v>4.1739603764513076</v>
      </c>
      <c r="R152" s="165">
        <f t="shared" si="177"/>
        <v>3.4645705645864835</v>
      </c>
      <c r="S152" s="165">
        <f t="shared" si="177"/>
        <v>7.3933991151996592</v>
      </c>
      <c r="T152" s="165">
        <f t="shared" si="177"/>
        <v>7.4045336927649732</v>
      </c>
      <c r="U152" s="165">
        <f t="shared" si="177"/>
        <v>2.6202122404311003</v>
      </c>
      <c r="V152" s="165">
        <f t="shared" si="177"/>
        <v>4.3493099309574879</v>
      </c>
      <c r="W152" s="165">
        <f t="shared" si="177"/>
        <v>10.013604710079616</v>
      </c>
      <c r="X152" s="165">
        <f t="shared" si="177"/>
        <v>4.5302674290512766</v>
      </c>
      <c r="Y152" s="165">
        <f t="shared" si="177"/>
        <v>7.4632448877247963</v>
      </c>
      <c r="Z152" s="165">
        <f t="shared" si="177"/>
        <v>4.1464892989044273</v>
      </c>
      <c r="AA152" s="165">
        <f t="shared" si="177"/>
        <v>12.460710626905808</v>
      </c>
      <c r="AB152" s="165">
        <f t="shared" si="177"/>
        <v>6.5197685121256193</v>
      </c>
      <c r="AC152" s="165">
        <f t="shared" si="177"/>
        <v>4.8594364921488333</v>
      </c>
      <c r="AD152" s="165">
        <f t="shared" si="177"/>
        <v>4.8454943396372654</v>
      </c>
      <c r="AE152" s="165">
        <f t="shared" si="177"/>
        <v>6.374671732645683</v>
      </c>
      <c r="AF152" s="165">
        <f t="shared" si="177"/>
        <v>4.583333333333333</v>
      </c>
      <c r="AG152" s="165">
        <f t="shared" si="177"/>
        <v>4.0476190476190474</v>
      </c>
      <c r="AH152" s="165">
        <f t="shared" si="177"/>
        <v>7.9987549487408716</v>
      </c>
      <c r="AI152" s="165">
        <f t="shared" si="177"/>
        <v>7.7080335379238472</v>
      </c>
      <c r="AJ152" s="165">
        <f t="shared" si="177"/>
        <v>5.1274716748958067</v>
      </c>
      <c r="AK152" s="165">
        <f t="shared" si="177"/>
        <v>4.0072832565564029</v>
      </c>
      <c r="AL152" s="165">
        <f t="shared" si="177"/>
        <v>4.517147694205307</v>
      </c>
      <c r="AM152" s="165">
        <f t="shared" si="177"/>
        <v>0</v>
      </c>
      <c r="AN152" s="165">
        <f t="shared" si="177"/>
        <v>0</v>
      </c>
      <c r="AO152" s="165">
        <f t="shared" si="177"/>
        <v>0</v>
      </c>
      <c r="AP152" s="165">
        <f t="shared" si="177"/>
        <v>0</v>
      </c>
      <c r="AQ152" s="165">
        <f t="shared" si="177"/>
        <v>0</v>
      </c>
      <c r="AR152" s="165">
        <f t="shared" si="177"/>
        <v>18.008159152272398</v>
      </c>
      <c r="AS152" s="165">
        <f t="shared" si="177"/>
        <v>1.3465568935682055</v>
      </c>
      <c r="AT152" s="165">
        <f t="shared" si="177"/>
        <v>5.8581037464734598</v>
      </c>
      <c r="AU152" s="165">
        <f t="shared" si="177"/>
        <v>8.2847405578019799</v>
      </c>
      <c r="AV152" s="165">
        <f t="shared" si="177"/>
        <v>3.3792318559569101</v>
      </c>
      <c r="AW152" s="165"/>
      <c r="AX152" s="165">
        <f t="shared" ref="AX152:BL152" si="178">AX48/$A152</f>
        <v>2.6613325022900765</v>
      </c>
      <c r="AY152" s="165">
        <f t="shared" si="178"/>
        <v>3.5079062936386762</v>
      </c>
      <c r="AZ152" s="165">
        <f t="shared" si="178"/>
        <v>8.2370217062159199</v>
      </c>
      <c r="BA152" s="165">
        <f t="shared" si="178"/>
        <v>5.376344861432206</v>
      </c>
      <c r="BB152" s="165">
        <f t="shared" si="178"/>
        <v>5.6757412627408215</v>
      </c>
      <c r="BC152" s="165">
        <f t="shared" si="178"/>
        <v>3.2440178571428571</v>
      </c>
      <c r="BD152" s="165">
        <f t="shared" si="178"/>
        <v>6.3095238095238093</v>
      </c>
      <c r="BE152" s="165">
        <f t="shared" si="178"/>
        <v>4.7619047619047619</v>
      </c>
      <c r="BF152" s="165">
        <f t="shared" si="178"/>
        <v>2.6190476190476191</v>
      </c>
      <c r="BG152" s="165">
        <f t="shared" si="178"/>
        <v>0</v>
      </c>
      <c r="BH152" s="165">
        <f t="shared" si="178"/>
        <v>4.3452380952380949</v>
      </c>
      <c r="BI152" s="165">
        <f t="shared" si="178"/>
        <v>5.4761904761904763</v>
      </c>
      <c r="BJ152" s="165">
        <f t="shared" si="178"/>
        <v>4.0476190476190474</v>
      </c>
      <c r="BK152" s="165">
        <f t="shared" si="178"/>
        <v>4.583333333333333</v>
      </c>
      <c r="BL152" s="165">
        <f t="shared" si="178"/>
        <v>0</v>
      </c>
      <c r="BM152" s="284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Q152" s="30"/>
      <c r="CR152" s="30"/>
      <c r="CS152" s="30"/>
      <c r="CT152" s="30"/>
      <c r="CU152" s="30"/>
      <c r="CV152" s="30"/>
      <c r="CW152" s="30"/>
      <c r="CX152" s="35"/>
      <c r="CY152" s="30"/>
      <c r="CZ152" s="30"/>
      <c r="EB152" s="34"/>
      <c r="EZ152" s="165">
        <f t="shared" si="146"/>
        <v>7.3214285714285712</v>
      </c>
      <c r="FA152" s="165">
        <f t="shared" si="146"/>
        <v>5.7142857142857135</v>
      </c>
      <c r="FB152" s="165">
        <f t="shared" si="146"/>
        <v>1.6071428571428572</v>
      </c>
    </row>
    <row r="153" spans="1:158" customFormat="1" x14ac:dyDescent="0.2">
      <c r="A153" s="41">
        <v>0.59599999999999997</v>
      </c>
      <c r="B153" s="41" t="s">
        <v>46</v>
      </c>
      <c r="C153" s="165">
        <f t="shared" ref="C153:AV153" si="179">C49/$A153</f>
        <v>3.5659725951661936</v>
      </c>
      <c r="D153" s="165">
        <f t="shared" si="179"/>
        <v>2.5346485915415649</v>
      </c>
      <c r="E153" s="165">
        <f t="shared" si="179"/>
        <v>2.7340975391587916</v>
      </c>
      <c r="F153" s="165">
        <f t="shared" si="179"/>
        <v>7.1526245482867843</v>
      </c>
      <c r="G153" s="165">
        <f t="shared" si="179"/>
        <v>4.3633344597292618</v>
      </c>
      <c r="H153" s="165">
        <f t="shared" si="179"/>
        <v>3.3560289393665999</v>
      </c>
      <c r="I153" s="165">
        <f t="shared" si="179"/>
        <v>7.0013324839087074</v>
      </c>
      <c r="J153" s="165">
        <f t="shared" si="179"/>
        <v>1.9856056405046576</v>
      </c>
      <c r="K153" s="165">
        <f t="shared" si="179"/>
        <v>7.0184804679076738</v>
      </c>
      <c r="L153" s="165">
        <f t="shared" si="179"/>
        <v>7.522346149947106</v>
      </c>
      <c r="M153" s="165">
        <f t="shared" si="179"/>
        <v>3.9062048989826104</v>
      </c>
      <c r="N153" s="165">
        <f t="shared" si="179"/>
        <v>4.8737645860066658</v>
      </c>
      <c r="O153" s="165">
        <f t="shared" si="179"/>
        <v>4.1983819938974154</v>
      </c>
      <c r="P153" s="165">
        <f t="shared" si="179"/>
        <v>5.1108541250756945</v>
      </c>
      <c r="Q153" s="165">
        <f t="shared" si="179"/>
        <v>2.9079976688587621</v>
      </c>
      <c r="R153" s="165">
        <f t="shared" si="179"/>
        <v>2.6769678615091181</v>
      </c>
      <c r="S153" s="165">
        <f t="shared" si="179"/>
        <v>5.9769487511114878</v>
      </c>
      <c r="T153" s="165">
        <f t="shared" si="179"/>
        <v>6.2527645435702714</v>
      </c>
      <c r="U153" s="165">
        <f t="shared" si="179"/>
        <v>4.5388448207308461</v>
      </c>
      <c r="V153" s="165">
        <f t="shared" si="179"/>
        <v>2.5259220187373521</v>
      </c>
      <c r="W153" s="165">
        <f t="shared" si="179"/>
        <v>10.505473333835129</v>
      </c>
      <c r="X153" s="165">
        <f t="shared" si="179"/>
        <v>4.0606949936124677</v>
      </c>
      <c r="Y153" s="165">
        <f t="shared" si="179"/>
        <v>8.6249918641736034</v>
      </c>
      <c r="Z153" s="165">
        <f t="shared" si="179"/>
        <v>4.2839462888774253</v>
      </c>
      <c r="AA153" s="165">
        <f t="shared" si="179"/>
        <v>9.7397916349809037</v>
      </c>
      <c r="AB153" s="165">
        <f t="shared" si="179"/>
        <v>5.1925734648441644</v>
      </c>
      <c r="AC153" s="165">
        <f t="shared" si="179"/>
        <v>4.2482703312322601</v>
      </c>
      <c r="AD153" s="165">
        <f t="shared" si="179"/>
        <v>6.2535927626214125</v>
      </c>
      <c r="AE153" s="165">
        <f t="shared" si="179"/>
        <v>4.1263389333351359</v>
      </c>
      <c r="AF153" s="165">
        <f t="shared" si="179"/>
        <v>2.8523489932885906</v>
      </c>
      <c r="AG153" s="165">
        <f t="shared" si="179"/>
        <v>2.9697986577181208</v>
      </c>
      <c r="AH153" s="165">
        <f t="shared" si="179"/>
        <v>6.9461229665936131</v>
      </c>
      <c r="AI153" s="165">
        <f t="shared" si="179"/>
        <v>4.8905334154970594</v>
      </c>
      <c r="AJ153" s="165">
        <f t="shared" si="179"/>
        <v>6.7809281312512217</v>
      </c>
      <c r="AK153" s="165">
        <f t="shared" si="179"/>
        <v>2.7597287729611915</v>
      </c>
      <c r="AL153" s="165">
        <f t="shared" si="179"/>
        <v>2.5346867719987927</v>
      </c>
      <c r="AM153" s="165">
        <f t="shared" si="179"/>
        <v>0</v>
      </c>
      <c r="AN153" s="165">
        <f t="shared" si="179"/>
        <v>0</v>
      </c>
      <c r="AO153" s="165">
        <f t="shared" si="179"/>
        <v>0</v>
      </c>
      <c r="AP153" s="165">
        <f t="shared" si="179"/>
        <v>0</v>
      </c>
      <c r="AQ153" s="165">
        <f t="shared" si="179"/>
        <v>0</v>
      </c>
      <c r="AR153" s="165">
        <f t="shared" si="179"/>
        <v>15.654544458487468</v>
      </c>
      <c r="AS153" s="165">
        <f t="shared" si="179"/>
        <v>5.2594585803712652</v>
      </c>
      <c r="AT153" s="165">
        <f t="shared" si="179"/>
        <v>4.8955251651762595</v>
      </c>
      <c r="AU153" s="165">
        <f t="shared" si="179"/>
        <v>7.2831173745750846</v>
      </c>
      <c r="AV153" s="165">
        <f t="shared" si="179"/>
        <v>5.3442144595295149</v>
      </c>
      <c r="AW153" s="165"/>
      <c r="AX153" s="165">
        <f t="shared" ref="AX153:BL153" si="180">AX49/$A153</f>
        <v>1.2853673398491501</v>
      </c>
      <c r="AY153" s="165">
        <f t="shared" si="180"/>
        <v>2.4192187679721173</v>
      </c>
      <c r="AZ153" s="165">
        <f t="shared" si="180"/>
        <v>7.2898450972851894</v>
      </c>
      <c r="BA153" s="165">
        <f t="shared" si="180"/>
        <v>3.9100081836485558</v>
      </c>
      <c r="BB153" s="165">
        <f t="shared" si="180"/>
        <v>4.5859265175349515</v>
      </c>
      <c r="BC153" s="165">
        <f t="shared" si="180"/>
        <v>0.74461409395973166</v>
      </c>
      <c r="BD153" s="165">
        <f t="shared" si="180"/>
        <v>5.40268456375839</v>
      </c>
      <c r="BE153" s="165">
        <f t="shared" si="180"/>
        <v>4.1442953020134237</v>
      </c>
      <c r="BF153" s="165">
        <f t="shared" si="180"/>
        <v>2.550335570469799</v>
      </c>
      <c r="BG153" s="165">
        <f t="shared" si="180"/>
        <v>0</v>
      </c>
      <c r="BH153" s="165">
        <f t="shared" si="180"/>
        <v>3.4563758389261747</v>
      </c>
      <c r="BI153" s="165">
        <f t="shared" si="180"/>
        <v>4.3120805369127515</v>
      </c>
      <c r="BJ153" s="165">
        <f t="shared" si="180"/>
        <v>2.9697986577181208</v>
      </c>
      <c r="BK153" s="165">
        <f t="shared" si="180"/>
        <v>2.8523489932885906</v>
      </c>
      <c r="BL153" s="165">
        <f t="shared" si="180"/>
        <v>0</v>
      </c>
      <c r="BM153" s="284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Q153" s="30"/>
      <c r="CR153" s="30"/>
      <c r="CS153" s="30"/>
      <c r="CT153" s="30"/>
      <c r="CU153" s="30"/>
      <c r="CV153" s="30"/>
      <c r="CW153" s="30"/>
      <c r="CX153" s="35"/>
      <c r="CY153" s="30"/>
      <c r="CZ153" s="30"/>
      <c r="EB153" s="34"/>
      <c r="EZ153" s="165">
        <f t="shared" si="146"/>
        <v>7.2483221476510078</v>
      </c>
      <c r="FA153" s="165">
        <f t="shared" si="146"/>
        <v>4.8154362416107386</v>
      </c>
      <c r="FB153" s="165">
        <f t="shared" si="146"/>
        <v>2.1644295302013425</v>
      </c>
    </row>
    <row r="154" spans="1:158" customFormat="1" x14ac:dyDescent="0.2">
      <c r="A154" s="41">
        <v>0.108</v>
      </c>
      <c r="B154" s="41" t="s">
        <v>45</v>
      </c>
      <c r="C154" s="165">
        <f t="shared" ref="C154:AV154" si="181">C50/$A154</f>
        <v>2.9704584853995666</v>
      </c>
      <c r="D154" s="165">
        <f t="shared" si="181"/>
        <v>2.1751503268583861</v>
      </c>
      <c r="E154" s="165">
        <f t="shared" si="181"/>
        <v>2.3559195187805639</v>
      </c>
      <c r="F154" s="165">
        <f t="shared" si="181"/>
        <v>7.696530634729271</v>
      </c>
      <c r="G154" s="165">
        <f t="shared" si="181"/>
        <v>4.2290962263342333</v>
      </c>
      <c r="H154" s="165">
        <f t="shared" si="181"/>
        <v>2.5229407276147944</v>
      </c>
      <c r="I154" s="165">
        <f t="shared" si="181"/>
        <v>6.4469101651627003</v>
      </c>
      <c r="J154" s="165">
        <f t="shared" si="181"/>
        <v>1.3477977232910103</v>
      </c>
      <c r="K154" s="165">
        <f t="shared" si="181"/>
        <v>6.482972221387957</v>
      </c>
      <c r="L154" s="165">
        <f t="shared" si="181"/>
        <v>6.4181194287461629</v>
      </c>
      <c r="M154" s="165">
        <f t="shared" si="181"/>
        <v>3.5120111418468332</v>
      </c>
      <c r="N154" s="165">
        <f t="shared" si="181"/>
        <v>4.5225422838862714</v>
      </c>
      <c r="O154" s="165">
        <f t="shared" si="181"/>
        <v>3.3975357287745438</v>
      </c>
      <c r="P154" s="165">
        <f t="shared" si="181"/>
        <v>4.9066354447569553</v>
      </c>
      <c r="Q154" s="165">
        <f t="shared" si="181"/>
        <v>2.4325235413529716</v>
      </c>
      <c r="R154" s="165">
        <f t="shared" si="181"/>
        <v>2.3414346231933605</v>
      </c>
      <c r="S154" s="165">
        <f t="shared" si="181"/>
        <v>5.203547788229308</v>
      </c>
      <c r="T154" s="165">
        <f t="shared" si="181"/>
        <v>5.7511182896229496</v>
      </c>
      <c r="U154" s="165">
        <f t="shared" si="181"/>
        <v>4.711970615382242</v>
      </c>
      <c r="V154" s="165">
        <f t="shared" si="181"/>
        <v>2.2777367590968516</v>
      </c>
      <c r="W154" s="165">
        <f t="shared" si="181"/>
        <v>9.7388208220019958</v>
      </c>
      <c r="X154" s="165">
        <f t="shared" si="181"/>
        <v>3.9187472662474581</v>
      </c>
      <c r="Y154" s="165">
        <f t="shared" si="181"/>
        <v>9.2859604908270867</v>
      </c>
      <c r="Z154" s="165">
        <f t="shared" si="181"/>
        <v>3.7859656102607073</v>
      </c>
      <c r="AA154" s="165">
        <f t="shared" si="181"/>
        <v>6.6141924447931917</v>
      </c>
      <c r="AB154" s="165">
        <f t="shared" si="181"/>
        <v>3.789295858977261</v>
      </c>
      <c r="AC154" s="165">
        <f t="shared" si="181"/>
        <v>3.2278104470672924</v>
      </c>
      <c r="AD154" s="165">
        <f t="shared" si="181"/>
        <v>4.9148521891399657</v>
      </c>
      <c r="AE154" s="165">
        <f t="shared" si="181"/>
        <v>2.8475682117337735</v>
      </c>
      <c r="AF154" s="165">
        <f t="shared" si="181"/>
        <v>1.8611111111111112</v>
      </c>
      <c r="AG154" s="165">
        <f t="shared" si="181"/>
        <v>2.824074074074074</v>
      </c>
      <c r="AH154" s="165">
        <f t="shared" si="181"/>
        <v>6.2224028762414605</v>
      </c>
      <c r="AI154" s="165">
        <f t="shared" si="181"/>
        <v>3.9892176125357994</v>
      </c>
      <c r="AJ154" s="165">
        <f t="shared" si="181"/>
        <v>6.2108881355173988</v>
      </c>
      <c r="AK154" s="165">
        <f t="shared" si="181"/>
        <v>1.8784062266348589</v>
      </c>
      <c r="AL154" s="165">
        <f t="shared" si="181"/>
        <v>1.5126277877313772</v>
      </c>
      <c r="AM154" s="165">
        <f t="shared" si="181"/>
        <v>0</v>
      </c>
      <c r="AN154" s="165">
        <f t="shared" si="181"/>
        <v>0</v>
      </c>
      <c r="AO154" s="165">
        <f t="shared" si="181"/>
        <v>0</v>
      </c>
      <c r="AP154" s="165">
        <f t="shared" si="181"/>
        <v>0</v>
      </c>
      <c r="AQ154" s="165">
        <f t="shared" si="181"/>
        <v>0</v>
      </c>
      <c r="AR154" s="165">
        <f t="shared" si="181"/>
        <v>14.530478372828481</v>
      </c>
      <c r="AS154" s="165">
        <f t="shared" si="181"/>
        <v>6.2352226743677948</v>
      </c>
      <c r="AT154" s="165">
        <f t="shared" si="181"/>
        <v>4.1248851233163153</v>
      </c>
      <c r="AU154" s="165">
        <f t="shared" si="181"/>
        <v>6.3938281124798371</v>
      </c>
      <c r="AV154" s="165">
        <f t="shared" si="181"/>
        <v>5.1377048798553462</v>
      </c>
      <c r="AW154" s="165"/>
      <c r="AX154" s="165">
        <f t="shared" ref="AX154:BL154" si="182">AX50/$A154</f>
        <v>0.75713060785063002</v>
      </c>
      <c r="AY154" s="165">
        <f t="shared" si="182"/>
        <v>1.6795232737741352</v>
      </c>
      <c r="AZ154" s="165">
        <f t="shared" si="182"/>
        <v>6.146845759480942</v>
      </c>
      <c r="BA154" s="165">
        <f t="shared" si="182"/>
        <v>2.8594780577364811</v>
      </c>
      <c r="BB154" s="165">
        <f t="shared" si="182"/>
        <v>4.2081449059710501</v>
      </c>
      <c r="BC154" s="165">
        <f t="shared" si="182"/>
        <v>0.58952777777777776</v>
      </c>
      <c r="BD154" s="165">
        <f t="shared" si="182"/>
        <v>5.5555555555555554</v>
      </c>
      <c r="BE154" s="165">
        <f t="shared" si="182"/>
        <v>3.675925925925926</v>
      </c>
      <c r="BF154" s="165">
        <f t="shared" si="182"/>
        <v>2.2685185185185186</v>
      </c>
      <c r="BG154" s="165">
        <f t="shared" si="182"/>
        <v>0</v>
      </c>
      <c r="BH154" s="165">
        <f t="shared" si="182"/>
        <v>2.6944444444444442</v>
      </c>
      <c r="BI154" s="165">
        <f t="shared" si="182"/>
        <v>3.6388888888888893</v>
      </c>
      <c r="BJ154" s="165">
        <f t="shared" si="182"/>
        <v>2.824074074074074</v>
      </c>
      <c r="BK154" s="165">
        <f t="shared" si="182"/>
        <v>1.8611111111111112</v>
      </c>
      <c r="BL154" s="165">
        <f t="shared" si="182"/>
        <v>0</v>
      </c>
      <c r="BM154" s="284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Q154" s="30"/>
      <c r="CR154" s="30"/>
      <c r="CS154" s="30"/>
      <c r="CT154" s="30"/>
      <c r="CU154" s="30"/>
      <c r="CV154" s="30"/>
      <c r="CW154" s="30"/>
      <c r="CX154" s="35"/>
      <c r="CY154" s="30"/>
      <c r="CZ154" s="30"/>
      <c r="EB154" s="34"/>
      <c r="EZ154" s="165">
        <f t="shared" si="146"/>
        <v>6.9444444444444446</v>
      </c>
      <c r="FA154" s="165">
        <f t="shared" si="146"/>
        <v>4.3518518518518521</v>
      </c>
      <c r="FB154" s="165">
        <f t="shared" si="146"/>
        <v>2.0370370370370372</v>
      </c>
    </row>
    <row r="155" spans="1:158" customFormat="1" x14ac:dyDescent="0.2">
      <c r="A155" s="41">
        <v>0.73699999999999999</v>
      </c>
      <c r="B155" s="41" t="s">
        <v>44</v>
      </c>
      <c r="C155" s="165">
        <f t="shared" ref="C155:AV155" si="183">C51/$A155</f>
        <v>2.6026989975092678</v>
      </c>
      <c r="D155" s="165">
        <f t="shared" si="183"/>
        <v>1.8990103098727327</v>
      </c>
      <c r="E155" s="165">
        <f t="shared" si="183"/>
        <v>2.0437943510464853</v>
      </c>
      <c r="F155" s="165">
        <f t="shared" si="183"/>
        <v>7.575266568895473</v>
      </c>
      <c r="G155" s="165">
        <f t="shared" si="183"/>
        <v>3.8660026955693092</v>
      </c>
      <c r="H155" s="165">
        <f t="shared" si="183"/>
        <v>1.8841630815660477</v>
      </c>
      <c r="I155" s="165">
        <f t="shared" si="183"/>
        <v>5.7483797422483303</v>
      </c>
      <c r="J155" s="165">
        <f t="shared" si="183"/>
        <v>1.0177470359080982</v>
      </c>
      <c r="K155" s="165">
        <f t="shared" si="183"/>
        <v>5.6936407197348551</v>
      </c>
      <c r="L155" s="165">
        <f t="shared" si="183"/>
        <v>5.5736698449544688</v>
      </c>
      <c r="M155" s="165">
        <f t="shared" si="183"/>
        <v>3.0641752614156279</v>
      </c>
      <c r="N155" s="165">
        <f t="shared" si="183"/>
        <v>4.0514093346584055</v>
      </c>
      <c r="O155" s="165">
        <f t="shared" si="183"/>
        <v>2.6848229563978983</v>
      </c>
      <c r="P155" s="165">
        <f t="shared" si="183"/>
        <v>4.6377009337690449</v>
      </c>
      <c r="Q155" s="165">
        <f t="shared" si="183"/>
        <v>2.052020104303256</v>
      </c>
      <c r="R155" s="165">
        <f t="shared" si="183"/>
        <v>1.962672866378294</v>
      </c>
      <c r="S155" s="165">
        <f t="shared" si="183"/>
        <v>4.5817004941329413</v>
      </c>
      <c r="T155" s="165">
        <f t="shared" si="183"/>
        <v>5.264468280335322</v>
      </c>
      <c r="U155" s="165">
        <f t="shared" si="183"/>
        <v>4.7557106795506954</v>
      </c>
      <c r="V155" s="165">
        <f t="shared" si="183"/>
        <v>2.1108801180698871</v>
      </c>
      <c r="W155" s="165">
        <f t="shared" si="183"/>
        <v>8.7923445637884665</v>
      </c>
      <c r="X155" s="165">
        <f t="shared" si="183"/>
        <v>3.6657882436720004</v>
      </c>
      <c r="Y155" s="165">
        <f t="shared" si="183"/>
        <v>9.0942247651706598</v>
      </c>
      <c r="Z155" s="165">
        <f t="shared" si="183"/>
        <v>3.5671646246378326</v>
      </c>
      <c r="AA155" s="165">
        <f t="shared" si="183"/>
        <v>4.6130820152478904</v>
      </c>
      <c r="AB155" s="165">
        <f t="shared" si="183"/>
        <v>2.7108626522429087</v>
      </c>
      <c r="AC155" s="165">
        <f t="shared" si="183"/>
        <v>2.4252681278906958</v>
      </c>
      <c r="AD155" s="165">
        <f t="shared" si="183"/>
        <v>3.6403554297676162</v>
      </c>
      <c r="AE155" s="165">
        <f t="shared" si="183"/>
        <v>2.0242986745453369</v>
      </c>
      <c r="AF155" s="165">
        <f t="shared" si="183"/>
        <v>1.1533242876526459</v>
      </c>
      <c r="AG155" s="165">
        <f t="shared" si="183"/>
        <v>2.5644504748982362</v>
      </c>
      <c r="AH155" s="165">
        <f t="shared" si="183"/>
        <v>5.531516067799525</v>
      </c>
      <c r="AI155" s="165">
        <f t="shared" si="183"/>
        <v>3.4740014853268981</v>
      </c>
      <c r="AJ155" s="165">
        <f t="shared" si="183"/>
        <v>5.4106799641811048</v>
      </c>
      <c r="AK155" s="165">
        <f t="shared" si="183"/>
        <v>1.3352735580940089</v>
      </c>
      <c r="AL155" s="165">
        <f t="shared" si="183"/>
        <v>1.052301801712284</v>
      </c>
      <c r="AM155" s="165">
        <f t="shared" si="183"/>
        <v>0</v>
      </c>
      <c r="AN155" s="165">
        <f t="shared" si="183"/>
        <v>0</v>
      </c>
      <c r="AO155" s="165">
        <f t="shared" si="183"/>
        <v>0</v>
      </c>
      <c r="AP155" s="165">
        <f t="shared" si="183"/>
        <v>0</v>
      </c>
      <c r="AQ155" s="165">
        <f t="shared" si="183"/>
        <v>0</v>
      </c>
      <c r="AR155" s="165">
        <f t="shared" si="183"/>
        <v>13.322276424285132</v>
      </c>
      <c r="AS155" s="165">
        <f t="shared" si="183"/>
        <v>6.7685953176438183</v>
      </c>
      <c r="AT155" s="165">
        <f t="shared" si="183"/>
        <v>3.5617379247486856</v>
      </c>
      <c r="AU155" s="165">
        <f t="shared" si="183"/>
        <v>5.2877401790323244</v>
      </c>
      <c r="AV155" s="165">
        <f t="shared" si="183"/>
        <v>4.8009623334509683</v>
      </c>
      <c r="AW155" s="165"/>
      <c r="AX155" s="165">
        <f t="shared" ref="AX155:BL155" si="184">AX51/$A155</f>
        <v>0.44445810452059953</v>
      </c>
      <c r="AY155" s="165">
        <f t="shared" si="184"/>
        <v>1.1716265304770768</v>
      </c>
      <c r="AZ155" s="165">
        <f t="shared" si="184"/>
        <v>5.0109107910690938</v>
      </c>
      <c r="BA155" s="165">
        <f t="shared" si="184"/>
        <v>2.1656710969808755</v>
      </c>
      <c r="BB155" s="165">
        <f t="shared" si="184"/>
        <v>3.8558570461780834</v>
      </c>
      <c r="BC155" s="165">
        <f t="shared" si="184"/>
        <v>0.45004748982360926</v>
      </c>
      <c r="BD155" s="165">
        <f t="shared" si="184"/>
        <v>4.966078697421981</v>
      </c>
      <c r="BE155" s="165">
        <f t="shared" si="184"/>
        <v>3.1750339213025778</v>
      </c>
      <c r="BF155" s="165">
        <f t="shared" si="184"/>
        <v>2.0895522388059704</v>
      </c>
      <c r="BG155" s="165">
        <f t="shared" si="184"/>
        <v>0</v>
      </c>
      <c r="BH155" s="165">
        <f t="shared" si="184"/>
        <v>2.0217096336499321</v>
      </c>
      <c r="BI155" s="165">
        <f t="shared" si="184"/>
        <v>3.0936227951153321</v>
      </c>
      <c r="BJ155" s="165">
        <f t="shared" si="184"/>
        <v>2.5644504748982362</v>
      </c>
      <c r="BK155" s="165">
        <f t="shared" si="184"/>
        <v>1.1533242876526459</v>
      </c>
      <c r="BL155" s="165">
        <f t="shared" si="184"/>
        <v>0</v>
      </c>
      <c r="BM155" s="284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Q155" s="30"/>
      <c r="CR155" s="30"/>
      <c r="CS155" s="30"/>
      <c r="CT155" s="30"/>
      <c r="CU155" s="30"/>
      <c r="CV155" s="30"/>
      <c r="CW155" s="30"/>
      <c r="CX155" s="35"/>
      <c r="CY155" s="30"/>
      <c r="CZ155" s="30"/>
      <c r="EB155" s="34"/>
      <c r="EZ155" s="165">
        <f t="shared" si="146"/>
        <v>6.2279511533242875</v>
      </c>
      <c r="FA155" s="165">
        <f t="shared" si="146"/>
        <v>3.9213025780189961</v>
      </c>
      <c r="FB155" s="165">
        <f t="shared" si="146"/>
        <v>1.886024423337856</v>
      </c>
    </row>
    <row r="156" spans="1:158" customFormat="1" x14ac:dyDescent="0.2">
      <c r="A156">
        <v>4.55</v>
      </c>
      <c r="B156" t="s">
        <v>43</v>
      </c>
      <c r="C156" s="165">
        <f t="shared" ref="C156:AV156" si="185">C52/$A156</f>
        <v>2.7579903268763792</v>
      </c>
      <c r="D156" s="165">
        <f t="shared" si="185"/>
        <v>1.5869940674742615</v>
      </c>
      <c r="E156" s="165">
        <f t="shared" si="185"/>
        <v>1.7552179067163785</v>
      </c>
      <c r="F156" s="165">
        <f t="shared" si="185"/>
        <v>7.5615733110487779</v>
      </c>
      <c r="G156" s="165">
        <f t="shared" si="185"/>
        <v>3.6631465965595948</v>
      </c>
      <c r="H156" s="165">
        <f t="shared" si="185"/>
        <v>1.4193327298481648</v>
      </c>
      <c r="I156" s="165">
        <f t="shared" si="185"/>
        <v>4.8213566043612897</v>
      </c>
      <c r="J156" s="165">
        <f t="shared" si="185"/>
        <v>0.97772019845906954</v>
      </c>
      <c r="K156" s="165">
        <f t="shared" si="185"/>
        <v>4.8455517476876535</v>
      </c>
      <c r="L156" s="165">
        <f t="shared" si="185"/>
        <v>4.7494502596509074</v>
      </c>
      <c r="M156" s="165">
        <f t="shared" si="185"/>
        <v>2.8767957679115157</v>
      </c>
      <c r="N156" s="165">
        <f t="shared" si="185"/>
        <v>3.6860245941361804</v>
      </c>
      <c r="O156" s="165">
        <f t="shared" si="185"/>
        <v>2.4164992275649086</v>
      </c>
      <c r="P156" s="165">
        <f t="shared" si="185"/>
        <v>4.4994577488278953</v>
      </c>
      <c r="Q156" s="165">
        <f t="shared" si="185"/>
        <v>1.7232937257065</v>
      </c>
      <c r="R156" s="165">
        <f t="shared" si="185"/>
        <v>1.8375292064357698</v>
      </c>
      <c r="S156" s="165">
        <f t="shared" si="185"/>
        <v>3.8602299154795259</v>
      </c>
      <c r="T156" s="165">
        <f t="shared" si="185"/>
        <v>4.6627174699002305</v>
      </c>
      <c r="U156" s="165">
        <f t="shared" si="185"/>
        <v>4.9138890484236564</v>
      </c>
      <c r="V156" s="165">
        <f t="shared" si="185"/>
        <v>1.9579626245044961</v>
      </c>
      <c r="W156" s="165">
        <f t="shared" si="185"/>
        <v>7.621396138358941</v>
      </c>
      <c r="X156" s="165">
        <f t="shared" si="185"/>
        <v>3.7050678105698172</v>
      </c>
      <c r="Y156" s="165">
        <f t="shared" si="185"/>
        <v>8.2900922520766276</v>
      </c>
      <c r="Z156" s="165">
        <f t="shared" si="185"/>
        <v>3.4572551142677592</v>
      </c>
      <c r="AA156" s="165">
        <f t="shared" si="185"/>
        <v>3.5332488814098699</v>
      </c>
      <c r="AB156" s="165">
        <f t="shared" si="185"/>
        <v>2.0103437675134108</v>
      </c>
      <c r="AC156" s="165">
        <f t="shared" si="185"/>
        <v>1.9071984863741382</v>
      </c>
      <c r="AD156" s="165">
        <f t="shared" si="185"/>
        <v>2.5102008613004503</v>
      </c>
      <c r="AE156" s="165">
        <f t="shared" si="185"/>
        <v>1.4584292272064887</v>
      </c>
      <c r="AF156" s="165">
        <f t="shared" si="185"/>
        <v>0.77802197802197803</v>
      </c>
      <c r="AG156" s="165">
        <f t="shared" si="185"/>
        <v>2.2307692307692308</v>
      </c>
      <c r="AH156" s="165">
        <f t="shared" si="185"/>
        <v>4.8244586480140121</v>
      </c>
      <c r="AI156" s="165">
        <f t="shared" si="185"/>
        <v>2.7495632052431209</v>
      </c>
      <c r="AJ156" s="165">
        <f t="shared" si="185"/>
        <v>4.8827113069884565</v>
      </c>
      <c r="AK156" s="165">
        <f t="shared" si="185"/>
        <v>1.1228142782583166</v>
      </c>
      <c r="AL156" s="165">
        <f t="shared" si="185"/>
        <v>0.76398556441977405</v>
      </c>
      <c r="AM156" s="165">
        <f t="shared" si="185"/>
        <v>0</v>
      </c>
      <c r="AN156" s="165">
        <f t="shared" si="185"/>
        <v>0</v>
      </c>
      <c r="AO156" s="165">
        <f t="shared" si="185"/>
        <v>0</v>
      </c>
      <c r="AP156" s="165">
        <f t="shared" si="185"/>
        <v>0</v>
      </c>
      <c r="AQ156" s="165">
        <f t="shared" si="185"/>
        <v>0</v>
      </c>
      <c r="AR156" s="165">
        <f t="shared" si="185"/>
        <v>10.76304840717706</v>
      </c>
      <c r="AS156" s="165">
        <f t="shared" si="185"/>
        <v>7.6284467144457713</v>
      </c>
      <c r="AT156" s="165">
        <f t="shared" si="185"/>
        <v>2.7891235783615693</v>
      </c>
      <c r="AU156" s="165">
        <f t="shared" si="185"/>
        <v>4.2401313948882979</v>
      </c>
      <c r="AV156" s="165">
        <f t="shared" si="185"/>
        <v>4.6525828382679162</v>
      </c>
      <c r="AW156" s="165"/>
      <c r="AX156" s="165">
        <f t="shared" ref="AX156:BL156" si="186">AX52/$A156</f>
        <v>0.65934065934065933</v>
      </c>
      <c r="AY156" s="165">
        <f t="shared" si="186"/>
        <v>1.3186813186813187</v>
      </c>
      <c r="AZ156" s="165">
        <f t="shared" si="186"/>
        <v>5.4945054945054945</v>
      </c>
      <c r="BA156" s="165">
        <f t="shared" si="186"/>
        <v>2.4175824175824179</v>
      </c>
      <c r="BB156" s="165">
        <f t="shared" si="186"/>
        <v>4.6153846153846159</v>
      </c>
      <c r="BC156" s="165">
        <f t="shared" si="186"/>
        <v>0.42253560439560439</v>
      </c>
      <c r="BD156" s="165">
        <f t="shared" si="186"/>
        <v>4.4175824175824179</v>
      </c>
      <c r="BE156" s="165">
        <f t="shared" si="186"/>
        <v>3.2769230769230773</v>
      </c>
      <c r="BF156" s="165">
        <f t="shared" si="186"/>
        <v>2.3912087912087916</v>
      </c>
      <c r="BG156" s="165">
        <f t="shared" si="186"/>
        <v>4.1758241758241761</v>
      </c>
      <c r="BH156" s="165">
        <f t="shared" si="186"/>
        <v>1.70989010989011</v>
      </c>
      <c r="BI156" s="165">
        <f t="shared" si="186"/>
        <v>0</v>
      </c>
      <c r="BJ156" s="165">
        <f t="shared" si="186"/>
        <v>0</v>
      </c>
      <c r="BK156" s="165">
        <f t="shared" si="186"/>
        <v>0</v>
      </c>
      <c r="BL156" s="165">
        <f t="shared" si="186"/>
        <v>0</v>
      </c>
      <c r="BM156" s="284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Q156" s="30"/>
      <c r="CR156" s="30"/>
      <c r="CS156" s="30"/>
      <c r="CT156" s="30"/>
      <c r="CU156" s="30"/>
      <c r="CV156" s="30"/>
      <c r="CW156" s="30"/>
      <c r="CX156" s="35"/>
      <c r="CY156" s="30"/>
      <c r="CZ156" s="30"/>
      <c r="EB156" s="34"/>
      <c r="EZ156" s="165">
        <f t="shared" si="146"/>
        <v>6.1538461538461542</v>
      </c>
      <c r="FA156" s="165">
        <f t="shared" si="146"/>
        <v>4.395604395604396</v>
      </c>
      <c r="FB156" s="165">
        <f t="shared" si="146"/>
        <v>2.4989010989010989</v>
      </c>
    </row>
    <row r="157" spans="1:158" customFormat="1" x14ac:dyDescent="0.2">
      <c r="A157" s="41">
        <v>0.16400000000000001</v>
      </c>
      <c r="B157" s="41" t="s">
        <v>42</v>
      </c>
      <c r="C157" s="165">
        <f t="shared" ref="C157:AV157" si="187">C53/$A157</f>
        <v>2.5004396817762373</v>
      </c>
      <c r="D157" s="165">
        <f t="shared" si="187"/>
        <v>1.7045690340162085</v>
      </c>
      <c r="E157" s="165">
        <f t="shared" si="187"/>
        <v>1.853247718637979</v>
      </c>
      <c r="F157" s="165">
        <f t="shared" si="187"/>
        <v>7.3710150866158957</v>
      </c>
      <c r="G157" s="165">
        <f t="shared" si="187"/>
        <v>3.7602084048642519</v>
      </c>
      <c r="H157" s="165">
        <f t="shared" si="187"/>
        <v>1.479976645022264</v>
      </c>
      <c r="I157" s="165">
        <f t="shared" si="187"/>
        <v>5.2678926784214033</v>
      </c>
      <c r="J157" s="165">
        <f t="shared" si="187"/>
        <v>0.95226436658625602</v>
      </c>
      <c r="K157" s="165">
        <f t="shared" si="187"/>
        <v>5.2060260329465038</v>
      </c>
      <c r="L157" s="165">
        <f t="shared" si="187"/>
        <v>5.0294271090320928</v>
      </c>
      <c r="M157" s="165">
        <f t="shared" si="187"/>
        <v>2.8574032813602397</v>
      </c>
      <c r="N157" s="165">
        <f t="shared" si="187"/>
        <v>3.7381881999206796</v>
      </c>
      <c r="O157" s="165">
        <f t="shared" si="187"/>
        <v>2.3616247232632639</v>
      </c>
      <c r="P157" s="165">
        <f t="shared" si="187"/>
        <v>4.4548320319875732</v>
      </c>
      <c r="Q157" s="165">
        <f t="shared" si="187"/>
        <v>1.7840879537238075</v>
      </c>
      <c r="R157" s="165">
        <f t="shared" si="187"/>
        <v>1.7316922869671785</v>
      </c>
      <c r="S157" s="165">
        <f t="shared" si="187"/>
        <v>4.0855205499907035</v>
      </c>
      <c r="T157" s="165">
        <f t="shared" si="187"/>
        <v>4.9090502160069276</v>
      </c>
      <c r="U157" s="165">
        <f t="shared" si="187"/>
        <v>4.5858373031040758</v>
      </c>
      <c r="V157" s="165">
        <f t="shared" si="187"/>
        <v>2.0517888475149633</v>
      </c>
      <c r="W157" s="165">
        <f t="shared" si="187"/>
        <v>8.1149148448821649</v>
      </c>
      <c r="X157" s="165">
        <f t="shared" si="187"/>
        <v>3.5509747876658206</v>
      </c>
      <c r="Y157" s="165">
        <f t="shared" si="187"/>
        <v>8.8106110325032923</v>
      </c>
      <c r="Z157" s="165">
        <f t="shared" si="187"/>
        <v>3.4388079461126777</v>
      </c>
      <c r="AA157" s="165">
        <f t="shared" si="187"/>
        <v>3.5610548262894031</v>
      </c>
      <c r="AB157" s="165">
        <f t="shared" si="187"/>
        <v>2.0958230525780546</v>
      </c>
      <c r="AC157" s="165">
        <f t="shared" si="187"/>
        <v>1.9345103876179168</v>
      </c>
      <c r="AD157" s="165">
        <f t="shared" si="187"/>
        <v>2.6081255965083492</v>
      </c>
      <c r="AE157" s="165">
        <f t="shared" si="187"/>
        <v>1.4879386941579027</v>
      </c>
      <c r="AF157" s="165">
        <f t="shared" si="187"/>
        <v>0.90243902439024382</v>
      </c>
      <c r="AG157" s="165">
        <f t="shared" si="187"/>
        <v>2.5487804878048776</v>
      </c>
      <c r="AH157" s="165">
        <f t="shared" si="187"/>
        <v>5.1345331898684243</v>
      </c>
      <c r="AI157" s="165">
        <f t="shared" si="187"/>
        <v>3.0227351842092181</v>
      </c>
      <c r="AJ157" s="165">
        <f t="shared" si="187"/>
        <v>4.9308764758239993</v>
      </c>
      <c r="AK157" s="165">
        <f t="shared" si="187"/>
        <v>1.0284820974808662</v>
      </c>
      <c r="AL157" s="165">
        <f t="shared" si="187"/>
        <v>0.81405966872512714</v>
      </c>
      <c r="AM157" s="165">
        <f t="shared" si="187"/>
        <v>0</v>
      </c>
      <c r="AN157" s="165">
        <f t="shared" si="187"/>
        <v>0</v>
      </c>
      <c r="AO157" s="165">
        <f t="shared" si="187"/>
        <v>0</v>
      </c>
      <c r="AP157" s="165">
        <f t="shared" si="187"/>
        <v>0</v>
      </c>
      <c r="AQ157" s="165">
        <f t="shared" si="187"/>
        <v>0</v>
      </c>
      <c r="AR157" s="165">
        <f t="shared" si="187"/>
        <v>12.011500543584177</v>
      </c>
      <c r="AS157" s="165">
        <f t="shared" si="187"/>
        <v>7.12847824648063</v>
      </c>
      <c r="AT157" s="165">
        <f t="shared" si="187"/>
        <v>3.121270673181439</v>
      </c>
      <c r="AU157" s="165">
        <f t="shared" si="187"/>
        <v>4.5903420007678504</v>
      </c>
      <c r="AV157" s="165">
        <f t="shared" si="187"/>
        <v>4.6352534326443697</v>
      </c>
      <c r="AW157" s="165"/>
      <c r="AX157" s="165">
        <f t="shared" ref="AX157:BL157" si="188">AX53/$A157</f>
        <v>0.32936323536798723</v>
      </c>
      <c r="AY157" s="165">
        <f t="shared" si="188"/>
        <v>0.99474485821165559</v>
      </c>
      <c r="AZ157" s="165">
        <f t="shared" si="188"/>
        <v>4.7207658173932803</v>
      </c>
      <c r="BA157" s="165">
        <f t="shared" si="188"/>
        <v>1.9121250834037302</v>
      </c>
      <c r="BB157" s="165">
        <f t="shared" si="188"/>
        <v>3.8976669107974211</v>
      </c>
      <c r="BC157" s="165">
        <f t="shared" si="188"/>
        <v>0.39064634146341459</v>
      </c>
      <c r="BD157" s="165">
        <f t="shared" si="188"/>
        <v>4.6951219512195124</v>
      </c>
      <c r="BE157" s="165">
        <f t="shared" si="188"/>
        <v>3.1890243902439024</v>
      </c>
      <c r="BF157" s="165">
        <f t="shared" si="188"/>
        <v>2.1158536585365852</v>
      </c>
      <c r="BG157" s="165">
        <f t="shared" si="188"/>
        <v>0</v>
      </c>
      <c r="BH157" s="165">
        <f t="shared" si="188"/>
        <v>1.8414634146341462</v>
      </c>
      <c r="BI157" s="165">
        <f t="shared" si="188"/>
        <v>3.0060975609756095</v>
      </c>
      <c r="BJ157" s="165">
        <f t="shared" si="188"/>
        <v>2.5487804878048776</v>
      </c>
      <c r="BK157" s="165">
        <f t="shared" si="188"/>
        <v>0.90243902439024382</v>
      </c>
      <c r="BL157" s="165">
        <f t="shared" si="188"/>
        <v>0</v>
      </c>
      <c r="BM157" s="284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Q157" s="30"/>
      <c r="CR157" s="30"/>
      <c r="CS157" s="30"/>
      <c r="CT157" s="30"/>
      <c r="CU157" s="30"/>
      <c r="CV157" s="30"/>
      <c r="CW157" s="30"/>
      <c r="CX157" s="35"/>
      <c r="CY157" s="30"/>
      <c r="CZ157" s="30"/>
      <c r="EB157" s="34"/>
      <c r="EZ157" s="165">
        <f t="shared" si="146"/>
        <v>6.1585365853658534</v>
      </c>
      <c r="FA157" s="165">
        <f t="shared" si="146"/>
        <v>3.9634146341463414</v>
      </c>
      <c r="FB157" s="165">
        <f t="shared" si="146"/>
        <v>1.8292682926829267</v>
      </c>
    </row>
    <row r="158" spans="1:158" customFormat="1" x14ac:dyDescent="0.2">
      <c r="A158" s="41">
        <v>0.48</v>
      </c>
      <c r="B158" s="41" t="s">
        <v>41</v>
      </c>
      <c r="C158" s="165">
        <f t="shared" ref="C158:AV158" si="189">C54/$A158</f>
        <v>2.5664067400603536</v>
      </c>
      <c r="D158" s="165">
        <f t="shared" si="189"/>
        <v>1.6019044497122208</v>
      </c>
      <c r="E158" s="165">
        <f t="shared" si="189"/>
        <v>1.7145552679878469</v>
      </c>
      <c r="F158" s="165">
        <f t="shared" si="189"/>
        <v>7.4460295449413403</v>
      </c>
      <c r="G158" s="165">
        <f t="shared" si="189"/>
        <v>3.6347425550995669</v>
      </c>
      <c r="H158" s="165">
        <f t="shared" si="189"/>
        <v>1.2044272564044458</v>
      </c>
      <c r="I158" s="165">
        <f t="shared" si="189"/>
        <v>4.8862767090399473</v>
      </c>
      <c r="J158" s="165">
        <f t="shared" si="189"/>
        <v>0.9882766052672064</v>
      </c>
      <c r="K158" s="165">
        <f t="shared" si="189"/>
        <v>4.8634242207648262</v>
      </c>
      <c r="L158" s="165">
        <f t="shared" si="189"/>
        <v>4.6365116138636404</v>
      </c>
      <c r="M158" s="165">
        <f t="shared" si="189"/>
        <v>2.7811625750837248</v>
      </c>
      <c r="N158" s="165">
        <f t="shared" si="189"/>
        <v>3.5552229307449887</v>
      </c>
      <c r="O158" s="165">
        <f t="shared" si="189"/>
        <v>2.0537540541964794</v>
      </c>
      <c r="P158" s="165">
        <f t="shared" si="189"/>
        <v>4.5903835680845599</v>
      </c>
      <c r="Q158" s="165">
        <f t="shared" si="189"/>
        <v>1.6058850924574521</v>
      </c>
      <c r="R158" s="165">
        <f t="shared" si="189"/>
        <v>1.5630686669146894</v>
      </c>
      <c r="S158" s="165">
        <f t="shared" si="189"/>
        <v>3.7042376907969428</v>
      </c>
      <c r="T158" s="165">
        <f t="shared" si="189"/>
        <v>4.5823113646340348</v>
      </c>
      <c r="U158" s="165">
        <f t="shared" si="189"/>
        <v>4.7147093831089366</v>
      </c>
      <c r="V158" s="165">
        <f t="shared" si="189"/>
        <v>2.0971270837323179</v>
      </c>
      <c r="W158" s="165">
        <f t="shared" si="189"/>
        <v>7.4746939434398927</v>
      </c>
      <c r="X158" s="165">
        <f t="shared" si="189"/>
        <v>3.6409791483734018</v>
      </c>
      <c r="Y158" s="165">
        <f t="shared" si="189"/>
        <v>8.3596693373928073</v>
      </c>
      <c r="Z158" s="165">
        <f t="shared" si="189"/>
        <v>3.4016690835102179</v>
      </c>
      <c r="AA158" s="165">
        <f t="shared" si="189"/>
        <v>2.9485544197767082</v>
      </c>
      <c r="AB158" s="165">
        <f t="shared" si="189"/>
        <v>1.7485264060485592</v>
      </c>
      <c r="AC158" s="165">
        <f t="shared" si="189"/>
        <v>1.6483558888045748</v>
      </c>
      <c r="AD158" s="165">
        <f t="shared" si="189"/>
        <v>2.0321066001323542</v>
      </c>
      <c r="AE158" s="165">
        <f t="shared" si="189"/>
        <v>1.241361064261971</v>
      </c>
      <c r="AF158" s="165">
        <f t="shared" si="189"/>
        <v>0.68750000000000011</v>
      </c>
      <c r="AG158" s="165">
        <f t="shared" si="189"/>
        <v>2.4583333333333335</v>
      </c>
      <c r="AH158" s="165">
        <f t="shared" si="189"/>
        <v>4.8228512006648261</v>
      </c>
      <c r="AI158" s="165">
        <f t="shared" si="189"/>
        <v>2.7310482429310929</v>
      </c>
      <c r="AJ158" s="165">
        <f t="shared" si="189"/>
        <v>4.6683370225683962</v>
      </c>
      <c r="AK158" s="165">
        <f t="shared" si="189"/>
        <v>0.90170775886196886</v>
      </c>
      <c r="AL158" s="165">
        <f t="shared" si="189"/>
        <v>0.68596836274970896</v>
      </c>
      <c r="AM158" s="165">
        <f t="shared" si="189"/>
        <v>0</v>
      </c>
      <c r="AN158" s="165">
        <f t="shared" si="189"/>
        <v>0</v>
      </c>
      <c r="AO158" s="165">
        <f t="shared" si="189"/>
        <v>0</v>
      </c>
      <c r="AP158" s="165">
        <f t="shared" si="189"/>
        <v>0</v>
      </c>
      <c r="AQ158" s="165">
        <f t="shared" si="189"/>
        <v>0</v>
      </c>
      <c r="AR158" s="165">
        <f t="shared" si="189"/>
        <v>10.974412559681666</v>
      </c>
      <c r="AS158" s="165">
        <f t="shared" si="189"/>
        <v>7.6583270856130241</v>
      </c>
      <c r="AT158" s="165">
        <f t="shared" si="189"/>
        <v>2.749199509932502</v>
      </c>
      <c r="AU158" s="165">
        <f t="shared" si="189"/>
        <v>4.0743001841921647</v>
      </c>
      <c r="AV158" s="165">
        <f t="shared" si="189"/>
        <v>4.6102908397471474</v>
      </c>
      <c r="AW158" s="165"/>
      <c r="AX158" s="165">
        <f t="shared" ref="AX158:BL158" si="190">AX54/$A158</f>
        <v>0.25756272985303275</v>
      </c>
      <c r="AY158" s="165">
        <f t="shared" si="190"/>
        <v>0.86658726887668425</v>
      </c>
      <c r="AZ158" s="165">
        <f t="shared" si="190"/>
        <v>4.445723636125571</v>
      </c>
      <c r="BA158" s="165">
        <f t="shared" si="190"/>
        <v>1.7250688297964603</v>
      </c>
      <c r="BB158" s="165">
        <f t="shared" si="190"/>
        <v>3.8984890940360999</v>
      </c>
      <c r="BC158" s="165">
        <f t="shared" si="190"/>
        <v>0.42266666666666669</v>
      </c>
      <c r="BD158" s="165">
        <f t="shared" si="190"/>
        <v>4.291666666666667</v>
      </c>
      <c r="BE158" s="165">
        <f t="shared" si="190"/>
        <v>3.1458333333333335</v>
      </c>
      <c r="BF158" s="165">
        <f t="shared" si="190"/>
        <v>2.229166666666667</v>
      </c>
      <c r="BG158" s="165">
        <f t="shared" si="190"/>
        <v>0</v>
      </c>
      <c r="BH158" s="165">
        <f t="shared" si="190"/>
        <v>1.7291666666666667</v>
      </c>
      <c r="BI158" s="165">
        <f t="shared" si="190"/>
        <v>3</v>
      </c>
      <c r="BJ158" s="165">
        <f t="shared" si="190"/>
        <v>2.4583333333333335</v>
      </c>
      <c r="BK158" s="165">
        <f t="shared" si="190"/>
        <v>0.68750000000000011</v>
      </c>
      <c r="BL158" s="165">
        <f t="shared" si="190"/>
        <v>0</v>
      </c>
      <c r="BM158" s="284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Q158" s="30"/>
      <c r="CR158" s="30"/>
      <c r="CS158" s="30"/>
      <c r="CT158" s="30"/>
      <c r="CU158" s="30"/>
      <c r="CV158" s="30"/>
      <c r="CW158" s="30"/>
      <c r="CX158" s="35"/>
      <c r="CY158" s="30"/>
      <c r="CZ158" s="30"/>
      <c r="EB158" s="34"/>
      <c r="EZ158" s="165">
        <f t="shared" si="146"/>
        <v>6</v>
      </c>
      <c r="FA158" s="165">
        <f t="shared" si="146"/>
        <v>3.9583333333333335</v>
      </c>
      <c r="FB158" s="165">
        <f t="shared" si="146"/>
        <v>1.6875000000000002</v>
      </c>
    </row>
    <row r="159" spans="1:158" customFormat="1" x14ac:dyDescent="0.2">
      <c r="A159" s="41">
        <v>7.3999999999999996E-2</v>
      </c>
      <c r="B159" s="41" t="s">
        <v>40</v>
      </c>
      <c r="C159" s="165">
        <f t="shared" ref="C159:AV159" si="191">C55/$A159</f>
        <v>2.7070874935022591</v>
      </c>
      <c r="D159" s="165">
        <f t="shared" si="191"/>
        <v>1.4625610246661469</v>
      </c>
      <c r="E159" s="165">
        <f t="shared" si="191"/>
        <v>1.5894850683199628</v>
      </c>
      <c r="F159" s="165">
        <f t="shared" si="191"/>
        <v>7.5908553072960192</v>
      </c>
      <c r="G159" s="165">
        <f t="shared" si="191"/>
        <v>3.5417447959794175</v>
      </c>
      <c r="H159" s="165">
        <f t="shared" si="191"/>
        <v>1.1441592168997756</v>
      </c>
      <c r="I159" s="165">
        <f t="shared" si="191"/>
        <v>4.505672546326247</v>
      </c>
      <c r="J159" s="165">
        <f t="shared" si="191"/>
        <v>1.1052656653009469</v>
      </c>
      <c r="K159" s="165">
        <f t="shared" si="191"/>
        <v>4.6704751360808432</v>
      </c>
      <c r="L159" s="165">
        <f t="shared" si="191"/>
        <v>4.2952497623869279</v>
      </c>
      <c r="M159" s="165">
        <f t="shared" si="191"/>
        <v>2.8343141251732451</v>
      </c>
      <c r="N159" s="165">
        <f t="shared" si="191"/>
        <v>3.5745748398426191</v>
      </c>
      <c r="O159" s="165">
        <f t="shared" si="191"/>
        <v>1.9314435604052307</v>
      </c>
      <c r="P159" s="165">
        <f t="shared" si="191"/>
        <v>4.6796035024219158</v>
      </c>
      <c r="Q159" s="165">
        <f t="shared" si="191"/>
        <v>1.5102881082835582</v>
      </c>
      <c r="R159" s="165">
        <f t="shared" si="191"/>
        <v>1.4474915499048759</v>
      </c>
      <c r="S159" s="165">
        <f t="shared" si="191"/>
        <v>3.5595481206813577</v>
      </c>
      <c r="T159" s="165">
        <f t="shared" si="191"/>
        <v>4.4271405037868483</v>
      </c>
      <c r="U159" s="165">
        <f t="shared" si="191"/>
        <v>4.9979225839507349</v>
      </c>
      <c r="V159" s="165">
        <f t="shared" si="191"/>
        <v>2.1574140204180177</v>
      </c>
      <c r="W159" s="165">
        <f t="shared" si="191"/>
        <v>7.1203775116184351</v>
      </c>
      <c r="X159" s="165">
        <f t="shared" si="191"/>
        <v>3.7953291863491776</v>
      </c>
      <c r="Y159" s="165">
        <f t="shared" si="191"/>
        <v>8.2083036154794691</v>
      </c>
      <c r="Z159" s="165">
        <f t="shared" si="191"/>
        <v>3.5657727815019071</v>
      </c>
      <c r="AA159" s="165">
        <f t="shared" si="191"/>
        <v>2.6408364787940446</v>
      </c>
      <c r="AB159" s="165">
        <f t="shared" si="191"/>
        <v>1.5740914230772605</v>
      </c>
      <c r="AC159" s="165">
        <f t="shared" si="191"/>
        <v>1.5317254964212133</v>
      </c>
      <c r="AD159" s="165">
        <f t="shared" si="191"/>
        <v>1.7292547671606489</v>
      </c>
      <c r="AE159" s="165">
        <f t="shared" si="191"/>
        <v>1.1044863339973396</v>
      </c>
      <c r="AF159" s="165">
        <f t="shared" si="191"/>
        <v>0.51351351351351349</v>
      </c>
      <c r="AG159" s="165">
        <f t="shared" si="191"/>
        <v>2.2027027027027031</v>
      </c>
      <c r="AH159" s="165">
        <f t="shared" si="191"/>
        <v>4.4933390963671975</v>
      </c>
      <c r="AI159" s="165">
        <f t="shared" si="191"/>
        <v>2.4928994700815701</v>
      </c>
      <c r="AJ159" s="165">
        <f t="shared" si="191"/>
        <v>4.4879329293096921</v>
      </c>
      <c r="AK159" s="165">
        <f t="shared" si="191"/>
        <v>0.81278356119789608</v>
      </c>
      <c r="AL159" s="165">
        <f t="shared" si="191"/>
        <v>0.65005040507740974</v>
      </c>
      <c r="AM159" s="165">
        <f t="shared" si="191"/>
        <v>0</v>
      </c>
      <c r="AN159" s="165">
        <f t="shared" si="191"/>
        <v>0</v>
      </c>
      <c r="AO159" s="165">
        <f t="shared" si="191"/>
        <v>0</v>
      </c>
      <c r="AP159" s="165">
        <f t="shared" si="191"/>
        <v>0</v>
      </c>
      <c r="AQ159" s="165">
        <f t="shared" si="191"/>
        <v>0</v>
      </c>
      <c r="AR159" s="165">
        <f t="shared" si="191"/>
        <v>10.000918342359466</v>
      </c>
      <c r="AS159" s="165">
        <f t="shared" si="191"/>
        <v>8.2385608290213028</v>
      </c>
      <c r="AT159" s="165">
        <f t="shared" si="191"/>
        <v>2.5304952777833369</v>
      </c>
      <c r="AU159" s="165">
        <f t="shared" si="191"/>
        <v>3.7572090849425939</v>
      </c>
      <c r="AV159" s="165">
        <f t="shared" si="191"/>
        <v>4.8603444143682202</v>
      </c>
      <c r="AW159" s="165"/>
      <c r="AX159" s="165">
        <f t="shared" ref="AX159:BL159" si="192">AX55/$A159</f>
        <v>0.22607582580477822</v>
      </c>
      <c r="AY159" s="165">
        <f t="shared" si="192"/>
        <v>0.85356582696453165</v>
      </c>
      <c r="AZ159" s="165">
        <f t="shared" si="192"/>
        <v>4.0618035440611804</v>
      </c>
      <c r="BA159" s="165">
        <f t="shared" si="192"/>
        <v>1.5952212787447253</v>
      </c>
      <c r="BB159" s="165">
        <f t="shared" si="192"/>
        <v>3.7792287843548937</v>
      </c>
      <c r="BC159" s="165">
        <f t="shared" si="192"/>
        <v>0.4123648648648649</v>
      </c>
      <c r="BD159" s="165">
        <f t="shared" si="192"/>
        <v>4.635135135135136</v>
      </c>
      <c r="BE159" s="165">
        <f t="shared" si="192"/>
        <v>3.1216216216216219</v>
      </c>
      <c r="BF159" s="165">
        <f t="shared" si="192"/>
        <v>2.3243243243243241</v>
      </c>
      <c r="BG159" s="165">
        <f t="shared" si="192"/>
        <v>0</v>
      </c>
      <c r="BH159" s="165">
        <f t="shared" si="192"/>
        <v>1.5945945945945945</v>
      </c>
      <c r="BI159" s="165">
        <f t="shared" si="192"/>
        <v>2.8783783783783785</v>
      </c>
      <c r="BJ159" s="165">
        <f t="shared" si="192"/>
        <v>2.2027027027027031</v>
      </c>
      <c r="BK159" s="165">
        <f t="shared" si="192"/>
        <v>0.51351351351351349</v>
      </c>
      <c r="BL159" s="165">
        <f t="shared" si="192"/>
        <v>0</v>
      </c>
      <c r="BM159" s="284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Q159" s="30"/>
      <c r="CR159" s="30"/>
      <c r="CS159" s="30"/>
      <c r="CT159" s="30"/>
      <c r="CU159" s="30"/>
      <c r="CV159" s="30"/>
      <c r="CW159" s="30"/>
      <c r="CX159" s="35"/>
      <c r="CY159" s="30"/>
      <c r="CZ159" s="30"/>
      <c r="EB159" s="34"/>
      <c r="EZ159" s="165">
        <f t="shared" si="146"/>
        <v>5.5405405405405403</v>
      </c>
      <c r="FA159" s="165">
        <f t="shared" si="146"/>
        <v>3.9189189189189189</v>
      </c>
      <c r="FB159" s="165">
        <f t="shared" si="146"/>
        <v>1.7567567567567568</v>
      </c>
    </row>
    <row r="160" spans="1:158" customFormat="1" x14ac:dyDescent="0.2">
      <c r="A160" s="41">
        <v>0.49299999999999999</v>
      </c>
      <c r="B160" s="41" t="s">
        <v>39</v>
      </c>
      <c r="C160" s="165">
        <f t="shared" ref="C160:AV160" si="193">C56/$A160</f>
        <v>2.8929263017510198</v>
      </c>
      <c r="D160" s="165">
        <f t="shared" si="193"/>
        <v>1.4822723210737958</v>
      </c>
      <c r="E160" s="165">
        <f t="shared" si="193"/>
        <v>1.5433024367794612</v>
      </c>
      <c r="F160" s="165">
        <f t="shared" si="193"/>
        <v>7.5353902800802732</v>
      </c>
      <c r="G160" s="165">
        <f t="shared" si="193"/>
        <v>3.6397302297014558</v>
      </c>
      <c r="H160" s="165">
        <f t="shared" si="193"/>
        <v>1.1554517513958706</v>
      </c>
      <c r="I160" s="165">
        <f t="shared" si="193"/>
        <v>4.098738787483998</v>
      </c>
      <c r="J160" s="165">
        <f t="shared" si="193"/>
        <v>1.2159060202446761</v>
      </c>
      <c r="K160" s="165">
        <f t="shared" si="193"/>
        <v>4.3557714479439893</v>
      </c>
      <c r="L160" s="165">
        <f t="shared" si="193"/>
        <v>4.1652898423091997</v>
      </c>
      <c r="M160" s="165">
        <f t="shared" si="193"/>
        <v>2.8183230322937121</v>
      </c>
      <c r="N160" s="165">
        <f t="shared" si="193"/>
        <v>3.4681440408824429</v>
      </c>
      <c r="O160" s="165">
        <f t="shared" si="193"/>
        <v>1.7768576826307598</v>
      </c>
      <c r="P160" s="165">
        <f t="shared" si="193"/>
        <v>4.8481600934307032</v>
      </c>
      <c r="Q160" s="165">
        <f t="shared" si="193"/>
        <v>1.4825506394749013</v>
      </c>
      <c r="R160" s="165">
        <f t="shared" si="193"/>
        <v>1.3951289635832462</v>
      </c>
      <c r="S160" s="165">
        <f t="shared" si="193"/>
        <v>3.3812546924779414</v>
      </c>
      <c r="T160" s="165">
        <f t="shared" si="193"/>
        <v>4.2120021030160526</v>
      </c>
      <c r="U160" s="165">
        <f t="shared" si="193"/>
        <v>5.1861953735766573</v>
      </c>
      <c r="V160" s="165">
        <f t="shared" si="193"/>
        <v>2.3217093171991339</v>
      </c>
      <c r="W160" s="165">
        <f t="shared" si="193"/>
        <v>6.7458085411231954</v>
      </c>
      <c r="X160" s="165">
        <f t="shared" si="193"/>
        <v>3.9956707697759275</v>
      </c>
      <c r="Y160" s="165">
        <f t="shared" si="193"/>
        <v>7.8133682256659736</v>
      </c>
      <c r="Z160" s="165">
        <f t="shared" si="193"/>
        <v>3.6911981391327546</v>
      </c>
      <c r="AA160" s="165">
        <f t="shared" si="193"/>
        <v>2.3813610980063951</v>
      </c>
      <c r="AB160" s="165">
        <f t="shared" si="193"/>
        <v>1.4230670363595037</v>
      </c>
      <c r="AC160" s="165">
        <f t="shared" si="193"/>
        <v>1.3842674470912306</v>
      </c>
      <c r="AD160" s="165">
        <f t="shared" si="193"/>
        <v>1.420956121605643</v>
      </c>
      <c r="AE160" s="165">
        <f t="shared" si="193"/>
        <v>1.0054070360932943</v>
      </c>
      <c r="AF160" s="165">
        <f t="shared" si="193"/>
        <v>0.40567951318458423</v>
      </c>
      <c r="AG160" s="165">
        <f t="shared" si="193"/>
        <v>2.2109533468559839</v>
      </c>
      <c r="AH160" s="165">
        <f t="shared" si="193"/>
        <v>4.4191694474579863</v>
      </c>
      <c r="AI160" s="165">
        <f t="shared" si="193"/>
        <v>2.3418799246685795</v>
      </c>
      <c r="AJ160" s="165">
        <f t="shared" si="193"/>
        <v>4.3418059169695971</v>
      </c>
      <c r="AK160" s="165">
        <f t="shared" si="193"/>
        <v>0.81136088623187619</v>
      </c>
      <c r="AL160" s="165">
        <f t="shared" si="193"/>
        <v>0.65661656682230429</v>
      </c>
      <c r="AM160" s="165">
        <f t="shared" si="193"/>
        <v>0</v>
      </c>
      <c r="AN160" s="165">
        <f t="shared" si="193"/>
        <v>0</v>
      </c>
      <c r="AO160" s="165">
        <f t="shared" si="193"/>
        <v>0</v>
      </c>
      <c r="AP160" s="165">
        <f t="shared" si="193"/>
        <v>0</v>
      </c>
      <c r="AQ160" s="165">
        <f t="shared" si="193"/>
        <v>0</v>
      </c>
      <c r="AR160" s="165">
        <f t="shared" si="193"/>
        <v>8.8080415548929043</v>
      </c>
      <c r="AS160" s="165">
        <f t="shared" si="193"/>
        <v>8.8615047260243252</v>
      </c>
      <c r="AT160" s="165">
        <f t="shared" si="193"/>
        <v>2.3479051628573258</v>
      </c>
      <c r="AU160" s="165">
        <f t="shared" si="193"/>
        <v>3.4456065507283307</v>
      </c>
      <c r="AV160" s="165">
        <f t="shared" si="193"/>
        <v>4.8857889379488828</v>
      </c>
      <c r="AW160" s="165"/>
      <c r="AX160" s="165">
        <f t="shared" ref="AX160:BL160" si="194">AX56/$A160</f>
        <v>0.1923761373956063</v>
      </c>
      <c r="AY160" s="165">
        <f t="shared" si="194"/>
        <v>0.77579600767492007</v>
      </c>
      <c r="AZ160" s="165">
        <f t="shared" si="194"/>
        <v>3.9888210223721976</v>
      </c>
      <c r="BA160" s="165">
        <f t="shared" si="194"/>
        <v>1.5038580113120394</v>
      </c>
      <c r="BB160" s="165">
        <f t="shared" si="194"/>
        <v>3.7230415658664398</v>
      </c>
      <c r="BC160" s="165">
        <f t="shared" si="194"/>
        <v>0.48647464503042592</v>
      </c>
      <c r="BD160" s="165">
        <f t="shared" si="194"/>
        <v>4.3813387423935097</v>
      </c>
      <c r="BE160" s="165">
        <f t="shared" si="194"/>
        <v>3.103448275862069</v>
      </c>
      <c r="BF160" s="165">
        <f t="shared" si="194"/>
        <v>2.3935091277890463</v>
      </c>
      <c r="BG160" s="165">
        <f t="shared" si="194"/>
        <v>0</v>
      </c>
      <c r="BH160" s="165">
        <f t="shared" si="194"/>
        <v>1.5010141987829615</v>
      </c>
      <c r="BI160" s="165">
        <f t="shared" si="194"/>
        <v>2.9411764705882351</v>
      </c>
      <c r="BJ160" s="165">
        <f t="shared" si="194"/>
        <v>2.2109533468559839</v>
      </c>
      <c r="BK160" s="165">
        <f t="shared" si="194"/>
        <v>0.40567951318458423</v>
      </c>
      <c r="BL160" s="165">
        <f t="shared" si="194"/>
        <v>0</v>
      </c>
      <c r="BM160" s="284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Q160" s="30"/>
      <c r="CR160" s="30"/>
      <c r="CS160" s="30"/>
      <c r="CT160" s="30"/>
      <c r="CU160" s="30"/>
      <c r="CV160" s="30"/>
      <c r="CW160" s="30"/>
      <c r="CX160" s="35"/>
      <c r="CY160" s="30"/>
      <c r="CZ160" s="30"/>
      <c r="EB160" s="34"/>
      <c r="EZ160" s="165">
        <f t="shared" si="146"/>
        <v>4.8478701825557815</v>
      </c>
      <c r="FA160" s="165">
        <f t="shared" si="146"/>
        <v>3.8336713995943201</v>
      </c>
      <c r="FB160" s="165">
        <f t="shared" si="146"/>
        <v>1.8458417849898581</v>
      </c>
    </row>
    <row r="161" spans="1:158" customFormat="1" x14ac:dyDescent="0.2">
      <c r="A161" s="41">
        <v>7.3999999999999996E-2</v>
      </c>
      <c r="B161" s="41" t="s">
        <v>38</v>
      </c>
      <c r="C161" s="165">
        <f t="shared" ref="C161:AV161" si="195">C57/$A161</f>
        <v>3.4630481853141939</v>
      </c>
      <c r="D161" s="165">
        <f t="shared" si="195"/>
        <v>1.5795818170946048</v>
      </c>
      <c r="E161" s="165">
        <f t="shared" si="195"/>
        <v>1.7928713722432452</v>
      </c>
      <c r="F161" s="165">
        <f t="shared" si="195"/>
        <v>8.1895605980536779</v>
      </c>
      <c r="G161" s="165">
        <f t="shared" si="195"/>
        <v>4.1194627454461745</v>
      </c>
      <c r="H161" s="165">
        <f t="shared" si="195"/>
        <v>1.4375290408020767</v>
      </c>
      <c r="I161" s="165">
        <f t="shared" si="195"/>
        <v>4.2317940997551702</v>
      </c>
      <c r="J161" s="165">
        <f t="shared" si="195"/>
        <v>1.5962512900724972</v>
      </c>
      <c r="K161" s="165">
        <f t="shared" si="195"/>
        <v>4.70137929291145</v>
      </c>
      <c r="L161" s="165">
        <f t="shared" si="195"/>
        <v>4.4380007142281084</v>
      </c>
      <c r="M161" s="165">
        <f t="shared" si="195"/>
        <v>3.0454332333517824</v>
      </c>
      <c r="N161" s="165">
        <f t="shared" si="195"/>
        <v>3.654349118719336</v>
      </c>
      <c r="O161" s="165">
        <f t="shared" si="195"/>
        <v>2.0145392270130396</v>
      </c>
      <c r="P161" s="165">
        <f t="shared" si="195"/>
        <v>5.4603949960922007</v>
      </c>
      <c r="Q161" s="165">
        <f t="shared" si="195"/>
        <v>1.5349890668361523</v>
      </c>
      <c r="R161" s="165">
        <f t="shared" si="195"/>
        <v>1.4327626711118253</v>
      </c>
      <c r="S161" s="165">
        <f t="shared" si="195"/>
        <v>3.6222729630208921</v>
      </c>
      <c r="T161" s="165">
        <f t="shared" si="195"/>
        <v>4.6772364123079457</v>
      </c>
      <c r="U161" s="165">
        <f t="shared" si="195"/>
        <v>5.7547501119746975</v>
      </c>
      <c r="V161" s="165">
        <f t="shared" si="195"/>
        <v>2.7922856366991322</v>
      </c>
      <c r="W161" s="165">
        <f t="shared" si="195"/>
        <v>7.2456798588382174</v>
      </c>
      <c r="X161" s="165">
        <f t="shared" si="195"/>
        <v>4.4782130790760242</v>
      </c>
      <c r="Y161" s="165">
        <f t="shared" si="195"/>
        <v>8.1582589551951603</v>
      </c>
      <c r="Z161" s="165">
        <f t="shared" si="195"/>
        <v>4.0675816162718501</v>
      </c>
      <c r="AA161" s="165">
        <f t="shared" si="195"/>
        <v>2.4776499168568087</v>
      </c>
      <c r="AB161" s="165">
        <f t="shared" si="195"/>
        <v>1.4508706425715134</v>
      </c>
      <c r="AC161" s="165">
        <f t="shared" si="195"/>
        <v>1.4663209568504023</v>
      </c>
      <c r="AD161" s="165">
        <f t="shared" si="195"/>
        <v>1.2601518070285389</v>
      </c>
      <c r="AE161" s="165">
        <f t="shared" si="195"/>
        <v>1.0132036043236761</v>
      </c>
      <c r="AF161" s="165">
        <f t="shared" si="195"/>
        <v>0.3783783783783784</v>
      </c>
      <c r="AG161" s="165">
        <f t="shared" si="195"/>
        <v>2.3378378378378377</v>
      </c>
      <c r="AH161" s="165">
        <f t="shared" si="195"/>
        <v>4.7159846715176768</v>
      </c>
      <c r="AI161" s="165">
        <f t="shared" si="195"/>
        <v>2.4819519110573065</v>
      </c>
      <c r="AJ161" s="165">
        <f t="shared" si="195"/>
        <v>4.6027061293973537</v>
      </c>
      <c r="AK161" s="165">
        <f t="shared" si="195"/>
        <v>0.76098632634152441</v>
      </c>
      <c r="AL161" s="165">
        <f t="shared" si="195"/>
        <v>0.61972364667541557</v>
      </c>
      <c r="AM161" s="165">
        <f t="shared" si="195"/>
        <v>0</v>
      </c>
      <c r="AN161" s="165">
        <f t="shared" si="195"/>
        <v>0</v>
      </c>
      <c r="AO161" s="165">
        <f t="shared" si="195"/>
        <v>0</v>
      </c>
      <c r="AP161" s="165">
        <f t="shared" si="195"/>
        <v>0</v>
      </c>
      <c r="AQ161" s="165">
        <f t="shared" si="195"/>
        <v>0</v>
      </c>
      <c r="AR161" s="165">
        <f t="shared" si="195"/>
        <v>8.7277299370600563</v>
      </c>
      <c r="AS161" s="165">
        <f t="shared" si="195"/>
        <v>10.111329450771823</v>
      </c>
      <c r="AT161" s="165">
        <f t="shared" si="195"/>
        <v>2.5351739013515839</v>
      </c>
      <c r="AU161" s="165">
        <f t="shared" si="195"/>
        <v>3.4958665522132963</v>
      </c>
      <c r="AV161" s="165">
        <f t="shared" si="195"/>
        <v>5.3664134918198236</v>
      </c>
      <c r="AW161" s="165"/>
      <c r="AX161" s="165">
        <f t="shared" ref="AX161:BL161" si="196">AX57/$A161</f>
        <v>0.20467415289754065</v>
      </c>
      <c r="AY161" s="165">
        <f t="shared" si="196"/>
        <v>0.76305409179995698</v>
      </c>
      <c r="AZ161" s="165">
        <f t="shared" si="196"/>
        <v>4.2189467522418029</v>
      </c>
      <c r="BA161" s="165">
        <f t="shared" si="196"/>
        <v>1.5859742953195071</v>
      </c>
      <c r="BB161" s="165">
        <f t="shared" si="196"/>
        <v>3.816240860544287</v>
      </c>
      <c r="BC161" s="165">
        <f t="shared" si="196"/>
        <v>0.57608108108108114</v>
      </c>
      <c r="BD161" s="165">
        <f t="shared" si="196"/>
        <v>4.3108108108108114</v>
      </c>
      <c r="BE161" s="165">
        <f t="shared" si="196"/>
        <v>3.1351351351351355</v>
      </c>
      <c r="BF161" s="165">
        <f t="shared" si="196"/>
        <v>2.3648648648648649</v>
      </c>
      <c r="BG161" s="165">
        <f t="shared" si="196"/>
        <v>0</v>
      </c>
      <c r="BH161" s="165">
        <f t="shared" si="196"/>
        <v>1.5540540540540542</v>
      </c>
      <c r="BI161" s="165">
        <f t="shared" si="196"/>
        <v>3.1486486486486491</v>
      </c>
      <c r="BJ161" s="165">
        <f t="shared" si="196"/>
        <v>2.3378378378378377</v>
      </c>
      <c r="BK161" s="165">
        <f t="shared" si="196"/>
        <v>0.3783783783783784</v>
      </c>
      <c r="BL161" s="165">
        <f t="shared" si="196"/>
        <v>0</v>
      </c>
      <c r="BM161" s="284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Q161" s="30"/>
      <c r="CR161" s="30"/>
      <c r="CS161" s="30"/>
      <c r="CT161" s="30"/>
      <c r="CU161" s="30"/>
      <c r="CV161" s="30"/>
      <c r="CW161" s="30"/>
      <c r="CX161" s="35"/>
      <c r="CY161" s="30"/>
      <c r="CZ161" s="30"/>
      <c r="EB161" s="34"/>
      <c r="EZ161" s="165">
        <f t="shared" si="146"/>
        <v>5.1351351351351351</v>
      </c>
      <c r="FA161" s="165">
        <f t="shared" si="146"/>
        <v>4.0540540540540544</v>
      </c>
      <c r="FB161" s="165">
        <f t="shared" si="146"/>
        <v>2.0270270270270272</v>
      </c>
    </row>
    <row r="162" spans="1:158" s="23" customFormat="1" x14ac:dyDescent="0.2">
      <c r="B162" s="25"/>
      <c r="I162" s="32"/>
      <c r="J162" s="32"/>
      <c r="O162" s="32"/>
      <c r="X162" s="32"/>
      <c r="AA162" s="32"/>
      <c r="AR162" s="165"/>
      <c r="AS162" s="165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278"/>
      <c r="BF162" s="167"/>
      <c r="BG162" s="30"/>
      <c r="BH162" s="35"/>
      <c r="BI162" s="30"/>
      <c r="BJ162" s="30"/>
      <c r="BK162" s="30"/>
      <c r="BL162" s="30"/>
      <c r="BM162" s="284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X162" s="24"/>
      <c r="EB162" s="24"/>
      <c r="EZ162" s="167"/>
      <c r="FA162" s="167"/>
      <c r="FB162" s="167"/>
    </row>
    <row r="163" spans="1:158" ht="19.5" customHeight="1" x14ac:dyDescent="0.2">
      <c r="B163" s="1" t="s">
        <v>467</v>
      </c>
      <c r="C163" s="167">
        <f>C153/C160</f>
        <v>1.2326524160009866</v>
      </c>
      <c r="D163" s="167">
        <f t="shared" ref="D163:BL163" si="197">D153/D160</f>
        <v>1.7099749860439954</v>
      </c>
      <c r="E163" s="167">
        <f t="shared" si="197"/>
        <v>1.7715889471828106</v>
      </c>
      <c r="F163" s="167">
        <f t="shared" si="197"/>
        <v>0.94920425916022877</v>
      </c>
      <c r="G163" s="167">
        <f t="shared" si="197"/>
        <v>1.1988071050219451</v>
      </c>
      <c r="H163" s="167">
        <f t="shared" si="197"/>
        <v>2.9045167271694989</v>
      </c>
      <c r="I163" s="167">
        <f t="shared" si="197"/>
        <v>1.7081675234557849</v>
      </c>
      <c r="J163" s="167">
        <f t="shared" si="197"/>
        <v>1.633025585402641</v>
      </c>
      <c r="K163" s="167">
        <f t="shared" si="197"/>
        <v>1.6113059539018137</v>
      </c>
      <c r="L163" s="167">
        <f t="shared" si="197"/>
        <v>1.8059598334642624</v>
      </c>
      <c r="M163" s="167">
        <f t="shared" si="197"/>
        <v>1.3860032559161672</v>
      </c>
      <c r="N163" s="167">
        <f t="shared" si="197"/>
        <v>1.4052947422467994</v>
      </c>
      <c r="O163" s="167">
        <f t="shared" si="197"/>
        <v>2.3628127536255028</v>
      </c>
      <c r="P163" s="167">
        <f t="shared" si="197"/>
        <v>1.054184273328957</v>
      </c>
      <c r="Q163" s="167">
        <f t="shared" si="197"/>
        <v>1.9614828603013077</v>
      </c>
      <c r="R163" s="167">
        <f t="shared" si="197"/>
        <v>1.9187959904678631</v>
      </c>
      <c r="S163" s="167">
        <f t="shared" si="197"/>
        <v>1.7676718540037872</v>
      </c>
      <c r="T163" s="167">
        <f t="shared" si="197"/>
        <v>1.4845112586940323</v>
      </c>
      <c r="U163" s="167">
        <f t="shared" si="197"/>
        <v>0.87517814000143113</v>
      </c>
      <c r="V163" s="167">
        <f t="shared" si="197"/>
        <v>1.0879579110207374</v>
      </c>
      <c r="W163" s="167">
        <f t="shared" si="197"/>
        <v>1.5573334567372614</v>
      </c>
      <c r="X163" s="167">
        <f t="shared" si="197"/>
        <v>1.0162736690741381</v>
      </c>
      <c r="Y163" s="167">
        <f t="shared" si="197"/>
        <v>1.1038762816580874</v>
      </c>
      <c r="Z163" s="167">
        <f t="shared" si="197"/>
        <v>1.160584213418556</v>
      </c>
      <c r="AA163" s="167">
        <f t="shared" si="197"/>
        <v>4.0900103907529051</v>
      </c>
      <c r="AB163" s="167">
        <f t="shared" si="197"/>
        <v>3.6488607579076726</v>
      </c>
      <c r="AC163" s="167">
        <f t="shared" si="197"/>
        <v>3.0689664343109242</v>
      </c>
      <c r="AD163" s="167">
        <f t="shared" si="197"/>
        <v>4.4009752782197227</v>
      </c>
      <c r="AE163" s="167">
        <f t="shared" si="197"/>
        <v>4.1041476588117316</v>
      </c>
      <c r="AF163" s="167">
        <f t="shared" si="197"/>
        <v>7.0310402684563753</v>
      </c>
      <c r="AG163" s="167">
        <f t="shared" si="197"/>
        <v>1.3432208607844345</v>
      </c>
      <c r="AH163" s="167">
        <f t="shared" si="197"/>
        <v>1.571816389749253</v>
      </c>
      <c r="AI163" s="167">
        <f t="shared" si="197"/>
        <v>2.088293837776146</v>
      </c>
      <c r="AJ163" s="167">
        <f t="shared" si="197"/>
        <v>1.5617759662513961</v>
      </c>
      <c r="AK163" s="167">
        <f t="shared" si="197"/>
        <v>3.4013579158072669</v>
      </c>
      <c r="AL163" s="167">
        <f t="shared" si="197"/>
        <v>3.8602236070061537</v>
      </c>
      <c r="AM163" s="167" t="e">
        <f t="shared" si="197"/>
        <v>#DIV/0!</v>
      </c>
      <c r="AN163" s="167" t="e">
        <f t="shared" si="197"/>
        <v>#DIV/0!</v>
      </c>
      <c r="AO163" s="167" t="e">
        <f t="shared" si="197"/>
        <v>#DIV/0!</v>
      </c>
      <c r="AP163" s="167" t="e">
        <f t="shared" si="197"/>
        <v>#DIV/0!</v>
      </c>
      <c r="AQ163" s="167" t="e">
        <f t="shared" si="197"/>
        <v>#DIV/0!</v>
      </c>
      <c r="AR163" s="167">
        <f t="shared" si="197"/>
        <v>1.7773013854358239</v>
      </c>
      <c r="AS163" s="167">
        <f t="shared" si="197"/>
        <v>0.59351755068474676</v>
      </c>
      <c r="AT163" s="167">
        <f t="shared" si="197"/>
        <v>2.0850608630284544</v>
      </c>
      <c r="AU163" s="167">
        <f t="shared" si="197"/>
        <v>2.1137402855922662</v>
      </c>
      <c r="AV163" s="167">
        <f t="shared" si="197"/>
        <v>1.0938283514500495</v>
      </c>
      <c r="AW163" s="167" t="e">
        <f t="shared" si="197"/>
        <v>#DIV/0!</v>
      </c>
      <c r="AX163" s="167">
        <f t="shared" si="197"/>
        <v>6.6815321133405119</v>
      </c>
      <c r="AY163" s="167">
        <f t="shared" si="197"/>
        <v>3.1183697054881425</v>
      </c>
      <c r="AZ163" s="167">
        <f t="shared" si="197"/>
        <v>1.8275688621771842</v>
      </c>
      <c r="BA163" s="167">
        <f t="shared" si="197"/>
        <v>2.5999849415552689</v>
      </c>
      <c r="BB163" s="167">
        <f t="shared" si="197"/>
        <v>1.2317688203053134</v>
      </c>
      <c r="BC163" s="167">
        <f t="shared" si="197"/>
        <v>1.53063289436834</v>
      </c>
      <c r="BD163" s="167">
        <f t="shared" si="197"/>
        <v>1.2331127268207804</v>
      </c>
      <c r="BE163" s="167">
        <f t="shared" si="197"/>
        <v>1.335384041759881</v>
      </c>
      <c r="BF163" s="167">
        <f t="shared" si="197"/>
        <v>1.0655215561369584</v>
      </c>
      <c r="BG163" s="167" t="e">
        <f t="shared" si="197"/>
        <v>#DIV/0!</v>
      </c>
      <c r="BH163" s="167">
        <f t="shared" si="197"/>
        <v>2.3026936332305459</v>
      </c>
      <c r="BI163" s="167">
        <f t="shared" si="197"/>
        <v>1.4661073825503357</v>
      </c>
      <c r="BJ163" s="167">
        <f t="shared" si="197"/>
        <v>1.3432208607844345</v>
      </c>
      <c r="BK163" s="167">
        <f t="shared" si="197"/>
        <v>7.0310402684563753</v>
      </c>
      <c r="BL163" s="167" t="e">
        <f t="shared" si="197"/>
        <v>#DIV/0!</v>
      </c>
    </row>
    <row r="164" spans="1:158" x14ac:dyDescent="0.2">
      <c r="B164" s="2" t="s">
        <v>468</v>
      </c>
      <c r="C164" s="1">
        <f t="shared" ref="C164:AH164" si="198">C43/C52</f>
        <v>13.879282815384654</v>
      </c>
      <c r="D164" s="1">
        <f t="shared" si="198"/>
        <v>73.13769989243022</v>
      </c>
      <c r="E164" s="1">
        <f t="shared" si="198"/>
        <v>37.968531289874257</v>
      </c>
      <c r="F164" s="1">
        <f t="shared" si="198"/>
        <v>1.2981513861267269</v>
      </c>
      <c r="G164" s="1">
        <f t="shared" si="198"/>
        <v>14.742405321029091</v>
      </c>
      <c r="H164" s="1">
        <f t="shared" si="198"/>
        <v>9.1189074603361941</v>
      </c>
      <c r="I164" s="1">
        <f t="shared" si="198"/>
        <v>17.843078918236397</v>
      </c>
      <c r="J164" s="1">
        <f t="shared" si="198"/>
        <v>9.723716966727995</v>
      </c>
      <c r="K164" s="1">
        <f t="shared" si="198"/>
        <v>20.457108855122545</v>
      </c>
      <c r="L164" s="1">
        <f t="shared" si="198"/>
        <v>18.89919581842538</v>
      </c>
      <c r="M164" s="1">
        <f t="shared" si="198"/>
        <v>18.709948279541468</v>
      </c>
      <c r="N164" s="1">
        <f t="shared" si="198"/>
        <v>18.842717092728638</v>
      </c>
      <c r="O164" s="1">
        <f t="shared" si="198"/>
        <v>24.416077442317896</v>
      </c>
      <c r="P164" s="1">
        <f t="shared" si="198"/>
        <v>9.8576978898559098</v>
      </c>
      <c r="Q164" s="1">
        <f t="shared" si="198"/>
        <v>61.848128408471851</v>
      </c>
      <c r="R164" s="1">
        <f t="shared" si="198"/>
        <v>61.458408263841648</v>
      </c>
      <c r="S164" s="1">
        <f t="shared" si="198"/>
        <v>25.198410928758253</v>
      </c>
      <c r="T164" s="1">
        <f t="shared" si="198"/>
        <v>20.823389109178002</v>
      </c>
      <c r="U164" s="1">
        <f t="shared" si="198"/>
        <v>3.257776898802383</v>
      </c>
      <c r="V164" s="1">
        <f t="shared" si="198"/>
        <v>51.208676970317768</v>
      </c>
      <c r="W164" s="1">
        <f t="shared" si="198"/>
        <v>10.27973237160405</v>
      </c>
      <c r="X164" s="1">
        <f t="shared" si="198"/>
        <v>9.7012888463334885</v>
      </c>
      <c r="Y164" s="1">
        <f t="shared" si="198"/>
        <v>8.1020533445186373</v>
      </c>
      <c r="Z164" s="1">
        <f t="shared" si="198"/>
        <v>13.154997410448985</v>
      </c>
      <c r="AA164" s="1">
        <f t="shared" si="198"/>
        <v>69.272400318946026</v>
      </c>
      <c r="AB164" s="1">
        <f t="shared" si="198"/>
        <v>42.7200349086297</v>
      </c>
      <c r="AC164" s="1">
        <f t="shared" si="198"/>
        <v>54.472983514844344</v>
      </c>
      <c r="AD164" s="1">
        <f t="shared" si="198"/>
        <v>23.012497040534388</v>
      </c>
      <c r="AE164" s="1">
        <f t="shared" si="198"/>
        <v>102.58953536132555</v>
      </c>
      <c r="AF164" s="1">
        <f t="shared" si="198"/>
        <v>111.90960451977402</v>
      </c>
      <c r="AG164" s="1">
        <f t="shared" si="198"/>
        <v>38.694581280788178</v>
      </c>
      <c r="AH164" s="1">
        <f t="shared" si="198"/>
        <v>22.617957799415457</v>
      </c>
      <c r="AI164" s="1">
        <f t="shared" ref="AI164:BL164" si="199">AI43/AI52</f>
        <v>67.728651002707934</v>
      </c>
      <c r="AJ164" s="1">
        <f t="shared" si="199"/>
        <v>11.296724594820294</v>
      </c>
      <c r="AK164" s="1">
        <f t="shared" si="199"/>
        <v>155.94394358530533</v>
      </c>
      <c r="AL164" s="1">
        <f t="shared" si="199"/>
        <v>176.76399851791527</v>
      </c>
      <c r="AM164" s="1" t="e">
        <f t="shared" si="199"/>
        <v>#DIV/0!</v>
      </c>
      <c r="AN164" s="1" t="e">
        <f t="shared" si="199"/>
        <v>#DIV/0!</v>
      </c>
      <c r="AO164" s="1" t="e">
        <f t="shared" si="199"/>
        <v>#DIV/0!</v>
      </c>
      <c r="AP164" s="1" t="e">
        <f t="shared" si="199"/>
        <v>#DIV/0!</v>
      </c>
      <c r="AQ164" s="1" t="e">
        <f t="shared" si="199"/>
        <v>#DIV/0!</v>
      </c>
      <c r="AR164" s="1">
        <f t="shared" si="199"/>
        <v>11.400218368459104</v>
      </c>
      <c r="AS164" s="1">
        <f t="shared" si="199"/>
        <v>0.48674704606015923</v>
      </c>
      <c r="AT164" s="1">
        <f t="shared" si="199"/>
        <v>11.794328041009226</v>
      </c>
      <c r="AU164" s="1">
        <f t="shared" si="199"/>
        <v>27.273454234900679</v>
      </c>
      <c r="AV164" s="1">
        <f t="shared" si="199"/>
        <v>4.0583388556739157</v>
      </c>
      <c r="AW164" s="1" t="e">
        <f t="shared" si="199"/>
        <v>#VALUE!</v>
      </c>
      <c r="AX164" s="1">
        <f t="shared" si="199"/>
        <v>117.99324733333333</v>
      </c>
      <c r="AY164" s="1">
        <f t="shared" si="199"/>
        <v>102.24329033333333</v>
      </c>
      <c r="AZ164" s="1">
        <f t="shared" si="199"/>
        <v>26.106789680000002</v>
      </c>
      <c r="BA164" s="1">
        <f t="shared" si="199"/>
        <v>84.070885636363627</v>
      </c>
      <c r="BB164" s="1">
        <f t="shared" si="199"/>
        <v>24.148559142857142</v>
      </c>
      <c r="BC164" s="1">
        <f t="shared" si="199"/>
        <v>224.08317655264892</v>
      </c>
      <c r="BD164" s="1">
        <f t="shared" si="199"/>
        <v>16.567164179104477</v>
      </c>
      <c r="BE164" s="1">
        <f t="shared" si="199"/>
        <v>39.535881958417171</v>
      </c>
      <c r="BF164" s="1">
        <f t="shared" si="199"/>
        <v>25.965073529411764</v>
      </c>
      <c r="BG164" s="1">
        <f t="shared" si="199"/>
        <v>28.263157894736842</v>
      </c>
      <c r="BH164" s="1">
        <f t="shared" si="199"/>
        <v>45.471722365038559</v>
      </c>
      <c r="BI164" s="1" t="e">
        <f t="shared" si="199"/>
        <v>#DIV/0!</v>
      </c>
      <c r="BJ164" s="1" t="e">
        <f t="shared" si="199"/>
        <v>#DIV/0!</v>
      </c>
      <c r="BK164" s="1" t="e">
        <f t="shared" si="199"/>
        <v>#DIV/0!</v>
      </c>
      <c r="BL164" s="1" t="e">
        <f t="shared" si="199"/>
        <v>#DIV/0!</v>
      </c>
    </row>
    <row r="165" spans="1:158" x14ac:dyDescent="0.2">
      <c r="B165" s="2" t="s">
        <v>469</v>
      </c>
      <c r="C165" s="1">
        <f>C139/C160</f>
        <v>26.438819288832313</v>
      </c>
      <c r="D165" s="1">
        <f t="shared" ref="D165:BL165" si="200">D139/D160</f>
        <v>19.392008815505964</v>
      </c>
      <c r="E165" s="1">
        <f t="shared" si="200"/>
        <v>3.1617870418041747</v>
      </c>
      <c r="F165" s="1">
        <f t="shared" si="200"/>
        <v>17.36898261634499</v>
      </c>
      <c r="G165" s="1">
        <f t="shared" si="200"/>
        <v>21.246515476067515</v>
      </c>
      <c r="H165" s="1">
        <f t="shared" si="200"/>
        <v>158.27600930089963</v>
      </c>
      <c r="I165" s="1">
        <f t="shared" si="200"/>
        <v>8.9813307136513369</v>
      </c>
      <c r="J165" s="1">
        <f t="shared" si="200"/>
        <v>122.62565458582283</v>
      </c>
      <c r="K165" s="1">
        <f t="shared" si="200"/>
        <v>3.2236670339908615</v>
      </c>
      <c r="L165" s="1">
        <f t="shared" si="200"/>
        <v>37.002324035195471</v>
      </c>
      <c r="M165" s="1">
        <f t="shared" si="200"/>
        <v>83.220338700069789</v>
      </c>
      <c r="N165" s="1">
        <f t="shared" si="200"/>
        <v>23.531830565361922</v>
      </c>
      <c r="O165" s="1">
        <f t="shared" si="200"/>
        <v>86.881602797045545</v>
      </c>
      <c r="P165" s="1">
        <f t="shared" si="200"/>
        <v>26.982406915984694</v>
      </c>
      <c r="Q165" s="1">
        <f t="shared" si="200"/>
        <v>50.455547156856063</v>
      </c>
      <c r="R165" s="1">
        <f t="shared" si="200"/>
        <v>20.775117189667462</v>
      </c>
      <c r="S165" s="1">
        <f t="shared" si="200"/>
        <v>18.027997044496765</v>
      </c>
      <c r="T165" s="1">
        <f t="shared" si="200"/>
        <v>13.89356145837265</v>
      </c>
      <c r="U165" s="1">
        <f t="shared" si="200"/>
        <v>33.478021805155947</v>
      </c>
      <c r="V165" s="1">
        <f t="shared" si="200"/>
        <v>8.8633820226226572</v>
      </c>
      <c r="W165" s="1">
        <f t="shared" si="200"/>
        <v>15.586087401736037</v>
      </c>
      <c r="X165" s="1">
        <f t="shared" si="200"/>
        <v>31.625529433852915</v>
      </c>
      <c r="Y165" s="1">
        <f t="shared" si="200"/>
        <v>7.4479138315441382</v>
      </c>
      <c r="Z165" s="1">
        <f t="shared" si="200"/>
        <v>48.599734002530873</v>
      </c>
      <c r="AA165" s="1">
        <f t="shared" si="200"/>
        <v>345.90735108790909</v>
      </c>
      <c r="AB165" s="1">
        <f t="shared" si="200"/>
        <v>124.12515519732266</v>
      </c>
      <c r="AC165" s="1">
        <f t="shared" si="200"/>
        <v>248.82835470025009</v>
      </c>
      <c r="AD165" s="1">
        <f t="shared" si="200"/>
        <v>352.9797737366253</v>
      </c>
      <c r="AE165" s="1">
        <f t="shared" si="200"/>
        <v>164.41977279212998</v>
      </c>
      <c r="AF165" s="1">
        <f t="shared" si="200"/>
        <v>306.81999999999994</v>
      </c>
      <c r="AG165" s="1">
        <f t="shared" si="200"/>
        <v>7.609174311926604</v>
      </c>
      <c r="AH165" s="1">
        <f t="shared" si="200"/>
        <v>11.122270867490871</v>
      </c>
      <c r="AI165" s="1">
        <f t="shared" si="200"/>
        <v>40.600937876990535</v>
      </c>
      <c r="AJ165" s="1">
        <f t="shared" si="200"/>
        <v>62.317752810511685</v>
      </c>
      <c r="AK165" s="1">
        <f t="shared" si="200"/>
        <v>579.74352432813055</v>
      </c>
      <c r="AL165" s="1">
        <f t="shared" si="200"/>
        <v>391.04426944441826</v>
      </c>
      <c r="AM165" s="1" t="e">
        <f t="shared" si="200"/>
        <v>#DIV/0!</v>
      </c>
      <c r="AN165" s="1" t="e">
        <f t="shared" si="200"/>
        <v>#DIV/0!</v>
      </c>
      <c r="AO165" s="1" t="e">
        <f t="shared" si="200"/>
        <v>#DIV/0!</v>
      </c>
      <c r="AP165" s="1" t="e">
        <f t="shared" si="200"/>
        <v>#DIV/0!</v>
      </c>
      <c r="AQ165" s="1" t="e">
        <f t="shared" si="200"/>
        <v>#DIV/0!</v>
      </c>
      <c r="AR165" s="1">
        <f t="shared" si="200"/>
        <v>1.0467272329481034</v>
      </c>
      <c r="AS165" s="1">
        <f t="shared" si="200"/>
        <v>43.668473478636173</v>
      </c>
      <c r="AT165" s="1">
        <f t="shared" si="200"/>
        <v>12.217350664167745</v>
      </c>
      <c r="AU165" s="1">
        <f t="shared" si="200"/>
        <v>23.349058593130092</v>
      </c>
      <c r="AV165" s="1">
        <f t="shared" si="200"/>
        <v>24.680037405484779</v>
      </c>
      <c r="AW165" s="1" t="e">
        <f t="shared" si="200"/>
        <v>#DIV/0!</v>
      </c>
      <c r="AX165" s="1">
        <f t="shared" si="200"/>
        <v>457.44294064410224</v>
      </c>
      <c r="AY165" s="1">
        <f t="shared" si="200"/>
        <v>229.3203498372479</v>
      </c>
      <c r="AZ165" s="1">
        <f t="shared" si="200"/>
        <v>8.0654644705420342</v>
      </c>
      <c r="BA165" s="1">
        <f t="shared" si="200"/>
        <v>68.857361171318644</v>
      </c>
      <c r="BB165" s="1">
        <f t="shared" si="200"/>
        <v>5.9985552970008174</v>
      </c>
      <c r="BC165" s="1">
        <f t="shared" si="200"/>
        <v>9.8070040695153278</v>
      </c>
      <c r="BD165" s="1">
        <f t="shared" si="200"/>
        <v>0.61759259259259247</v>
      </c>
      <c r="BE165" s="1">
        <f t="shared" si="200"/>
        <v>20.546405228758168</v>
      </c>
      <c r="BF165" s="1">
        <f t="shared" si="200"/>
        <v>58.344067796610169</v>
      </c>
      <c r="BG165" s="1" t="e">
        <f t="shared" si="200"/>
        <v>#DIV/0!</v>
      </c>
      <c r="BH165" s="1">
        <f t="shared" si="200"/>
        <v>109.57297297297296</v>
      </c>
      <c r="BI165" s="1">
        <f t="shared" si="200"/>
        <v>34.840000000000003</v>
      </c>
      <c r="BJ165" s="1">
        <f t="shared" si="200"/>
        <v>7.609174311926604</v>
      </c>
      <c r="BK165" s="1">
        <f t="shared" si="200"/>
        <v>306.81999999999994</v>
      </c>
      <c r="BL165" s="1" t="e">
        <f t="shared" si="200"/>
        <v>#DIV/0!</v>
      </c>
    </row>
    <row r="166" spans="1:158" x14ac:dyDescent="0.2">
      <c r="B166" s="2" t="s">
        <v>470</v>
      </c>
      <c r="C166" s="1">
        <f>C138/C143</f>
        <v>0.85707895174626747</v>
      </c>
      <c r="D166" s="1">
        <f t="shared" ref="D166:BL166" si="201">D138/D143</f>
        <v>2.8214961124839677</v>
      </c>
      <c r="E166" s="1">
        <f t="shared" si="201"/>
        <v>2.6812986452511387</v>
      </c>
      <c r="F166" s="1">
        <f t="shared" si="201"/>
        <v>2.7744173957516303</v>
      </c>
      <c r="G166" s="1">
        <f t="shared" si="201"/>
        <v>1.7872147240967804</v>
      </c>
      <c r="H166" s="1">
        <f t="shared" si="201"/>
        <v>1.2372654180841445</v>
      </c>
      <c r="I166" s="1">
        <f t="shared" si="201"/>
        <v>2.1305322794196377</v>
      </c>
      <c r="J166" s="1">
        <f t="shared" si="201"/>
        <v>1.3752344425538086</v>
      </c>
      <c r="K166" s="1">
        <f t="shared" si="201"/>
        <v>1.9812569652829928</v>
      </c>
      <c r="L166" s="1">
        <f t="shared" si="201"/>
        <v>1.8079256176565106</v>
      </c>
      <c r="M166" s="1">
        <f t="shared" si="201"/>
        <v>2.272978549274864</v>
      </c>
      <c r="N166" s="1">
        <f t="shared" si="201"/>
        <v>2.5787481248447457</v>
      </c>
      <c r="O166" s="1">
        <f t="shared" si="201"/>
        <v>2.395699345101888</v>
      </c>
      <c r="P166" s="1">
        <f t="shared" si="201"/>
        <v>1.7139873588289631</v>
      </c>
      <c r="Q166" s="1">
        <f t="shared" si="201"/>
        <v>1.914542023453486</v>
      </c>
      <c r="R166" s="1">
        <f t="shared" si="201"/>
        <v>4.6000219434658707</v>
      </c>
      <c r="S166" s="1">
        <f t="shared" si="201"/>
        <v>1.5313891423700465</v>
      </c>
      <c r="T166" s="1">
        <f t="shared" si="201"/>
        <v>2.0189300776370818</v>
      </c>
      <c r="U166" s="1">
        <f t="shared" si="201"/>
        <v>2.1077455831708161</v>
      </c>
      <c r="V166" s="1">
        <f t="shared" si="201"/>
        <v>1.2769369893297762</v>
      </c>
      <c r="W166" s="1">
        <f t="shared" si="201"/>
        <v>0.93579810910322647</v>
      </c>
      <c r="X166" s="1">
        <f t="shared" si="201"/>
        <v>2.5093426518301389</v>
      </c>
      <c r="Y166" s="1">
        <f t="shared" si="201"/>
        <v>1.7045239092426461</v>
      </c>
      <c r="Z166" s="1">
        <f t="shared" si="201"/>
        <v>1.8356488928748005</v>
      </c>
      <c r="AA166" s="1">
        <f t="shared" si="201"/>
        <v>3.0113468672892942</v>
      </c>
      <c r="AB166" s="1">
        <f t="shared" si="201"/>
        <v>0.61216076570628764</v>
      </c>
      <c r="AC166" s="1">
        <f t="shared" si="201"/>
        <v>1.7700519237168511</v>
      </c>
      <c r="AD166" s="1">
        <f t="shared" si="201"/>
        <v>1.1928621315959056</v>
      </c>
      <c r="AE166" s="1">
        <f t="shared" si="201"/>
        <v>2.5838098434134111</v>
      </c>
      <c r="AF166" s="1">
        <f t="shared" si="201"/>
        <v>2.4616105723578436</v>
      </c>
      <c r="AG166" s="1">
        <f t="shared" si="201"/>
        <v>1.123826116999187</v>
      </c>
      <c r="AH166" s="1">
        <f t="shared" si="201"/>
        <v>1.092639501524675</v>
      </c>
      <c r="AI166" s="1">
        <f t="shared" si="201"/>
        <v>1.4940619291623538</v>
      </c>
      <c r="AJ166" s="1">
        <f t="shared" si="201"/>
        <v>2.0493995250190999</v>
      </c>
      <c r="AK166" s="1">
        <f t="shared" si="201"/>
        <v>3.0834192233689768</v>
      </c>
      <c r="AL166" s="1">
        <f t="shared" si="201"/>
        <v>4.4181474489914327</v>
      </c>
      <c r="AM166" s="1" t="e">
        <f t="shared" si="201"/>
        <v>#DIV/0!</v>
      </c>
      <c r="AN166" s="1" t="e">
        <f t="shared" si="201"/>
        <v>#DIV/0!</v>
      </c>
      <c r="AO166" s="1" t="e">
        <f t="shared" si="201"/>
        <v>#DIV/0!</v>
      </c>
      <c r="AP166" s="1" t="e">
        <f t="shared" si="201"/>
        <v>#DIV/0!</v>
      </c>
      <c r="AQ166" s="1" t="e">
        <f t="shared" si="201"/>
        <v>#DIV/0!</v>
      </c>
      <c r="AR166" s="1">
        <f t="shared" si="201"/>
        <v>0.93835034100538472</v>
      </c>
      <c r="AS166" s="1">
        <f t="shared" si="201"/>
        <v>4.2837845446724525E-2</v>
      </c>
      <c r="AT166" s="1">
        <f t="shared" si="201"/>
        <v>0.72167947443616254</v>
      </c>
      <c r="AU166" s="1">
        <f t="shared" si="201"/>
        <v>1.1214266975443403</v>
      </c>
      <c r="AV166" s="1">
        <f t="shared" si="201"/>
        <v>2.6723753387896307</v>
      </c>
      <c r="AW166" s="1" t="e">
        <f t="shared" si="201"/>
        <v>#DIV/0!</v>
      </c>
      <c r="AX166" s="1">
        <f t="shared" si="201"/>
        <v>10.87047430749101</v>
      </c>
      <c r="AY166" s="1">
        <f t="shared" si="201"/>
        <v>2.2294115480198364</v>
      </c>
      <c r="AZ166" s="1">
        <f t="shared" si="201"/>
        <v>3.0499246204591821</v>
      </c>
      <c r="BA166" s="1">
        <f t="shared" si="201"/>
        <v>1.9527657180925542</v>
      </c>
      <c r="BB166" s="1">
        <f t="shared" si="201"/>
        <v>1.0990505268572248</v>
      </c>
      <c r="BC166" s="1">
        <f t="shared" si="201"/>
        <v>3.5989410842907574</v>
      </c>
      <c r="BD166" s="1">
        <f t="shared" si="201"/>
        <v>1.3077817937504279</v>
      </c>
      <c r="BE166" s="1">
        <f t="shared" si="201"/>
        <v>7.4230965821403094</v>
      </c>
      <c r="BF166" s="1">
        <f t="shared" si="201"/>
        <v>3.9346593158855638</v>
      </c>
      <c r="BG166" s="1">
        <f t="shared" si="201"/>
        <v>2.9646045649374484</v>
      </c>
      <c r="BH166" s="1">
        <f t="shared" si="201"/>
        <v>1.0607225397780049</v>
      </c>
      <c r="BI166" s="1">
        <f t="shared" si="201"/>
        <v>3.0640390717076769</v>
      </c>
      <c r="BJ166" s="1">
        <f t="shared" si="201"/>
        <v>1.123826116999187</v>
      </c>
      <c r="BK166" s="1">
        <f t="shared" si="201"/>
        <v>2.4616105723578436</v>
      </c>
      <c r="BL166" s="1">
        <f t="shared" si="201"/>
        <v>3.6334903828465146</v>
      </c>
    </row>
    <row r="167" spans="1:158" x14ac:dyDescent="0.2">
      <c r="R167" s="220"/>
      <c r="S167" s="220"/>
      <c r="AL167" s="8"/>
      <c r="AM167" s="142"/>
      <c r="AN167" s="142"/>
      <c r="AO167" s="142"/>
      <c r="AP167" s="55"/>
      <c r="AR167" s="189"/>
      <c r="AS167" s="190"/>
      <c r="AT167" s="188"/>
      <c r="AU167" s="187"/>
    </row>
    <row r="168" spans="1:158" x14ac:dyDescent="0.2">
      <c r="R168" s="203"/>
      <c r="S168" s="203"/>
      <c r="AL168" s="8"/>
      <c r="AM168" s="138"/>
      <c r="AN168" s="138"/>
      <c r="AO168" s="138"/>
      <c r="AP168" s="55"/>
      <c r="AR168" s="189"/>
      <c r="AS168" s="191"/>
      <c r="AT168" s="188"/>
      <c r="AU168" s="186"/>
    </row>
    <row r="169" spans="1:158" x14ac:dyDescent="0.2">
      <c r="R169" s="203"/>
      <c r="S169" s="203"/>
      <c r="AL169" s="11"/>
      <c r="AM169" s="138"/>
      <c r="AN169" s="138"/>
      <c r="AO169" s="138"/>
      <c r="AP169" s="138"/>
      <c r="AR169" s="189"/>
      <c r="AS169" s="191"/>
      <c r="AT169" s="188"/>
      <c r="AU169" s="169"/>
    </row>
    <row r="170" spans="1:158" x14ac:dyDescent="0.2">
      <c r="R170" s="203"/>
      <c r="S170" s="203"/>
      <c r="AL170" s="11"/>
      <c r="AM170" s="138"/>
      <c r="AN170" s="138"/>
      <c r="AO170" s="138"/>
      <c r="AP170" s="138"/>
      <c r="AR170" s="189"/>
      <c r="AS170" s="191"/>
      <c r="AT170" s="188"/>
      <c r="AU170" s="187"/>
    </row>
    <row r="171" spans="1:158" x14ac:dyDescent="0.2">
      <c r="L171" s="1" t="s">
        <v>322</v>
      </c>
      <c r="R171" s="203"/>
      <c r="S171" s="203"/>
      <c r="AL171" s="11"/>
      <c r="AM171" s="55"/>
      <c r="AN171" s="55"/>
      <c r="AO171" s="55"/>
      <c r="AP171" s="55"/>
      <c r="AR171" s="189"/>
      <c r="AS171" s="178"/>
      <c r="AT171" s="188"/>
      <c r="AU171" s="187"/>
    </row>
    <row r="172" spans="1:158" x14ac:dyDescent="0.2">
      <c r="R172" s="203"/>
      <c r="S172" s="203"/>
      <c r="AL172" s="11"/>
      <c r="AM172" s="142"/>
      <c r="AN172" s="142"/>
      <c r="AO172" s="142"/>
      <c r="AP172" s="142"/>
      <c r="AR172" s="189"/>
      <c r="AS172" s="190"/>
      <c r="AT172" s="188"/>
      <c r="AU172" s="187"/>
    </row>
    <row r="173" spans="1:158" x14ac:dyDescent="0.2">
      <c r="R173" s="203"/>
      <c r="S173" s="203"/>
      <c r="AL173" s="11"/>
      <c r="AM173" s="142"/>
      <c r="AN173" s="142"/>
      <c r="AO173" s="142"/>
      <c r="AP173" s="142"/>
      <c r="AR173" s="189"/>
      <c r="AS173" s="190"/>
      <c r="AT173" s="188"/>
      <c r="AU173" s="187"/>
    </row>
    <row r="174" spans="1:158" x14ac:dyDescent="0.2">
      <c r="R174" s="203"/>
      <c r="S174" s="203"/>
      <c r="AL174" s="8"/>
      <c r="AM174" s="138"/>
      <c r="AN174" s="138"/>
      <c r="AO174" s="138"/>
      <c r="AP174" s="139"/>
      <c r="AR174" s="189"/>
      <c r="AS174" s="191"/>
      <c r="AT174" s="188"/>
      <c r="AU174" s="187"/>
    </row>
    <row r="175" spans="1:158" x14ac:dyDescent="0.2">
      <c r="G175" s="3"/>
      <c r="H175" s="3"/>
      <c r="I175" s="3"/>
      <c r="J175" s="3"/>
      <c r="R175" s="203"/>
      <c r="S175" s="203"/>
      <c r="AL175" s="8"/>
      <c r="AM175" s="142"/>
      <c r="AN175" s="142"/>
      <c r="AO175" s="142"/>
      <c r="AP175" s="138"/>
      <c r="AR175" s="189"/>
      <c r="AS175" s="190"/>
      <c r="AT175" s="188"/>
      <c r="AU175" s="169"/>
    </row>
    <row r="176" spans="1:158" x14ac:dyDescent="0.2">
      <c r="G176" s="3"/>
      <c r="H176" s="3"/>
      <c r="I176" s="3"/>
      <c r="J176" s="3"/>
      <c r="AM176" s="139"/>
      <c r="AN176" s="139"/>
      <c r="AO176" s="139"/>
      <c r="AP176" s="142"/>
      <c r="AR176" s="179"/>
      <c r="AS176" s="164"/>
      <c r="AT176" s="188"/>
      <c r="AU176" s="187"/>
    </row>
    <row r="177" spans="7:47" x14ac:dyDescent="0.2">
      <c r="G177" s="3"/>
      <c r="H177" s="3"/>
      <c r="I177" s="3"/>
      <c r="J177" s="3"/>
      <c r="AM177" s="42"/>
      <c r="AN177" s="42"/>
      <c r="AO177" s="42"/>
      <c r="AP177" s="139"/>
      <c r="AR177" s="179"/>
      <c r="AS177" s="165"/>
      <c r="AT177" s="188"/>
      <c r="AU177" s="187"/>
    </row>
    <row r="178" spans="7:47" x14ac:dyDescent="0.2">
      <c r="G178" s="3"/>
      <c r="H178" s="3"/>
      <c r="I178" s="3"/>
      <c r="J178" s="3"/>
      <c r="AL178" s="8"/>
      <c r="AM178" s="138"/>
      <c r="AN178" s="138"/>
      <c r="AO178" s="138"/>
      <c r="AP178" s="42"/>
      <c r="AR178" s="189"/>
      <c r="AS178" s="191"/>
      <c r="AT178" s="188"/>
      <c r="AU178" s="169"/>
    </row>
    <row r="179" spans="7:47" x14ac:dyDescent="0.2">
      <c r="G179" s="3"/>
      <c r="H179" s="3"/>
      <c r="I179" s="3"/>
      <c r="J179" s="3"/>
    </row>
    <row r="180" spans="7:47" x14ac:dyDescent="0.2">
      <c r="G180" s="3"/>
      <c r="H180" s="3"/>
      <c r="I180" s="3"/>
      <c r="J180" s="3"/>
    </row>
    <row r="181" spans="7:47" x14ac:dyDescent="0.2">
      <c r="G181" s="3"/>
      <c r="H181" s="3"/>
      <c r="I181" s="3"/>
      <c r="J181" s="3"/>
    </row>
  </sheetData>
  <mergeCells count="6">
    <mergeCell ref="BI4:BL4"/>
    <mergeCell ref="AR4:AV4"/>
    <mergeCell ref="AX4:AZ4"/>
    <mergeCell ref="EZ4:FB4"/>
    <mergeCell ref="BC4:BD4"/>
    <mergeCell ref="BE4:BH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I33" sqref="I33"/>
    </sheetView>
  </sheetViews>
  <sheetFormatPr baseColWidth="10" defaultRowHeight="13" x14ac:dyDescent="0.15"/>
  <sheetData>
    <row r="1" spans="1:13" x14ac:dyDescent="0.15">
      <c r="A1" s="734" t="s">
        <v>623</v>
      </c>
      <c r="B1" s="734"/>
      <c r="C1" s="734"/>
      <c r="D1" s="734"/>
      <c r="E1" s="734"/>
      <c r="F1" s="734"/>
      <c r="G1" s="735"/>
      <c r="H1" s="735"/>
      <c r="I1" s="735"/>
      <c r="J1" s="735"/>
      <c r="K1" s="735"/>
      <c r="L1" s="735"/>
      <c r="M1" s="383"/>
    </row>
    <row r="2" spans="1:13" x14ac:dyDescent="0.15">
      <c r="A2" s="736"/>
      <c r="B2" s="736"/>
      <c r="C2" s="736"/>
      <c r="D2" s="736"/>
      <c r="E2" s="736"/>
      <c r="F2" s="736"/>
      <c r="G2" s="737"/>
      <c r="H2" s="737"/>
      <c r="I2" s="737"/>
      <c r="J2" s="737"/>
      <c r="K2" s="737"/>
      <c r="L2" s="737"/>
      <c r="M2" s="383"/>
    </row>
    <row r="3" spans="1:13" x14ac:dyDescent="0.15">
      <c r="A3" s="738" t="s">
        <v>474</v>
      </c>
      <c r="B3" s="738"/>
      <c r="C3" s="738"/>
      <c r="D3" s="739" t="s">
        <v>477</v>
      </c>
      <c r="E3" s="739"/>
      <c r="F3" s="739"/>
      <c r="G3" s="740" t="s">
        <v>264</v>
      </c>
      <c r="H3" s="741" t="s">
        <v>479</v>
      </c>
      <c r="I3" s="740" t="s">
        <v>265</v>
      </c>
      <c r="J3" s="741" t="s">
        <v>479</v>
      </c>
      <c r="K3" s="740" t="s">
        <v>266</v>
      </c>
      <c r="L3" s="741" t="s">
        <v>479</v>
      </c>
      <c r="M3" s="383"/>
    </row>
    <row r="4" spans="1:13" x14ac:dyDescent="0.15">
      <c r="A4" s="742" t="s">
        <v>624</v>
      </c>
      <c r="B4" s="742"/>
      <c r="C4" s="742"/>
      <c r="D4" s="742"/>
      <c r="E4" s="742"/>
      <c r="F4" s="742"/>
      <c r="G4" s="743"/>
      <c r="H4" s="743"/>
      <c r="I4" s="743"/>
      <c r="J4" s="743"/>
      <c r="K4" s="743"/>
      <c r="L4" s="743"/>
      <c r="M4" s="383"/>
    </row>
    <row r="5" spans="1:13" x14ac:dyDescent="0.15">
      <c r="A5" s="736"/>
      <c r="B5" s="736"/>
      <c r="C5" s="736"/>
      <c r="D5" s="736"/>
      <c r="E5" s="736"/>
      <c r="F5" s="736"/>
      <c r="G5" s="737"/>
      <c r="H5" s="737"/>
      <c r="I5" s="737"/>
      <c r="J5" s="737"/>
      <c r="K5" s="737"/>
      <c r="L5" s="737"/>
      <c r="M5" s="383"/>
    </row>
    <row r="6" spans="1:13" x14ac:dyDescent="0.15">
      <c r="A6" s="744" t="s">
        <v>625</v>
      </c>
      <c r="B6" s="744"/>
      <c r="C6" s="744"/>
      <c r="D6" s="736"/>
      <c r="E6" s="736"/>
      <c r="F6" s="736"/>
      <c r="G6" s="745"/>
      <c r="H6" s="736"/>
      <c r="I6" s="736"/>
      <c r="J6" s="736"/>
      <c r="K6" s="736"/>
      <c r="L6" s="746"/>
      <c r="M6" s="398"/>
    </row>
    <row r="7" spans="1:13" x14ac:dyDescent="0.15">
      <c r="A7" s="747" t="s">
        <v>446</v>
      </c>
      <c r="B7" s="748"/>
      <c r="C7" s="748"/>
      <c r="D7" s="748"/>
      <c r="E7" s="748"/>
      <c r="F7" s="748"/>
      <c r="G7" s="749">
        <v>19.768000000000001</v>
      </c>
      <c r="H7" s="746">
        <v>1E-3</v>
      </c>
      <c r="I7" s="746">
        <v>15.765000000000001</v>
      </c>
      <c r="J7" s="746">
        <v>1E-3</v>
      </c>
      <c r="K7" s="746">
        <v>38.893999999999998</v>
      </c>
      <c r="L7" s="746">
        <v>2.35E-2</v>
      </c>
      <c r="M7" s="398"/>
    </row>
    <row r="8" spans="1:13" x14ac:dyDescent="0.15">
      <c r="A8" s="747" t="s">
        <v>447</v>
      </c>
      <c r="B8" s="748"/>
      <c r="C8" s="750"/>
      <c r="D8" s="750">
        <v>6.86</v>
      </c>
      <c r="E8" s="751"/>
      <c r="F8" s="737"/>
      <c r="G8" s="749">
        <v>18.563099999999999</v>
      </c>
      <c r="H8" s="746">
        <v>8.2000000000000007E-3</v>
      </c>
      <c r="I8" s="746">
        <v>15.483499999999999</v>
      </c>
      <c r="J8" s="746">
        <v>8.3999999999999995E-3</v>
      </c>
      <c r="K8" s="746">
        <v>38.287599999999998</v>
      </c>
      <c r="L8" s="746">
        <v>2E-3</v>
      </c>
      <c r="M8" s="398"/>
    </row>
    <row r="9" spans="1:13" x14ac:dyDescent="0.15">
      <c r="A9" s="747" t="s">
        <v>626</v>
      </c>
      <c r="B9" s="748"/>
      <c r="C9" s="750"/>
      <c r="D9" s="750">
        <v>12</v>
      </c>
      <c r="E9" s="751"/>
      <c r="F9" s="737"/>
      <c r="G9" s="749">
        <v>18.715</v>
      </c>
      <c r="H9" s="746">
        <v>8.0000000000000002E-3</v>
      </c>
      <c r="I9" s="746">
        <v>15.651</v>
      </c>
      <c r="J9" s="746">
        <v>1.2999999999999999E-2</v>
      </c>
      <c r="K9" s="746">
        <v>38.847000000000001</v>
      </c>
      <c r="L9" s="746">
        <v>5.8000000000000003E-2</v>
      </c>
      <c r="M9" s="398"/>
    </row>
    <row r="10" spans="1:13" x14ac:dyDescent="0.15">
      <c r="A10" s="736"/>
      <c r="B10" s="736"/>
      <c r="C10" s="749"/>
      <c r="D10" s="749"/>
      <c r="E10" s="745"/>
      <c r="F10" s="737"/>
      <c r="G10" s="752"/>
      <c r="H10" s="737"/>
      <c r="I10" s="737"/>
      <c r="J10" s="737"/>
      <c r="K10" s="737"/>
      <c r="L10" s="737"/>
      <c r="M10" s="398"/>
    </row>
    <row r="11" spans="1:13" x14ac:dyDescent="0.15">
      <c r="A11" s="753" t="s">
        <v>627</v>
      </c>
      <c r="B11" s="753"/>
      <c r="C11" s="754"/>
      <c r="D11" s="754"/>
      <c r="E11" s="755"/>
      <c r="F11" s="737"/>
      <c r="G11" s="752"/>
      <c r="H11" s="737"/>
      <c r="I11" s="737"/>
      <c r="J11" s="737"/>
      <c r="K11" s="737"/>
      <c r="L11" s="737"/>
      <c r="M11" s="398"/>
    </row>
    <row r="12" spans="1:13" x14ac:dyDescent="0.15">
      <c r="A12" s="747" t="s">
        <v>415</v>
      </c>
      <c r="B12" s="748"/>
      <c r="C12" s="749"/>
      <c r="D12" s="749">
        <v>12.81954</v>
      </c>
      <c r="E12" s="752"/>
      <c r="F12" s="737"/>
      <c r="G12" s="749">
        <v>18.841999999999999</v>
      </c>
      <c r="H12" s="746">
        <v>4.4000000000000003E-3</v>
      </c>
      <c r="I12" s="746">
        <v>15.604799999999999</v>
      </c>
      <c r="J12" s="746">
        <v>5.4000000000000003E-3</v>
      </c>
      <c r="K12" s="746">
        <v>38.993000000000002</v>
      </c>
      <c r="L12" s="746">
        <v>1.7600000000000001E-2</v>
      </c>
      <c r="M12" s="398"/>
    </row>
    <row r="13" spans="1:13" x14ac:dyDescent="0.15">
      <c r="A13" s="747" t="s">
        <v>416</v>
      </c>
      <c r="B13" s="748"/>
      <c r="C13" s="749"/>
      <c r="D13" s="749">
        <v>13.13354</v>
      </c>
      <c r="E13" s="752"/>
      <c r="F13" s="737"/>
      <c r="G13" s="749">
        <v>18.728999999999999</v>
      </c>
      <c r="H13" s="746">
        <v>4.0000000000000001E-3</v>
      </c>
      <c r="I13" s="746">
        <v>15.611000000000001</v>
      </c>
      <c r="J13" s="746">
        <v>5.3E-3</v>
      </c>
      <c r="K13" s="746">
        <v>38.879399999999997</v>
      </c>
      <c r="L13" s="746">
        <v>1.1999999999999999E-3</v>
      </c>
      <c r="M13" s="398"/>
    </row>
    <row r="14" spans="1:13" x14ac:dyDescent="0.15">
      <c r="A14" s="747" t="s">
        <v>417</v>
      </c>
      <c r="B14" s="748"/>
      <c r="C14" s="749"/>
      <c r="D14" s="749">
        <v>2.6884399999999999</v>
      </c>
      <c r="E14" s="752"/>
      <c r="F14" s="737"/>
      <c r="G14" s="749">
        <v>18.309000000000001</v>
      </c>
      <c r="H14" s="746">
        <v>4.0000000000000001E-3</v>
      </c>
      <c r="I14" s="746">
        <v>15.536</v>
      </c>
      <c r="J14" s="746">
        <v>5.0000000000000001E-3</v>
      </c>
      <c r="K14" s="746">
        <v>38.331000000000003</v>
      </c>
      <c r="L14" s="746">
        <v>1.7999999999999999E-2</v>
      </c>
      <c r="M14" s="398"/>
    </row>
    <row r="15" spans="1:13" x14ac:dyDescent="0.15">
      <c r="A15" s="747" t="s">
        <v>628</v>
      </c>
      <c r="B15" s="748"/>
      <c r="C15" s="750"/>
      <c r="D15" s="750">
        <v>2.97</v>
      </c>
      <c r="E15" s="751"/>
      <c r="F15" s="737"/>
      <c r="G15" s="749">
        <v>19.225999999999999</v>
      </c>
      <c r="H15" s="746">
        <v>0.02</v>
      </c>
      <c r="I15" s="746">
        <v>15.715</v>
      </c>
      <c r="J15" s="746">
        <v>3.9E-2</v>
      </c>
      <c r="K15" s="746">
        <v>39.579000000000001</v>
      </c>
      <c r="L15" s="746">
        <v>7.2999999999999995E-2</v>
      </c>
      <c r="M15" s="398"/>
    </row>
    <row r="16" spans="1:13" x14ac:dyDescent="0.15">
      <c r="A16" s="747" t="s">
        <v>452</v>
      </c>
      <c r="B16" s="748"/>
      <c r="C16" s="750"/>
      <c r="D16" s="750">
        <v>3.37</v>
      </c>
      <c r="E16" s="751"/>
      <c r="F16" s="737"/>
      <c r="G16" s="749">
        <v>18.565000000000001</v>
      </c>
      <c r="H16" s="746">
        <v>4.0000000000000001E-3</v>
      </c>
      <c r="I16" s="746">
        <v>15.61</v>
      </c>
      <c r="J16" s="746">
        <v>5.0000000000000001E-3</v>
      </c>
      <c r="K16" s="746">
        <v>38.889000000000003</v>
      </c>
      <c r="L16" s="746">
        <v>1.7000000000000001E-2</v>
      </c>
      <c r="M16" s="398"/>
    </row>
    <row r="17" spans="1:13" x14ac:dyDescent="0.15">
      <c r="A17" s="747" t="s">
        <v>300</v>
      </c>
      <c r="B17" s="748"/>
      <c r="C17" s="750"/>
      <c r="D17" s="750">
        <v>13.52</v>
      </c>
      <c r="E17" s="751"/>
      <c r="F17" s="737"/>
      <c r="G17" s="749">
        <v>18.654</v>
      </c>
      <c r="H17" s="746">
        <v>0.01</v>
      </c>
      <c r="I17" s="746">
        <v>15.657</v>
      </c>
      <c r="J17" s="746">
        <v>1.6E-2</v>
      </c>
      <c r="K17" s="746">
        <v>39.027000000000001</v>
      </c>
      <c r="L17" s="746">
        <v>3.4000000000000002E-2</v>
      </c>
      <c r="M17" s="398"/>
    </row>
    <row r="18" spans="1:13" x14ac:dyDescent="0.15">
      <c r="A18" s="747" t="s">
        <v>629</v>
      </c>
      <c r="B18" s="748"/>
      <c r="C18" s="750"/>
      <c r="D18" s="750">
        <v>24</v>
      </c>
      <c r="E18" s="751"/>
      <c r="F18" s="737"/>
      <c r="G18" s="749">
        <v>18.760999999999999</v>
      </c>
      <c r="H18" s="746">
        <v>5.0000000000000001E-3</v>
      </c>
      <c r="I18" s="746">
        <v>15.698</v>
      </c>
      <c r="J18" s="746">
        <v>6.0000000000000001E-3</v>
      </c>
      <c r="K18" s="746">
        <v>39.213999999999999</v>
      </c>
      <c r="L18" s="746">
        <v>2.3E-2</v>
      </c>
      <c r="M18" s="398"/>
    </row>
    <row r="19" spans="1:13" x14ac:dyDescent="0.15">
      <c r="A19" s="736"/>
      <c r="B19" s="736"/>
      <c r="C19" s="749"/>
      <c r="D19" s="749"/>
      <c r="E19" s="745"/>
      <c r="F19" s="737"/>
      <c r="G19" s="745"/>
      <c r="H19" s="736"/>
      <c r="I19" s="736"/>
      <c r="J19" s="736"/>
      <c r="K19" s="736"/>
      <c r="L19" s="736"/>
      <c r="M19" s="398"/>
    </row>
    <row r="20" spans="1:13" x14ac:dyDescent="0.15">
      <c r="A20" s="753" t="s">
        <v>410</v>
      </c>
      <c r="B20" s="753"/>
      <c r="C20" s="754"/>
      <c r="D20" s="754"/>
      <c r="E20" s="755"/>
      <c r="F20" s="737"/>
      <c r="G20" s="745"/>
      <c r="H20" s="736"/>
      <c r="I20" s="736"/>
      <c r="J20" s="736"/>
      <c r="K20" s="736"/>
      <c r="L20" s="736"/>
      <c r="M20" s="398"/>
    </row>
    <row r="21" spans="1:13" x14ac:dyDescent="0.15">
      <c r="A21" s="736" t="s">
        <v>630</v>
      </c>
      <c r="B21" s="736"/>
      <c r="C21" s="749"/>
      <c r="D21" s="749">
        <v>3.1690753679683853E-2</v>
      </c>
      <c r="E21" s="752"/>
      <c r="F21" s="737"/>
      <c r="G21" s="749">
        <v>18.178114956755266</v>
      </c>
      <c r="H21" s="746">
        <v>1.2871931738269641E-2</v>
      </c>
      <c r="I21" s="746">
        <v>15.547848649322523</v>
      </c>
      <c r="J21" s="746">
        <v>1.253491173747435E-2</v>
      </c>
      <c r="K21" s="746">
        <v>38.170013665748485</v>
      </c>
      <c r="L21" s="746">
        <v>2.9243758031111181E-2</v>
      </c>
      <c r="M21" s="398"/>
    </row>
    <row r="22" spans="1:13" x14ac:dyDescent="0.15">
      <c r="A22" s="736" t="s">
        <v>495</v>
      </c>
      <c r="B22" s="736"/>
      <c r="C22" s="749"/>
      <c r="D22" s="749">
        <v>2.4123747436585283E-2</v>
      </c>
      <c r="E22" s="752"/>
      <c r="F22" s="737"/>
      <c r="G22" s="756">
        <v>18.43700666362729</v>
      </c>
      <c r="H22" s="746">
        <v>1.5316045984616371E-2</v>
      </c>
      <c r="I22" s="757">
        <v>15.651447792293387</v>
      </c>
      <c r="J22" s="757">
        <v>1.5588500075255647E-2</v>
      </c>
      <c r="K22" s="757">
        <v>38.597996273400668</v>
      </c>
      <c r="L22" s="757">
        <v>3.460643842131246E-2</v>
      </c>
      <c r="M22" s="398"/>
    </row>
    <row r="23" spans="1:13" x14ac:dyDescent="0.15">
      <c r="A23" s="736" t="s">
        <v>499</v>
      </c>
      <c r="B23" s="736"/>
      <c r="C23" s="749"/>
      <c r="D23" s="749">
        <v>2.5346145989191861E-2</v>
      </c>
      <c r="E23" s="752"/>
      <c r="F23" s="737"/>
      <c r="G23" s="756">
        <v>18.125216623054769</v>
      </c>
      <c r="H23" s="746">
        <v>2.2926541348642429E-2</v>
      </c>
      <c r="I23" s="757">
        <v>15.648690591592484</v>
      </c>
      <c r="J23" s="757">
        <v>2.3869542230857972E-2</v>
      </c>
      <c r="K23" s="757">
        <v>38.12337502452894</v>
      </c>
      <c r="L23" s="757">
        <v>5.2850672055209734E-2</v>
      </c>
      <c r="M23" s="398"/>
    </row>
    <row r="24" spans="1:13" x14ac:dyDescent="0.15">
      <c r="A24" s="736" t="s">
        <v>500</v>
      </c>
      <c r="B24" s="736"/>
      <c r="C24" s="749"/>
      <c r="D24" s="749">
        <v>1.1450437300556293E-3</v>
      </c>
      <c r="E24" s="752"/>
      <c r="F24" s="737"/>
      <c r="G24" s="756">
        <v>18.817508413922305</v>
      </c>
      <c r="H24" s="746">
        <v>5.2897002289832504E-2</v>
      </c>
      <c r="I24" s="757">
        <v>15.682703648990479</v>
      </c>
      <c r="J24" s="757">
        <v>6.6136750794619878E-2</v>
      </c>
      <c r="K24" s="757">
        <v>38.654741787540715</v>
      </c>
      <c r="L24" s="757">
        <v>0.13392144716562554</v>
      </c>
      <c r="M24" s="398"/>
    </row>
    <row r="25" spans="1:13" x14ac:dyDescent="0.15">
      <c r="A25" s="736" t="s">
        <v>501</v>
      </c>
      <c r="B25" s="736"/>
      <c r="C25" s="749"/>
      <c r="D25" s="749">
        <v>6.3409228430443471E-2</v>
      </c>
      <c r="E25" s="752"/>
      <c r="F25" s="737"/>
      <c r="G25" s="756">
        <v>18.326898043522696</v>
      </c>
      <c r="H25" s="746">
        <v>1.3835493154520966E-2</v>
      </c>
      <c r="I25" s="757">
        <v>15.614126132121545</v>
      </c>
      <c r="J25" s="757">
        <v>1.2492380203136333E-2</v>
      </c>
      <c r="K25" s="757">
        <v>38.300719070178232</v>
      </c>
      <c r="L25" s="757">
        <v>3.1327877004722351E-2</v>
      </c>
      <c r="M25" s="398"/>
    </row>
    <row r="26" spans="1:13" x14ac:dyDescent="0.15">
      <c r="A26" s="736" t="s">
        <v>502</v>
      </c>
      <c r="B26" s="736"/>
      <c r="C26" s="749"/>
      <c r="D26" s="749">
        <v>4.8176158225510052E-2</v>
      </c>
      <c r="E26" s="752"/>
      <c r="F26" s="737"/>
      <c r="G26" s="756">
        <v>18.565899779795107</v>
      </c>
      <c r="H26" s="746">
        <v>1.7316418335597425E-2</v>
      </c>
      <c r="I26" s="757">
        <v>15.635401202146969</v>
      </c>
      <c r="J26" s="757">
        <v>1.5324073830344591E-2</v>
      </c>
      <c r="K26" s="757">
        <v>38.594887741324534</v>
      </c>
      <c r="L26" s="757">
        <v>3.7488226668439671E-2</v>
      </c>
      <c r="M26" s="398"/>
    </row>
    <row r="27" spans="1:13" x14ac:dyDescent="0.15">
      <c r="A27" s="736"/>
      <c r="B27" s="736"/>
      <c r="C27" s="749"/>
      <c r="D27" s="749"/>
      <c r="E27" s="745"/>
      <c r="F27" s="737"/>
      <c r="G27" s="749"/>
      <c r="H27" s="746"/>
      <c r="I27" s="746"/>
      <c r="J27" s="746"/>
      <c r="K27" s="746"/>
      <c r="L27" s="746"/>
      <c r="M27" s="398"/>
    </row>
    <row r="28" spans="1:13" x14ac:dyDescent="0.15">
      <c r="A28" s="736" t="s">
        <v>503</v>
      </c>
      <c r="B28" s="736"/>
      <c r="C28" s="749"/>
      <c r="D28" s="749">
        <v>2.8288611879905989</v>
      </c>
      <c r="E28" s="758"/>
      <c r="F28" s="737"/>
      <c r="G28" s="749">
        <v>18.461222866226798</v>
      </c>
      <c r="H28" s="746">
        <v>2.1199999999999999E-3</v>
      </c>
      <c r="I28" s="746">
        <v>15.611395434825434</v>
      </c>
      <c r="J28" s="746">
        <v>2.02E-5</v>
      </c>
      <c r="K28" s="746">
        <v>38.614207776587129</v>
      </c>
      <c r="L28" s="746">
        <v>4.5226639968313836E-3</v>
      </c>
      <c r="M28" s="398"/>
    </row>
    <row r="29" spans="1:13" x14ac:dyDescent="0.15">
      <c r="A29" s="736" t="s">
        <v>504</v>
      </c>
      <c r="B29" s="736"/>
      <c r="C29" s="749"/>
      <c r="D29" s="749">
        <v>0.89844348338612368</v>
      </c>
      <c r="E29" s="752"/>
      <c r="F29" s="737"/>
      <c r="G29" s="749">
        <v>18.445127549902335</v>
      </c>
      <c r="H29" s="746">
        <v>4.2199999999999998E-3</v>
      </c>
      <c r="I29" s="746">
        <v>15.623693917691499</v>
      </c>
      <c r="J29" s="746">
        <v>2.16E-5</v>
      </c>
      <c r="K29" s="746">
        <v>38.590499627061298</v>
      </c>
      <c r="L29" s="746">
        <v>8.8845150488327425E-3</v>
      </c>
      <c r="M29" s="398"/>
    </row>
    <row r="30" spans="1:13" x14ac:dyDescent="0.15">
      <c r="A30" s="736" t="s">
        <v>505</v>
      </c>
      <c r="B30" s="736"/>
      <c r="C30" s="749"/>
      <c r="D30" s="749">
        <v>3.5336012439018267</v>
      </c>
      <c r="E30" s="758"/>
      <c r="F30" s="737"/>
      <c r="G30" s="749">
        <v>18.473874812774067</v>
      </c>
      <c r="H30" s="746">
        <v>1.1720000000000001E-3</v>
      </c>
      <c r="I30" s="746">
        <v>15.612713737408676</v>
      </c>
      <c r="J30" s="746">
        <v>1.3699999999999999E-5</v>
      </c>
      <c r="K30" s="746">
        <v>38.610950482118611</v>
      </c>
      <c r="L30" s="746">
        <v>2.554316775120539E-3</v>
      </c>
      <c r="M30" s="398"/>
    </row>
    <row r="31" spans="1:13" x14ac:dyDescent="0.15">
      <c r="A31" s="736" t="s">
        <v>506</v>
      </c>
      <c r="B31" s="736"/>
      <c r="C31" s="749"/>
      <c r="D31" s="749">
        <v>1.7131597018232123</v>
      </c>
      <c r="E31" s="752"/>
      <c r="F31" s="737"/>
      <c r="G31" s="749">
        <v>18.499748110280144</v>
      </c>
      <c r="H31" s="746">
        <v>2.9199999999999999E-3</v>
      </c>
      <c r="I31" s="746">
        <v>15.615964913245721</v>
      </c>
      <c r="J31" s="746">
        <v>2.2200000000000001E-5</v>
      </c>
      <c r="K31" s="746">
        <v>38.652579379756965</v>
      </c>
      <c r="L31" s="746">
        <v>6.1574387434087437E-3</v>
      </c>
      <c r="M31" s="398"/>
    </row>
    <row r="32" spans="1:13" x14ac:dyDescent="0.15">
      <c r="A32" s="736" t="s">
        <v>631</v>
      </c>
      <c r="B32" s="736"/>
      <c r="C32" s="749"/>
      <c r="D32" s="749">
        <v>0.88666485011235285</v>
      </c>
      <c r="E32" s="752"/>
      <c r="F32" s="737"/>
      <c r="G32" s="749">
        <v>18.446619985445384</v>
      </c>
      <c r="H32" s="746">
        <v>3.1800000000000001E-3</v>
      </c>
      <c r="I32" s="746">
        <v>15.621689078907892</v>
      </c>
      <c r="J32" s="746">
        <v>2.3600000000000001E-5</v>
      </c>
      <c r="K32" s="746">
        <v>38.598735079716555</v>
      </c>
      <c r="L32" s="746">
        <v>6.7145795139895628E-3</v>
      </c>
      <c r="M32" s="398"/>
    </row>
    <row r="33" spans="1:13" x14ac:dyDescent="0.15">
      <c r="A33" s="736" t="s">
        <v>508</v>
      </c>
      <c r="B33" s="736"/>
      <c r="C33" s="749"/>
      <c r="D33" s="749">
        <v>2.38784786126834</v>
      </c>
      <c r="E33" s="758"/>
      <c r="F33" s="737"/>
      <c r="G33" s="749">
        <v>18.467841121829959</v>
      </c>
      <c r="H33" s="746">
        <v>3.6600000000000001E-3</v>
      </c>
      <c r="I33" s="746">
        <v>15.621092078743191</v>
      </c>
      <c r="J33" s="746">
        <v>3.0000000000000001E-5</v>
      </c>
      <c r="K33" s="746">
        <v>38.638540527196596</v>
      </c>
      <c r="L33" s="746">
        <v>8.311537530566562E-3</v>
      </c>
      <c r="M33" s="398"/>
    </row>
    <row r="34" spans="1:13" x14ac:dyDescent="0.15">
      <c r="A34" s="736" t="s">
        <v>509</v>
      </c>
      <c r="B34" s="736"/>
      <c r="C34" s="759"/>
      <c r="D34" s="749">
        <v>1.906387600584786</v>
      </c>
      <c r="E34" s="752"/>
      <c r="F34" s="737"/>
      <c r="G34" s="749">
        <v>18.452340421375066</v>
      </c>
      <c r="H34" s="746">
        <v>3.3E-3</v>
      </c>
      <c r="I34" s="746">
        <v>15.611517802461595</v>
      </c>
      <c r="J34" s="746">
        <v>1.3119999999999999E-4</v>
      </c>
      <c r="K34" s="746">
        <v>38.607335248065809</v>
      </c>
      <c r="L34" s="746">
        <v>7.0072509733085306E-3</v>
      </c>
      <c r="M34" s="398"/>
    </row>
    <row r="35" spans="1:13" x14ac:dyDescent="0.15">
      <c r="A35" s="736"/>
      <c r="B35" s="736"/>
      <c r="C35" s="749"/>
      <c r="D35" s="749"/>
      <c r="E35" s="745"/>
      <c r="F35" s="737"/>
      <c r="G35" s="745"/>
      <c r="H35" s="736"/>
      <c r="I35" s="736"/>
      <c r="J35" s="736"/>
      <c r="K35" s="736"/>
      <c r="L35" s="736"/>
      <c r="M35" s="398"/>
    </row>
    <row r="36" spans="1:13" x14ac:dyDescent="0.15">
      <c r="A36" s="736" t="s">
        <v>632</v>
      </c>
      <c r="B36" s="736"/>
      <c r="C36" s="749"/>
      <c r="D36" s="749">
        <v>5.1179129235127512</v>
      </c>
      <c r="E36" s="758"/>
      <c r="F36" s="737"/>
      <c r="G36" s="749">
        <v>18.596316223005122</v>
      </c>
      <c r="H36" s="746">
        <v>2.4399999999999999E-3</v>
      </c>
      <c r="I36" s="746">
        <v>15.655367406131489</v>
      </c>
      <c r="J36" s="746">
        <v>1.8980000000000001E-5</v>
      </c>
      <c r="K36" s="746">
        <v>38.835979797965791</v>
      </c>
      <c r="L36" s="746">
        <v>5.2830491109936888E-3</v>
      </c>
      <c r="M36" s="398"/>
    </row>
    <row r="37" spans="1:13" x14ac:dyDescent="0.15">
      <c r="A37" s="744" t="s">
        <v>633</v>
      </c>
      <c r="B37" s="744"/>
      <c r="C37" s="760"/>
      <c r="D37" s="760"/>
      <c r="E37" s="745"/>
      <c r="F37" s="737"/>
      <c r="G37" s="749"/>
      <c r="H37" s="746"/>
      <c r="I37" s="746"/>
      <c r="J37" s="746"/>
      <c r="K37" s="746"/>
      <c r="L37" s="746"/>
      <c r="M37" s="398"/>
    </row>
    <row r="38" spans="1:13" x14ac:dyDescent="0.15">
      <c r="A38" s="736" t="s">
        <v>510</v>
      </c>
      <c r="B38" s="736"/>
      <c r="C38" s="749"/>
      <c r="D38" s="749">
        <v>0.11781831055826396</v>
      </c>
      <c r="E38" s="752"/>
      <c r="F38" s="737"/>
      <c r="G38" s="749">
        <v>18.205533338789934</v>
      </c>
      <c r="H38" s="746">
        <v>6.7619797597596714E-3</v>
      </c>
      <c r="I38" s="746">
        <v>15.581089674168561</v>
      </c>
      <c r="J38" s="746">
        <v>6.0452357574576352E-3</v>
      </c>
      <c r="K38" s="746">
        <v>38.076192224427913</v>
      </c>
      <c r="L38" s="746">
        <v>1.5841043802479825E-2</v>
      </c>
      <c r="M38" s="398"/>
    </row>
    <row r="39" spans="1:13" x14ac:dyDescent="0.15">
      <c r="A39" s="736" t="s">
        <v>511</v>
      </c>
      <c r="B39" s="736"/>
      <c r="C39" s="749"/>
      <c r="D39" s="749">
        <v>0.11147201315560643</v>
      </c>
      <c r="E39" s="745"/>
      <c r="F39" s="737"/>
      <c r="G39" s="749">
        <v>18.695050802308717</v>
      </c>
      <c r="H39" s="746">
        <v>6.8777635105410203E-3</v>
      </c>
      <c r="I39" s="746">
        <v>15.648423814699795</v>
      </c>
      <c r="J39" s="746">
        <v>6.2166269511531131E-3</v>
      </c>
      <c r="K39" s="746">
        <v>38.634577950166459</v>
      </c>
      <c r="L39" s="746">
        <v>1.604201622545318E-2</v>
      </c>
      <c r="M39" s="398"/>
    </row>
    <row r="40" spans="1:13" x14ac:dyDescent="0.15">
      <c r="A40" s="736" t="s">
        <v>512</v>
      </c>
      <c r="B40" s="736"/>
      <c r="C40" s="749"/>
      <c r="D40" s="749">
        <v>4.8789121077762759E-2</v>
      </c>
      <c r="E40" s="752"/>
      <c r="F40" s="737"/>
      <c r="G40" s="749">
        <v>17.371735184149554</v>
      </c>
      <c r="H40" s="746">
        <v>2.861406036239908E-2</v>
      </c>
      <c r="I40" s="746">
        <v>15.446951675445172</v>
      </c>
      <c r="J40" s="746">
        <v>2.5679359170861893E-2</v>
      </c>
      <c r="K40" s="746">
        <v>37.040398510368398</v>
      </c>
      <c r="L40" s="746">
        <v>6.392803556317106E-2</v>
      </c>
      <c r="M40" s="398"/>
    </row>
    <row r="41" spans="1:13" x14ac:dyDescent="0.15">
      <c r="A41" s="736" t="s">
        <v>514</v>
      </c>
      <c r="B41" s="736"/>
      <c r="C41" s="749"/>
      <c r="D41" s="749">
        <v>0.15583665468936819</v>
      </c>
      <c r="E41" s="752"/>
      <c r="F41" s="737"/>
      <c r="G41" s="749">
        <v>18.134003858884736</v>
      </c>
      <c r="H41" s="746">
        <v>1.1003325271778676E-2</v>
      </c>
      <c r="I41" s="746">
        <v>15.512371732603414</v>
      </c>
      <c r="J41" s="746">
        <v>9.6883944400552747E-3</v>
      </c>
      <c r="K41" s="746">
        <v>38.070460138314523</v>
      </c>
      <c r="L41" s="746">
        <v>2.5504003428561201E-2</v>
      </c>
      <c r="M41" s="398"/>
    </row>
    <row r="42" spans="1:13" x14ac:dyDescent="0.15">
      <c r="A42" s="736" t="s">
        <v>519</v>
      </c>
      <c r="B42" s="736"/>
      <c r="C42" s="749"/>
      <c r="D42" s="749">
        <v>1.1587223466679404</v>
      </c>
      <c r="E42" s="752"/>
      <c r="F42" s="737"/>
      <c r="G42" s="749">
        <v>18.559202201816429</v>
      </c>
      <c r="H42" s="746">
        <v>6.5303910377480217E-3</v>
      </c>
      <c r="I42" s="746">
        <v>15.588692418367854</v>
      </c>
      <c r="J42" s="746">
        <v>5.7105730375493144E-3</v>
      </c>
      <c r="K42" s="746">
        <v>38.722070968033051</v>
      </c>
      <c r="L42" s="746">
        <v>1.5410899650119143E-2</v>
      </c>
      <c r="M42" s="398"/>
    </row>
    <row r="43" spans="1:13" x14ac:dyDescent="0.15">
      <c r="A43" s="741"/>
      <c r="B43" s="741"/>
      <c r="C43" s="741"/>
      <c r="D43" s="741"/>
      <c r="E43" s="761"/>
      <c r="F43" s="741"/>
      <c r="G43" s="741"/>
      <c r="H43" s="741"/>
      <c r="I43" s="741"/>
      <c r="J43" s="741"/>
      <c r="K43" s="741"/>
      <c r="L43" s="741"/>
      <c r="M43" s="383"/>
    </row>
    <row r="44" spans="1:13" x14ac:dyDescent="0.15">
      <c r="A44" s="461"/>
      <c r="B44" s="461"/>
      <c r="C44" s="461"/>
      <c r="D44" s="461"/>
      <c r="E44" s="462"/>
      <c r="F44" s="461"/>
      <c r="G44" s="388"/>
      <c r="H44" s="388"/>
      <c r="I44" s="388"/>
      <c r="J44" s="388"/>
      <c r="K44" s="388"/>
      <c r="L44" s="388"/>
      <c r="M44" s="383"/>
    </row>
    <row r="45" spans="1:13" x14ac:dyDescent="0.15">
      <c r="A45" s="460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383"/>
    </row>
    <row r="46" spans="1:13" x14ac:dyDescent="0.15">
      <c r="A46" s="383"/>
      <c r="B46" s="463"/>
      <c r="C46" s="463"/>
      <c r="D46" s="383"/>
      <c r="E46" s="383"/>
      <c r="F46" s="383"/>
      <c r="G46" s="383"/>
      <c r="H46" s="383"/>
      <c r="I46" s="383"/>
      <c r="J46" s="383"/>
      <c r="K46" s="383"/>
      <c r="L46" s="383"/>
      <c r="M46" s="383"/>
    </row>
    <row r="47" spans="1:13" x14ac:dyDescent="0.15">
      <c r="A47" s="383"/>
      <c r="B47" s="383"/>
      <c r="C47" s="383"/>
      <c r="D47" s="383"/>
      <c r="E47" s="383"/>
      <c r="F47" s="464"/>
      <c r="G47" s="383"/>
      <c r="H47" s="383"/>
      <c r="I47" s="465"/>
      <c r="J47" s="465"/>
      <c r="K47" s="383"/>
      <c r="L47" s="466"/>
      <c r="M47" s="383"/>
    </row>
    <row r="48" spans="1:13" x14ac:dyDescent="0.15">
      <c r="A48" s="38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</row>
    <row r="49" spans="1:13" x14ac:dyDescent="0.15">
      <c r="A49" s="383"/>
      <c r="B49" s="383"/>
      <c r="C49" s="383"/>
      <c r="D49" s="467"/>
      <c r="E49" s="383"/>
      <c r="F49" s="383"/>
      <c r="G49" s="383"/>
      <c r="H49" s="383"/>
      <c r="I49" s="383"/>
      <c r="J49" s="383"/>
      <c r="K49" s="383"/>
      <c r="L49" s="383"/>
      <c r="M49" s="383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H44" sqref="H44"/>
    </sheetView>
  </sheetViews>
  <sheetFormatPr baseColWidth="10" defaultRowHeight="13" x14ac:dyDescent="0.15"/>
  <sheetData>
    <row r="1" spans="1:20" ht="16" x14ac:dyDescent="0.2">
      <c r="A1" s="328" t="s">
        <v>634</v>
      </c>
      <c r="B1" s="328"/>
      <c r="C1" s="328"/>
      <c r="D1" s="468"/>
      <c r="E1" s="468"/>
      <c r="F1" s="469"/>
      <c r="G1" s="327"/>
      <c r="H1" s="327"/>
      <c r="I1" s="327"/>
      <c r="J1" s="317"/>
      <c r="K1" s="317"/>
      <c r="L1" s="469"/>
      <c r="M1" s="327"/>
      <c r="N1" s="327"/>
      <c r="O1" s="327"/>
      <c r="P1" s="261"/>
      <c r="Q1" s="470"/>
      <c r="R1" s="261"/>
      <c r="S1" s="328"/>
      <c r="T1" s="328"/>
    </row>
    <row r="2" spans="1:20" ht="16" x14ac:dyDescent="0.2">
      <c r="A2" s="328"/>
      <c r="B2" s="328"/>
      <c r="C2" s="328"/>
      <c r="D2" s="468"/>
      <c r="E2" s="468"/>
      <c r="F2" s="469"/>
      <c r="G2" s="327"/>
      <c r="H2" s="327"/>
      <c r="I2" s="327"/>
      <c r="J2" s="317"/>
      <c r="K2" s="317"/>
      <c r="L2" s="469"/>
      <c r="M2" s="327"/>
      <c r="N2" s="327"/>
      <c r="O2" s="327"/>
      <c r="P2" s="261"/>
      <c r="Q2" s="470"/>
      <c r="R2" s="261"/>
      <c r="S2" s="328"/>
      <c r="T2" s="328"/>
    </row>
    <row r="3" spans="1:20" ht="16" x14ac:dyDescent="0.2">
      <c r="A3" s="471" t="s">
        <v>474</v>
      </c>
      <c r="B3" s="472" t="s">
        <v>332</v>
      </c>
      <c r="C3" s="472"/>
      <c r="D3" s="310" t="s">
        <v>481</v>
      </c>
      <c r="E3" s="310" t="s">
        <v>482</v>
      </c>
      <c r="F3" s="311" t="s">
        <v>483</v>
      </c>
      <c r="G3" s="312" t="s">
        <v>484</v>
      </c>
      <c r="H3" s="312"/>
      <c r="I3" s="311" t="s">
        <v>484</v>
      </c>
      <c r="J3" s="313" t="s">
        <v>485</v>
      </c>
      <c r="K3" s="313" t="s">
        <v>486</v>
      </c>
      <c r="L3" s="314" t="s">
        <v>487</v>
      </c>
      <c r="M3" s="312" t="s">
        <v>488</v>
      </c>
      <c r="N3" s="312"/>
      <c r="O3" s="312" t="s">
        <v>488</v>
      </c>
      <c r="P3" s="315" t="s">
        <v>489</v>
      </c>
      <c r="Q3" s="473" t="s">
        <v>635</v>
      </c>
      <c r="R3" s="315" t="s">
        <v>490</v>
      </c>
      <c r="S3" s="328" t="s">
        <v>636</v>
      </c>
      <c r="T3" s="328" t="s">
        <v>637</v>
      </c>
    </row>
    <row r="4" spans="1:20" ht="16" x14ac:dyDescent="0.2">
      <c r="A4" s="471" t="s">
        <v>624</v>
      </c>
      <c r="B4" s="471"/>
      <c r="C4" s="471"/>
      <c r="D4" s="474"/>
      <c r="E4" s="474"/>
      <c r="F4" s="475"/>
      <c r="G4" s="316" t="s">
        <v>491</v>
      </c>
      <c r="H4" s="316"/>
      <c r="I4" s="316" t="s">
        <v>492</v>
      </c>
      <c r="J4" s="317"/>
      <c r="K4" s="313"/>
      <c r="L4" s="318"/>
      <c r="M4" s="316" t="s">
        <v>491</v>
      </c>
      <c r="N4" s="316"/>
      <c r="O4" s="316" t="s">
        <v>493</v>
      </c>
      <c r="P4" s="319"/>
      <c r="Q4" s="476"/>
      <c r="R4" s="315" t="s">
        <v>390</v>
      </c>
      <c r="S4" s="328"/>
      <c r="T4" s="328"/>
    </row>
    <row r="5" spans="1:20" ht="16" x14ac:dyDescent="0.2">
      <c r="A5" s="328"/>
      <c r="B5" s="328"/>
      <c r="C5" s="328"/>
      <c r="D5" s="468"/>
      <c r="E5" s="468"/>
      <c r="F5" s="469"/>
      <c r="G5" s="327"/>
      <c r="H5" s="327"/>
      <c r="I5" s="327"/>
      <c r="J5" s="317"/>
      <c r="K5" s="317"/>
      <c r="L5" s="469"/>
      <c r="M5" s="327"/>
      <c r="N5" s="327"/>
      <c r="O5" s="327"/>
      <c r="P5" s="261"/>
      <c r="Q5" s="470"/>
      <c r="R5" s="261"/>
      <c r="S5" s="328"/>
      <c r="T5" s="328"/>
    </row>
    <row r="6" spans="1:20" ht="16" x14ac:dyDescent="0.2">
      <c r="A6" s="328"/>
      <c r="B6" s="328"/>
      <c r="C6" s="328"/>
      <c r="D6" s="468"/>
      <c r="E6" s="477"/>
      <c r="F6" s="317"/>
      <c r="G6" s="327"/>
      <c r="H6" s="327"/>
      <c r="I6" s="327"/>
      <c r="J6" s="317"/>
      <c r="K6" s="317"/>
      <c r="L6" s="469"/>
      <c r="M6" s="327"/>
      <c r="N6" s="327"/>
      <c r="O6" s="327"/>
      <c r="P6" s="261"/>
      <c r="Q6" s="470"/>
      <c r="R6" s="261"/>
      <c r="S6" s="328"/>
      <c r="T6" s="328"/>
    </row>
    <row r="7" spans="1:20" ht="16" x14ac:dyDescent="0.2">
      <c r="A7" s="478" t="s">
        <v>627</v>
      </c>
      <c r="B7" s="328"/>
      <c r="C7" s="328"/>
      <c r="D7" s="468"/>
      <c r="E7" s="477"/>
      <c r="F7" s="317"/>
      <c r="G7" s="327"/>
      <c r="H7" s="327"/>
      <c r="I7" s="327"/>
      <c r="J7" s="317"/>
      <c r="K7" s="317"/>
      <c r="L7" s="469"/>
      <c r="M7" s="327"/>
      <c r="N7" s="327"/>
      <c r="O7" s="327"/>
      <c r="P7" s="261"/>
      <c r="Q7" s="470"/>
      <c r="R7" s="261"/>
      <c r="S7" s="328"/>
      <c r="T7" s="328"/>
    </row>
    <row r="8" spans="1:20" ht="16" x14ac:dyDescent="0.2">
      <c r="A8" s="479" t="s">
        <v>413</v>
      </c>
      <c r="B8" s="480">
        <v>30</v>
      </c>
      <c r="C8" s="480"/>
      <c r="D8" s="328">
        <v>75.8</v>
      </c>
      <c r="E8" s="468">
        <v>354</v>
      </c>
      <c r="F8" s="309">
        <f t="shared" ref="F8:F16" si="0">(0.278346*D8)/(0.0987*E8)</f>
        <v>0.60385654182336479</v>
      </c>
      <c r="G8" s="327">
        <v>0.70508800000000005</v>
      </c>
      <c r="H8" s="328">
        <v>8</v>
      </c>
      <c r="I8" s="327">
        <f t="shared" ref="I8:I16" si="1">G8-(F8*(EXP(T8*B8)-1))</f>
        <v>0.70506227516338327</v>
      </c>
      <c r="J8" s="317">
        <v>1.24</v>
      </c>
      <c r="K8" s="317">
        <v>7.64</v>
      </c>
      <c r="L8" s="317">
        <f>(0.15*J8)/(0.239*K8)</f>
        <v>0.10186422484610835</v>
      </c>
      <c r="M8" s="327">
        <v>0.51270800000000005</v>
      </c>
      <c r="N8" s="328">
        <v>19</v>
      </c>
      <c r="O8" s="327">
        <f t="shared" ref="O8:O16" si="2">M8-(L8*(EXP(S8*B8)-1))</f>
        <v>0.51268801227835392</v>
      </c>
      <c r="P8" s="261">
        <f>10000*((M8-0.51264)/0.51264)</f>
        <v>1.3264669163558833</v>
      </c>
      <c r="Q8" s="470">
        <f t="shared" ref="Q8:Q16" si="3">(((O8/(0.512638-(0.1968*(EXP(B8*6.54/1000000)-1))))-1)*10000)</f>
        <v>1.7289959608213223</v>
      </c>
      <c r="R8" s="261">
        <f t="shared" ref="R8:R16" si="4">1/0.00000654*LN(1+((M8-0.51315)/(L8-0.2136)))/1000</f>
        <v>0.60366320438352083</v>
      </c>
      <c r="S8" s="328">
        <v>6.5400000000000001E-6</v>
      </c>
      <c r="T8" s="328">
        <v>1.42E-6</v>
      </c>
    </row>
    <row r="9" spans="1:20" ht="16" x14ac:dyDescent="0.2">
      <c r="A9" s="479" t="s">
        <v>414</v>
      </c>
      <c r="B9" s="480">
        <v>50</v>
      </c>
      <c r="C9" s="480"/>
      <c r="D9" s="328">
        <v>64.8</v>
      </c>
      <c r="E9" s="468">
        <v>613</v>
      </c>
      <c r="F9" s="309">
        <f t="shared" si="0"/>
        <v>0.29811399415897694</v>
      </c>
      <c r="G9" s="327">
        <v>0.70482999999999996</v>
      </c>
      <c r="H9" s="328">
        <v>8</v>
      </c>
      <c r="I9" s="327">
        <f t="shared" si="1"/>
        <v>0.70480883315500054</v>
      </c>
      <c r="J9" s="317">
        <v>2.41</v>
      </c>
      <c r="K9" s="317">
        <v>18.899999999999999</v>
      </c>
      <c r="L9" s="317">
        <f>(0.15*J9)/(0.239*K9)</f>
        <v>8.0029222288636528E-2</v>
      </c>
      <c r="M9" s="327">
        <v>0.51271199999999995</v>
      </c>
      <c r="N9" s="328">
        <v>10</v>
      </c>
      <c r="O9" s="327">
        <f t="shared" si="2"/>
        <v>0.51268582616512282</v>
      </c>
      <c r="P9" s="262">
        <f t="shared" ref="P9:P16" si="5">10000*((M9-0.51264)/0.51264)</f>
        <v>1.4044943820217108</v>
      </c>
      <c r="Q9" s="470">
        <f t="shared" si="3"/>
        <v>2.188764310739888</v>
      </c>
      <c r="R9" s="261">
        <f t="shared" si="4"/>
        <v>0.50058037337368722</v>
      </c>
      <c r="S9" s="328">
        <v>6.5400000000000001E-6</v>
      </c>
      <c r="T9" s="328">
        <v>1.42E-6</v>
      </c>
    </row>
    <row r="10" spans="1:20" ht="16" x14ac:dyDescent="0.2">
      <c r="A10" s="479" t="s">
        <v>415</v>
      </c>
      <c r="B10" s="480">
        <v>50</v>
      </c>
      <c r="C10" s="480"/>
      <c r="D10" s="328">
        <v>86.2</v>
      </c>
      <c r="E10" s="468">
        <v>653</v>
      </c>
      <c r="F10" s="309">
        <f t="shared" si="0"/>
        <v>0.37227332349641823</v>
      </c>
      <c r="G10" s="327">
        <v>0.70480399999999999</v>
      </c>
      <c r="H10" s="328">
        <v>9</v>
      </c>
      <c r="I10" s="327">
        <f t="shared" si="1"/>
        <v>0.70477756765569466</v>
      </c>
      <c r="J10" s="317">
        <v>4.91</v>
      </c>
      <c r="K10" s="317">
        <v>24.73</v>
      </c>
      <c r="L10" s="317">
        <f t="shared" ref="L10:L15" si="6">(0.15*J10)/(0.239*K10)</f>
        <v>0.12460937962632414</v>
      </c>
      <c r="M10" s="327">
        <v>0.51275599999999999</v>
      </c>
      <c r="N10" s="328">
        <v>5</v>
      </c>
      <c r="O10" s="327">
        <f t="shared" si="2"/>
        <v>0.51271524606995778</v>
      </c>
      <c r="P10" s="262">
        <f t="shared" si="5"/>
        <v>2.2627965043696352</v>
      </c>
      <c r="Q10" s="470">
        <f t="shared" si="3"/>
        <v>2.7627287672737921</v>
      </c>
      <c r="R10" s="261">
        <f t="shared" si="4"/>
        <v>0.67548327942937358</v>
      </c>
      <c r="S10" s="328">
        <v>6.5400000000000001E-6</v>
      </c>
      <c r="T10" s="328">
        <v>1.42E-6</v>
      </c>
    </row>
    <row r="11" spans="1:20" ht="16" x14ac:dyDescent="0.2">
      <c r="A11" s="479" t="s">
        <v>416</v>
      </c>
      <c r="B11" s="480">
        <v>70</v>
      </c>
      <c r="C11" s="480"/>
      <c r="D11" s="328">
        <v>76.8</v>
      </c>
      <c r="E11" s="468">
        <v>925</v>
      </c>
      <c r="F11" s="309">
        <f t="shared" si="0"/>
        <v>0.23414631068758726</v>
      </c>
      <c r="G11" s="327">
        <v>0.70418000000000003</v>
      </c>
      <c r="H11" s="328">
        <v>18</v>
      </c>
      <c r="I11" s="327">
        <f t="shared" si="1"/>
        <v>0.70415672469995438</v>
      </c>
      <c r="J11" s="317">
        <v>3.34</v>
      </c>
      <c r="K11" s="317">
        <v>21.46</v>
      </c>
      <c r="L11" s="317">
        <f t="shared" si="6"/>
        <v>9.7681002312368634E-2</v>
      </c>
      <c r="M11" s="327">
        <v>0.51272899999999999</v>
      </c>
      <c r="N11" s="328">
        <v>3</v>
      </c>
      <c r="O11" s="327">
        <f t="shared" si="2"/>
        <v>0.51268427139954598</v>
      </c>
      <c r="P11" s="262">
        <f t="shared" si="5"/>
        <v>1.7361111111112231</v>
      </c>
      <c r="Q11" s="470">
        <f t="shared" si="3"/>
        <v>2.6609624118356656</v>
      </c>
      <c r="R11" s="261">
        <f t="shared" si="4"/>
        <v>0.55432220468594817</v>
      </c>
      <c r="S11" s="328">
        <v>6.5400000000000001E-6</v>
      </c>
      <c r="T11" s="328">
        <v>1.42E-6</v>
      </c>
    </row>
    <row r="12" spans="1:20" ht="16" x14ac:dyDescent="0.2">
      <c r="A12" s="479" t="s">
        <v>417</v>
      </c>
      <c r="B12" s="480">
        <v>153</v>
      </c>
      <c r="C12" s="480"/>
      <c r="D12" s="328">
        <v>36.4</v>
      </c>
      <c r="E12" s="468">
        <v>507</v>
      </c>
      <c r="F12" s="309">
        <f t="shared" si="0"/>
        <v>0.20247026732133111</v>
      </c>
      <c r="G12" s="327">
        <v>0.70350900000000005</v>
      </c>
      <c r="H12" s="328">
        <v>8</v>
      </c>
      <c r="I12" s="327">
        <f t="shared" si="1"/>
        <v>0.70346500653088428</v>
      </c>
      <c r="J12" s="317">
        <v>2.9</v>
      </c>
      <c r="K12" s="317">
        <v>13.8</v>
      </c>
      <c r="L12" s="317">
        <f t="shared" si="6"/>
        <v>0.13189012188466437</v>
      </c>
      <c r="M12" s="327">
        <v>0.51284099999999999</v>
      </c>
      <c r="N12" s="328">
        <v>4</v>
      </c>
      <c r="O12" s="327">
        <f t="shared" si="2"/>
        <v>0.5127089620573535</v>
      </c>
      <c r="P12" s="262">
        <f>10000*((M12-0.51264)/0.51264)</f>
        <v>3.9208801498128651</v>
      </c>
      <c r="Q12" s="470">
        <f t="shared" si="3"/>
        <v>5.2295315760098049</v>
      </c>
      <c r="R12" s="261">
        <f t="shared" si="4"/>
        <v>0.57714678356044369</v>
      </c>
      <c r="S12" s="328">
        <v>6.5400000000000001E-6</v>
      </c>
      <c r="T12" s="328">
        <v>1.42E-6</v>
      </c>
    </row>
    <row r="13" spans="1:20" ht="16" x14ac:dyDescent="0.2">
      <c r="A13" s="479" t="s">
        <v>628</v>
      </c>
      <c r="B13" s="480">
        <v>112</v>
      </c>
      <c r="C13" s="480"/>
      <c r="D13" s="481">
        <v>43.75</v>
      </c>
      <c r="E13" s="481">
        <v>414.79</v>
      </c>
      <c r="F13" s="309">
        <f t="shared" si="0"/>
        <v>0.29745249198133067</v>
      </c>
      <c r="G13" s="328">
        <v>0.70415499999999998</v>
      </c>
      <c r="H13" s="328">
        <v>9</v>
      </c>
      <c r="I13" s="327">
        <f t="shared" si="1"/>
        <v>0.70410768939363555</v>
      </c>
      <c r="J13" s="328">
        <v>3.2</v>
      </c>
      <c r="K13" s="328">
        <v>16.57</v>
      </c>
      <c r="L13" s="317">
        <f t="shared" si="6"/>
        <v>0.12120508152304287</v>
      </c>
      <c r="M13" s="328">
        <v>0.51283199999999995</v>
      </c>
      <c r="N13" s="328">
        <v>6</v>
      </c>
      <c r="O13" s="327">
        <f t="shared" si="2"/>
        <v>0.51274318717904932</v>
      </c>
      <c r="P13" s="262">
        <f t="shared" si="5"/>
        <v>3.7453183520593392</v>
      </c>
      <c r="Q13" s="470">
        <f t="shared" si="3"/>
        <v>4.8662452611969442</v>
      </c>
      <c r="R13" s="261">
        <f t="shared" si="4"/>
        <v>0.52535756286504143</v>
      </c>
      <c r="S13" s="328">
        <v>6.5400000000000001E-6</v>
      </c>
      <c r="T13" s="328">
        <v>1.42E-6</v>
      </c>
    </row>
    <row r="14" spans="1:20" ht="16" x14ac:dyDescent="0.2">
      <c r="A14" s="479" t="s">
        <v>452</v>
      </c>
      <c r="B14" s="480">
        <v>44</v>
      </c>
      <c r="C14" s="480"/>
      <c r="D14" s="262">
        <v>4.99</v>
      </c>
      <c r="E14" s="262">
        <v>392.75</v>
      </c>
      <c r="F14" s="309">
        <f t="shared" si="0"/>
        <v>3.5830443505869114E-2</v>
      </c>
      <c r="G14" s="327">
        <v>0.70402399999999998</v>
      </c>
      <c r="H14" s="328">
        <v>8</v>
      </c>
      <c r="I14" s="327">
        <f t="shared" si="1"/>
        <v>0.70402176124395177</v>
      </c>
      <c r="J14" s="328">
        <v>1.76</v>
      </c>
      <c r="K14" s="328">
        <v>6.95</v>
      </c>
      <c r="L14" s="317">
        <f t="shared" si="6"/>
        <v>0.15893561301586348</v>
      </c>
      <c r="M14" s="327">
        <v>0.51283699999999999</v>
      </c>
      <c r="N14" s="328">
        <v>6</v>
      </c>
      <c r="O14" s="327">
        <f t="shared" si="2"/>
        <v>0.51279125810697057</v>
      </c>
      <c r="P14" s="262">
        <f t="shared" si="5"/>
        <v>3.8428526841448725</v>
      </c>
      <c r="Q14" s="470">
        <f t="shared" si="3"/>
        <v>4.0949094123288177</v>
      </c>
      <c r="R14" s="261">
        <f t="shared" si="4"/>
        <v>0.87301501055887953</v>
      </c>
      <c r="S14" s="328">
        <v>6.5400000000000001E-6</v>
      </c>
      <c r="T14" s="328">
        <v>1.42E-6</v>
      </c>
    </row>
    <row r="15" spans="1:20" ht="16" x14ac:dyDescent="0.2">
      <c r="A15" s="479" t="s">
        <v>300</v>
      </c>
      <c r="B15" s="480">
        <v>47</v>
      </c>
      <c r="C15" s="480"/>
      <c r="D15" s="481">
        <v>65.790000000000006</v>
      </c>
      <c r="E15" s="481">
        <v>396.16</v>
      </c>
      <c r="F15" s="309">
        <f t="shared" si="0"/>
        <v>0.46833551793263967</v>
      </c>
      <c r="G15" s="328">
        <v>0.70420499999999997</v>
      </c>
      <c r="H15" s="328">
        <v>45</v>
      </c>
      <c r="I15" s="327">
        <f t="shared" si="1"/>
        <v>0.70417374224447338</v>
      </c>
      <c r="J15" s="328">
        <v>2.94</v>
      </c>
      <c r="K15" s="328">
        <v>23.09</v>
      </c>
      <c r="L15" s="317">
        <f t="shared" si="6"/>
        <v>7.9912875033297026E-2</v>
      </c>
      <c r="M15" s="328">
        <v>0.512706</v>
      </c>
      <c r="N15" s="328">
        <v>12</v>
      </c>
      <c r="O15" s="327">
        <f t="shared" si="2"/>
        <v>0.51268143260490273</v>
      </c>
      <c r="P15" s="262">
        <f t="shared" si="5"/>
        <v>1.2874531835208038</v>
      </c>
      <c r="Q15" s="470">
        <f t="shared" si="3"/>
        <v>2.027679468390442</v>
      </c>
      <c r="R15" s="261">
        <f t="shared" si="4"/>
        <v>0.50698539379510477</v>
      </c>
      <c r="S15" s="328">
        <v>6.5400000000000001E-6</v>
      </c>
      <c r="T15" s="328">
        <v>1.42E-6</v>
      </c>
    </row>
    <row r="16" spans="1:20" ht="16" x14ac:dyDescent="0.2">
      <c r="A16" s="479" t="s">
        <v>629</v>
      </c>
      <c r="B16" s="480">
        <v>38</v>
      </c>
      <c r="C16" s="480"/>
      <c r="D16" s="328">
        <v>103</v>
      </c>
      <c r="E16" s="328">
        <v>652</v>
      </c>
      <c r="F16" s="309">
        <f t="shared" si="0"/>
        <v>0.44551000428888432</v>
      </c>
      <c r="G16" s="328">
        <v>0.704453</v>
      </c>
      <c r="H16" s="328">
        <v>20</v>
      </c>
      <c r="I16" s="327">
        <f t="shared" si="1"/>
        <v>0.70442895963156527</v>
      </c>
      <c r="J16" s="482" t="s">
        <v>638</v>
      </c>
      <c r="K16" s="482" t="s">
        <v>638</v>
      </c>
      <c r="L16" s="483">
        <v>0.1</v>
      </c>
      <c r="M16" s="328">
        <v>0.51268599999999998</v>
      </c>
      <c r="N16" s="328">
        <v>32</v>
      </c>
      <c r="O16" s="327">
        <f t="shared" si="2"/>
        <v>0.51266114491163461</v>
      </c>
      <c r="P16" s="262">
        <f t="shared" si="5"/>
        <v>0.89731585518083834</v>
      </c>
      <c r="Q16" s="470">
        <f t="shared" si="3"/>
        <v>1.4057990624483097</v>
      </c>
      <c r="R16" s="261">
        <f t="shared" si="4"/>
        <v>0.62327034988101948</v>
      </c>
      <c r="S16" s="328">
        <v>6.5400000000000001E-6</v>
      </c>
      <c r="T16" s="328">
        <v>1.42E-6</v>
      </c>
    </row>
    <row r="17" spans="1:20" ht="16" x14ac:dyDescent="0.2">
      <c r="A17" s="479"/>
      <c r="B17" s="480"/>
      <c r="C17" s="480"/>
      <c r="D17" s="328"/>
      <c r="E17" s="328"/>
      <c r="F17" s="309"/>
      <c r="G17" s="328"/>
      <c r="H17" s="328"/>
      <c r="I17" s="327"/>
      <c r="J17" s="482"/>
      <c r="K17" s="482"/>
      <c r="L17" s="483"/>
      <c r="M17" s="328"/>
      <c r="N17" s="328"/>
      <c r="O17" s="327"/>
      <c r="P17" s="262"/>
      <c r="Q17" s="470"/>
      <c r="R17" s="261"/>
      <c r="S17" s="328"/>
      <c r="T17" s="328">
        <v>1.42E-6</v>
      </c>
    </row>
    <row r="18" spans="1:20" ht="16" x14ac:dyDescent="0.2">
      <c r="A18" s="484" t="s">
        <v>633</v>
      </c>
      <c r="B18" s="328"/>
      <c r="C18" s="328"/>
      <c r="D18" s="328"/>
      <c r="E18" s="468"/>
      <c r="F18" s="485"/>
      <c r="G18" s="317"/>
      <c r="H18" s="317"/>
      <c r="I18" s="327"/>
      <c r="J18" s="317"/>
      <c r="K18" s="317"/>
      <c r="L18" s="317"/>
      <c r="M18" s="327"/>
      <c r="N18" s="327"/>
      <c r="O18" s="327"/>
      <c r="P18" s="262"/>
      <c r="Q18" s="470"/>
      <c r="R18" s="261"/>
      <c r="S18" s="328"/>
      <c r="T18" s="328"/>
    </row>
    <row r="19" spans="1:20" ht="16" x14ac:dyDescent="0.2">
      <c r="A19" s="479" t="s">
        <v>639</v>
      </c>
      <c r="B19" s="480">
        <v>99</v>
      </c>
      <c r="C19" s="480"/>
      <c r="D19" s="328">
        <v>0.85</v>
      </c>
      <c r="E19" s="328">
        <v>353</v>
      </c>
      <c r="F19" s="309">
        <f>(0.278346*D19)/(0.0987*E19)</f>
        <v>6.7906610296460217E-3</v>
      </c>
      <c r="G19" s="328">
        <v>0.70382100000000003</v>
      </c>
      <c r="H19" s="328">
        <v>9</v>
      </c>
      <c r="I19" s="327">
        <f>G19-(F19*(EXP(T19*B19)-1))</f>
        <v>0.70382004530176834</v>
      </c>
      <c r="J19" s="328">
        <v>3.72</v>
      </c>
      <c r="K19" s="328">
        <v>12.9</v>
      </c>
      <c r="L19" s="317">
        <f>(0.15*J19)/(0.239*K19)</f>
        <v>0.18098666926145765</v>
      </c>
      <c r="M19" s="328">
        <v>0.512876</v>
      </c>
      <c r="N19" s="328">
        <v>6</v>
      </c>
      <c r="O19" s="327">
        <f>M19-(L19*(EXP(S19*B19)-1))</f>
        <v>0.51275878042772272</v>
      </c>
      <c r="P19" s="262">
        <f>10000*((M19-0.51264)/0.51264)</f>
        <v>4.603620474407264</v>
      </c>
      <c r="Q19" s="470">
        <f>(((O19/(0.512638-(0.1968*(EXP(B19*6.54/1000000)-1))))-1)*10000)</f>
        <v>4.8436431183707107</v>
      </c>
      <c r="R19" s="261">
        <f>1/0.00000654*LN(1+((M19-0.51315)/(L19-0.2136)))/1000</f>
        <v>1.2792624654518501</v>
      </c>
      <c r="S19" s="328">
        <v>6.5400000000000001E-6</v>
      </c>
      <c r="T19" s="328">
        <v>1.42E-6</v>
      </c>
    </row>
    <row r="20" spans="1:20" ht="16" x14ac:dyDescent="0.2">
      <c r="A20" s="479" t="s">
        <v>640</v>
      </c>
      <c r="B20" s="480">
        <v>95</v>
      </c>
      <c r="C20" s="480"/>
      <c r="D20" s="328">
        <v>2.7</v>
      </c>
      <c r="E20" s="328">
        <v>428</v>
      </c>
      <c r="F20" s="309">
        <f>(0.278346*D20)/(0.0987*E20)</f>
        <v>1.7790486606255148E-2</v>
      </c>
      <c r="G20" s="328">
        <v>0.70360500000000004</v>
      </c>
      <c r="H20" s="328">
        <v>13</v>
      </c>
      <c r="I20" s="327">
        <f>G20-(F20*(EXP(T20*B20)-1))</f>
        <v>0.70360259990147389</v>
      </c>
      <c r="J20" s="328">
        <v>2.95</v>
      </c>
      <c r="K20" s="328">
        <v>13.31</v>
      </c>
      <c r="L20" s="317">
        <f>(0.15*J20)/(0.239*K20)</f>
        <v>0.13910326334684023</v>
      </c>
      <c r="M20" s="328">
        <v>0.51326499999999997</v>
      </c>
      <c r="N20" s="328">
        <v>25</v>
      </c>
      <c r="O20" s="327">
        <f>M20-(L20*(EXP(S20*B20)-1))</f>
        <v>0.51317854828903953</v>
      </c>
      <c r="P20" s="262">
        <f t="shared" ref="P20:P26" si="7">10000*((M20-0.51264)/0.51264)</f>
        <v>12.191791510611477</v>
      </c>
      <c r="Q20" s="470">
        <f>(((O20/(0.512638-(0.1968*(EXP(B20*6.54/1000000)-1))))-1)*10000)</f>
        <v>12.933421032172987</v>
      </c>
      <c r="R20" s="261">
        <f>1/0.00000654*LN(1+((M20-0.51315)/(L20-0.2136)))/1000</f>
        <v>-0.2362208715080937</v>
      </c>
      <c r="S20" s="328">
        <v>6.5400000000000001E-6</v>
      </c>
      <c r="T20" s="328">
        <v>1.42E-6</v>
      </c>
    </row>
    <row r="21" spans="1:20" ht="16" x14ac:dyDescent="0.2">
      <c r="A21" s="479" t="s">
        <v>641</v>
      </c>
      <c r="B21" s="480">
        <v>93</v>
      </c>
      <c r="C21" s="480"/>
      <c r="D21" s="262">
        <v>50.78</v>
      </c>
      <c r="E21" s="328">
        <v>195</v>
      </c>
      <c r="F21" s="309">
        <f>(0.278346*D21)/(0.0987*E21)</f>
        <v>0.73438858389837125</v>
      </c>
      <c r="G21" s="328">
        <v>0.70488600000000001</v>
      </c>
      <c r="H21" s="328">
        <v>10</v>
      </c>
      <c r="I21" s="327">
        <f>G21-(F21*(EXP(T21*B21)-1))</f>
        <v>0.70478901023951745</v>
      </c>
      <c r="J21" s="328">
        <v>1.23</v>
      </c>
      <c r="K21" s="328">
        <v>5.83</v>
      </c>
      <c r="L21" s="317">
        <f>(0.15*J21)/(0.239*K21)</f>
        <v>0.13241278339565227</v>
      </c>
      <c r="M21" s="328">
        <v>0.51288299999999998</v>
      </c>
      <c r="N21" s="328">
        <v>18</v>
      </c>
      <c r="O21" s="327">
        <f>M21-(L21*(EXP(S21*B21)-1))</f>
        <v>0.51280243940008252</v>
      </c>
      <c r="P21" s="262">
        <f t="shared" si="7"/>
        <v>4.74016853932571</v>
      </c>
      <c r="Q21" s="470">
        <f>(((O21/(0.512638-(0.1968*(EXP(B21*6.54/1000000)-1))))-1)*10000)</f>
        <v>5.544651257132216</v>
      </c>
      <c r="R21" s="261">
        <f>1/0.00000654*LN(1+((M21-0.51315)/(L21-0.2136)))/1000</f>
        <v>0.50203350945957204</v>
      </c>
      <c r="S21" s="328">
        <v>6.5400000000000001E-6</v>
      </c>
      <c r="T21" s="328">
        <v>1.42E-6</v>
      </c>
    </row>
    <row r="22" spans="1:20" ht="16" x14ac:dyDescent="0.2">
      <c r="A22" s="479"/>
      <c r="B22" s="480"/>
      <c r="C22" s="480"/>
      <c r="D22" s="262"/>
      <c r="E22" s="328"/>
      <c r="F22" s="309"/>
      <c r="G22" s="328"/>
      <c r="H22" s="328"/>
      <c r="I22" s="327"/>
      <c r="J22" s="328"/>
      <c r="K22" s="328"/>
      <c r="L22" s="317"/>
      <c r="M22" s="328"/>
      <c r="N22" s="328"/>
      <c r="O22" s="327"/>
      <c r="P22" s="262"/>
      <c r="Q22" s="470"/>
      <c r="R22" s="261"/>
      <c r="S22" s="328"/>
      <c r="T22" s="328"/>
    </row>
    <row r="23" spans="1:20" ht="16" x14ac:dyDescent="0.2">
      <c r="A23" s="484" t="s">
        <v>625</v>
      </c>
      <c r="B23" s="328"/>
      <c r="C23" s="328"/>
      <c r="D23" s="328"/>
      <c r="E23" s="328"/>
      <c r="F23" s="328"/>
      <c r="G23" s="328"/>
      <c r="H23" s="328"/>
      <c r="I23" s="327"/>
      <c r="J23" s="328"/>
      <c r="K23" s="328"/>
      <c r="L23" s="328"/>
      <c r="M23" s="328"/>
      <c r="N23" s="328"/>
      <c r="O23" s="327"/>
      <c r="P23" s="262"/>
      <c r="Q23" s="470"/>
      <c r="R23" s="261"/>
      <c r="S23" s="328"/>
      <c r="T23" s="328"/>
    </row>
    <row r="24" spans="1:20" ht="16" x14ac:dyDescent="0.2">
      <c r="A24" s="479" t="s">
        <v>446</v>
      </c>
      <c r="B24" s="486">
        <v>130</v>
      </c>
      <c r="C24" s="486"/>
      <c r="D24" s="262">
        <v>21.59</v>
      </c>
      <c r="E24" s="262">
        <v>589.48</v>
      </c>
      <c r="F24" s="309">
        <f>(0.278346*D24)/(0.0987*E24)</f>
        <v>0.10328836419218999</v>
      </c>
      <c r="G24" s="327">
        <v>0.70491400000000004</v>
      </c>
      <c r="H24" s="328">
        <v>9</v>
      </c>
      <c r="I24" s="327">
        <f>G24-(F24*(EXP(T24*B24)-1))</f>
        <v>0.70489493120797486</v>
      </c>
      <c r="J24" s="328">
        <v>2.56</v>
      </c>
      <c r="K24" s="328">
        <v>13.16</v>
      </c>
      <c r="L24" s="317">
        <f>(0.15*J24)/(0.239*K24)</f>
        <v>0.12208925233050578</v>
      </c>
      <c r="M24" s="327">
        <v>0.51261299999999999</v>
      </c>
      <c r="N24" s="328">
        <v>8</v>
      </c>
      <c r="O24" s="327">
        <f>M24-(L24*(EXP(S24*B24)-1))</f>
        <v>0.5125091555796607</v>
      </c>
      <c r="P24" s="262">
        <f t="shared" si="7"/>
        <v>-0.52668539325841224</v>
      </c>
      <c r="Q24" s="470">
        <f>(((O24/(0.512638-(0.1968*(EXP(B24*6.54/1000000)-1))))-1)*10000)</f>
        <v>0.75216191071980631</v>
      </c>
      <c r="R24" s="261">
        <f>1/0.00000654*LN(1+((M24-0.51315)/(L24-0.2136)))/1000</f>
        <v>0.89465024040579499</v>
      </c>
      <c r="S24" s="328">
        <v>6.5400000000000001E-6</v>
      </c>
      <c r="T24" s="328">
        <v>1.42E-6</v>
      </c>
    </row>
    <row r="25" spans="1:20" ht="16" x14ac:dyDescent="0.2">
      <c r="A25" s="479" t="s">
        <v>447</v>
      </c>
      <c r="B25" s="480">
        <v>107</v>
      </c>
      <c r="C25" s="486"/>
      <c r="D25" s="262">
        <v>117.7</v>
      </c>
      <c r="E25" s="262">
        <v>853.4</v>
      </c>
      <c r="F25" s="309">
        <f>(0.278346*D25)/(0.0987*E25)</f>
        <v>0.38894810174642036</v>
      </c>
      <c r="G25" s="327">
        <v>0.70660100000000003</v>
      </c>
      <c r="H25" s="328">
        <v>9</v>
      </c>
      <c r="I25" s="327">
        <f>G25-(F25*(EXP(T25*B25)-1))</f>
        <v>0.70654189873561135</v>
      </c>
      <c r="J25" s="328">
        <v>1.65</v>
      </c>
      <c r="K25" s="328">
        <v>9.6999999999999993</v>
      </c>
      <c r="L25" s="317">
        <f>(0.15*J25)/(0.239*K25)</f>
        <v>0.1067592632532459</v>
      </c>
      <c r="M25" s="327">
        <v>0.51272099999999998</v>
      </c>
      <c r="N25" s="328">
        <v>13</v>
      </c>
      <c r="O25" s="327">
        <f>M25-(L25*(EXP(S25*B25)-1))</f>
        <v>0.51264626585708106</v>
      </c>
      <c r="P25" s="262">
        <f t="shared" si="7"/>
        <v>1.5800561797752368</v>
      </c>
      <c r="Q25" s="470">
        <f>(((O25/(0.512638-(0.1968*(EXP(B25*6.54/1000000)-1))))-1)*10000)</f>
        <v>2.8493793372041942</v>
      </c>
      <c r="R25" s="261">
        <f>1/0.00000654*LN(1+((M25-0.51315)/(L25-0.2136)))/1000</f>
        <v>0.61273432341205158</v>
      </c>
      <c r="S25" s="328">
        <v>6.5400000000000001E-6</v>
      </c>
      <c r="T25" s="328">
        <v>1.42E-6</v>
      </c>
    </row>
    <row r="26" spans="1:20" ht="16" x14ac:dyDescent="0.2">
      <c r="A26" s="479" t="s">
        <v>449</v>
      </c>
      <c r="B26" s="480">
        <v>104</v>
      </c>
      <c r="C26" s="486"/>
      <c r="D26" s="481">
        <v>91.4</v>
      </c>
      <c r="E26" s="481">
        <v>353.8</v>
      </c>
      <c r="F26" s="309">
        <f>(0.278346*D26)/(0.0987*E26)</f>
        <v>0.72854469322217663</v>
      </c>
      <c r="G26" s="328">
        <v>0.706372</v>
      </c>
      <c r="H26" s="328">
        <v>14</v>
      </c>
      <c r="I26" s="327">
        <f>G26-(F26*(EXP(T26*B26)-1))</f>
        <v>0.70626440057475892</v>
      </c>
      <c r="J26" s="328">
        <v>3.15</v>
      </c>
      <c r="K26" s="328">
        <v>21.46</v>
      </c>
      <c r="L26" s="317">
        <f>(0.15*J26)/(0.239*K26)</f>
        <v>9.2124298588012327E-2</v>
      </c>
      <c r="M26" s="328">
        <v>0.51268800000000003</v>
      </c>
      <c r="N26" s="328">
        <v>16</v>
      </c>
      <c r="O26" s="327">
        <f>M26-(L26*(EXP(S26*B26)-1))</f>
        <v>0.51262531942307821</v>
      </c>
      <c r="P26" s="262">
        <f t="shared" si="7"/>
        <v>0.9363295880159177</v>
      </c>
      <c r="Q26" s="470">
        <f>(((O26/(0.512638-(0.1968*(EXP(B26*6.54/1000000)-1))))-1)*10000)</f>
        <v>2.3652580187394356</v>
      </c>
      <c r="R26" s="261">
        <f>1/0.00000654*LN(1+((M26-0.51315)/(L26-0.2136)))/1000</f>
        <v>0.58043054197697708</v>
      </c>
      <c r="S26" s="328">
        <v>6.5400000000000001E-6</v>
      </c>
      <c r="T26" s="328">
        <v>1.42E-6</v>
      </c>
    </row>
    <row r="27" spans="1:20" ht="16" x14ac:dyDescent="0.2">
      <c r="A27" s="479" t="s">
        <v>626</v>
      </c>
      <c r="B27" s="480">
        <v>107</v>
      </c>
      <c r="C27" s="486"/>
      <c r="D27" s="328">
        <v>60</v>
      </c>
      <c r="E27" s="328">
        <v>537</v>
      </c>
      <c r="F27" s="309">
        <f>(0.278346*D27)/(0.0987*E27)</f>
        <v>0.31509738330135334</v>
      </c>
      <c r="G27" s="328">
        <v>0.70487699999999998</v>
      </c>
      <c r="H27" s="328">
        <v>9</v>
      </c>
      <c r="I27" s="327">
        <f>G27-(F27*(EXP(T27*B27)-1))</f>
        <v>0.70482912046626511</v>
      </c>
      <c r="J27" s="482" t="s">
        <v>638</v>
      </c>
      <c r="K27" s="482" t="s">
        <v>638</v>
      </c>
      <c r="L27" s="483">
        <v>0.1</v>
      </c>
      <c r="M27" s="328">
        <v>0.51265899999999998</v>
      </c>
      <c r="N27" s="328">
        <v>7</v>
      </c>
      <c r="O27" s="327">
        <f>M27-(L27*(EXP(S27*B27)-1))</f>
        <v>0.51258899750968523</v>
      </c>
      <c r="P27" s="262">
        <f>10000*((M27-0.51264)/0.51264)</f>
        <v>0.37063046192242599</v>
      </c>
      <c r="Q27" s="470">
        <f>(((O27/(0.512638-(0.1968*(EXP(B27*6.54/1000000)-1))))-1)*10000)</f>
        <v>1.731948681102935</v>
      </c>
      <c r="R27" s="261">
        <f>1/0.00000654*LN(1+((M27-0.51315)/(L27-0.2136)))/1000</f>
        <v>0.65946013652821434</v>
      </c>
      <c r="S27" s="328">
        <v>6.5400000000000001E-6</v>
      </c>
      <c r="T27" s="328">
        <v>1.42E-6</v>
      </c>
    </row>
    <row r="28" spans="1:20" ht="16" x14ac:dyDescent="0.2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262"/>
      <c r="Q28" s="470"/>
      <c r="R28" s="261"/>
      <c r="S28" s="328"/>
      <c r="T28" s="328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45" sqref="A45:XFD79"/>
    </sheetView>
  </sheetViews>
  <sheetFormatPr baseColWidth="10" defaultRowHeight="13" x14ac:dyDescent="0.15"/>
  <sheetData>
    <row r="1" spans="1:9" ht="14" x14ac:dyDescent="0.2">
      <c r="A1" s="487" t="s">
        <v>677</v>
      </c>
      <c r="B1" s="487"/>
      <c r="C1" s="487"/>
      <c r="D1" s="487"/>
      <c r="E1" s="487"/>
      <c r="F1" s="487"/>
      <c r="G1" s="487"/>
      <c r="H1" s="487"/>
      <c r="I1" s="487"/>
    </row>
    <row r="2" spans="1:9" ht="14" x14ac:dyDescent="0.2">
      <c r="A2" s="487"/>
      <c r="B2" s="487"/>
      <c r="C2" s="487"/>
      <c r="D2" s="487"/>
      <c r="E2" s="487"/>
      <c r="F2" s="487"/>
      <c r="G2" s="487"/>
      <c r="H2" s="487"/>
      <c r="I2" s="487"/>
    </row>
    <row r="3" spans="1:9" ht="14" x14ac:dyDescent="0.2">
      <c r="A3" s="488"/>
      <c r="B3" s="488"/>
      <c r="C3" s="488"/>
      <c r="D3" s="488"/>
      <c r="E3" s="488"/>
      <c r="F3" s="488"/>
      <c r="G3" s="488"/>
      <c r="H3" s="488"/>
      <c r="I3" s="489"/>
    </row>
    <row r="4" spans="1:9" ht="14" x14ac:dyDescent="0.2">
      <c r="A4" s="490" t="s">
        <v>370</v>
      </c>
      <c r="B4" s="490" t="s">
        <v>371</v>
      </c>
      <c r="C4" s="490" t="s">
        <v>372</v>
      </c>
      <c r="D4" s="490" t="s">
        <v>371</v>
      </c>
      <c r="E4" s="491" t="s">
        <v>373</v>
      </c>
      <c r="F4" s="490" t="s">
        <v>373</v>
      </c>
      <c r="G4" s="490" t="s">
        <v>374</v>
      </c>
      <c r="H4" s="492" t="s">
        <v>375</v>
      </c>
      <c r="I4" s="489" t="s">
        <v>642</v>
      </c>
    </row>
    <row r="5" spans="1:9" x14ac:dyDescent="0.15">
      <c r="A5" s="493"/>
      <c r="B5" s="493" t="s">
        <v>643</v>
      </c>
      <c r="C5" s="493"/>
      <c r="D5" s="493" t="s">
        <v>388</v>
      </c>
      <c r="E5" s="494" t="s">
        <v>389</v>
      </c>
      <c r="F5" s="490" t="s">
        <v>388</v>
      </c>
      <c r="G5" s="494"/>
      <c r="H5" s="495" t="s">
        <v>390</v>
      </c>
      <c r="I5" s="495" t="s">
        <v>644</v>
      </c>
    </row>
    <row r="6" spans="1:9" ht="14" x14ac:dyDescent="0.2">
      <c r="A6" s="488"/>
      <c r="B6" s="488"/>
      <c r="C6" s="488"/>
      <c r="D6" s="488"/>
      <c r="E6" s="488"/>
      <c r="F6" s="488"/>
      <c r="G6" s="488"/>
      <c r="H6" s="488"/>
      <c r="I6" s="487"/>
    </row>
    <row r="7" spans="1:9" ht="14" x14ac:dyDescent="0.2">
      <c r="A7" s="487"/>
      <c r="B7" s="487"/>
      <c r="C7" s="487"/>
      <c r="D7" s="487"/>
      <c r="E7" s="487"/>
      <c r="F7" s="487"/>
      <c r="G7" s="487"/>
      <c r="H7" s="487"/>
      <c r="I7" s="487"/>
    </row>
    <row r="8" spans="1:9" ht="14" x14ac:dyDescent="0.2">
      <c r="A8" s="487" t="s">
        <v>645</v>
      </c>
      <c r="B8" s="487"/>
      <c r="C8" s="487"/>
      <c r="D8" s="487"/>
      <c r="E8" s="487"/>
      <c r="F8" s="487"/>
      <c r="G8" s="487"/>
      <c r="H8" s="487"/>
      <c r="I8" s="487"/>
    </row>
    <row r="9" spans="1:9" ht="14" x14ac:dyDescent="0.2">
      <c r="A9" s="487" t="s">
        <v>646</v>
      </c>
      <c r="B9" s="496">
        <v>0.2829584</v>
      </c>
      <c r="C9" s="496">
        <v>5.0000000000000004E-6</v>
      </c>
      <c r="D9" s="496">
        <v>0.28296933534736368</v>
      </c>
      <c r="E9" s="497">
        <v>7.08840730498983</v>
      </c>
      <c r="F9" s="497">
        <v>7.8180791729088996</v>
      </c>
      <c r="G9" s="497">
        <v>0.17683379462902327</v>
      </c>
      <c r="H9" s="498">
        <v>0.57083158268706891</v>
      </c>
      <c r="I9" s="499">
        <v>30.21</v>
      </c>
    </row>
    <row r="10" spans="1:9" ht="14" x14ac:dyDescent="0.2">
      <c r="A10" s="487" t="s">
        <v>647</v>
      </c>
      <c r="B10" s="496">
        <v>0.28305900000000001</v>
      </c>
      <c r="C10" s="496">
        <v>3.8E-6</v>
      </c>
      <c r="D10" s="496">
        <v>0.28303081760484672</v>
      </c>
      <c r="E10" s="497">
        <v>9.2626769456556826</v>
      </c>
      <c r="F10" s="497">
        <v>9.9925073515355951</v>
      </c>
      <c r="G10" s="497">
        <v>0.13439368391860818</v>
      </c>
      <c r="H10" s="498">
        <v>0.44240045047377469</v>
      </c>
      <c r="I10" s="499">
        <v>30.42</v>
      </c>
    </row>
    <row r="11" spans="1:9" ht="14" x14ac:dyDescent="0.2">
      <c r="A11" s="487" t="s">
        <v>648</v>
      </c>
      <c r="B11" s="496">
        <v>0.28297699999999998</v>
      </c>
      <c r="C11" s="496">
        <v>3.9999999999999998E-6</v>
      </c>
      <c r="D11" s="496">
        <v>0.28298793627029006</v>
      </c>
      <c r="E11" s="497">
        <v>7.74621369764475</v>
      </c>
      <c r="F11" s="497">
        <v>8.4759335298467082</v>
      </c>
      <c r="G11" s="497">
        <v>0.14146703570400376</v>
      </c>
      <c r="H11" s="498">
        <v>0.53200960921284168</v>
      </c>
      <c r="I11" s="499">
        <v>30.68</v>
      </c>
    </row>
    <row r="12" spans="1:9" ht="14" x14ac:dyDescent="0.2">
      <c r="A12" s="487" t="s">
        <v>649</v>
      </c>
      <c r="B12" s="496">
        <v>0.28235900000000003</v>
      </c>
      <c r="C12" s="496">
        <v>1.2E-5</v>
      </c>
      <c r="D12" s="496">
        <v>0.28233405963483249</v>
      </c>
      <c r="E12" s="497">
        <v>-14.109934187392986</v>
      </c>
      <c r="F12" s="497">
        <v>-4.9680916072864507</v>
      </c>
      <c r="G12" s="497">
        <v>0.42475866464414036</v>
      </c>
      <c r="H12" s="498">
        <v>1.6394573741077223</v>
      </c>
      <c r="I12" s="500">
        <v>161.69999999999999</v>
      </c>
    </row>
    <row r="13" spans="1:9" ht="14" x14ac:dyDescent="0.2">
      <c r="A13" s="487" t="s">
        <v>650</v>
      </c>
      <c r="B13" s="496">
        <v>0.28284300000000001</v>
      </c>
      <c r="C13" s="496">
        <v>9.0000000000000002E-6</v>
      </c>
      <c r="D13" s="496">
        <v>0.28285392962125028</v>
      </c>
      <c r="E13" s="497">
        <v>3.0071783957129394</v>
      </c>
      <c r="F13" s="497">
        <v>3.7365526787801091</v>
      </c>
      <c r="G13" s="497">
        <v>0.31830083033302703</v>
      </c>
      <c r="H13" s="498">
        <v>0.81104353686650688</v>
      </c>
      <c r="I13" s="499">
        <v>37</v>
      </c>
    </row>
    <row r="14" spans="1:9" ht="14" x14ac:dyDescent="0.2">
      <c r="A14" s="487" t="s">
        <v>651</v>
      </c>
      <c r="B14" s="496">
        <v>0.28303800000000001</v>
      </c>
      <c r="C14" s="496">
        <v>3.1E-6</v>
      </c>
      <c r="D14" s="496">
        <v>0.28300981946532833</v>
      </c>
      <c r="E14" s="497">
        <v>8.5200949531532029</v>
      </c>
      <c r="F14" s="497">
        <v>9.2498712132948651</v>
      </c>
      <c r="G14" s="497">
        <v>0.10963695266971918</v>
      </c>
      <c r="H14" s="498">
        <v>0.4862997434368414</v>
      </c>
      <c r="I14" s="499">
        <v>30.12</v>
      </c>
    </row>
    <row r="15" spans="1:9" ht="14" x14ac:dyDescent="0.2">
      <c r="A15" s="487" t="s">
        <v>652</v>
      </c>
      <c r="B15" s="496">
        <v>0.28304400000000002</v>
      </c>
      <c r="C15" s="496">
        <v>2.2000000000000001E-6</v>
      </c>
      <c r="D15" s="496">
        <v>0.28301581893376221</v>
      </c>
      <c r="E15" s="497">
        <v>8.7322612367273038</v>
      </c>
      <c r="F15" s="497">
        <v>9.4620529670798952</v>
      </c>
      <c r="G15" s="497">
        <v>7.7806869637397469E-2</v>
      </c>
      <c r="H15" s="498">
        <v>0.47376090280652583</v>
      </c>
      <c r="I15" s="499">
        <v>30.08</v>
      </c>
    </row>
    <row r="16" spans="1:9" ht="14" x14ac:dyDescent="0.2">
      <c r="A16" s="487" t="s">
        <v>430</v>
      </c>
      <c r="B16" s="496"/>
      <c r="C16" s="496"/>
      <c r="D16" s="496"/>
      <c r="E16" s="497"/>
      <c r="F16" s="497"/>
      <c r="G16" s="497"/>
      <c r="H16" s="498"/>
      <c r="I16" s="498"/>
    </row>
    <row r="17" spans="1:9" ht="14" x14ac:dyDescent="0.2">
      <c r="A17" s="487" t="s">
        <v>653</v>
      </c>
      <c r="B17" s="496">
        <v>0.28324300000000002</v>
      </c>
      <c r="C17" s="496">
        <v>2.5000000000000001E-5</v>
      </c>
      <c r="D17" s="496">
        <v>0.28320333507636508</v>
      </c>
      <c r="E17" s="497">
        <v>15.769109641873126</v>
      </c>
      <c r="F17" s="497">
        <v>19.197258312297311</v>
      </c>
      <c r="G17" s="497">
        <v>0.88440711521078086</v>
      </c>
      <c r="H17" s="501" t="s">
        <v>654</v>
      </c>
      <c r="I17" s="500">
        <v>153.5</v>
      </c>
    </row>
    <row r="18" spans="1:9" ht="14" x14ac:dyDescent="0.2">
      <c r="A18" s="487" t="s">
        <v>655</v>
      </c>
      <c r="B18" s="496">
        <v>0.28333900000000001</v>
      </c>
      <c r="C18" s="496">
        <v>1.0000000000000001E-5</v>
      </c>
      <c r="D18" s="496">
        <v>0.2832993265713063</v>
      </c>
      <c r="E18" s="497">
        <v>19.16377017902732</v>
      </c>
      <c r="F18" s="497">
        <v>22.593080757326938</v>
      </c>
      <c r="G18" s="497">
        <v>0.35376284608470598</v>
      </c>
      <c r="H18" s="501" t="s">
        <v>654</v>
      </c>
      <c r="I18" s="500">
        <v>154</v>
      </c>
    </row>
    <row r="19" spans="1:9" ht="14" x14ac:dyDescent="0.2">
      <c r="A19" s="487" t="s">
        <v>656</v>
      </c>
      <c r="B19" s="496">
        <v>0.28331859999999998</v>
      </c>
      <c r="C19" s="496">
        <v>9.7999999999999993E-6</v>
      </c>
      <c r="D19" s="496">
        <v>0.28327892837863128</v>
      </c>
      <c r="E19" s="497">
        <v>18.442404814881662</v>
      </c>
      <c r="F19" s="497">
        <v>21.871468487757749</v>
      </c>
      <c r="G19" s="497">
        <v>0.34668758916281206</v>
      </c>
      <c r="H19" s="501" t="s">
        <v>654</v>
      </c>
      <c r="I19" s="500">
        <v>154.30000000000001</v>
      </c>
    </row>
    <row r="20" spans="1:9" ht="14" x14ac:dyDescent="0.2">
      <c r="A20" s="487" t="s">
        <v>657</v>
      </c>
      <c r="B20" s="496">
        <v>0.28329700000000002</v>
      </c>
      <c r="C20" s="496">
        <v>9.5999999999999996E-6</v>
      </c>
      <c r="D20" s="496">
        <v>0.28325733029226952</v>
      </c>
      <c r="E20" s="497">
        <v>17.678606194022361</v>
      </c>
      <c r="F20" s="497">
        <v>21.107408437626479</v>
      </c>
      <c r="G20" s="497">
        <v>0.33961233224092169</v>
      </c>
      <c r="H20" s="501" t="s">
        <v>654</v>
      </c>
      <c r="I20" s="500">
        <v>150.4</v>
      </c>
    </row>
    <row r="21" spans="1:9" ht="14" x14ac:dyDescent="0.2">
      <c r="A21" s="487" t="s">
        <v>658</v>
      </c>
      <c r="B21" s="496"/>
      <c r="C21" s="496"/>
      <c r="D21" s="496"/>
      <c r="E21" s="497"/>
      <c r="F21" s="497"/>
      <c r="G21" s="497"/>
      <c r="H21" s="498"/>
      <c r="I21" s="499"/>
    </row>
    <row r="22" spans="1:9" ht="14" x14ac:dyDescent="0.2">
      <c r="A22" s="487" t="s">
        <v>659</v>
      </c>
      <c r="B22" s="496">
        <v>0.283078</v>
      </c>
      <c r="C22" s="496">
        <v>3.9999999999999998E-6</v>
      </c>
      <c r="D22" s="496">
        <v>0.28306421458228392</v>
      </c>
      <c r="E22" s="497">
        <v>10.608568286830202</v>
      </c>
      <c r="F22" s="497">
        <v>12.434439487451383</v>
      </c>
      <c r="G22" s="497">
        <v>0.14148252212065238</v>
      </c>
      <c r="H22" s="498">
        <v>0.33951276073271358</v>
      </c>
      <c r="I22" s="499">
        <v>70.400000000000006</v>
      </c>
    </row>
    <row r="23" spans="1:9" ht="14" x14ac:dyDescent="0.2">
      <c r="A23" s="487" t="s">
        <v>660</v>
      </c>
      <c r="B23" s="496">
        <v>0.28304400000000002</v>
      </c>
      <c r="C23" s="496">
        <v>6.0000000000000002E-6</v>
      </c>
      <c r="D23" s="496">
        <v>0.28303021530526262</v>
      </c>
      <c r="E23" s="497">
        <v>9.406211723192305</v>
      </c>
      <c r="F23" s="497">
        <v>11.231863621639452</v>
      </c>
      <c r="G23" s="497">
        <v>0.21222378318098123</v>
      </c>
      <c r="H23" s="498">
        <v>0.41078203639121819</v>
      </c>
      <c r="I23" s="499">
        <v>67.569999999999993</v>
      </c>
    </row>
    <row r="24" spans="1:9" ht="14" x14ac:dyDescent="0.2">
      <c r="A24" s="487" t="s">
        <v>661</v>
      </c>
      <c r="B24" s="496">
        <v>0.28306100000000001</v>
      </c>
      <c r="C24" s="496">
        <v>1.9999999999999999E-6</v>
      </c>
      <c r="D24" s="496">
        <v>0.28303718379367659</v>
      </c>
      <c r="E24" s="497">
        <v>9.6526466040847563</v>
      </c>
      <c r="F24" s="497">
        <v>11.478343450683534</v>
      </c>
      <c r="G24" s="497">
        <v>0.5</v>
      </c>
      <c r="H24" s="498">
        <v>0.39618271910403069</v>
      </c>
      <c r="I24" s="499">
        <v>69.680000000000007</v>
      </c>
    </row>
    <row r="25" spans="1:9" ht="14" x14ac:dyDescent="0.2">
      <c r="A25" s="487" t="s">
        <v>662</v>
      </c>
      <c r="B25" s="496">
        <v>0.28306999999999999</v>
      </c>
      <c r="C25" s="496">
        <v>1.9999999999999999E-6</v>
      </c>
      <c r="D25" s="496">
        <v>0.28304618328335673</v>
      </c>
      <c r="E25" s="497">
        <v>9.9709061800024319</v>
      </c>
      <c r="F25" s="497">
        <v>11.796661075119442</v>
      </c>
      <c r="G25" s="497">
        <v>0.5</v>
      </c>
      <c r="H25" s="498">
        <v>0.37732223647685043</v>
      </c>
      <c r="I25" s="499">
        <v>68.739999999999995</v>
      </c>
    </row>
    <row r="26" spans="1:9" ht="14" x14ac:dyDescent="0.2">
      <c r="A26" s="487" t="s">
        <v>663</v>
      </c>
      <c r="B26" s="496">
        <v>0.283051</v>
      </c>
      <c r="C26" s="496">
        <v>1.9999999999999999E-6</v>
      </c>
      <c r="D26" s="496">
        <v>0.28302718436069857</v>
      </c>
      <c r="E26" s="497">
        <v>9.2990248530618445</v>
      </c>
      <c r="F26" s="497">
        <v>11.124657201307031</v>
      </c>
      <c r="G26" s="497">
        <v>0.5</v>
      </c>
      <c r="H26" s="498">
        <v>0.41713072041368393</v>
      </c>
      <c r="I26" s="499">
        <v>67.739999999999995</v>
      </c>
    </row>
    <row r="27" spans="1:9" ht="14" x14ac:dyDescent="0.2">
      <c r="A27" s="487" t="s">
        <v>664</v>
      </c>
      <c r="B27" s="496"/>
      <c r="C27" s="496"/>
      <c r="D27" s="496"/>
      <c r="E27" s="497"/>
      <c r="F27" s="497"/>
      <c r="G27" s="497"/>
      <c r="H27" s="498"/>
      <c r="I27" s="487"/>
    </row>
    <row r="28" spans="1:9" ht="14" x14ac:dyDescent="0.2">
      <c r="A28" s="487" t="s">
        <v>665</v>
      </c>
      <c r="B28" s="496">
        <v>0.28302500000000003</v>
      </c>
      <c r="C28" s="496">
        <v>1.9999999999999999E-6</v>
      </c>
      <c r="D28" s="496">
        <v>0.28301218712165888</v>
      </c>
      <c r="E28" s="497">
        <v>8.7343065846883121</v>
      </c>
      <c r="F28" s="497">
        <v>10.331453353255274</v>
      </c>
      <c r="G28" s="497">
        <v>7.0739647157420649E-2</v>
      </c>
      <c r="H28" s="498">
        <v>0.45538671475861159</v>
      </c>
      <c r="I28" s="502">
        <v>74.3</v>
      </c>
    </row>
    <row r="29" spans="1:9" ht="14" x14ac:dyDescent="0.2">
      <c r="A29" s="487" t="s">
        <v>666</v>
      </c>
      <c r="B29" s="496">
        <v>0.28303299999999998</v>
      </c>
      <c r="C29" s="496">
        <v>3.0000000000000001E-6</v>
      </c>
      <c r="D29" s="496">
        <v>0.28302018695154618</v>
      </c>
      <c r="E29" s="497">
        <v>9.0172140114245618</v>
      </c>
      <c r="F29" s="497">
        <v>10.614405925028706</v>
      </c>
      <c r="G29" s="497">
        <v>0.10610947073514865</v>
      </c>
      <c r="H29" s="498">
        <v>0.43864408459509047</v>
      </c>
      <c r="I29" s="502">
        <v>74.959999999999994</v>
      </c>
    </row>
    <row r="30" spans="1:9" ht="14" x14ac:dyDescent="0.2">
      <c r="A30" s="487" t="s">
        <v>667</v>
      </c>
      <c r="B30" s="496">
        <v>0.28303899999999999</v>
      </c>
      <c r="C30" s="496">
        <v>4.4000000000000002E-6</v>
      </c>
      <c r="D30" s="496">
        <v>0.28302117154986484</v>
      </c>
      <c r="E30" s="497">
        <v>9.0520335239171015</v>
      </c>
      <c r="F30" s="497">
        <v>10.649230993855358</v>
      </c>
      <c r="G30" s="497">
        <v>0.7</v>
      </c>
      <c r="H30" s="498">
        <v>0.43658306919457757</v>
      </c>
      <c r="I30" s="502">
        <v>74.69</v>
      </c>
    </row>
    <row r="31" spans="1:9" ht="14" x14ac:dyDescent="0.2">
      <c r="A31" s="489" t="s">
        <v>426</v>
      </c>
      <c r="B31" s="489"/>
      <c r="C31" s="489"/>
      <c r="D31" s="503"/>
      <c r="E31" s="489"/>
      <c r="F31" s="489"/>
      <c r="G31" s="489"/>
      <c r="H31" s="489"/>
      <c r="I31" s="489"/>
    </row>
    <row r="32" spans="1:9" ht="14" x14ac:dyDescent="0.2">
      <c r="A32" s="504" t="s">
        <v>668</v>
      </c>
      <c r="B32" s="505">
        <v>0.28284799999999999</v>
      </c>
      <c r="C32" s="506">
        <v>6.0000000000000002E-6</v>
      </c>
      <c r="D32" s="507">
        <v>0.28290738249003278</v>
      </c>
      <c r="E32" s="508">
        <v>4.8151547013284484</v>
      </c>
      <c r="F32" s="508">
        <v>6.6125003005762535</v>
      </c>
      <c r="G32" s="506">
        <v>0.5</v>
      </c>
      <c r="H32" s="509">
        <v>0.66744616955874536</v>
      </c>
      <c r="I32" s="499">
        <v>79</v>
      </c>
    </row>
    <row r="33" spans="1:9" ht="14" x14ac:dyDescent="0.2">
      <c r="A33" s="504" t="s">
        <v>669</v>
      </c>
      <c r="B33" s="505">
        <v>0.28293000000000001</v>
      </c>
      <c r="C33" s="506">
        <v>1.9999999999999999E-6</v>
      </c>
      <c r="D33" s="507">
        <v>0.28298939993065669</v>
      </c>
      <c r="E33" s="508">
        <v>7.7156342616779883</v>
      </c>
      <c r="F33" s="508">
        <v>9.5135088899115061</v>
      </c>
      <c r="G33" s="506">
        <v>0.5</v>
      </c>
      <c r="H33" s="509">
        <v>0.49620926668884519</v>
      </c>
      <c r="I33" s="499">
        <v>79.599999999999994</v>
      </c>
    </row>
    <row r="34" spans="1:9" ht="14" x14ac:dyDescent="0.2">
      <c r="A34" s="504" t="s">
        <v>670</v>
      </c>
      <c r="B34" s="505">
        <v>0.28292200000000001</v>
      </c>
      <c r="C34" s="506">
        <v>1.9999999999999999E-6</v>
      </c>
      <c r="D34" s="507">
        <v>0.28299443948332986</v>
      </c>
      <c r="E34" s="508">
        <v>7.8938539111895905</v>
      </c>
      <c r="F34" s="508">
        <v>9.6917610455513028</v>
      </c>
      <c r="G34" s="506">
        <v>0.5</v>
      </c>
      <c r="H34" s="509">
        <v>0.48566906057520248</v>
      </c>
      <c r="I34" s="499">
        <v>80.400000000000006</v>
      </c>
    </row>
    <row r="35" spans="1:9" ht="14" x14ac:dyDescent="0.2">
      <c r="A35" s="504" t="s">
        <v>671</v>
      </c>
      <c r="B35" s="505">
        <v>0.28286299999999998</v>
      </c>
      <c r="C35" s="506">
        <v>1.9999999999999999E-6</v>
      </c>
      <c r="D35" s="507">
        <v>0.28292238568039074</v>
      </c>
      <c r="E35" s="508">
        <v>5.3457302306582637</v>
      </c>
      <c r="F35" s="508">
        <v>7.1431726035010161</v>
      </c>
      <c r="G35" s="506">
        <v>0.5</v>
      </c>
      <c r="H35" s="509">
        <v>0.63616482735777113</v>
      </c>
      <c r="I35" s="502">
        <v>79.41</v>
      </c>
    </row>
    <row r="36" spans="1:9" ht="14" x14ac:dyDescent="0.2">
      <c r="A36" s="489" t="s">
        <v>672</v>
      </c>
      <c r="B36" s="505"/>
      <c r="C36" s="506"/>
      <c r="D36" s="507"/>
      <c r="E36" s="508"/>
      <c r="F36" s="508"/>
      <c r="G36" s="506"/>
      <c r="H36" s="509"/>
      <c r="I36" s="502"/>
    </row>
    <row r="37" spans="1:9" ht="14" x14ac:dyDescent="0.2">
      <c r="A37" s="487" t="s">
        <v>673</v>
      </c>
      <c r="B37" s="510">
        <v>0.28277099999999999</v>
      </c>
      <c r="C37" s="511">
        <v>6.9999999999999999E-6</v>
      </c>
      <c r="D37" s="496">
        <v>0.28282139164763309</v>
      </c>
      <c r="E37" s="497">
        <v>1.7724413006265318</v>
      </c>
      <c r="F37" s="497">
        <v>3.4568315824465699</v>
      </c>
      <c r="G37" s="511">
        <v>0.5</v>
      </c>
      <c r="H37" s="498">
        <v>0.84973329482600668</v>
      </c>
      <c r="I37" s="502">
        <v>74.3</v>
      </c>
    </row>
    <row r="38" spans="1:9" ht="14" x14ac:dyDescent="0.2">
      <c r="A38" s="487" t="s">
        <v>674</v>
      </c>
      <c r="B38" s="510">
        <v>0.28278900000000001</v>
      </c>
      <c r="C38" s="511">
        <v>6.9999999999999999E-6</v>
      </c>
      <c r="D38" s="496">
        <v>0.28283939490169446</v>
      </c>
      <c r="E38" s="497">
        <v>2.4091116237621923</v>
      </c>
      <c r="F38" s="497">
        <v>4.0936107658802019</v>
      </c>
      <c r="G38" s="511">
        <v>0.5</v>
      </c>
      <c r="H38" s="498">
        <v>0.81233079748169157</v>
      </c>
      <c r="I38" s="502">
        <v>74.959999999999994</v>
      </c>
    </row>
    <row r="39" spans="1:9" ht="14" x14ac:dyDescent="0.2">
      <c r="A39" s="487" t="s">
        <v>675</v>
      </c>
      <c r="B39" s="510">
        <v>0.28278900000000001</v>
      </c>
      <c r="C39" s="511">
        <v>6.9999999999999999E-6</v>
      </c>
      <c r="D39" s="496">
        <v>0.28283939490169446</v>
      </c>
      <c r="E39" s="497">
        <v>2.4091116237621923</v>
      </c>
      <c r="F39" s="497">
        <v>4.0936107658802019</v>
      </c>
      <c r="G39" s="511">
        <v>0.5</v>
      </c>
      <c r="H39" s="498">
        <v>0.81233079748169157</v>
      </c>
      <c r="I39" s="502">
        <v>74.69</v>
      </c>
    </row>
    <row r="40" spans="1:9" ht="14" x14ac:dyDescent="0.2">
      <c r="A40" s="487" t="s">
        <v>676</v>
      </c>
      <c r="B40" s="510">
        <v>0.28277400000000003</v>
      </c>
      <c r="C40" s="511">
        <v>6.9999999999999999E-6</v>
      </c>
      <c r="D40" s="496">
        <v>0.28282439218997668</v>
      </c>
      <c r="E40" s="497">
        <v>1.8785530211501236</v>
      </c>
      <c r="F40" s="497">
        <v>3.5629614463531567</v>
      </c>
      <c r="G40" s="511">
        <v>0.5</v>
      </c>
      <c r="H40" s="498">
        <v>0.84350142965690933</v>
      </c>
      <c r="I40" s="498"/>
    </row>
    <row r="41" spans="1:9" ht="14" x14ac:dyDescent="0.2">
      <c r="A41" s="488"/>
      <c r="B41" s="488"/>
      <c r="C41" s="488"/>
      <c r="D41" s="488"/>
      <c r="E41" s="488"/>
      <c r="F41" s="488"/>
      <c r="G41" s="488"/>
      <c r="H41" s="488"/>
      <c r="I41" s="489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9"/>
  <sheetViews>
    <sheetView workbookViewId="0">
      <selection activeCell="B697" sqref="B697"/>
    </sheetView>
  </sheetViews>
  <sheetFormatPr baseColWidth="10" defaultColWidth="11.5" defaultRowHeight="13" x14ac:dyDescent="0.15"/>
  <cols>
    <col min="1" max="1" width="11.5" style="333"/>
    <col min="2" max="2" width="34.33203125" style="333" bestFit="1" customWidth="1"/>
    <col min="3" max="3" width="10.6640625" style="333" customWidth="1"/>
    <col min="4" max="4" width="10.6640625" style="514" customWidth="1"/>
    <col min="5" max="7" width="10.6640625" style="333" customWidth="1"/>
    <col min="8" max="8" width="10.6640625" style="89" customWidth="1"/>
    <col min="9" max="9" width="10.6640625" style="323" customWidth="1"/>
    <col min="10" max="10" width="10.6640625" style="89" customWidth="1"/>
    <col min="11" max="19" width="10.6640625" style="333" customWidth="1"/>
    <col min="20" max="22" width="10.6640625" style="323" customWidth="1"/>
    <col min="23" max="37" width="10.6640625" style="333" customWidth="1"/>
    <col min="38" max="16384" width="11.5" style="333"/>
  </cols>
  <sheetData>
    <row r="1" spans="1:41" s="513" customFormat="1" ht="12" customHeight="1" x14ac:dyDescent="0.15">
      <c r="A1" s="514" t="s">
        <v>1354</v>
      </c>
      <c r="B1" s="29"/>
      <c r="C1" s="29"/>
      <c r="E1" s="29"/>
      <c r="F1" s="29"/>
      <c r="G1" s="29"/>
      <c r="H1" s="26"/>
      <c r="I1" s="380"/>
      <c r="J1" s="26"/>
      <c r="K1" s="29"/>
      <c r="L1" s="29"/>
      <c r="M1" s="29"/>
      <c r="N1" s="29"/>
      <c r="O1" s="29"/>
      <c r="P1" s="29"/>
      <c r="Q1" s="29"/>
      <c r="R1" s="29"/>
      <c r="S1" s="29"/>
      <c r="T1" s="380"/>
      <c r="U1" s="380"/>
      <c r="V1" s="380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s="29" customFormat="1" ht="12" customHeight="1" x14ac:dyDescent="0.15">
      <c r="A2" s="333">
        <v>2</v>
      </c>
      <c r="B2" s="333"/>
      <c r="C2" s="333"/>
      <c r="E2" s="333"/>
      <c r="F2" s="333"/>
      <c r="G2" s="333"/>
      <c r="H2" s="89"/>
      <c r="I2" s="323"/>
      <c r="J2" s="89"/>
      <c r="K2" s="333"/>
      <c r="L2" s="333"/>
      <c r="M2" s="333"/>
      <c r="N2" s="333"/>
      <c r="O2" s="333"/>
      <c r="P2" s="333"/>
      <c r="Q2" s="333"/>
      <c r="R2" s="333"/>
      <c r="S2" s="333"/>
      <c r="T2" s="323"/>
      <c r="U2" s="323"/>
      <c r="V2" s="32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</row>
    <row r="3" spans="1:41" ht="12" customHeight="1" x14ac:dyDescent="0.15">
      <c r="A3" s="29">
        <v>3</v>
      </c>
      <c r="B3" s="515" t="s">
        <v>678</v>
      </c>
      <c r="C3" s="515"/>
      <c r="D3" s="516" t="s">
        <v>679</v>
      </c>
      <c r="E3" s="517" t="s">
        <v>680</v>
      </c>
      <c r="F3" s="518" t="s">
        <v>681</v>
      </c>
      <c r="G3" s="519"/>
      <c r="H3" s="502" t="s">
        <v>682</v>
      </c>
      <c r="I3" s="520"/>
      <c r="J3" s="502"/>
      <c r="K3" s="520"/>
      <c r="L3" s="521"/>
      <c r="M3" s="522"/>
      <c r="N3" s="502"/>
      <c r="O3" s="523" t="s">
        <v>367</v>
      </c>
      <c r="P3" s="502"/>
      <c r="Q3" s="522"/>
      <c r="R3" s="502"/>
      <c r="S3" s="502"/>
      <c r="T3" s="520"/>
      <c r="U3" s="520" t="s">
        <v>683</v>
      </c>
      <c r="V3" s="520"/>
      <c r="W3" s="499" t="s">
        <v>524</v>
      </c>
      <c r="X3" s="524"/>
      <c r="Y3" s="524"/>
      <c r="Z3" s="524"/>
      <c r="AA3" s="524"/>
      <c r="AB3" s="513"/>
      <c r="AC3" s="513"/>
      <c r="AD3" s="513"/>
      <c r="AE3" s="513"/>
      <c r="AF3" s="513"/>
      <c r="AG3" s="513"/>
      <c r="AH3" s="513"/>
      <c r="AI3" s="524"/>
      <c r="AJ3" s="524"/>
      <c r="AK3" s="524"/>
      <c r="AL3" s="513"/>
      <c r="AM3" s="513"/>
      <c r="AN3" s="513"/>
      <c r="AO3" s="513"/>
    </row>
    <row r="4" spans="1:41" s="513" customFormat="1" ht="12" customHeight="1" x14ac:dyDescent="0.15">
      <c r="A4" s="333">
        <v>4</v>
      </c>
      <c r="B4" s="333"/>
      <c r="C4" s="333"/>
      <c r="D4" s="514"/>
      <c r="E4" s="333"/>
      <c r="F4" s="333"/>
      <c r="G4" s="230"/>
      <c r="H4" s="320"/>
      <c r="I4" s="525"/>
      <c r="J4" s="89"/>
      <c r="K4" s="333"/>
      <c r="L4" s="230"/>
      <c r="M4" s="230"/>
      <c r="N4" s="230"/>
      <c r="O4" s="230"/>
      <c r="P4" s="230"/>
      <c r="Q4" s="230"/>
      <c r="R4" s="230"/>
      <c r="S4" s="333"/>
      <c r="T4" s="525"/>
      <c r="U4" s="525"/>
      <c r="V4" s="525"/>
      <c r="W4" s="333"/>
      <c r="X4" s="526"/>
      <c r="Y4" s="526"/>
      <c r="Z4" s="526"/>
      <c r="AA4" s="526"/>
      <c r="AB4" s="333"/>
      <c r="AC4" s="526"/>
      <c r="AD4" s="526"/>
      <c r="AE4" s="526"/>
      <c r="AF4" s="333"/>
      <c r="AG4" s="333"/>
      <c r="AL4" s="333"/>
      <c r="AM4" s="333"/>
      <c r="AN4" s="333"/>
      <c r="AO4" s="333"/>
    </row>
    <row r="5" spans="1:41" ht="12" customHeight="1" x14ac:dyDescent="0.15">
      <c r="A5" s="29">
        <v>5</v>
      </c>
      <c r="B5" s="516"/>
      <c r="C5" s="516"/>
      <c r="D5" s="515"/>
      <c r="E5" s="517"/>
      <c r="F5" s="518" t="s">
        <v>334</v>
      </c>
      <c r="G5" s="518"/>
      <c r="H5" s="499" t="s">
        <v>684</v>
      </c>
      <c r="I5" s="500" t="s">
        <v>685</v>
      </c>
      <c r="J5" s="527"/>
      <c r="K5" s="500"/>
      <c r="L5" s="516"/>
      <c r="M5" s="528"/>
      <c r="N5" s="499" t="s">
        <v>686</v>
      </c>
      <c r="O5" s="517"/>
      <c r="P5" s="499" t="s">
        <v>686</v>
      </c>
      <c r="Q5" s="528"/>
      <c r="R5" s="499" t="s">
        <v>686</v>
      </c>
      <c r="S5" s="499"/>
      <c r="T5" s="500"/>
      <c r="U5" s="500"/>
      <c r="V5" s="500"/>
      <c r="W5" s="529" t="s">
        <v>687</v>
      </c>
      <c r="X5" s="530" t="s">
        <v>643</v>
      </c>
      <c r="Y5" s="530"/>
      <c r="Z5" s="530" t="s">
        <v>388</v>
      </c>
      <c r="AA5" s="530" t="s">
        <v>389</v>
      </c>
      <c r="AB5" s="513"/>
      <c r="AC5" s="516" t="s">
        <v>1359</v>
      </c>
      <c r="AD5" s="530"/>
      <c r="AE5" s="530"/>
      <c r="AF5" s="513"/>
      <c r="AG5" s="513"/>
      <c r="AL5" s="513"/>
      <c r="AM5" s="513"/>
      <c r="AN5" s="513"/>
      <c r="AO5" s="513"/>
    </row>
    <row r="6" spans="1:41" s="513" customFormat="1" ht="12" customHeight="1" x14ac:dyDescent="0.15">
      <c r="A6" s="333">
        <v>6</v>
      </c>
      <c r="B6" s="521"/>
      <c r="C6" s="521"/>
      <c r="D6" s="531"/>
      <c r="E6" s="523"/>
      <c r="F6" s="519"/>
      <c r="G6" s="519"/>
      <c r="H6" s="502" t="s">
        <v>688</v>
      </c>
      <c r="I6" s="520" t="s">
        <v>689</v>
      </c>
      <c r="J6" s="502" t="s">
        <v>395</v>
      </c>
      <c r="K6" s="520"/>
      <c r="L6" s="521" t="s">
        <v>396</v>
      </c>
      <c r="M6" s="522" t="s">
        <v>690</v>
      </c>
      <c r="N6" s="502"/>
      <c r="O6" s="523" t="s">
        <v>691</v>
      </c>
      <c r="P6" s="502"/>
      <c r="Q6" s="522" t="s">
        <v>690</v>
      </c>
      <c r="R6" s="502"/>
      <c r="S6" s="502"/>
      <c r="T6" s="520"/>
      <c r="U6" s="520"/>
      <c r="V6" s="520"/>
      <c r="W6" s="502"/>
      <c r="X6" s="532" t="s">
        <v>692</v>
      </c>
      <c r="Y6" s="524"/>
      <c r="Z6" s="524"/>
      <c r="AA6" s="532" t="s">
        <v>693</v>
      </c>
      <c r="AB6" s="513" t="s">
        <v>694</v>
      </c>
      <c r="AC6" s="532"/>
      <c r="AD6" s="532" t="s">
        <v>1360</v>
      </c>
      <c r="AE6" s="524"/>
    </row>
    <row r="7" spans="1:41" s="513" customFormat="1" ht="21" x14ac:dyDescent="0.25">
      <c r="A7" s="29">
        <v>7</v>
      </c>
      <c r="B7" s="719" t="s">
        <v>613</v>
      </c>
      <c r="C7" s="521"/>
      <c r="D7" s="534"/>
      <c r="E7" s="535"/>
      <c r="F7" s="536"/>
      <c r="G7" s="536"/>
      <c r="H7" s="537"/>
      <c r="I7" s="538"/>
      <c r="J7" s="537"/>
      <c r="K7" s="538"/>
      <c r="L7" s="533"/>
      <c r="M7" s="539"/>
      <c r="N7" s="537"/>
      <c r="O7" s="535"/>
      <c r="P7" s="537"/>
      <c r="Q7" s="539"/>
      <c r="R7" s="537"/>
      <c r="S7" s="537"/>
      <c r="T7" s="538"/>
      <c r="U7" s="538"/>
      <c r="V7" s="538"/>
      <c r="W7" s="537"/>
      <c r="X7" s="230"/>
      <c r="Y7" s="230"/>
      <c r="Z7" s="230"/>
      <c r="AA7" s="230"/>
      <c r="AC7" s="230"/>
      <c r="AD7" s="230"/>
      <c r="AE7" s="230"/>
    </row>
    <row r="8" spans="1:41" s="513" customFormat="1" ht="12" customHeight="1" x14ac:dyDescent="0.15">
      <c r="A8" s="333">
        <v>8</v>
      </c>
      <c r="B8" s="540" t="s">
        <v>695</v>
      </c>
      <c r="C8" s="540"/>
      <c r="D8" s="515"/>
      <c r="E8" s="517"/>
      <c r="F8" s="518"/>
      <c r="G8" s="541"/>
      <c r="H8" s="542"/>
      <c r="I8" s="543"/>
      <c r="J8" s="542"/>
      <c r="K8" s="516"/>
      <c r="L8" s="516"/>
      <c r="M8" s="528"/>
      <c r="N8" s="499"/>
      <c r="O8" s="528"/>
      <c r="P8" s="499"/>
      <c r="Q8" s="528"/>
      <c r="R8" s="499"/>
      <c r="S8" s="499"/>
      <c r="T8" s="499"/>
      <c r="U8" s="499"/>
      <c r="V8" s="499"/>
      <c r="W8" s="499"/>
      <c r="AF8" s="516"/>
      <c r="AG8" s="516"/>
      <c r="AL8" s="516"/>
      <c r="AM8" s="516"/>
      <c r="AN8" s="516"/>
      <c r="AO8" s="516"/>
    </row>
    <row r="9" spans="1:41" s="516" customFormat="1" ht="12" customHeight="1" x14ac:dyDescent="0.15">
      <c r="A9" s="29">
        <v>9</v>
      </c>
      <c r="B9" s="518">
        <v>1</v>
      </c>
      <c r="C9" s="518"/>
      <c r="D9" s="515" t="s">
        <v>696</v>
      </c>
      <c r="E9" s="517">
        <v>2.7000000000000001E-3</v>
      </c>
      <c r="F9" s="518">
        <v>3</v>
      </c>
      <c r="G9" s="541">
        <v>81.44</v>
      </c>
      <c r="H9" s="542">
        <v>2.04</v>
      </c>
      <c r="I9" s="543">
        <v>3.6</v>
      </c>
      <c r="J9" s="542">
        <v>0.63</v>
      </c>
      <c r="L9" s="516">
        <v>111</v>
      </c>
      <c r="M9" s="528">
        <v>2.409E-2</v>
      </c>
      <c r="N9" s="499">
        <v>0.72</v>
      </c>
      <c r="O9" s="528">
        <v>0.16083</v>
      </c>
      <c r="P9" s="499">
        <v>4.6900000000000004</v>
      </c>
      <c r="Q9" s="528">
        <v>4.8419999999999998E-2</v>
      </c>
      <c r="R9" s="499">
        <v>4.43</v>
      </c>
      <c r="S9" s="499"/>
      <c r="T9" s="500">
        <v>153.5</v>
      </c>
      <c r="U9" s="500">
        <v>151.44</v>
      </c>
      <c r="V9" s="500">
        <v>119.9</v>
      </c>
      <c r="W9" s="499">
        <v>0.43</v>
      </c>
      <c r="X9" s="544">
        <v>0.28324300000000002</v>
      </c>
      <c r="Y9" s="544">
        <v>2.5000000000000001E-5</v>
      </c>
      <c r="Z9" s="544">
        <v>0.28320333507636508</v>
      </c>
      <c r="AA9" s="500">
        <v>15.769109641873126</v>
      </c>
      <c r="AB9" s="500">
        <v>153.5</v>
      </c>
      <c r="AC9" s="500">
        <v>19.197258312297311</v>
      </c>
      <c r="AD9" s="500">
        <v>0.88440711521078086</v>
      </c>
      <c r="AE9" s="545"/>
      <c r="AM9" s="346"/>
      <c r="AN9" s="346"/>
      <c r="AO9" s="324"/>
    </row>
    <row r="10" spans="1:41" s="516" customFormat="1" ht="12" customHeight="1" x14ac:dyDescent="0.15">
      <c r="A10" s="333">
        <v>10</v>
      </c>
      <c r="B10" s="518">
        <v>2</v>
      </c>
      <c r="C10" s="518"/>
      <c r="D10" s="515" t="s">
        <v>697</v>
      </c>
      <c r="E10" s="517">
        <v>2.5999999999999999E-3</v>
      </c>
      <c r="F10" s="518">
        <v>3</v>
      </c>
      <c r="G10" s="541">
        <v>143</v>
      </c>
      <c r="H10" s="542">
        <v>3.55</v>
      </c>
      <c r="I10" s="543">
        <v>0.69</v>
      </c>
      <c r="J10" s="542">
        <v>0.44</v>
      </c>
      <c r="L10" s="516">
        <v>838</v>
      </c>
      <c r="M10" s="528">
        <v>2.4170000000000001E-2</v>
      </c>
      <c r="N10" s="499">
        <v>0.74</v>
      </c>
      <c r="O10" s="528">
        <v>0.16506999999999999</v>
      </c>
      <c r="P10" s="499">
        <v>1.69</v>
      </c>
      <c r="Q10" s="528">
        <v>4.9529999999999998E-2</v>
      </c>
      <c r="R10" s="499">
        <v>1.62</v>
      </c>
      <c r="S10" s="499"/>
      <c r="T10" s="500">
        <v>154</v>
      </c>
      <c r="U10" s="500">
        <v>155.1</v>
      </c>
      <c r="V10" s="500">
        <v>172.9</v>
      </c>
      <c r="W10" s="499">
        <v>0.31</v>
      </c>
      <c r="X10" s="544">
        <v>0.28333900000000001</v>
      </c>
      <c r="Y10" s="544">
        <v>1.0000000000000001E-5</v>
      </c>
      <c r="Z10" s="544">
        <v>0.2832993265713063</v>
      </c>
      <c r="AA10" s="500">
        <v>19.16377017902732</v>
      </c>
      <c r="AB10" s="500">
        <v>154</v>
      </c>
      <c r="AC10" s="500">
        <v>22.593080757326938</v>
      </c>
      <c r="AD10" s="500">
        <v>0.35376284608470598</v>
      </c>
      <c r="AE10" s="545"/>
      <c r="AM10" s="346"/>
      <c r="AN10" s="346"/>
      <c r="AO10" s="324"/>
    </row>
    <row r="11" spans="1:41" s="516" customFormat="1" ht="12" customHeight="1" x14ac:dyDescent="0.15">
      <c r="A11" s="29">
        <v>11</v>
      </c>
      <c r="B11" s="518">
        <v>3</v>
      </c>
      <c r="C11" s="518"/>
      <c r="D11" s="515" t="s">
        <v>697</v>
      </c>
      <c r="E11" s="517">
        <v>2.3E-3</v>
      </c>
      <c r="F11" s="518">
        <v>2</v>
      </c>
      <c r="G11" s="541">
        <v>157</v>
      </c>
      <c r="H11" s="542">
        <v>3.81</v>
      </c>
      <c r="I11" s="543">
        <v>3.94</v>
      </c>
      <c r="J11" s="542">
        <v>0.36</v>
      </c>
      <c r="L11" s="516">
        <v>158</v>
      </c>
      <c r="M11" s="528">
        <v>2.4219999999999998E-2</v>
      </c>
      <c r="N11" s="499">
        <v>0.59</v>
      </c>
      <c r="O11" s="528">
        <v>0.16420999999999999</v>
      </c>
      <c r="P11" s="499">
        <v>3.16</v>
      </c>
      <c r="Q11" s="528">
        <v>4.9169999999999998E-2</v>
      </c>
      <c r="R11" s="499">
        <v>2.93</v>
      </c>
      <c r="S11" s="499"/>
      <c r="T11" s="500">
        <v>154.30000000000001</v>
      </c>
      <c r="U11" s="500">
        <v>154.4</v>
      </c>
      <c r="V11" s="500">
        <v>155.9</v>
      </c>
      <c r="W11" s="499">
        <v>0.47</v>
      </c>
      <c r="X11" s="544">
        <v>0.28331859999999998</v>
      </c>
      <c r="Y11" s="544">
        <v>9.7999999999999993E-6</v>
      </c>
      <c r="Z11" s="544">
        <v>0.28327892837863128</v>
      </c>
      <c r="AA11" s="500">
        <v>18.442404814881662</v>
      </c>
      <c r="AB11" s="500">
        <v>154.30000000000001</v>
      </c>
      <c r="AC11" s="500">
        <v>21.871468487757749</v>
      </c>
      <c r="AD11" s="500">
        <v>0.34668758916281206</v>
      </c>
      <c r="AE11" s="545"/>
      <c r="AM11" s="346"/>
      <c r="AN11" s="346"/>
      <c r="AO11" s="324"/>
    </row>
    <row r="12" spans="1:41" s="516" customFormat="1" ht="12" customHeight="1" x14ac:dyDescent="0.15">
      <c r="A12" s="333">
        <v>12</v>
      </c>
      <c r="B12" s="518">
        <v>4</v>
      </c>
      <c r="C12" s="518"/>
      <c r="D12" s="515" t="s">
        <v>697</v>
      </c>
      <c r="E12" s="517">
        <v>2.5999999999999999E-3</v>
      </c>
      <c r="F12" s="518">
        <v>1</v>
      </c>
      <c r="G12" s="541">
        <v>134</v>
      </c>
      <c r="H12" s="542">
        <v>3.12</v>
      </c>
      <c r="I12" s="543">
        <v>2.21</v>
      </c>
      <c r="J12" s="542">
        <v>0.38</v>
      </c>
      <c r="L12" s="516">
        <v>254</v>
      </c>
      <c r="M12" s="528">
        <v>2.3599999999999999E-2</v>
      </c>
      <c r="N12" s="499">
        <v>0.63</v>
      </c>
      <c r="O12" s="528">
        <v>0.15737000000000001</v>
      </c>
      <c r="P12" s="499">
        <v>2.9</v>
      </c>
      <c r="Q12" s="528">
        <v>4.4836000000000001E-2</v>
      </c>
      <c r="R12" s="499">
        <v>2.7</v>
      </c>
      <c r="S12" s="499"/>
      <c r="T12" s="500">
        <v>150.4</v>
      </c>
      <c r="U12" s="500">
        <v>148.4</v>
      </c>
      <c r="V12" s="500">
        <v>116.9</v>
      </c>
      <c r="W12" s="499">
        <v>0.42</v>
      </c>
      <c r="X12" s="544">
        <v>0.28329700000000002</v>
      </c>
      <c r="Y12" s="544">
        <v>9.5999999999999996E-6</v>
      </c>
      <c r="Z12" s="544">
        <v>0.28325733029226952</v>
      </c>
      <c r="AA12" s="500">
        <v>17.678606194022361</v>
      </c>
      <c r="AB12" s="500">
        <v>150.4</v>
      </c>
      <c r="AC12" s="500">
        <v>21.107408437626479</v>
      </c>
      <c r="AD12" s="500">
        <v>0.33961233224092169</v>
      </c>
      <c r="AE12" s="545"/>
      <c r="AM12" s="346"/>
      <c r="AN12" s="346"/>
      <c r="AO12" s="324"/>
    </row>
    <row r="13" spans="1:41" s="516" customFormat="1" ht="12" customHeight="1" x14ac:dyDescent="0.15">
      <c r="A13" s="29">
        <v>13</v>
      </c>
      <c r="B13" s="521"/>
      <c r="C13" s="518"/>
      <c r="D13" s="531"/>
      <c r="E13" s="523"/>
      <c r="F13" s="519"/>
      <c r="G13" s="519"/>
      <c r="H13" s="502"/>
      <c r="I13" s="520"/>
      <c r="J13" s="502"/>
      <c r="K13" s="520"/>
      <c r="L13" s="521"/>
      <c r="M13" s="522"/>
      <c r="N13" s="502"/>
      <c r="O13" s="523"/>
      <c r="P13" s="502"/>
      <c r="Q13" s="522"/>
      <c r="R13" s="502"/>
      <c r="S13" s="502"/>
      <c r="T13" s="520"/>
      <c r="U13" s="520"/>
      <c r="V13" s="520"/>
      <c r="W13" s="502"/>
      <c r="X13" s="513"/>
      <c r="Y13" s="546"/>
      <c r="Z13" s="513"/>
      <c r="AA13" s="513"/>
      <c r="AB13" s="520"/>
      <c r="AC13" s="513"/>
      <c r="AD13" s="513"/>
      <c r="AE13" s="513"/>
      <c r="AF13" s="513"/>
      <c r="AG13" s="546"/>
      <c r="AL13" s="513"/>
      <c r="AM13" s="346"/>
      <c r="AN13" s="346"/>
      <c r="AO13" s="324"/>
    </row>
    <row r="14" spans="1:41" s="513" customFormat="1" ht="12" customHeight="1" x14ac:dyDescent="0.15">
      <c r="A14" s="333">
        <v>14</v>
      </c>
      <c r="B14" s="547" t="s">
        <v>698</v>
      </c>
      <c r="C14" s="518"/>
      <c r="D14" s="515"/>
      <c r="E14" s="517"/>
      <c r="F14" s="518"/>
      <c r="G14" s="541"/>
      <c r="H14" s="542"/>
      <c r="I14" s="543"/>
      <c r="J14" s="542"/>
      <c r="K14" s="521"/>
      <c r="L14" s="518"/>
      <c r="M14" s="528"/>
      <c r="N14" s="499"/>
      <c r="O14" s="528"/>
      <c r="P14" s="499"/>
      <c r="Q14" s="528"/>
      <c r="R14" s="499"/>
      <c r="S14" s="499"/>
      <c r="T14" s="499"/>
      <c r="U14" s="499"/>
      <c r="V14" s="499"/>
      <c r="W14" s="499"/>
      <c r="X14" s="516"/>
      <c r="Y14" s="521"/>
      <c r="Z14" s="516"/>
      <c r="AA14" s="516"/>
      <c r="AB14" s="499"/>
      <c r="AC14" s="516"/>
      <c r="AD14" s="516"/>
      <c r="AE14" s="516"/>
      <c r="AF14" s="516"/>
      <c r="AG14" s="521"/>
      <c r="AL14" s="516"/>
      <c r="AM14" s="346"/>
      <c r="AN14" s="346"/>
      <c r="AO14" s="324"/>
    </row>
    <row r="15" spans="1:41" s="516" customFormat="1" ht="12" customHeight="1" x14ac:dyDescent="0.15">
      <c r="A15" s="29">
        <v>15</v>
      </c>
      <c r="B15" s="519">
        <v>5</v>
      </c>
      <c r="C15" s="518"/>
      <c r="D15" s="515" t="s">
        <v>699</v>
      </c>
      <c r="E15" s="517">
        <v>8.8099999999999998E-2</v>
      </c>
      <c r="F15" s="518">
        <v>1</v>
      </c>
      <c r="G15" s="542">
        <v>28.22</v>
      </c>
      <c r="H15" s="542">
        <v>0.28999999999999998</v>
      </c>
      <c r="I15" s="543">
        <v>1.95</v>
      </c>
      <c r="J15" s="542">
        <v>0.24</v>
      </c>
      <c r="K15" s="521"/>
      <c r="L15" s="518">
        <v>868</v>
      </c>
      <c r="M15" s="528">
        <v>1.0540000000000001E-2</v>
      </c>
      <c r="N15" s="499">
        <v>0.41</v>
      </c>
      <c r="O15" s="528">
        <v>6.8870000000000001E-2</v>
      </c>
      <c r="P15" s="499">
        <v>0.99</v>
      </c>
      <c r="Q15" s="528">
        <v>4.7390000000000002E-2</v>
      </c>
      <c r="R15" s="499">
        <v>0.87</v>
      </c>
      <c r="S15" s="499"/>
      <c r="T15" s="499">
        <v>67.69</v>
      </c>
      <c r="U15" s="499">
        <v>67.63</v>
      </c>
      <c r="V15" s="499">
        <v>65.319999999999993</v>
      </c>
      <c r="W15" s="499">
        <v>0.48</v>
      </c>
      <c r="X15" s="544">
        <v>0.283078</v>
      </c>
      <c r="Y15" s="548">
        <v>3.9999999999999998E-6</v>
      </c>
      <c r="Z15" s="544">
        <v>0.28306421458228392</v>
      </c>
      <c r="AA15" s="500">
        <v>10.608568286830202</v>
      </c>
      <c r="AB15" s="499">
        <v>67.69</v>
      </c>
      <c r="AC15" s="500">
        <v>12.434439487451383</v>
      </c>
      <c r="AD15" s="500">
        <v>0.14148252212065238</v>
      </c>
      <c r="AE15" s="499"/>
      <c r="AG15" s="521"/>
      <c r="AM15" s="346"/>
      <c r="AN15" s="346"/>
      <c r="AO15" s="324"/>
    </row>
    <row r="16" spans="1:41" s="516" customFormat="1" ht="12" customHeight="1" x14ac:dyDescent="0.15">
      <c r="A16" s="333">
        <v>16</v>
      </c>
      <c r="B16" s="519">
        <v>6</v>
      </c>
      <c r="C16" s="518"/>
      <c r="D16" s="515" t="s">
        <v>700</v>
      </c>
      <c r="E16" s="517">
        <v>4.1000000000000003E-3</v>
      </c>
      <c r="F16" s="518">
        <v>4</v>
      </c>
      <c r="G16" s="542">
        <v>23.69</v>
      </c>
      <c r="H16" s="542">
        <v>0.26</v>
      </c>
      <c r="I16" s="543">
        <v>0.68</v>
      </c>
      <c r="J16" s="542">
        <v>0.36</v>
      </c>
      <c r="K16" s="521"/>
      <c r="L16" s="518">
        <v>1080</v>
      </c>
      <c r="M16" s="528">
        <v>1.098E-2</v>
      </c>
      <c r="N16" s="499">
        <v>0.36</v>
      </c>
      <c r="O16" s="528">
        <v>7.1929999999999994E-2</v>
      </c>
      <c r="P16" s="499">
        <v>1.77</v>
      </c>
      <c r="Q16" s="528">
        <v>4.7509999999999997E-2</v>
      </c>
      <c r="R16" s="499">
        <v>1.6</v>
      </c>
      <c r="S16" s="499"/>
      <c r="T16" s="499">
        <v>70.400000000000006</v>
      </c>
      <c r="U16" s="499">
        <v>70.55</v>
      </c>
      <c r="V16" s="499">
        <v>74.98</v>
      </c>
      <c r="W16" s="499">
        <v>0.55000000000000004</v>
      </c>
      <c r="X16" s="544">
        <v>0.28304400000000002</v>
      </c>
      <c r="Y16" s="548">
        <v>6.0000000000000002E-6</v>
      </c>
      <c r="Z16" s="544">
        <v>0.28303021530526262</v>
      </c>
      <c r="AA16" s="500">
        <v>9.406211723192305</v>
      </c>
      <c r="AB16" s="499">
        <v>70.400000000000006</v>
      </c>
      <c r="AC16" s="500">
        <v>11.231863621639452</v>
      </c>
      <c r="AD16" s="500">
        <v>0.21222378318098123</v>
      </c>
      <c r="AE16" s="499"/>
      <c r="AG16" s="521"/>
      <c r="AM16" s="346"/>
      <c r="AN16" s="346"/>
      <c r="AO16" s="324"/>
    </row>
    <row r="17" spans="1:41" s="516" customFormat="1" ht="12" customHeight="1" x14ac:dyDescent="0.15">
      <c r="A17" s="29">
        <v>17</v>
      </c>
      <c r="B17" s="519">
        <v>7</v>
      </c>
      <c r="C17" s="518"/>
      <c r="D17" s="515" t="s">
        <v>701</v>
      </c>
      <c r="E17" s="517">
        <v>4.9299999999999997E-2</v>
      </c>
      <c r="F17" s="518">
        <v>5</v>
      </c>
      <c r="G17" s="542">
        <v>45.4</v>
      </c>
      <c r="H17" s="542">
        <v>0.47</v>
      </c>
      <c r="I17" s="543">
        <v>0.62</v>
      </c>
      <c r="J17" s="542">
        <v>0.3</v>
      </c>
      <c r="K17" s="521"/>
      <c r="L17" s="518">
        <v>2410</v>
      </c>
      <c r="M17" s="528">
        <v>1.0540000000000001E-2</v>
      </c>
      <c r="N17" s="499">
        <v>0.62</v>
      </c>
      <c r="O17" s="528">
        <v>6.9550000000000001E-2</v>
      </c>
      <c r="P17" s="499">
        <v>0.69</v>
      </c>
      <c r="Q17" s="528">
        <v>4.7870000000000003E-2</v>
      </c>
      <c r="R17" s="499">
        <v>0.59</v>
      </c>
      <c r="S17" s="499"/>
      <c r="T17" s="499">
        <v>67.569999999999993</v>
      </c>
      <c r="U17" s="499">
        <v>68.28</v>
      </c>
      <c r="V17" s="499">
        <v>92.93</v>
      </c>
      <c r="W17" s="499">
        <v>0.6</v>
      </c>
      <c r="Y17" s="521"/>
      <c r="AB17" s="499">
        <v>67.569999999999993</v>
      </c>
      <c r="AG17" s="521"/>
      <c r="AM17" s="346"/>
      <c r="AN17" s="346"/>
      <c r="AO17" s="324"/>
    </row>
    <row r="18" spans="1:41" s="516" customFormat="1" ht="12" customHeight="1" x14ac:dyDescent="0.15">
      <c r="A18" s="333">
        <v>18</v>
      </c>
      <c r="B18" s="519">
        <v>8</v>
      </c>
      <c r="C18" s="518"/>
      <c r="D18" s="515" t="s">
        <v>702</v>
      </c>
      <c r="E18" s="517">
        <v>6.9099999999999995E-2</v>
      </c>
      <c r="F18" s="518">
        <v>1</v>
      </c>
      <c r="G18" s="542">
        <v>15.54</v>
      </c>
      <c r="H18" s="542">
        <v>0.17</v>
      </c>
      <c r="I18" s="543">
        <v>1.94</v>
      </c>
      <c r="J18" s="542">
        <v>0.35</v>
      </c>
      <c r="K18" s="521"/>
      <c r="L18" s="518">
        <v>398</v>
      </c>
      <c r="M18" s="528">
        <v>1.0869999999999999E-2</v>
      </c>
      <c r="N18" s="499">
        <v>0.45</v>
      </c>
      <c r="O18" s="528">
        <v>7.1069999999999994E-2</v>
      </c>
      <c r="P18" s="499">
        <v>2.0299999999999998</v>
      </c>
      <c r="Q18" s="528">
        <v>4.743E-2</v>
      </c>
      <c r="R18" s="499">
        <v>1.87</v>
      </c>
      <c r="S18" s="499"/>
      <c r="T18" s="499">
        <v>69.680000000000007</v>
      </c>
      <c r="U18" s="499">
        <v>69.709999999999994</v>
      </c>
      <c r="V18" s="499">
        <v>70.91</v>
      </c>
      <c r="W18" s="499">
        <v>0.45</v>
      </c>
      <c r="X18" s="544">
        <v>0.28306100000000001</v>
      </c>
      <c r="Y18" s="548">
        <v>1.9999999999999999E-6</v>
      </c>
      <c r="Z18" s="544">
        <v>0.28303718379367659</v>
      </c>
      <c r="AA18" s="500">
        <v>9.6526466040847563</v>
      </c>
      <c r="AB18" s="499">
        <v>69.680000000000007</v>
      </c>
      <c r="AC18" s="500">
        <v>11.478343450683534</v>
      </c>
      <c r="AD18" s="500">
        <v>0.5</v>
      </c>
      <c r="AE18" s="499"/>
      <c r="AG18" s="521"/>
      <c r="AM18" s="346"/>
      <c r="AN18" s="346"/>
      <c r="AO18" s="324"/>
    </row>
    <row r="19" spans="1:41" s="516" customFormat="1" ht="12" customHeight="1" x14ac:dyDescent="0.15">
      <c r="A19" s="29">
        <v>19</v>
      </c>
      <c r="B19" s="519">
        <v>9</v>
      </c>
      <c r="C19" s="518"/>
      <c r="D19" s="515" t="s">
        <v>703</v>
      </c>
      <c r="E19" s="517">
        <v>8.5199999999999998E-2</v>
      </c>
      <c r="F19" s="518">
        <v>1</v>
      </c>
      <c r="G19" s="542">
        <v>12.78</v>
      </c>
      <c r="H19" s="542">
        <v>0.13</v>
      </c>
      <c r="I19" s="543">
        <v>9.4</v>
      </c>
      <c r="J19" s="542">
        <v>0.15</v>
      </c>
      <c r="K19" s="521"/>
      <c r="L19" s="518">
        <v>96</v>
      </c>
      <c r="M19" s="528">
        <v>1.072E-2</v>
      </c>
      <c r="N19" s="499">
        <v>0.56000000000000005</v>
      </c>
      <c r="O19" s="528">
        <v>7.1510000000000004E-2</v>
      </c>
      <c r="P19" s="499">
        <v>4.33</v>
      </c>
      <c r="Q19" s="528">
        <v>4.8370000000000003E-2</v>
      </c>
      <c r="R19" s="499">
        <v>4.24</v>
      </c>
      <c r="S19" s="499"/>
      <c r="T19" s="499">
        <v>68.739999999999995</v>
      </c>
      <c r="U19" s="499">
        <v>70.13</v>
      </c>
      <c r="V19" s="499">
        <v>117.65</v>
      </c>
      <c r="W19" s="499">
        <v>0.22</v>
      </c>
      <c r="X19" s="544">
        <v>0.28306999999999999</v>
      </c>
      <c r="Y19" s="548">
        <v>1.9999999999999999E-6</v>
      </c>
      <c r="Z19" s="544">
        <v>0.28304618328335673</v>
      </c>
      <c r="AA19" s="500">
        <v>9.9709061800024319</v>
      </c>
      <c r="AB19" s="499">
        <v>68.739999999999995</v>
      </c>
      <c r="AC19" s="500">
        <v>11.796661075119442</v>
      </c>
      <c r="AD19" s="500">
        <v>0.5</v>
      </c>
      <c r="AE19" s="499"/>
      <c r="AG19" s="521"/>
      <c r="AM19" s="346"/>
      <c r="AN19" s="346"/>
      <c r="AO19" s="324"/>
    </row>
    <row r="20" spans="1:41" s="516" customFormat="1" ht="12" customHeight="1" x14ac:dyDescent="0.15">
      <c r="A20" s="333">
        <v>20</v>
      </c>
      <c r="B20" s="519">
        <v>10</v>
      </c>
      <c r="C20" s="518"/>
      <c r="D20" s="515" t="s">
        <v>704</v>
      </c>
      <c r="E20" s="517">
        <v>0.1027</v>
      </c>
      <c r="F20" s="518">
        <v>1</v>
      </c>
      <c r="G20" s="542">
        <v>54.1</v>
      </c>
      <c r="H20" s="542">
        <v>0.56000000000000005</v>
      </c>
      <c r="I20" s="543">
        <v>2.0499999999999998</v>
      </c>
      <c r="J20" s="542">
        <v>0.27</v>
      </c>
      <c r="K20" s="521"/>
      <c r="L20" s="518">
        <v>1831</v>
      </c>
      <c r="M20" s="528">
        <v>1.056E-2</v>
      </c>
      <c r="N20" s="499">
        <v>0.36</v>
      </c>
      <c r="O20" s="517">
        <v>6.9330000000000003E-2</v>
      </c>
      <c r="P20" s="499">
        <v>0.54</v>
      </c>
      <c r="Q20" s="528">
        <v>4.7600000000000003E-2</v>
      </c>
      <c r="R20" s="499">
        <v>0.38</v>
      </c>
      <c r="S20" s="499"/>
      <c r="T20" s="499">
        <v>67.739999999999995</v>
      </c>
      <c r="U20" s="499">
        <v>68.069999999999993</v>
      </c>
      <c r="V20" s="499">
        <v>79.56</v>
      </c>
      <c r="W20" s="499">
        <v>0.71</v>
      </c>
      <c r="X20" s="544">
        <v>0.283051</v>
      </c>
      <c r="Y20" s="548">
        <v>1.9999999999999999E-6</v>
      </c>
      <c r="Z20" s="544">
        <v>0.28302718436069857</v>
      </c>
      <c r="AA20" s="500">
        <v>9.2990248530618445</v>
      </c>
      <c r="AB20" s="499">
        <v>67.739999999999995</v>
      </c>
      <c r="AC20" s="500">
        <v>11.124657201307031</v>
      </c>
      <c r="AD20" s="500">
        <v>0.5</v>
      </c>
      <c r="AE20" s="499"/>
      <c r="AG20" s="521"/>
      <c r="AM20" s="346"/>
      <c r="AN20" s="346"/>
      <c r="AO20" s="324"/>
    </row>
    <row r="21" spans="1:41" s="516" customFormat="1" ht="12" customHeight="1" x14ac:dyDescent="0.15">
      <c r="A21" s="29">
        <v>21</v>
      </c>
      <c r="B21" s="519"/>
      <c r="C21" s="518"/>
      <c r="D21" s="515"/>
      <c r="E21" s="517"/>
      <c r="F21" s="518"/>
      <c r="G21" s="542"/>
      <c r="H21" s="542"/>
      <c r="I21" s="543"/>
      <c r="J21" s="542"/>
      <c r="K21" s="521"/>
      <c r="L21" s="518"/>
      <c r="M21" s="528"/>
      <c r="N21" s="499"/>
      <c r="O21" s="517"/>
      <c r="P21" s="499"/>
      <c r="Q21" s="528"/>
      <c r="R21" s="499"/>
      <c r="S21" s="499"/>
      <c r="T21" s="499"/>
      <c r="U21" s="499"/>
      <c r="V21" s="499"/>
      <c r="W21" s="499"/>
      <c r="X21" s="544"/>
      <c r="Y21" s="548"/>
      <c r="Z21" s="544"/>
      <c r="AA21" s="500"/>
      <c r="AB21" s="499"/>
      <c r="AC21" s="500"/>
      <c r="AD21" s="500"/>
      <c r="AE21" s="499"/>
      <c r="AG21" s="521"/>
      <c r="AM21" s="346"/>
      <c r="AN21" s="346"/>
      <c r="AO21" s="324"/>
    </row>
    <row r="22" spans="1:41" s="516" customFormat="1" ht="12" customHeight="1" x14ac:dyDescent="0.15">
      <c r="A22" s="333">
        <v>22</v>
      </c>
      <c r="B22" s="547" t="s">
        <v>705</v>
      </c>
      <c r="C22" s="518"/>
      <c r="D22" s="515"/>
      <c r="E22" s="517"/>
      <c r="F22" s="518"/>
      <c r="G22" s="541"/>
      <c r="H22" s="542"/>
      <c r="I22" s="543"/>
      <c r="J22" s="542"/>
      <c r="K22" s="521"/>
      <c r="M22" s="528"/>
      <c r="N22" s="499"/>
      <c r="O22" s="528"/>
      <c r="P22" s="499"/>
      <c r="Q22" s="528"/>
      <c r="R22" s="499"/>
      <c r="S22" s="499"/>
      <c r="T22" s="499"/>
      <c r="U22" s="499"/>
      <c r="V22" s="499"/>
      <c r="W22" s="499"/>
      <c r="Y22" s="521"/>
      <c r="AB22" s="499"/>
      <c r="AG22" s="521"/>
      <c r="AM22" s="346"/>
      <c r="AN22" s="346"/>
      <c r="AO22" s="324"/>
    </row>
    <row r="23" spans="1:41" s="516" customFormat="1" ht="12" customHeight="1" x14ac:dyDescent="0.15">
      <c r="A23" s="29">
        <v>23</v>
      </c>
      <c r="B23" s="519">
        <v>11</v>
      </c>
      <c r="C23" s="518"/>
      <c r="D23" s="531" t="s">
        <v>706</v>
      </c>
      <c r="E23" s="523">
        <v>1.4500000000000001E-2</v>
      </c>
      <c r="F23" s="519">
        <v>1</v>
      </c>
      <c r="G23" s="549">
        <v>45.83</v>
      </c>
      <c r="H23" s="550">
        <v>0.6</v>
      </c>
      <c r="I23" s="551">
        <v>8.3699999999999992</v>
      </c>
      <c r="J23" s="550">
        <v>0.51</v>
      </c>
      <c r="K23" s="521"/>
      <c r="L23" s="521">
        <v>81</v>
      </c>
      <c r="M23" s="522">
        <v>1.2330000000000001E-2</v>
      </c>
      <c r="N23" s="502">
        <v>0.72</v>
      </c>
      <c r="O23" s="522">
        <v>8.183E-2</v>
      </c>
      <c r="P23" s="502">
        <v>5.76</v>
      </c>
      <c r="Q23" s="522">
        <v>4.8140000000000002E-2</v>
      </c>
      <c r="R23" s="502">
        <v>5.69</v>
      </c>
      <c r="S23" s="502"/>
      <c r="T23" s="502">
        <v>79</v>
      </c>
      <c r="U23" s="502">
        <v>79.86</v>
      </c>
      <c r="V23" s="502">
        <v>105.94</v>
      </c>
      <c r="W23" s="502">
        <v>0.16</v>
      </c>
      <c r="X23" s="522">
        <v>0.28284799999999999</v>
      </c>
      <c r="Y23" s="521">
        <v>6.0000000000000002E-6</v>
      </c>
      <c r="Z23" s="548">
        <v>0.28290738249003278</v>
      </c>
      <c r="AA23" s="520">
        <v>4.8151547013284484</v>
      </c>
      <c r="AB23" s="502">
        <v>79</v>
      </c>
      <c r="AC23" s="520">
        <v>6.6125003005762535</v>
      </c>
      <c r="AD23" s="521">
        <v>0.5</v>
      </c>
      <c r="AE23" s="502"/>
      <c r="AF23" s="521"/>
      <c r="AG23" s="521"/>
      <c r="AM23" s="346"/>
      <c r="AN23" s="346"/>
      <c r="AO23" s="324"/>
    </row>
    <row r="24" spans="1:41" s="516" customFormat="1" ht="12" customHeight="1" x14ac:dyDescent="0.15">
      <c r="A24" s="333">
        <v>24</v>
      </c>
      <c r="B24" s="519">
        <v>12</v>
      </c>
      <c r="C24" s="518"/>
      <c r="D24" s="531" t="s">
        <v>707</v>
      </c>
      <c r="E24" s="523">
        <v>2.41E-2</v>
      </c>
      <c r="F24" s="519">
        <v>3</v>
      </c>
      <c r="G24" s="549">
        <v>249</v>
      </c>
      <c r="H24" s="550">
        <v>3.18</v>
      </c>
      <c r="I24" s="551">
        <v>25.25</v>
      </c>
      <c r="J24" s="550">
        <v>0.42</v>
      </c>
      <c r="K24" s="521"/>
      <c r="L24" s="521">
        <v>205</v>
      </c>
      <c r="M24" s="522">
        <v>1.242E-2</v>
      </c>
      <c r="N24" s="502">
        <v>1.25</v>
      </c>
      <c r="O24" s="522">
        <v>8.2350000000000007E-2</v>
      </c>
      <c r="P24" s="502">
        <v>2.2999999999999998</v>
      </c>
      <c r="Q24" s="522">
        <v>4.8079999999999998E-2</v>
      </c>
      <c r="R24" s="502">
        <v>2.2400000000000002</v>
      </c>
      <c r="S24" s="502"/>
      <c r="T24" s="502">
        <v>79.599999999999994</v>
      </c>
      <c r="U24" s="502">
        <v>80.400000000000006</v>
      </c>
      <c r="V24" s="499">
        <v>103.03</v>
      </c>
      <c r="W24" s="502">
        <v>0.32</v>
      </c>
      <c r="X24" s="522">
        <v>0.28293000000000001</v>
      </c>
      <c r="Y24" s="521">
        <v>1.9999999999999999E-6</v>
      </c>
      <c r="Z24" s="548">
        <v>0.28298939993065669</v>
      </c>
      <c r="AA24" s="520">
        <v>7.7156342616779883</v>
      </c>
      <c r="AB24" s="499">
        <v>79.599999999999994</v>
      </c>
      <c r="AC24" s="520">
        <v>9.5135088899115061</v>
      </c>
      <c r="AD24" s="521">
        <v>0.5</v>
      </c>
      <c r="AE24" s="502"/>
      <c r="AG24" s="521"/>
      <c r="AM24" s="346"/>
      <c r="AN24" s="346"/>
      <c r="AO24" s="324"/>
    </row>
    <row r="25" spans="1:41" s="516" customFormat="1" ht="12" customHeight="1" x14ac:dyDescent="0.15">
      <c r="A25" s="29">
        <v>25</v>
      </c>
      <c r="B25" s="519">
        <v>13</v>
      </c>
      <c r="C25" s="518"/>
      <c r="D25" s="531" t="s">
        <v>708</v>
      </c>
      <c r="E25" s="523">
        <v>2.3900000000000001E-2</v>
      </c>
      <c r="F25" s="519">
        <v>1</v>
      </c>
      <c r="G25" s="549">
        <v>247</v>
      </c>
      <c r="H25" s="550">
        <v>3.09</v>
      </c>
      <c r="I25" s="551">
        <v>4.53</v>
      </c>
      <c r="J25" s="550">
        <v>0.17</v>
      </c>
      <c r="K25" s="521"/>
      <c r="L25" s="521">
        <v>1056</v>
      </c>
      <c r="M25" s="522">
        <v>1.255E-2</v>
      </c>
      <c r="N25" s="502">
        <v>0.4</v>
      </c>
      <c r="O25" s="522">
        <v>8.4739999999999996E-2</v>
      </c>
      <c r="P25" s="502">
        <v>0.56000000000000005</v>
      </c>
      <c r="Q25" s="522">
        <v>4.897E-2</v>
      </c>
      <c r="R25" s="502">
        <v>0.4</v>
      </c>
      <c r="S25" s="502"/>
      <c r="T25" s="502">
        <v>80.400000000000006</v>
      </c>
      <c r="U25" s="502">
        <v>82.59</v>
      </c>
      <c r="V25" s="502">
        <v>146.34</v>
      </c>
      <c r="W25" s="502">
        <v>0.7</v>
      </c>
      <c r="X25" s="522">
        <v>0.28292200000000001</v>
      </c>
      <c r="Y25" s="521">
        <v>1.9999999999999999E-6</v>
      </c>
      <c r="Z25" s="548">
        <v>0.28299443948332986</v>
      </c>
      <c r="AA25" s="520">
        <v>7.8938539111895905</v>
      </c>
      <c r="AB25" s="499">
        <v>80.400000000000006</v>
      </c>
      <c r="AC25" s="520">
        <v>9.6917610455513028</v>
      </c>
      <c r="AD25" s="521">
        <v>0.5</v>
      </c>
      <c r="AE25" s="502"/>
      <c r="AM25" s="346"/>
      <c r="AN25" s="346"/>
      <c r="AO25" s="324"/>
    </row>
    <row r="26" spans="1:41" s="516" customFormat="1" ht="12" customHeight="1" x14ac:dyDescent="0.15">
      <c r="A26" s="333">
        <v>26</v>
      </c>
      <c r="B26" s="521">
        <v>14</v>
      </c>
      <c r="C26" s="518"/>
      <c r="D26" s="531" t="s">
        <v>709</v>
      </c>
      <c r="E26" s="523">
        <v>3.3399999999999999E-2</v>
      </c>
      <c r="F26" s="519">
        <v>5</v>
      </c>
      <c r="G26" s="549">
        <v>245</v>
      </c>
      <c r="H26" s="550">
        <v>3.04</v>
      </c>
      <c r="I26" s="551">
        <v>6.94</v>
      </c>
      <c r="J26" s="550">
        <v>0.34</v>
      </c>
      <c r="K26" s="520"/>
      <c r="L26" s="521">
        <v>943</v>
      </c>
      <c r="M26" s="522">
        <v>1.239E-2</v>
      </c>
      <c r="N26" s="502">
        <v>0.63</v>
      </c>
      <c r="O26" s="522">
        <v>8.1769999999999995E-2</v>
      </c>
      <c r="P26" s="502">
        <v>0.78</v>
      </c>
      <c r="Q26" s="522">
        <v>4.7849999999999997E-2</v>
      </c>
      <c r="R26" s="502">
        <v>0.66</v>
      </c>
      <c r="S26" s="502"/>
      <c r="T26" s="502">
        <v>79.41</v>
      </c>
      <c r="U26" s="502">
        <v>79.81</v>
      </c>
      <c r="V26" s="502">
        <v>91.89</v>
      </c>
      <c r="W26" s="502">
        <v>0.57999999999999996</v>
      </c>
      <c r="X26" s="546"/>
      <c r="Y26" s="546"/>
      <c r="Z26" s="546"/>
      <c r="AA26" s="546"/>
      <c r="AB26" s="502">
        <v>79.41</v>
      </c>
      <c r="AC26" s="546"/>
      <c r="AD26" s="546"/>
      <c r="AE26" s="513"/>
      <c r="AF26" s="546"/>
      <c r="AG26" s="546"/>
      <c r="AL26" s="513"/>
      <c r="AM26" s="346"/>
      <c r="AN26" s="346"/>
      <c r="AO26" s="324"/>
    </row>
    <row r="27" spans="1:41" s="513" customFormat="1" ht="12" customHeight="1" x14ac:dyDescent="0.15">
      <c r="A27" s="29">
        <v>27</v>
      </c>
      <c r="B27" s="521">
        <v>15</v>
      </c>
      <c r="C27" s="518"/>
      <c r="D27" s="531" t="s">
        <v>710</v>
      </c>
      <c r="E27" s="523">
        <v>3.8300000000000001E-2</v>
      </c>
      <c r="F27" s="519">
        <v>1</v>
      </c>
      <c r="G27" s="549">
        <v>204</v>
      </c>
      <c r="H27" s="550">
        <v>2.46</v>
      </c>
      <c r="I27" s="551">
        <v>1.02</v>
      </c>
      <c r="J27" s="550">
        <v>0.23</v>
      </c>
      <c r="K27" s="520"/>
      <c r="L27" s="521">
        <v>6048</v>
      </c>
      <c r="M27" s="522">
        <v>1.2449999999999999E-2</v>
      </c>
      <c r="N27" s="502">
        <v>0.35</v>
      </c>
      <c r="O27" s="522">
        <v>8.1879999999999994E-2</v>
      </c>
      <c r="P27" s="502">
        <v>0.4</v>
      </c>
      <c r="Q27" s="522">
        <v>4.768E-2</v>
      </c>
      <c r="R27" s="502">
        <v>0.2</v>
      </c>
      <c r="S27" s="502"/>
      <c r="T27" s="502">
        <v>79.790000000000006</v>
      </c>
      <c r="U27" s="502">
        <v>79.91</v>
      </c>
      <c r="V27" s="502">
        <v>83.45</v>
      </c>
      <c r="W27" s="502">
        <v>0.87</v>
      </c>
      <c r="X27" s="522">
        <v>0.28286299999999998</v>
      </c>
      <c r="Y27" s="521">
        <v>1.9999999999999999E-6</v>
      </c>
      <c r="Z27" s="548">
        <v>0.28292238568039074</v>
      </c>
      <c r="AA27" s="520">
        <v>5.3457302306582637</v>
      </c>
      <c r="AB27" s="502">
        <v>79.790000000000006</v>
      </c>
      <c r="AC27" s="520">
        <v>7.1431726035010161</v>
      </c>
      <c r="AD27" s="521">
        <v>0.5</v>
      </c>
      <c r="AE27" s="502"/>
      <c r="AF27" s="546"/>
      <c r="AG27" s="546"/>
      <c r="AM27" s="346"/>
      <c r="AN27" s="346"/>
      <c r="AO27" s="324"/>
    </row>
    <row r="28" spans="1:41" s="513" customFormat="1" ht="12" customHeight="1" x14ac:dyDescent="0.15">
      <c r="A28" s="333">
        <v>28</v>
      </c>
      <c r="B28" s="521"/>
      <c r="C28" s="518"/>
      <c r="D28" s="531"/>
      <c r="E28" s="523"/>
      <c r="F28" s="519"/>
      <c r="G28" s="549"/>
      <c r="H28" s="550"/>
      <c r="I28" s="551"/>
      <c r="J28" s="550"/>
      <c r="K28" s="520"/>
      <c r="L28" s="521"/>
      <c r="M28" s="522"/>
      <c r="N28" s="502"/>
      <c r="O28" s="522"/>
      <c r="P28" s="502"/>
      <c r="Q28" s="522"/>
      <c r="R28" s="502"/>
      <c r="S28" s="502"/>
      <c r="T28" s="502"/>
      <c r="U28" s="502"/>
      <c r="V28" s="502"/>
      <c r="W28" s="502"/>
      <c r="Y28" s="546"/>
      <c r="AB28" s="502"/>
      <c r="AG28" s="546"/>
      <c r="AM28" s="346"/>
      <c r="AN28" s="346"/>
      <c r="AO28" s="324"/>
    </row>
    <row r="29" spans="1:41" s="513" customFormat="1" ht="12" customHeight="1" x14ac:dyDescent="0.15">
      <c r="A29" s="29">
        <v>29</v>
      </c>
      <c r="B29" s="547" t="s">
        <v>711</v>
      </c>
      <c r="C29" s="518"/>
      <c r="D29" s="531"/>
      <c r="K29" s="546"/>
      <c r="Y29" s="546"/>
      <c r="AG29" s="546"/>
      <c r="AM29" s="346"/>
      <c r="AN29" s="346"/>
      <c r="AO29" s="324"/>
    </row>
    <row r="30" spans="1:41" s="513" customFormat="1" ht="12" customHeight="1" x14ac:dyDescent="0.15">
      <c r="A30" s="333">
        <v>30</v>
      </c>
      <c r="B30" s="521">
        <v>16</v>
      </c>
      <c r="C30" s="518"/>
      <c r="D30" s="531" t="s">
        <v>712</v>
      </c>
      <c r="E30" s="523">
        <v>1.5599999999999999E-2</v>
      </c>
      <c r="F30" s="519">
        <v>2</v>
      </c>
      <c r="G30" s="549">
        <v>70</v>
      </c>
      <c r="H30" s="550">
        <v>0.96</v>
      </c>
      <c r="I30" s="551">
        <v>7.6</v>
      </c>
      <c r="J30" s="550">
        <v>0.96</v>
      </c>
      <c r="K30" s="520"/>
      <c r="L30" s="521">
        <v>123</v>
      </c>
      <c r="M30" s="522">
        <v>1.159E-2</v>
      </c>
      <c r="N30" s="502">
        <v>0.56999999999999995</v>
      </c>
      <c r="O30" s="522">
        <v>7.6289999999999997E-2</v>
      </c>
      <c r="P30" s="502">
        <v>3.27</v>
      </c>
      <c r="Q30" s="522">
        <v>4.7730000000000002E-2</v>
      </c>
      <c r="R30" s="502">
        <v>3.2</v>
      </c>
      <c r="S30" s="502"/>
      <c r="T30" s="502">
        <v>74.3</v>
      </c>
      <c r="U30" s="502">
        <v>74.650000000000006</v>
      </c>
      <c r="V30" s="502">
        <v>85.83</v>
      </c>
      <c r="W30" s="502">
        <v>0.21</v>
      </c>
      <c r="X30" s="522">
        <v>0.28277099999999999</v>
      </c>
      <c r="Y30" s="521">
        <v>6.9999999999999999E-6</v>
      </c>
      <c r="Z30" s="548">
        <v>0.28282139164763309</v>
      </c>
      <c r="AA30" s="520">
        <v>1.7724413006265318</v>
      </c>
      <c r="AB30" s="502">
        <v>74.3</v>
      </c>
      <c r="AC30" s="520">
        <v>3.4568315824465699</v>
      </c>
      <c r="AD30" s="521">
        <v>0.5</v>
      </c>
      <c r="AE30" s="499"/>
      <c r="AF30" s="546"/>
      <c r="AG30" s="546"/>
      <c r="AM30" s="346"/>
      <c r="AN30" s="346"/>
      <c r="AO30" s="324"/>
    </row>
    <row r="31" spans="1:41" s="513" customFormat="1" ht="12" customHeight="1" x14ac:dyDescent="0.15">
      <c r="A31" s="29">
        <v>31</v>
      </c>
      <c r="B31" s="521">
        <v>17</v>
      </c>
      <c r="C31" s="518"/>
      <c r="D31" s="531" t="s">
        <v>712</v>
      </c>
      <c r="E31" s="523">
        <v>1.37E-2</v>
      </c>
      <c r="F31" s="519">
        <v>4</v>
      </c>
      <c r="G31" s="549">
        <v>77</v>
      </c>
      <c r="H31" s="550">
        <v>1.08</v>
      </c>
      <c r="I31" s="551">
        <v>2.5</v>
      </c>
      <c r="J31" s="550">
        <v>0.98</v>
      </c>
      <c r="K31" s="520"/>
      <c r="L31" s="521">
        <v>332</v>
      </c>
      <c r="M31" s="522">
        <v>1.17E-2</v>
      </c>
      <c r="N31" s="502">
        <v>0.65</v>
      </c>
      <c r="O31" s="522">
        <v>7.7359999999999998E-2</v>
      </c>
      <c r="P31" s="502">
        <v>2.6</v>
      </c>
      <c r="Q31" s="522">
        <v>4.7969999999999999E-2</v>
      </c>
      <c r="R31" s="502">
        <v>2.4</v>
      </c>
      <c r="S31" s="502"/>
      <c r="T31" s="502">
        <v>74.959999999999994</v>
      </c>
      <c r="U31" s="502">
        <v>75.66</v>
      </c>
      <c r="V31" s="502">
        <v>97.95</v>
      </c>
      <c r="W31" s="502">
        <v>0.42</v>
      </c>
      <c r="X31" s="522">
        <v>0.28278900000000001</v>
      </c>
      <c r="Y31" s="521">
        <v>6.9999999999999999E-6</v>
      </c>
      <c r="Z31" s="548">
        <v>0.28283939490169446</v>
      </c>
      <c r="AA31" s="520">
        <v>2.4091116237621923</v>
      </c>
      <c r="AB31" s="502">
        <v>74.959999999999994</v>
      </c>
      <c r="AC31" s="520">
        <v>4.0936107658802019</v>
      </c>
      <c r="AD31" s="521">
        <v>0.5</v>
      </c>
      <c r="AE31" s="499"/>
      <c r="AF31" s="546"/>
      <c r="AG31" s="546"/>
      <c r="AM31" s="346"/>
      <c r="AN31" s="346"/>
      <c r="AO31" s="324"/>
    </row>
    <row r="32" spans="1:41" s="513" customFormat="1" ht="12" customHeight="1" x14ac:dyDescent="0.15">
      <c r="A32" s="333">
        <v>32</v>
      </c>
      <c r="B32" s="521">
        <v>18</v>
      </c>
      <c r="C32" s="518"/>
      <c r="D32" s="531" t="s">
        <v>713</v>
      </c>
      <c r="E32" s="523">
        <v>7.7999999999999996E-3</v>
      </c>
      <c r="F32" s="519">
        <v>4</v>
      </c>
      <c r="G32" s="549">
        <v>86</v>
      </c>
      <c r="H32" s="550">
        <v>1.1499999999999999</v>
      </c>
      <c r="I32" s="551">
        <v>1.19</v>
      </c>
      <c r="J32" s="550">
        <v>2.46</v>
      </c>
      <c r="K32" s="520"/>
      <c r="L32" s="521">
        <v>434</v>
      </c>
      <c r="M32" s="522">
        <v>1.1650000000000001E-2</v>
      </c>
      <c r="N32" s="502">
        <v>0.71</v>
      </c>
      <c r="O32" s="522">
        <v>7.4829999999999994E-2</v>
      </c>
      <c r="P32" s="502">
        <v>3.21</v>
      </c>
      <c r="Q32" s="522">
        <v>4.657E-2</v>
      </c>
      <c r="R32" s="502">
        <v>3</v>
      </c>
      <c r="S32" s="502"/>
      <c r="T32" s="502">
        <v>74.69</v>
      </c>
      <c r="U32" s="502">
        <v>73.27</v>
      </c>
      <c r="V32" s="502">
        <v>27.35</v>
      </c>
      <c r="W32" s="502">
        <v>0.4</v>
      </c>
      <c r="X32" s="528">
        <v>0.28278900000000001</v>
      </c>
      <c r="Y32" s="521">
        <v>6.9999999999999999E-6</v>
      </c>
      <c r="Z32" s="544">
        <v>0.28283939490169446</v>
      </c>
      <c r="AA32" s="500">
        <v>2.4091116237621923</v>
      </c>
      <c r="AB32" s="502">
        <v>74.69</v>
      </c>
      <c r="AC32" s="500">
        <v>4.0936107658802019</v>
      </c>
      <c r="AD32" s="516">
        <v>0.5</v>
      </c>
      <c r="AE32" s="499"/>
      <c r="AG32" s="546"/>
      <c r="AM32" s="346"/>
      <c r="AN32" s="346"/>
      <c r="AO32" s="324"/>
    </row>
    <row r="33" spans="1:41" s="513" customFormat="1" ht="12" customHeight="1" x14ac:dyDescent="0.15">
      <c r="A33" s="29">
        <v>33</v>
      </c>
      <c r="B33" s="521"/>
      <c r="C33" s="518"/>
      <c r="D33" s="531"/>
      <c r="E33" s="523"/>
      <c r="F33" s="519"/>
      <c r="G33" s="549"/>
      <c r="H33" s="550"/>
      <c r="I33" s="551"/>
      <c r="J33" s="550"/>
      <c r="K33" s="520"/>
      <c r="L33" s="521"/>
      <c r="M33" s="522"/>
      <c r="N33" s="502"/>
      <c r="O33" s="522"/>
      <c r="P33" s="502"/>
      <c r="Q33" s="522"/>
      <c r="R33" s="502"/>
      <c r="S33" s="502"/>
      <c r="T33" s="502"/>
      <c r="U33" s="502"/>
      <c r="V33" s="502"/>
      <c r="W33" s="502"/>
      <c r="Y33" s="546"/>
      <c r="AB33" s="502"/>
      <c r="AG33" s="546"/>
      <c r="AM33" s="346"/>
      <c r="AN33" s="346"/>
      <c r="AO33" s="324"/>
    </row>
    <row r="34" spans="1:41" s="513" customFormat="1" ht="12" customHeight="1" x14ac:dyDescent="0.15">
      <c r="A34" s="333">
        <v>34</v>
      </c>
      <c r="B34" s="547" t="s">
        <v>714</v>
      </c>
      <c r="C34" s="518"/>
      <c r="D34" s="515"/>
      <c r="E34" s="517"/>
      <c r="F34" s="518"/>
      <c r="G34" s="541"/>
      <c r="H34" s="542"/>
      <c r="I34" s="543"/>
      <c r="J34" s="542"/>
      <c r="K34" s="521"/>
      <c r="L34" s="518"/>
      <c r="M34" s="528"/>
      <c r="N34" s="499"/>
      <c r="O34" s="528"/>
      <c r="P34" s="499"/>
      <c r="Q34" s="528"/>
      <c r="R34" s="499"/>
      <c r="S34" s="499"/>
      <c r="T34" s="499"/>
      <c r="U34" s="499"/>
      <c r="V34" s="499"/>
      <c r="W34" s="499"/>
      <c r="X34" s="516"/>
      <c r="Y34" s="521"/>
      <c r="Z34" s="516"/>
      <c r="AA34" s="516"/>
      <c r="AB34" s="499"/>
      <c r="AC34" s="516"/>
      <c r="AD34" s="516"/>
      <c r="AE34" s="516"/>
      <c r="AF34" s="516"/>
      <c r="AG34" s="521"/>
      <c r="AL34" s="516"/>
      <c r="AM34" s="346"/>
      <c r="AN34" s="346"/>
      <c r="AO34" s="324"/>
    </row>
    <row r="35" spans="1:41" s="516" customFormat="1" ht="12" customHeight="1" x14ac:dyDescent="0.15">
      <c r="A35" s="29">
        <v>35</v>
      </c>
      <c r="B35" s="521">
        <v>19</v>
      </c>
      <c r="C35" s="518"/>
      <c r="D35" s="515" t="s">
        <v>715</v>
      </c>
      <c r="E35" s="517">
        <v>2.7E-2</v>
      </c>
      <c r="F35" s="518">
        <v>2</v>
      </c>
      <c r="G35" s="541">
        <v>230</v>
      </c>
      <c r="H35" s="542">
        <v>2.12</v>
      </c>
      <c r="I35" s="543">
        <v>6.95</v>
      </c>
      <c r="J35" s="542">
        <v>0.92</v>
      </c>
      <c r="K35" s="521"/>
      <c r="L35" s="516">
        <v>462</v>
      </c>
      <c r="M35" s="528">
        <v>7.8399999999999997E-3</v>
      </c>
      <c r="N35" s="499">
        <v>0.41</v>
      </c>
      <c r="O35" s="528">
        <v>5.1069999999999997E-2</v>
      </c>
      <c r="P35" s="499">
        <v>1.1000000000000001</v>
      </c>
      <c r="Q35" s="528">
        <v>4.7219999999999998E-2</v>
      </c>
      <c r="R35" s="499">
        <v>1</v>
      </c>
      <c r="S35" s="499"/>
      <c r="T35" s="499">
        <v>50.37</v>
      </c>
      <c r="U35" s="499">
        <v>50.58</v>
      </c>
      <c r="V35" s="499">
        <v>60.33</v>
      </c>
      <c r="W35" s="499">
        <v>0.42</v>
      </c>
      <c r="X35" s="544">
        <v>0.28302500000000003</v>
      </c>
      <c r="Y35" s="548">
        <v>1.9999999999999999E-6</v>
      </c>
      <c r="Z35" s="544">
        <v>0.28301218712165888</v>
      </c>
      <c r="AA35" s="500">
        <v>8.7343065846883121</v>
      </c>
      <c r="AB35" s="499">
        <v>50.37</v>
      </c>
      <c r="AC35" s="500">
        <v>10.331453353255274</v>
      </c>
      <c r="AD35" s="500">
        <v>7.0739647157420649E-2</v>
      </c>
      <c r="AE35" s="499"/>
      <c r="AG35" s="521"/>
      <c r="AM35" s="346"/>
      <c r="AN35" s="346"/>
      <c r="AO35" s="324"/>
    </row>
    <row r="36" spans="1:41" s="516" customFormat="1" ht="12" customHeight="1" x14ac:dyDescent="0.15">
      <c r="A36" s="333">
        <v>36</v>
      </c>
      <c r="B36" s="519">
        <v>20</v>
      </c>
      <c r="C36" s="518"/>
      <c r="D36" s="515" t="s">
        <v>716</v>
      </c>
      <c r="E36" s="517">
        <v>3.0599999999999999E-2</v>
      </c>
      <c r="F36" s="518">
        <v>3</v>
      </c>
      <c r="G36" s="541">
        <v>220</v>
      </c>
      <c r="H36" s="542">
        <v>2</v>
      </c>
      <c r="I36" s="543">
        <v>3.61</v>
      </c>
      <c r="J36" s="542">
        <v>0.89</v>
      </c>
      <c r="K36" s="521"/>
      <c r="L36" s="516">
        <v>945</v>
      </c>
      <c r="M36" s="528">
        <v>7.8499999999999993E-3</v>
      </c>
      <c r="N36" s="499">
        <v>0.46</v>
      </c>
      <c r="O36" s="528">
        <v>5.0979999999999998E-2</v>
      </c>
      <c r="P36" s="499">
        <v>0.75</v>
      </c>
      <c r="Q36" s="528">
        <v>4.709E-2</v>
      </c>
      <c r="R36" s="499">
        <v>0.65</v>
      </c>
      <c r="S36" s="499"/>
      <c r="T36" s="499">
        <v>50.43</v>
      </c>
      <c r="U36" s="499">
        <v>50.49</v>
      </c>
      <c r="V36" s="499">
        <v>53.61</v>
      </c>
      <c r="W36" s="499">
        <v>0.51</v>
      </c>
      <c r="X36" s="544">
        <v>0.28303299999999998</v>
      </c>
      <c r="Y36" s="548">
        <v>3.0000000000000001E-6</v>
      </c>
      <c r="Z36" s="544">
        <v>0.28302018695154618</v>
      </c>
      <c r="AA36" s="500">
        <v>9.0172140114245618</v>
      </c>
      <c r="AB36" s="499">
        <v>50.43</v>
      </c>
      <c r="AC36" s="500">
        <v>10.614405925028706</v>
      </c>
      <c r="AD36" s="500">
        <v>0.10610947073514865</v>
      </c>
      <c r="AE36" s="499"/>
      <c r="AG36" s="521"/>
      <c r="AM36" s="346"/>
      <c r="AN36" s="346"/>
      <c r="AO36" s="324"/>
    </row>
    <row r="37" spans="1:41" s="516" customFormat="1" ht="12" customHeight="1" x14ac:dyDescent="0.15">
      <c r="A37" s="29">
        <v>37</v>
      </c>
      <c r="B37" s="519">
        <v>21</v>
      </c>
      <c r="C37" s="518"/>
      <c r="D37" s="515" t="s">
        <v>717</v>
      </c>
      <c r="E37" s="517">
        <v>1.8700000000000001E-2</v>
      </c>
      <c r="F37" s="518">
        <v>3</v>
      </c>
      <c r="G37" s="541">
        <v>203</v>
      </c>
      <c r="H37" s="542">
        <v>1.84</v>
      </c>
      <c r="I37" s="543">
        <v>2.4</v>
      </c>
      <c r="J37" s="542">
        <v>0.89</v>
      </c>
      <c r="K37" s="521"/>
      <c r="L37" s="516">
        <v>810</v>
      </c>
      <c r="M37" s="528">
        <v>7.8799999999999999E-3</v>
      </c>
      <c r="N37" s="499">
        <v>0.47</v>
      </c>
      <c r="O37" s="528">
        <v>5.1060000000000001E-2</v>
      </c>
      <c r="P37" s="499">
        <v>1</v>
      </c>
      <c r="Q37" s="528">
        <v>4.6989999999999997E-2</v>
      </c>
      <c r="R37" s="499">
        <v>0.96</v>
      </c>
      <c r="S37" s="499"/>
      <c r="T37" s="499">
        <v>50.6</v>
      </c>
      <c r="U37" s="499">
        <v>50.56</v>
      </c>
      <c r="V37" s="499">
        <v>48.85</v>
      </c>
      <c r="W37" s="499">
        <v>0.32</v>
      </c>
      <c r="X37" s="544">
        <v>0.28303899999999999</v>
      </c>
      <c r="Y37" s="548">
        <v>4.4000000000000002E-6</v>
      </c>
      <c r="Z37" s="544">
        <v>0.28302117154986484</v>
      </c>
      <c r="AA37" s="500">
        <v>9.0520335239171015</v>
      </c>
      <c r="AB37" s="499">
        <v>50.6</v>
      </c>
      <c r="AC37" s="500">
        <v>10.649230993855358</v>
      </c>
      <c r="AD37" s="500">
        <v>0.7</v>
      </c>
      <c r="AE37" s="499"/>
      <c r="AG37" s="521"/>
      <c r="AM37" s="346"/>
      <c r="AN37" s="346"/>
      <c r="AO37" s="324"/>
    </row>
    <row r="38" spans="1:41" s="516" customFormat="1" ht="12" customHeight="1" x14ac:dyDescent="0.15">
      <c r="A38" s="333">
        <v>38</v>
      </c>
      <c r="B38" s="547" t="s">
        <v>718</v>
      </c>
      <c r="C38" s="518"/>
      <c r="D38" s="515"/>
      <c r="E38" s="517"/>
      <c r="F38" s="518"/>
      <c r="G38" s="518"/>
      <c r="H38" s="499"/>
      <c r="I38" s="500"/>
      <c r="J38" s="499"/>
      <c r="K38" s="521"/>
      <c r="M38" s="528"/>
      <c r="N38" s="499"/>
      <c r="O38" s="517"/>
      <c r="P38" s="499"/>
      <c r="Q38" s="528"/>
      <c r="R38" s="499"/>
      <c r="S38" s="499"/>
      <c r="T38" s="500"/>
      <c r="U38" s="500"/>
      <c r="V38" s="500"/>
      <c r="W38" s="499"/>
      <c r="X38" s="513"/>
      <c r="Y38" s="546"/>
      <c r="Z38" s="513"/>
      <c r="AA38" s="513"/>
      <c r="AB38" s="500"/>
      <c r="AC38" s="513"/>
      <c r="AD38" s="513"/>
      <c r="AE38" s="513"/>
      <c r="AF38" s="513"/>
      <c r="AG38" s="546"/>
      <c r="AL38" s="513"/>
      <c r="AM38" s="346"/>
      <c r="AN38" s="346"/>
      <c r="AO38" s="324"/>
    </row>
    <row r="39" spans="1:41" s="513" customFormat="1" ht="12" customHeight="1" x14ac:dyDescent="0.15">
      <c r="A39" s="29">
        <v>39</v>
      </c>
      <c r="B39" s="521">
        <v>22</v>
      </c>
      <c r="C39" s="518"/>
      <c r="D39" s="515" t="s">
        <v>719</v>
      </c>
      <c r="E39" s="517">
        <v>1.23E-2</v>
      </c>
      <c r="F39" s="518">
        <v>8</v>
      </c>
      <c r="G39" s="541">
        <v>4317</v>
      </c>
      <c r="H39" s="542">
        <v>19.5</v>
      </c>
      <c r="I39" s="543">
        <v>37.700000000000003</v>
      </c>
      <c r="J39" s="542">
        <v>0.19</v>
      </c>
      <c r="K39" s="521"/>
      <c r="L39" s="518">
        <v>6935</v>
      </c>
      <c r="M39" s="528">
        <v>4.7800000000000004E-3</v>
      </c>
      <c r="N39" s="499">
        <v>0.37</v>
      </c>
      <c r="O39" s="528">
        <v>3.0700000000000002E-2</v>
      </c>
      <c r="P39" s="499">
        <v>0.96</v>
      </c>
      <c r="Q39" s="528">
        <v>4.6609999999999999E-2</v>
      </c>
      <c r="R39" s="499">
        <v>0.85</v>
      </c>
      <c r="S39" s="499"/>
      <c r="T39" s="499">
        <v>30.21</v>
      </c>
      <c r="U39" s="499">
        <v>30.34</v>
      </c>
      <c r="V39" s="499">
        <v>41.3</v>
      </c>
      <c r="W39" s="499">
        <v>0.47</v>
      </c>
      <c r="X39" s="544">
        <v>0.2829584</v>
      </c>
      <c r="Y39" s="548">
        <v>5.0000000000000004E-6</v>
      </c>
      <c r="Z39" s="544">
        <v>0.28296933534736368</v>
      </c>
      <c r="AA39" s="500">
        <v>7.08840730498983</v>
      </c>
      <c r="AB39" s="499">
        <v>30.21</v>
      </c>
      <c r="AC39" s="500">
        <v>7.8180791729088996</v>
      </c>
      <c r="AD39" s="500">
        <v>0.17683379462902327</v>
      </c>
      <c r="AE39" s="499"/>
      <c r="AG39" s="546"/>
      <c r="AM39" s="346"/>
      <c r="AN39" s="346"/>
      <c r="AO39" s="324"/>
    </row>
    <row r="40" spans="1:41" s="513" customFormat="1" ht="12" customHeight="1" x14ac:dyDescent="0.15">
      <c r="A40" s="333">
        <v>40</v>
      </c>
      <c r="B40" s="519">
        <v>23</v>
      </c>
      <c r="C40" s="518"/>
      <c r="D40" s="531" t="s">
        <v>720</v>
      </c>
      <c r="E40" s="523">
        <v>7.1000000000000004E-3</v>
      </c>
      <c r="F40" s="519">
        <v>7</v>
      </c>
      <c r="G40" s="549">
        <v>4227</v>
      </c>
      <c r="H40" s="550">
        <v>19.260000000000002</v>
      </c>
      <c r="I40" s="551">
        <v>8.4</v>
      </c>
      <c r="J40" s="550">
        <v>0.11</v>
      </c>
      <c r="K40" s="521"/>
      <c r="L40" s="519">
        <v>1087</v>
      </c>
      <c r="M40" s="522">
        <v>4.7999999999999996E-3</v>
      </c>
      <c r="N40" s="502">
        <v>0.37</v>
      </c>
      <c r="O40" s="522">
        <v>3.0870000000000002E-2</v>
      </c>
      <c r="P40" s="502">
        <v>0.54</v>
      </c>
      <c r="Q40" s="522">
        <v>4.6609999999999999E-2</v>
      </c>
      <c r="R40" s="502">
        <v>0.38</v>
      </c>
      <c r="S40" s="502"/>
      <c r="T40" s="502">
        <v>30.42</v>
      </c>
      <c r="U40" s="502">
        <v>30.73</v>
      </c>
      <c r="V40" s="502">
        <v>55.33</v>
      </c>
      <c r="W40" s="502">
        <v>0.71</v>
      </c>
      <c r="X40" s="548">
        <v>0.28305900000000001</v>
      </c>
      <c r="Y40" s="548">
        <v>3.8E-6</v>
      </c>
      <c r="Z40" s="548">
        <v>0.28303081760484672</v>
      </c>
      <c r="AA40" s="520">
        <v>9.2626769456556826</v>
      </c>
      <c r="AB40" s="502">
        <v>30.42</v>
      </c>
      <c r="AC40" s="520">
        <v>9.9925073515355951</v>
      </c>
      <c r="AD40" s="520">
        <v>0.13439368391860818</v>
      </c>
      <c r="AE40" s="499"/>
      <c r="AF40" s="546"/>
      <c r="AG40" s="546"/>
      <c r="AM40" s="346"/>
      <c r="AN40" s="346"/>
      <c r="AO40" s="324"/>
    </row>
    <row r="41" spans="1:41" s="513" customFormat="1" ht="12" customHeight="1" x14ac:dyDescent="0.15">
      <c r="A41" s="29">
        <v>41</v>
      </c>
      <c r="B41" s="519">
        <v>24</v>
      </c>
      <c r="C41" s="518"/>
      <c r="D41" s="531" t="s">
        <v>721</v>
      </c>
      <c r="E41" s="523">
        <v>2.1899999999999999E-2</v>
      </c>
      <c r="F41" s="519">
        <v>4</v>
      </c>
      <c r="G41" s="549">
        <v>3956</v>
      </c>
      <c r="H41" s="550">
        <v>17.97</v>
      </c>
      <c r="I41" s="551">
        <v>7.46</v>
      </c>
      <c r="J41" s="550">
        <v>0.17</v>
      </c>
      <c r="K41" s="521"/>
      <c r="L41" s="519">
        <v>3520</v>
      </c>
      <c r="M41" s="522">
        <v>4.7699999999999999E-3</v>
      </c>
      <c r="N41" s="502">
        <v>0.36</v>
      </c>
      <c r="O41" s="522">
        <v>3.0759999999999999E-2</v>
      </c>
      <c r="P41" s="502">
        <v>0.42</v>
      </c>
      <c r="Q41" s="522">
        <v>4.6769999999999999E-2</v>
      </c>
      <c r="R41" s="502">
        <v>0.18</v>
      </c>
      <c r="S41" s="502"/>
      <c r="T41" s="502">
        <v>30.68</v>
      </c>
      <c r="U41" s="502">
        <v>30.76</v>
      </c>
      <c r="V41" s="502">
        <v>37.28</v>
      </c>
      <c r="W41" s="502">
        <v>0.9</v>
      </c>
      <c r="X41" s="548">
        <v>0.28297699999999998</v>
      </c>
      <c r="Y41" s="548">
        <v>3.9999999999999998E-6</v>
      </c>
      <c r="Z41" s="548">
        <v>0.28298793627029006</v>
      </c>
      <c r="AA41" s="520">
        <v>7.74621369764475</v>
      </c>
      <c r="AB41" s="502">
        <v>30.68</v>
      </c>
      <c r="AC41" s="520">
        <v>8.4759335298467082</v>
      </c>
      <c r="AD41" s="520">
        <v>0.14146703570400376</v>
      </c>
      <c r="AE41" s="499"/>
      <c r="AF41" s="546"/>
      <c r="AG41" s="546"/>
      <c r="AM41" s="346"/>
      <c r="AN41" s="346"/>
      <c r="AO41" s="324"/>
    </row>
    <row r="42" spans="1:41" s="513" customFormat="1" ht="12" customHeight="1" x14ac:dyDescent="0.15">
      <c r="A42" s="333">
        <v>42</v>
      </c>
      <c r="B42" s="519">
        <v>26</v>
      </c>
      <c r="C42" s="518"/>
      <c r="D42" s="515" t="s">
        <v>722</v>
      </c>
      <c r="E42" s="517">
        <v>6.3E-3</v>
      </c>
      <c r="F42" s="518">
        <v>1</v>
      </c>
      <c r="G42" s="541">
        <v>3419</v>
      </c>
      <c r="H42" s="542">
        <v>19.16</v>
      </c>
      <c r="I42" s="551">
        <v>26.4</v>
      </c>
      <c r="J42" s="542">
        <v>0.06</v>
      </c>
      <c r="K42" s="521"/>
      <c r="L42" s="518">
        <v>315</v>
      </c>
      <c r="M42" s="528">
        <v>5.7499999999999999E-3</v>
      </c>
      <c r="N42" s="499">
        <v>0.37</v>
      </c>
      <c r="O42" s="528">
        <v>3.8789999999999998E-2</v>
      </c>
      <c r="P42" s="499">
        <v>1.22</v>
      </c>
      <c r="Q42" s="528">
        <v>4.8919999999999998E-2</v>
      </c>
      <c r="R42" s="499">
        <v>1.1299999999999999</v>
      </c>
      <c r="S42" s="499"/>
      <c r="T42" s="499">
        <v>37</v>
      </c>
      <c r="U42" s="499">
        <v>38.6</v>
      </c>
      <c r="V42" s="500">
        <v>144</v>
      </c>
      <c r="W42" s="499">
        <v>0.39</v>
      </c>
      <c r="X42" s="544">
        <v>0.28284300000000001</v>
      </c>
      <c r="Y42" s="548">
        <v>9.0000000000000002E-6</v>
      </c>
      <c r="Z42" s="544">
        <v>0.28285392962125028</v>
      </c>
      <c r="AA42" s="500">
        <v>3.0071783957129394</v>
      </c>
      <c r="AB42" s="499">
        <v>37</v>
      </c>
      <c r="AC42" s="500">
        <v>3.7365526787801091</v>
      </c>
      <c r="AD42" s="500">
        <v>0.31830083033302703</v>
      </c>
      <c r="AE42" s="499"/>
      <c r="AG42" s="546"/>
      <c r="AM42" s="346"/>
      <c r="AN42" s="346"/>
      <c r="AO42" s="324"/>
    </row>
    <row r="43" spans="1:41" s="513" customFormat="1" ht="12" customHeight="1" x14ac:dyDescent="0.15">
      <c r="A43" s="29">
        <v>43</v>
      </c>
      <c r="B43" s="519">
        <v>27</v>
      </c>
      <c r="C43" s="518"/>
      <c r="D43" s="531" t="s">
        <v>723</v>
      </c>
      <c r="E43" s="523">
        <v>1.7000000000000001E-2</v>
      </c>
      <c r="F43" s="519">
        <v>7</v>
      </c>
      <c r="G43" s="549">
        <v>3976</v>
      </c>
      <c r="H43" s="550">
        <v>17.829999999999998</v>
      </c>
      <c r="I43" s="551">
        <v>2.89</v>
      </c>
      <c r="J43" s="550">
        <v>0.2</v>
      </c>
      <c r="K43" s="521"/>
      <c r="L43" s="519">
        <v>6935</v>
      </c>
      <c r="M43" s="522">
        <v>4.6800000000000001E-3</v>
      </c>
      <c r="N43" s="502">
        <v>0.37</v>
      </c>
      <c r="O43" s="522">
        <v>3.0159999999999999E-2</v>
      </c>
      <c r="P43" s="502">
        <v>0.42</v>
      </c>
      <c r="Q43" s="522">
        <v>4.6710000000000002E-2</v>
      </c>
      <c r="R43" s="502">
        <v>0.15</v>
      </c>
      <c r="S43" s="502"/>
      <c r="T43" s="502">
        <v>30.12</v>
      </c>
      <c r="U43" s="502">
        <v>30.17</v>
      </c>
      <c r="V43" s="502">
        <v>34.67</v>
      </c>
      <c r="W43" s="502">
        <v>0.94</v>
      </c>
      <c r="X43" s="548">
        <v>0.28303800000000001</v>
      </c>
      <c r="Y43" s="548">
        <v>3.1E-6</v>
      </c>
      <c r="Z43" s="548">
        <v>0.28300981946532833</v>
      </c>
      <c r="AA43" s="520">
        <v>8.5200949531532029</v>
      </c>
      <c r="AB43" s="502">
        <v>30.12</v>
      </c>
      <c r="AC43" s="520">
        <v>9.2498712132948651</v>
      </c>
      <c r="AD43" s="520">
        <v>0.10963695266971918</v>
      </c>
      <c r="AE43" s="499"/>
      <c r="AF43" s="546"/>
      <c r="AG43" s="546"/>
      <c r="AM43" s="346"/>
      <c r="AN43" s="346"/>
      <c r="AO43" s="324"/>
    </row>
    <row r="44" spans="1:41" s="513" customFormat="1" ht="12" customHeight="1" x14ac:dyDescent="0.15">
      <c r="A44" s="333">
        <v>44</v>
      </c>
      <c r="B44" s="519">
        <v>28</v>
      </c>
      <c r="C44" s="518"/>
      <c r="D44" s="515" t="s">
        <v>723</v>
      </c>
      <c r="E44" s="517">
        <v>1.89E-2</v>
      </c>
      <c r="F44" s="518">
        <v>4</v>
      </c>
      <c r="G44" s="541">
        <v>3445</v>
      </c>
      <c r="H44" s="542">
        <v>15.21</v>
      </c>
      <c r="I44" s="543">
        <v>3.24</v>
      </c>
      <c r="J44" s="542">
        <v>0.16</v>
      </c>
      <c r="K44" s="521"/>
      <c r="L44" s="518">
        <v>5948</v>
      </c>
      <c r="M44" s="528">
        <v>4.6800000000000001E-3</v>
      </c>
      <c r="N44" s="499">
        <v>0.39</v>
      </c>
      <c r="O44" s="528">
        <v>3.0110000000000001E-2</v>
      </c>
      <c r="P44" s="499">
        <v>0.43</v>
      </c>
      <c r="Q44" s="528">
        <v>4.6699999999999998E-2</v>
      </c>
      <c r="R44" s="499">
        <v>0.17</v>
      </c>
      <c r="S44" s="499"/>
      <c r="T44" s="499">
        <v>30.08</v>
      </c>
      <c r="U44" s="499">
        <v>30.12</v>
      </c>
      <c r="V44" s="499">
        <v>33.380000000000003</v>
      </c>
      <c r="W44" s="499">
        <v>0.92</v>
      </c>
      <c r="X44" s="544">
        <v>0.28304400000000002</v>
      </c>
      <c r="Y44" s="548">
        <v>2.2000000000000001E-6</v>
      </c>
      <c r="Z44" s="544">
        <v>0.28301581893376221</v>
      </c>
      <c r="AA44" s="500">
        <v>8.7322612367273038</v>
      </c>
      <c r="AB44" s="499">
        <v>30.08</v>
      </c>
      <c r="AC44" s="500">
        <v>9.4620529670798952</v>
      </c>
      <c r="AD44" s="500">
        <v>7.7806869637397469E-2</v>
      </c>
      <c r="AE44" s="499"/>
      <c r="AG44" s="546"/>
      <c r="AM44" s="346"/>
      <c r="AN44" s="346"/>
      <c r="AO44" s="324"/>
    </row>
    <row r="45" spans="1:41" s="513" customFormat="1" ht="12" customHeight="1" x14ac:dyDescent="0.15">
      <c r="A45" s="29">
        <v>45</v>
      </c>
      <c r="B45" s="519"/>
      <c r="C45" s="518"/>
      <c r="D45" s="515"/>
      <c r="E45" s="517"/>
      <c r="F45" s="518"/>
      <c r="G45" s="541"/>
      <c r="H45" s="542"/>
      <c r="I45" s="543"/>
      <c r="J45" s="542"/>
      <c r="K45" s="521"/>
      <c r="L45" s="518"/>
      <c r="M45" s="528"/>
      <c r="N45" s="499"/>
      <c r="O45" s="528"/>
      <c r="P45" s="499"/>
      <c r="Q45" s="528"/>
      <c r="R45" s="499"/>
      <c r="S45" s="499"/>
      <c r="T45" s="499"/>
      <c r="U45" s="499"/>
      <c r="V45" s="499"/>
      <c r="W45" s="499"/>
      <c r="X45" s="516"/>
      <c r="Y45" s="521"/>
      <c r="AG45" s="546"/>
      <c r="AM45" s="346"/>
      <c r="AN45" s="346"/>
      <c r="AO45" s="324"/>
    </row>
    <row r="46" spans="1:41" s="513" customFormat="1" ht="12" customHeight="1" x14ac:dyDescent="0.15">
      <c r="A46" s="333">
        <v>46</v>
      </c>
      <c r="B46" s="547" t="s">
        <v>724</v>
      </c>
      <c r="C46" s="518"/>
      <c r="D46" s="515"/>
      <c r="E46" s="517"/>
      <c r="F46" s="518"/>
      <c r="G46" s="541"/>
      <c r="H46" s="542"/>
      <c r="I46" s="543"/>
      <c r="J46" s="542"/>
      <c r="K46" s="521"/>
      <c r="L46" s="518"/>
      <c r="M46" s="528"/>
      <c r="N46" s="499"/>
      <c r="O46" s="517"/>
      <c r="P46" s="499"/>
      <c r="Q46" s="528"/>
      <c r="R46" s="499"/>
      <c r="S46" s="499"/>
      <c r="T46" s="500"/>
      <c r="U46" s="500"/>
      <c r="V46" s="500"/>
      <c r="W46" s="499"/>
      <c r="X46" s="516"/>
      <c r="Y46" s="521"/>
      <c r="Z46" s="516"/>
      <c r="AA46" s="516"/>
      <c r="AB46" s="516"/>
      <c r="AC46" s="516"/>
      <c r="AD46" s="516"/>
      <c r="AE46" s="516"/>
      <c r="AF46" s="516"/>
      <c r="AG46" s="521"/>
      <c r="AL46" s="516"/>
      <c r="AM46" s="346"/>
      <c r="AN46" s="346"/>
      <c r="AO46" s="324"/>
    </row>
    <row r="47" spans="1:41" s="516" customFormat="1" ht="12" customHeight="1" x14ac:dyDescent="0.15">
      <c r="A47" s="29">
        <v>47</v>
      </c>
      <c r="B47" s="516">
        <v>29</v>
      </c>
      <c r="C47" s="518"/>
      <c r="D47" s="515" t="s">
        <v>721</v>
      </c>
      <c r="E47" s="517">
        <v>3.1600000000000003E-2</v>
      </c>
      <c r="F47" s="518">
        <v>4</v>
      </c>
      <c r="G47" s="541">
        <v>376</v>
      </c>
      <c r="H47" s="542">
        <v>131.44999999999999</v>
      </c>
      <c r="I47" s="543">
        <v>2.37</v>
      </c>
      <c r="J47" s="542">
        <v>0.43</v>
      </c>
      <c r="L47" s="518">
        <v>104052</v>
      </c>
      <c r="M47" s="528">
        <v>0.32727000000000001</v>
      </c>
      <c r="N47" s="499">
        <v>0.33</v>
      </c>
      <c r="O47" s="517">
        <v>5.1298000000000004</v>
      </c>
      <c r="P47" s="499">
        <v>0.38</v>
      </c>
      <c r="Q47" s="528">
        <v>0.11368</v>
      </c>
      <c r="R47" s="499">
        <v>0.1</v>
      </c>
      <c r="S47" s="499"/>
      <c r="T47" s="500">
        <v>1825.1</v>
      </c>
      <c r="U47" s="500">
        <v>1841.1</v>
      </c>
      <c r="V47" s="500">
        <v>1859.1</v>
      </c>
      <c r="W47" s="499">
        <v>0.97</v>
      </c>
      <c r="AM47" s="346"/>
      <c r="AN47" s="346"/>
      <c r="AO47" s="324"/>
    </row>
    <row r="48" spans="1:41" s="516" customFormat="1" ht="12" customHeight="1" x14ac:dyDescent="0.15">
      <c r="A48" s="333">
        <v>48</v>
      </c>
      <c r="B48" s="518">
        <v>30</v>
      </c>
      <c r="C48" s="518"/>
      <c r="D48" s="515" t="s">
        <v>725</v>
      </c>
      <c r="E48" s="517">
        <v>1.5599999999999999E-2</v>
      </c>
      <c r="F48" s="518">
        <v>6</v>
      </c>
      <c r="G48" s="541">
        <v>232</v>
      </c>
      <c r="H48" s="542">
        <v>78.47</v>
      </c>
      <c r="I48" s="543">
        <v>2.89</v>
      </c>
      <c r="J48" s="542">
        <v>0.45</v>
      </c>
      <c r="L48" s="518">
        <v>24992</v>
      </c>
      <c r="M48" s="528">
        <v>0.31502000000000002</v>
      </c>
      <c r="N48" s="499">
        <v>0.34</v>
      </c>
      <c r="O48" s="517">
        <v>4.9295</v>
      </c>
      <c r="P48" s="499">
        <v>0.38</v>
      </c>
      <c r="Q48" s="528">
        <v>0.11348999999999999</v>
      </c>
      <c r="R48" s="499">
        <v>0.11</v>
      </c>
      <c r="S48" s="499"/>
      <c r="T48" s="500">
        <v>1765.4</v>
      </c>
      <c r="U48" s="500">
        <v>1807.3</v>
      </c>
      <c r="V48" s="500">
        <v>1856.1</v>
      </c>
      <c r="W48" s="499">
        <v>0.96</v>
      </c>
      <c r="AM48" s="346"/>
      <c r="AN48" s="346"/>
      <c r="AO48" s="324"/>
    </row>
    <row r="49" spans="1:41" s="516" customFormat="1" ht="12" customHeight="1" x14ac:dyDescent="0.15">
      <c r="A49" s="29">
        <v>49</v>
      </c>
      <c r="B49" s="518">
        <v>31</v>
      </c>
      <c r="C49" s="518"/>
      <c r="D49" s="515" t="s">
        <v>726</v>
      </c>
      <c r="E49" s="517">
        <v>2.0899999999999998E-2</v>
      </c>
      <c r="F49" s="518">
        <v>5</v>
      </c>
      <c r="G49" s="541">
        <v>273</v>
      </c>
      <c r="H49" s="542">
        <v>91.62</v>
      </c>
      <c r="I49" s="543">
        <v>3.9</v>
      </c>
      <c r="J49" s="542">
        <v>0.42</v>
      </c>
      <c r="L49" s="518">
        <v>28915</v>
      </c>
      <c r="M49" s="528">
        <v>0.31528</v>
      </c>
      <c r="N49" s="499">
        <v>0.33</v>
      </c>
      <c r="O49" s="517">
        <v>4.9382999999999999</v>
      </c>
      <c r="P49" s="499">
        <v>0.38</v>
      </c>
      <c r="Q49" s="528">
        <v>0.11360000000000001</v>
      </c>
      <c r="R49" s="499">
        <v>0.11</v>
      </c>
      <c r="S49" s="499"/>
      <c r="T49" s="500">
        <v>1766.6</v>
      </c>
      <c r="U49" s="500">
        <v>1808.8</v>
      </c>
      <c r="V49" s="500">
        <v>1857.8</v>
      </c>
      <c r="W49" s="499">
        <v>0.96</v>
      </c>
      <c r="AM49" s="346"/>
      <c r="AN49" s="346"/>
      <c r="AO49" s="324"/>
    </row>
    <row r="50" spans="1:41" s="516" customFormat="1" ht="12" customHeight="1" x14ac:dyDescent="0.15">
      <c r="A50" s="333">
        <v>50</v>
      </c>
      <c r="B50" s="518">
        <v>32</v>
      </c>
      <c r="C50" s="518"/>
      <c r="D50" s="515" t="s">
        <v>727</v>
      </c>
      <c r="E50" s="517">
        <v>3.2899999999999999E-2</v>
      </c>
      <c r="F50" s="518">
        <v>5</v>
      </c>
      <c r="G50" s="541">
        <v>210</v>
      </c>
      <c r="H50" s="542">
        <v>67.8</v>
      </c>
      <c r="I50" s="543">
        <v>15.2</v>
      </c>
      <c r="J50" s="542">
        <v>0.41</v>
      </c>
      <c r="L50" s="518">
        <v>8739</v>
      </c>
      <c r="M50" s="528">
        <v>0.30393999999999999</v>
      </c>
      <c r="N50" s="499">
        <v>0.33</v>
      </c>
      <c r="O50" s="517">
        <v>4.7610000000000001</v>
      </c>
      <c r="P50" s="499">
        <v>0.38</v>
      </c>
      <c r="Q50" s="528">
        <v>0.11361</v>
      </c>
      <c r="R50" s="499">
        <v>0.11</v>
      </c>
      <c r="S50" s="499"/>
      <c r="T50" s="500">
        <v>1710.8</v>
      </c>
      <c r="U50" s="500">
        <v>1778</v>
      </c>
      <c r="V50" s="500">
        <v>1857.9</v>
      </c>
      <c r="W50" s="499">
        <v>0.96</v>
      </c>
      <c r="AM50" s="346"/>
      <c r="AN50" s="346"/>
      <c r="AO50" s="324"/>
    </row>
    <row r="51" spans="1:41" s="516" customFormat="1" ht="12" customHeight="1" x14ac:dyDescent="0.15">
      <c r="A51" s="29">
        <v>51</v>
      </c>
      <c r="B51" s="521"/>
      <c r="C51" s="518"/>
      <c r="D51" s="531"/>
      <c r="E51" s="523"/>
      <c r="F51" s="521"/>
      <c r="G51" s="549"/>
      <c r="H51" s="550"/>
      <c r="I51" s="551"/>
      <c r="J51" s="550"/>
      <c r="K51" s="521"/>
      <c r="L51" s="521"/>
      <c r="M51" s="522"/>
      <c r="N51" s="502"/>
      <c r="O51" s="523"/>
      <c r="P51" s="502"/>
      <c r="Q51" s="522"/>
      <c r="R51" s="502"/>
      <c r="S51" s="521"/>
      <c r="T51" s="520"/>
      <c r="U51" s="520"/>
      <c r="V51" s="520"/>
      <c r="W51" s="502"/>
      <c r="X51" s="502"/>
      <c r="Y51" s="502"/>
      <c r="Z51" s="502"/>
      <c r="AA51" s="502"/>
      <c r="AB51" s="546"/>
      <c r="AC51" s="502"/>
      <c r="AD51" s="502"/>
      <c r="AE51" s="502"/>
      <c r="AF51" s="546"/>
      <c r="AG51" s="546"/>
      <c r="AL51" s="546"/>
      <c r="AM51" s="346"/>
      <c r="AN51" s="346"/>
      <c r="AO51" s="324"/>
    </row>
    <row r="52" spans="1:41" s="546" customFormat="1" ht="20" x14ac:dyDescent="0.2">
      <c r="A52" s="333">
        <v>52</v>
      </c>
      <c r="B52" s="720" t="s">
        <v>1355</v>
      </c>
      <c r="C52" s="518"/>
      <c r="D52" s="230"/>
      <c r="E52" s="552"/>
      <c r="F52" s="230"/>
      <c r="G52" s="230"/>
      <c r="H52" s="230"/>
      <c r="I52" s="553"/>
      <c r="J52" s="538"/>
      <c r="K52" s="554"/>
      <c r="L52" s="554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333"/>
      <c r="AC52" s="230"/>
      <c r="AD52" s="230"/>
      <c r="AE52" s="230"/>
      <c r="AF52" s="333"/>
      <c r="AG52" s="29"/>
      <c r="AL52" s="333"/>
      <c r="AM52" s="346"/>
      <c r="AN52" s="346"/>
      <c r="AO52" s="324"/>
    </row>
    <row r="53" spans="1:41" ht="12" customHeight="1" x14ac:dyDescent="0.15">
      <c r="A53" s="29">
        <v>53</v>
      </c>
      <c r="B53" s="333" t="s">
        <v>323</v>
      </c>
      <c r="C53" s="518"/>
      <c r="D53" s="333"/>
      <c r="E53" s="333" t="s">
        <v>324</v>
      </c>
      <c r="F53" s="333" t="s">
        <v>323</v>
      </c>
      <c r="G53" s="333" t="s">
        <v>59</v>
      </c>
      <c r="H53" s="333" t="s">
        <v>325</v>
      </c>
      <c r="I53" s="333" t="s">
        <v>326</v>
      </c>
      <c r="J53" s="333" t="s">
        <v>327</v>
      </c>
      <c r="L53" s="333" t="s">
        <v>137</v>
      </c>
      <c r="M53" s="333" t="s">
        <v>328</v>
      </c>
      <c r="N53" s="333" t="s">
        <v>329</v>
      </c>
      <c r="O53" s="333" t="s">
        <v>330</v>
      </c>
      <c r="P53" s="333" t="s">
        <v>329</v>
      </c>
      <c r="Q53" s="333" t="s">
        <v>331</v>
      </c>
      <c r="R53" s="333" t="s">
        <v>329</v>
      </c>
      <c r="T53" s="333" t="s">
        <v>332</v>
      </c>
      <c r="U53" s="333" t="s">
        <v>332</v>
      </c>
      <c r="V53" s="333" t="s">
        <v>332</v>
      </c>
      <c r="W53" s="333" t="s">
        <v>329</v>
      </c>
      <c r="AM53" s="346"/>
      <c r="AN53" s="346"/>
      <c r="AO53" s="324"/>
    </row>
    <row r="54" spans="1:41" ht="12" customHeight="1" x14ac:dyDescent="0.15">
      <c r="A54" s="333">
        <v>54</v>
      </c>
      <c r="C54" s="518"/>
      <c r="D54" s="333"/>
      <c r="E54" s="333" t="s">
        <v>333</v>
      </c>
      <c r="F54" s="333" t="s">
        <v>334</v>
      </c>
      <c r="G54" s="333" t="s">
        <v>335</v>
      </c>
      <c r="H54" s="333" t="s">
        <v>336</v>
      </c>
      <c r="I54" s="333" t="s">
        <v>337</v>
      </c>
      <c r="J54" s="333" t="s">
        <v>338</v>
      </c>
      <c r="L54" s="333" t="s">
        <v>339</v>
      </c>
      <c r="M54" s="333" t="s">
        <v>340</v>
      </c>
      <c r="N54" s="333" t="s">
        <v>341</v>
      </c>
      <c r="O54" s="333" t="s">
        <v>342</v>
      </c>
      <c r="P54" s="333" t="s">
        <v>343</v>
      </c>
      <c r="Q54" s="333" t="s">
        <v>340</v>
      </c>
      <c r="R54" s="333" t="s">
        <v>343</v>
      </c>
      <c r="T54" s="333" t="s">
        <v>328</v>
      </c>
      <c r="U54" s="333" t="s">
        <v>330</v>
      </c>
      <c r="V54" s="333" t="s">
        <v>344</v>
      </c>
      <c r="W54" s="333" t="s">
        <v>345</v>
      </c>
      <c r="X54" s="30" t="s">
        <v>347</v>
      </c>
      <c r="Y54" s="333" t="s">
        <v>346</v>
      </c>
      <c r="Z54" s="333" t="s">
        <v>348</v>
      </c>
      <c r="AM54" s="346"/>
      <c r="AN54" s="346"/>
      <c r="AO54" s="324"/>
    </row>
    <row r="55" spans="1:41" ht="12" customHeight="1" x14ac:dyDescent="0.15">
      <c r="A55" s="29">
        <v>55</v>
      </c>
      <c r="B55" s="29" t="s">
        <v>349</v>
      </c>
      <c r="C55" s="518"/>
      <c r="D55" s="333"/>
      <c r="E55" s="333" t="s">
        <v>350</v>
      </c>
      <c r="F55" s="333" t="s">
        <v>351</v>
      </c>
      <c r="G55" s="333" t="s">
        <v>352</v>
      </c>
      <c r="H55" s="333" t="s">
        <v>353</v>
      </c>
      <c r="I55" s="333"/>
      <c r="J55" s="333"/>
      <c r="K55" s="29"/>
      <c r="T55" s="333"/>
      <c r="U55" s="333"/>
      <c r="V55" s="333"/>
      <c r="X55" s="30"/>
      <c r="Y55" s="29"/>
      <c r="Z55" s="333" t="s">
        <v>322</v>
      </c>
      <c r="AG55" s="29"/>
      <c r="AM55" s="346"/>
      <c r="AN55" s="346"/>
      <c r="AO55" s="324"/>
    </row>
    <row r="56" spans="1:41" ht="12" customHeight="1" x14ac:dyDescent="0.15">
      <c r="A56" s="333">
        <v>56</v>
      </c>
      <c r="B56" s="333">
        <v>21</v>
      </c>
      <c r="C56" s="518"/>
      <c r="D56" s="333"/>
      <c r="E56" s="333">
        <v>1.6999999999999999E-3</v>
      </c>
      <c r="F56" s="333">
        <v>1</v>
      </c>
      <c r="G56" s="333">
        <v>384</v>
      </c>
      <c r="H56" s="333">
        <v>7.43</v>
      </c>
      <c r="I56" s="333">
        <v>1.1000000000000001</v>
      </c>
      <c r="J56" s="333">
        <v>0.77</v>
      </c>
      <c r="L56" s="333">
        <v>699</v>
      </c>
      <c r="M56" s="333">
        <v>1.7500000000000002E-2</v>
      </c>
      <c r="N56" s="333">
        <v>0.78</v>
      </c>
      <c r="O56" s="333">
        <v>0.11595999999999999</v>
      </c>
      <c r="P56" s="333">
        <v>1.64</v>
      </c>
      <c r="Q56" s="333">
        <v>4.8070000000000002E-2</v>
      </c>
      <c r="R56" s="333">
        <v>1.43</v>
      </c>
      <c r="T56" s="333">
        <v>111.82</v>
      </c>
      <c r="U56" s="333">
        <v>111.4</v>
      </c>
      <c r="V56" s="333">
        <v>102.52</v>
      </c>
      <c r="W56" s="333">
        <v>0.49</v>
      </c>
      <c r="X56" s="30">
        <v>0.283113</v>
      </c>
      <c r="Y56" s="333">
        <v>7</v>
      </c>
      <c r="Z56" s="333">
        <v>0.28310200000000002</v>
      </c>
      <c r="AB56" s="333">
        <v>111.82</v>
      </c>
      <c r="AC56" s="333">
        <v>14.6</v>
      </c>
      <c r="AM56" s="346"/>
      <c r="AN56" s="346"/>
      <c r="AO56" s="324"/>
    </row>
    <row r="57" spans="1:41" ht="12" customHeight="1" x14ac:dyDescent="0.15">
      <c r="A57" s="29">
        <v>57</v>
      </c>
      <c r="B57" s="333">
        <v>22</v>
      </c>
      <c r="C57" s="518"/>
      <c r="D57" s="333"/>
      <c r="E57" s="333">
        <v>1.9E-3</v>
      </c>
      <c r="F57" s="333">
        <v>2</v>
      </c>
      <c r="G57" s="333">
        <v>135</v>
      </c>
      <c r="H57" s="333">
        <v>2.54</v>
      </c>
      <c r="I57" s="333">
        <v>0.5</v>
      </c>
      <c r="J57" s="333">
        <v>0.59</v>
      </c>
      <c r="L57" s="333">
        <v>574</v>
      </c>
      <c r="M57" s="333">
        <v>1.7430000000000001E-2</v>
      </c>
      <c r="N57" s="333">
        <v>2.31</v>
      </c>
      <c r="O57" s="333">
        <v>0.11772000000000001</v>
      </c>
      <c r="P57" s="333">
        <v>6.32</v>
      </c>
      <c r="Q57" s="333">
        <v>4.8989999999999999E-2</v>
      </c>
      <c r="R57" s="333">
        <v>6.03</v>
      </c>
      <c r="T57" s="333">
        <v>111.39</v>
      </c>
      <c r="U57" s="333">
        <v>113.01</v>
      </c>
      <c r="V57" s="333">
        <v>147.28</v>
      </c>
      <c r="W57" s="333">
        <v>0.31</v>
      </c>
      <c r="X57" s="30">
        <v>0.28310000000000002</v>
      </c>
      <c r="Y57" s="333">
        <v>10</v>
      </c>
      <c r="Z57" s="333">
        <v>0.28308899999999998</v>
      </c>
      <c r="AB57" s="333">
        <v>111.39</v>
      </c>
      <c r="AC57" s="333">
        <v>14.2</v>
      </c>
      <c r="AM57" s="346"/>
      <c r="AN57" s="346"/>
      <c r="AO57" s="324"/>
    </row>
    <row r="58" spans="1:41" ht="12" customHeight="1" x14ac:dyDescent="0.15">
      <c r="A58" s="333">
        <v>58</v>
      </c>
      <c r="B58" s="333">
        <v>23</v>
      </c>
      <c r="C58" s="518"/>
      <c r="D58" s="333"/>
      <c r="E58" s="333">
        <v>3.5999999999999999E-3</v>
      </c>
      <c r="F58" s="333">
        <v>3</v>
      </c>
      <c r="G58" s="333">
        <v>162</v>
      </c>
      <c r="H58" s="333">
        <v>3.1</v>
      </c>
      <c r="I58" s="333">
        <v>0.4</v>
      </c>
      <c r="J58" s="333">
        <v>0.64</v>
      </c>
      <c r="L58" s="333">
        <v>1669</v>
      </c>
      <c r="M58" s="333">
        <v>1.755E-2</v>
      </c>
      <c r="N58" s="333">
        <v>0.87</v>
      </c>
      <c r="O58" s="333">
        <v>0.11803</v>
      </c>
      <c r="P58" s="333">
        <v>1.39</v>
      </c>
      <c r="Q58" s="333">
        <v>4.8770000000000001E-2</v>
      </c>
      <c r="R58" s="333">
        <v>1.3</v>
      </c>
      <c r="T58" s="333">
        <v>112.17</v>
      </c>
      <c r="U58" s="333">
        <v>113.28</v>
      </c>
      <c r="V58" s="333">
        <v>136.72999999999999</v>
      </c>
      <c r="W58" s="333">
        <v>0.41</v>
      </c>
      <c r="X58" s="30"/>
      <c r="AB58" s="333">
        <v>112.17</v>
      </c>
      <c r="AM58" s="346"/>
      <c r="AN58" s="346"/>
      <c r="AO58" s="324"/>
    </row>
    <row r="59" spans="1:41" ht="12" customHeight="1" x14ac:dyDescent="0.15">
      <c r="A59" s="29">
        <v>59</v>
      </c>
      <c r="B59" s="333">
        <v>24</v>
      </c>
      <c r="C59" s="518"/>
      <c r="D59" s="333"/>
      <c r="E59" s="333">
        <v>1.1999999999999999E-3</v>
      </c>
      <c r="F59" s="333">
        <v>3</v>
      </c>
      <c r="G59" s="333">
        <v>291</v>
      </c>
      <c r="H59" s="333">
        <v>5.48</v>
      </c>
      <c r="I59" s="333">
        <v>3.1</v>
      </c>
      <c r="J59" s="333">
        <v>0.64</v>
      </c>
      <c r="L59" s="333">
        <v>143</v>
      </c>
      <c r="M59" s="333">
        <v>1.7399999999999999E-2</v>
      </c>
      <c r="N59" s="333">
        <v>0.52</v>
      </c>
      <c r="O59" s="333">
        <v>0.10954</v>
      </c>
      <c r="P59" s="333">
        <v>3.51</v>
      </c>
      <c r="Q59" s="333">
        <v>4.5659999999999999E-2</v>
      </c>
      <c r="R59" s="333">
        <v>3.38</v>
      </c>
      <c r="T59" s="333">
        <v>111.2</v>
      </c>
      <c r="U59" s="333">
        <v>105.54</v>
      </c>
      <c r="V59" s="333">
        <v>103.74</v>
      </c>
      <c r="W59" s="333">
        <v>0.41</v>
      </c>
      <c r="X59" s="30">
        <v>0.283086</v>
      </c>
      <c r="Y59" s="333">
        <v>14</v>
      </c>
      <c r="Z59" s="333">
        <v>0.28307500000000002</v>
      </c>
      <c r="AB59" s="333">
        <v>111.2</v>
      </c>
      <c r="AC59" s="333">
        <v>13.7</v>
      </c>
      <c r="AM59" s="346"/>
      <c r="AN59" s="346"/>
      <c r="AO59" s="324"/>
    </row>
    <row r="60" spans="1:41" ht="12" customHeight="1" x14ac:dyDescent="0.15">
      <c r="A60" s="333">
        <v>60</v>
      </c>
      <c r="B60" s="333">
        <v>25</v>
      </c>
      <c r="C60" s="518"/>
      <c r="D60" s="333"/>
      <c r="E60" s="333">
        <v>2.5999999999999999E-3</v>
      </c>
      <c r="F60" s="333">
        <v>2</v>
      </c>
      <c r="G60" s="333">
        <v>338</v>
      </c>
      <c r="H60" s="333">
        <v>6.19</v>
      </c>
      <c r="I60" s="333">
        <v>4</v>
      </c>
      <c r="J60" s="333">
        <v>0.52</v>
      </c>
      <c r="L60" s="333">
        <v>258</v>
      </c>
      <c r="M60" s="333">
        <v>1.7340000000000001E-2</v>
      </c>
      <c r="N60" s="333">
        <v>1.81</v>
      </c>
      <c r="O60" s="333">
        <v>0.11679</v>
      </c>
      <c r="P60" s="333">
        <v>2.3199999999999998</v>
      </c>
      <c r="Q60" s="333">
        <v>4.8849999999999998E-2</v>
      </c>
      <c r="R60" s="333">
        <v>2.2400000000000002</v>
      </c>
      <c r="T60" s="333">
        <v>110.82</v>
      </c>
      <c r="U60" s="333">
        <v>112.16</v>
      </c>
      <c r="V60" s="333">
        <v>140.62</v>
      </c>
      <c r="W60" s="333">
        <v>0.43</v>
      </c>
      <c r="X60" s="30"/>
      <c r="AB60" s="333">
        <v>110.82</v>
      </c>
      <c r="AM60" s="346"/>
      <c r="AN60" s="346"/>
      <c r="AO60" s="324"/>
    </row>
    <row r="61" spans="1:41" ht="12" customHeight="1" x14ac:dyDescent="0.15">
      <c r="A61" s="29">
        <v>61</v>
      </c>
      <c r="B61" s="29" t="s">
        <v>354</v>
      </c>
      <c r="C61" s="518"/>
      <c r="D61" s="333"/>
      <c r="E61" s="333" t="s">
        <v>355</v>
      </c>
      <c r="F61" s="333" t="s">
        <v>352</v>
      </c>
      <c r="G61" s="333" t="s">
        <v>356</v>
      </c>
      <c r="H61" s="333"/>
      <c r="I61" s="333"/>
      <c r="J61" s="333"/>
      <c r="K61" s="29"/>
      <c r="T61" s="333"/>
      <c r="U61" s="333"/>
      <c r="V61" s="333"/>
      <c r="X61" s="30"/>
      <c r="Y61" s="29"/>
      <c r="Z61" s="333" t="s">
        <v>322</v>
      </c>
      <c r="AG61" s="29"/>
      <c r="AM61" s="346"/>
      <c r="AN61" s="346"/>
      <c r="AO61" s="324"/>
    </row>
    <row r="62" spans="1:41" ht="12" customHeight="1" x14ac:dyDescent="0.15">
      <c r="A62" s="333">
        <v>62</v>
      </c>
      <c r="B62" s="29">
        <v>26</v>
      </c>
      <c r="C62" s="518"/>
      <c r="D62" s="333"/>
      <c r="E62" s="333">
        <v>6.5199999999999994E-2</v>
      </c>
      <c r="F62" s="333">
        <v>3</v>
      </c>
      <c r="G62" s="333">
        <v>512</v>
      </c>
      <c r="H62" s="333">
        <v>3.41</v>
      </c>
      <c r="I62" s="333">
        <v>2.7</v>
      </c>
      <c r="J62" s="333">
        <v>0.24</v>
      </c>
      <c r="K62" s="29"/>
      <c r="L62" s="333">
        <v>5356</v>
      </c>
      <c r="M62" s="333">
        <v>6.8799999999999998E-3</v>
      </c>
      <c r="N62" s="333">
        <v>0.34</v>
      </c>
      <c r="O62" s="333">
        <v>4.4540000000000003E-2</v>
      </c>
      <c r="P62" s="333">
        <v>0.41</v>
      </c>
      <c r="Q62" s="333">
        <v>4.6969999999999998E-2</v>
      </c>
      <c r="R62" s="333">
        <v>0.17</v>
      </c>
      <c r="T62" s="333">
        <v>44.18</v>
      </c>
      <c r="U62" s="333">
        <v>44.24</v>
      </c>
      <c r="V62" s="333">
        <v>47.28</v>
      </c>
      <c r="W62" s="333">
        <v>0.91</v>
      </c>
      <c r="X62" s="30">
        <v>0.28307599999999999</v>
      </c>
      <c r="Y62" s="29">
        <v>3</v>
      </c>
      <c r="Z62" s="333">
        <v>0.28307199999999999</v>
      </c>
      <c r="AB62" s="333">
        <v>44.18</v>
      </c>
      <c r="AC62" s="333">
        <v>11.8</v>
      </c>
      <c r="AG62" s="29"/>
      <c r="AM62" s="346"/>
      <c r="AN62" s="346"/>
      <c r="AO62" s="324"/>
    </row>
    <row r="63" spans="1:41" ht="12" customHeight="1" x14ac:dyDescent="0.15">
      <c r="A63" s="29">
        <v>63</v>
      </c>
      <c r="B63" s="29">
        <v>27</v>
      </c>
      <c r="C63" s="518"/>
      <c r="D63" s="29"/>
      <c r="E63" s="29">
        <v>3.9800000000000002E-2</v>
      </c>
      <c r="F63" s="29">
        <v>4</v>
      </c>
      <c r="G63" s="29">
        <v>430</v>
      </c>
      <c r="H63" s="29">
        <v>2.94</v>
      </c>
      <c r="I63" s="29">
        <v>1.5</v>
      </c>
      <c r="J63" s="29">
        <v>0.24</v>
      </c>
      <c r="K63" s="29"/>
      <c r="L63" s="29">
        <v>5227</v>
      </c>
      <c r="M63" s="29">
        <v>7.0600000000000003E-3</v>
      </c>
      <c r="N63" s="29">
        <v>0.42</v>
      </c>
      <c r="O63" s="29">
        <v>4.5809999999999997E-2</v>
      </c>
      <c r="P63" s="29">
        <v>0.45</v>
      </c>
      <c r="Q63" s="29">
        <v>4.7059999999999998E-2</v>
      </c>
      <c r="R63" s="29">
        <v>0.26</v>
      </c>
      <c r="S63" s="29"/>
      <c r="T63" s="29">
        <v>45.36</v>
      </c>
      <c r="U63" s="29">
        <v>45.48</v>
      </c>
      <c r="V63" s="29">
        <v>52.03</v>
      </c>
      <c r="W63" s="29">
        <v>0.82</v>
      </c>
      <c r="X63" s="1">
        <v>0.28308699999999998</v>
      </c>
      <c r="Y63" s="29">
        <v>2</v>
      </c>
      <c r="Z63" s="29">
        <v>0.28308299999999997</v>
      </c>
      <c r="AA63" s="29"/>
      <c r="AB63" s="29">
        <v>45.36</v>
      </c>
      <c r="AC63" s="29">
        <v>12.2</v>
      </c>
      <c r="AD63" s="29"/>
      <c r="AF63" s="29"/>
      <c r="AG63" s="29"/>
      <c r="AM63" s="346"/>
      <c r="AN63" s="346"/>
      <c r="AO63" s="324"/>
    </row>
    <row r="64" spans="1:41" ht="12" customHeight="1" x14ac:dyDescent="0.15">
      <c r="A64" s="333">
        <v>64</v>
      </c>
      <c r="B64" s="29">
        <v>28</v>
      </c>
      <c r="C64" s="518"/>
      <c r="D64" s="333"/>
      <c r="E64" s="333">
        <v>1.66E-2</v>
      </c>
      <c r="F64" s="333">
        <v>5</v>
      </c>
      <c r="G64" s="333">
        <v>251</v>
      </c>
      <c r="H64" s="333">
        <v>1.97</v>
      </c>
      <c r="I64" s="333">
        <v>0.6</v>
      </c>
      <c r="J64" s="333">
        <v>0.35</v>
      </c>
      <c r="K64" s="29"/>
      <c r="L64" s="333">
        <v>3538</v>
      </c>
      <c r="M64" s="333">
        <v>7.7799999999999996E-3</v>
      </c>
      <c r="N64" s="333">
        <v>0.61</v>
      </c>
      <c r="O64" s="333">
        <v>5.0650000000000001E-2</v>
      </c>
      <c r="P64" s="333">
        <v>0.67</v>
      </c>
      <c r="Q64" s="333">
        <v>4.7359999999999999E-2</v>
      </c>
      <c r="R64" s="333">
        <v>0.59</v>
      </c>
      <c r="T64" s="333">
        <v>49.8</v>
      </c>
      <c r="U64" s="333">
        <v>50.17</v>
      </c>
      <c r="V64" s="333">
        <v>67.64</v>
      </c>
      <c r="W64" s="333">
        <v>0.57999999999999996</v>
      </c>
      <c r="X64" s="30">
        <v>0.28307599999999999</v>
      </c>
      <c r="Y64" s="29">
        <v>4</v>
      </c>
      <c r="Z64" s="333">
        <v>0.28307100000000002</v>
      </c>
      <c r="AB64" s="333">
        <v>49.8</v>
      </c>
      <c r="AC64" s="333">
        <v>11.9</v>
      </c>
      <c r="AG64" s="29"/>
      <c r="AM64" s="346"/>
      <c r="AN64" s="346"/>
      <c r="AO64" s="324"/>
    </row>
    <row r="65" spans="1:41" ht="12" customHeight="1" x14ac:dyDescent="0.15">
      <c r="A65" s="29">
        <v>65</v>
      </c>
      <c r="B65" s="29">
        <v>29</v>
      </c>
      <c r="C65" s="518"/>
      <c r="D65" s="333"/>
      <c r="E65" s="333">
        <v>1.7000000000000001E-2</v>
      </c>
      <c r="F65" s="333">
        <v>3</v>
      </c>
      <c r="G65" s="333">
        <v>640</v>
      </c>
      <c r="H65" s="333">
        <v>4.5599999999999996</v>
      </c>
      <c r="I65" s="333">
        <v>0.7</v>
      </c>
      <c r="J65" s="333">
        <v>0.31</v>
      </c>
      <c r="K65" s="29"/>
      <c r="L65" s="333">
        <v>7042</v>
      </c>
      <c r="M65" s="333">
        <v>7.1399999999999996E-3</v>
      </c>
      <c r="N65" s="333">
        <v>0.34</v>
      </c>
      <c r="O65" s="333">
        <v>4.657E-2</v>
      </c>
      <c r="P65" s="333">
        <v>0.4</v>
      </c>
      <c r="Q65" s="333">
        <v>4.727E-2</v>
      </c>
      <c r="R65" s="333">
        <v>0.21</v>
      </c>
      <c r="T65" s="333">
        <v>45.89</v>
      </c>
      <c r="U65" s="333">
        <v>46.21</v>
      </c>
      <c r="V65" s="333">
        <v>62.88</v>
      </c>
      <c r="W65" s="333">
        <v>0.85</v>
      </c>
      <c r="X65" s="30">
        <v>0.28304099999999999</v>
      </c>
      <c r="Y65" s="29">
        <v>4</v>
      </c>
      <c r="Z65" s="333">
        <v>0.28303699999999998</v>
      </c>
      <c r="AB65" s="333">
        <v>45.89</v>
      </c>
      <c r="AC65" s="333">
        <v>10.6</v>
      </c>
      <c r="AG65" s="29"/>
      <c r="AM65" s="346"/>
      <c r="AN65" s="346"/>
      <c r="AO65" s="324"/>
    </row>
    <row r="66" spans="1:41" ht="12" customHeight="1" x14ac:dyDescent="0.15">
      <c r="A66" s="333">
        <v>66</v>
      </c>
      <c r="B66" s="29" t="s">
        <v>357</v>
      </c>
      <c r="C66" s="518"/>
      <c r="D66" s="333"/>
      <c r="E66" s="333" t="s">
        <v>358</v>
      </c>
      <c r="F66" s="333" t="s">
        <v>359</v>
      </c>
      <c r="G66" s="333" t="s">
        <v>352</v>
      </c>
      <c r="H66" s="333" t="s">
        <v>360</v>
      </c>
      <c r="I66" s="333"/>
      <c r="J66" s="333"/>
      <c r="K66" s="29"/>
      <c r="T66" s="333"/>
      <c r="U66" s="333"/>
      <c r="V66" s="333"/>
      <c r="X66" s="30"/>
      <c r="Y66" s="29"/>
      <c r="Z66" s="333" t="s">
        <v>322</v>
      </c>
      <c r="AG66" s="29"/>
      <c r="AL66" s="29"/>
      <c r="AM66" s="376"/>
      <c r="AN66" s="346"/>
      <c r="AO66" s="324"/>
    </row>
    <row r="67" spans="1:41" ht="12" customHeight="1" x14ac:dyDescent="0.15">
      <c r="A67" s="29">
        <v>67</v>
      </c>
      <c r="B67" s="29">
        <v>30</v>
      </c>
      <c r="C67" s="518"/>
      <c r="D67" s="333"/>
      <c r="E67" s="333">
        <v>3.8199999999999998E-2</v>
      </c>
      <c r="F67" s="333">
        <v>3</v>
      </c>
      <c r="G67" s="333">
        <v>936</v>
      </c>
      <c r="H67" s="333">
        <v>7.46</v>
      </c>
      <c r="I67" s="333">
        <v>2.2999999999999998</v>
      </c>
      <c r="J67" s="333">
        <v>0.52</v>
      </c>
      <c r="K67" s="29"/>
      <c r="L67" s="333">
        <v>7331</v>
      </c>
      <c r="M67" s="333">
        <v>7.4999999999999997E-3</v>
      </c>
      <c r="N67" s="333">
        <v>0.35</v>
      </c>
      <c r="O67" s="333">
        <v>4.8930000000000001E-2</v>
      </c>
      <c r="P67" s="333">
        <v>0.4</v>
      </c>
      <c r="Q67" s="333">
        <v>4.734E-2</v>
      </c>
      <c r="R67" s="333">
        <v>0.15</v>
      </c>
      <c r="T67" s="333">
        <v>48.15</v>
      </c>
      <c r="U67" s="333">
        <v>48.5</v>
      </c>
      <c r="V67" s="333">
        <v>66.25</v>
      </c>
      <c r="W67" s="333">
        <v>0.93</v>
      </c>
      <c r="X67" s="30">
        <v>0.28258299999999997</v>
      </c>
      <c r="Y67" s="29">
        <v>3</v>
      </c>
      <c r="Z67" s="333">
        <v>0.282578</v>
      </c>
      <c r="AB67" s="333">
        <v>48.15</v>
      </c>
      <c r="AC67" s="333">
        <v>-5.6</v>
      </c>
      <c r="AG67" s="29"/>
      <c r="AL67" s="29"/>
      <c r="AM67" s="376"/>
      <c r="AN67" s="346"/>
      <c r="AO67" s="324"/>
    </row>
    <row r="68" spans="1:41" ht="12" customHeight="1" x14ac:dyDescent="0.15">
      <c r="A68" s="333">
        <v>68</v>
      </c>
      <c r="B68" s="29" t="s">
        <v>361</v>
      </c>
      <c r="C68" s="518"/>
      <c r="D68" s="29"/>
      <c r="E68" s="29" t="s">
        <v>358</v>
      </c>
      <c r="F68" s="29" t="s">
        <v>362</v>
      </c>
      <c r="G68" s="29" t="s">
        <v>352</v>
      </c>
      <c r="H68" s="29" t="s">
        <v>363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1"/>
      <c r="Y68" s="29"/>
      <c r="Z68" s="29" t="s">
        <v>322</v>
      </c>
      <c r="AA68" s="29"/>
      <c r="AB68" s="29"/>
      <c r="AC68" s="29"/>
      <c r="AD68" s="29"/>
      <c r="AF68" s="29"/>
      <c r="AG68" s="29"/>
      <c r="AL68" s="29"/>
      <c r="AM68" s="376"/>
      <c r="AN68" s="346"/>
      <c r="AO68" s="324"/>
    </row>
    <row r="69" spans="1:41" ht="12" customHeight="1" x14ac:dyDescent="0.15">
      <c r="A69" s="29">
        <v>69</v>
      </c>
      <c r="B69" s="29">
        <v>38</v>
      </c>
      <c r="C69" s="518"/>
      <c r="D69" s="333"/>
      <c r="E69" s="333">
        <v>5.8999999999999999E-3</v>
      </c>
      <c r="F69" s="333">
        <v>2</v>
      </c>
      <c r="G69" s="333">
        <v>339</v>
      </c>
      <c r="H69" s="333">
        <v>2.3199999999999998</v>
      </c>
      <c r="I69" s="333">
        <v>1.9</v>
      </c>
      <c r="J69" s="333">
        <v>0.36</v>
      </c>
      <c r="K69" s="29"/>
      <c r="L69" s="333">
        <v>423</v>
      </c>
      <c r="M69" s="333">
        <v>6.0000000000000001E-3</v>
      </c>
      <c r="N69" s="333">
        <v>1.0900000000000001</v>
      </c>
      <c r="O69" s="333">
        <v>3.9440000000000003E-2</v>
      </c>
      <c r="P69" s="333">
        <v>2.72</v>
      </c>
      <c r="Q69" s="333">
        <v>4.4769999999999997E-2</v>
      </c>
      <c r="R69" s="333">
        <v>2.59</v>
      </c>
      <c r="T69" s="333">
        <v>38.549999999999997</v>
      </c>
      <c r="U69" s="333">
        <v>39.28</v>
      </c>
      <c r="V69" s="333">
        <v>83.99</v>
      </c>
      <c r="W69" s="333">
        <v>0.32</v>
      </c>
      <c r="X69" s="30">
        <v>0.28306199999999998</v>
      </c>
      <c r="Y69" s="29">
        <v>7</v>
      </c>
      <c r="Z69" s="333">
        <v>0.28305900000000001</v>
      </c>
      <c r="AB69" s="333">
        <v>38.549999999999997</v>
      </c>
      <c r="AC69" s="333">
        <v>11.2</v>
      </c>
      <c r="AG69" s="29"/>
      <c r="AL69" s="29"/>
      <c r="AM69" s="376"/>
      <c r="AN69" s="346"/>
      <c r="AO69" s="324"/>
    </row>
    <row r="70" spans="1:41" ht="12" customHeight="1" x14ac:dyDescent="0.15">
      <c r="A70" s="333">
        <v>70</v>
      </c>
      <c r="B70" s="29">
        <v>39</v>
      </c>
      <c r="C70" s="518"/>
      <c r="D70" s="333"/>
      <c r="E70" s="333">
        <v>5.5999999999999999E-3</v>
      </c>
      <c r="F70" s="333">
        <v>2</v>
      </c>
      <c r="G70" s="333">
        <v>689</v>
      </c>
      <c r="H70" s="333">
        <v>4.66</v>
      </c>
      <c r="I70" s="333">
        <v>0.5</v>
      </c>
      <c r="J70" s="333">
        <v>58</v>
      </c>
      <c r="K70" s="29"/>
      <c r="L70" s="333">
        <v>3025</v>
      </c>
      <c r="M70" s="333">
        <v>6.2300000000000003E-3</v>
      </c>
      <c r="N70" s="333">
        <v>0.81</v>
      </c>
      <c r="O70" s="333">
        <v>4.0480000000000002E-2</v>
      </c>
      <c r="P70" s="333">
        <v>0.71</v>
      </c>
      <c r="Q70" s="333">
        <v>4.7160000000000001E-2</v>
      </c>
      <c r="R70" s="333">
        <v>0.61</v>
      </c>
      <c r="T70" s="333">
        <v>40.01</v>
      </c>
      <c r="U70" s="333">
        <v>40.299999999999997</v>
      </c>
      <c r="V70" s="333">
        <v>57.21</v>
      </c>
      <c r="W70" s="333">
        <v>0.69</v>
      </c>
      <c r="X70" s="30">
        <v>0.28304400000000002</v>
      </c>
      <c r="Y70" s="29">
        <v>11</v>
      </c>
      <c r="Z70" s="333">
        <v>0.28304000000000001</v>
      </c>
      <c r="AB70" s="333">
        <v>40.01</v>
      </c>
      <c r="AC70" s="333">
        <v>10.5</v>
      </c>
      <c r="AG70" s="29"/>
      <c r="AL70" s="29"/>
      <c r="AM70" s="376"/>
      <c r="AN70" s="346"/>
      <c r="AO70" s="324"/>
    </row>
    <row r="71" spans="1:41" ht="12" customHeight="1" x14ac:dyDescent="0.15">
      <c r="A71" s="29">
        <v>71</v>
      </c>
      <c r="B71" s="29">
        <v>40</v>
      </c>
      <c r="C71" s="518"/>
      <c r="D71" s="333"/>
      <c r="E71" s="333">
        <v>3.3999999999999998E-3</v>
      </c>
      <c r="F71" s="333">
        <v>3</v>
      </c>
      <c r="G71" s="333">
        <v>369</v>
      </c>
      <c r="H71" s="333">
        <v>2.4900000000000002</v>
      </c>
      <c r="I71" s="333">
        <v>1</v>
      </c>
      <c r="J71" s="333">
        <v>1.89</v>
      </c>
      <c r="K71" s="29"/>
      <c r="L71" s="333">
        <v>515</v>
      </c>
      <c r="M71" s="333">
        <v>6.0299999999999998E-3</v>
      </c>
      <c r="N71" s="333">
        <v>0.67</v>
      </c>
      <c r="O71" s="333">
        <v>3.8469999999999997E-2</v>
      </c>
      <c r="P71" s="333">
        <v>2.11</v>
      </c>
      <c r="Q71" s="333">
        <v>4.6280000000000002E-2</v>
      </c>
      <c r="R71" s="333">
        <v>2</v>
      </c>
      <c r="T71" s="333">
        <v>38.74</v>
      </c>
      <c r="U71" s="333">
        <v>38.33</v>
      </c>
      <c r="V71" s="333">
        <v>12.4</v>
      </c>
      <c r="W71" s="333">
        <v>0.32</v>
      </c>
      <c r="X71" s="30">
        <v>0.28298099999999998</v>
      </c>
      <c r="Y71" s="29">
        <v>13</v>
      </c>
      <c r="Z71" s="333">
        <v>0.28297699999999998</v>
      </c>
      <c r="AB71" s="333">
        <v>38.74</v>
      </c>
      <c r="AC71" s="333">
        <v>8.3000000000000007</v>
      </c>
      <c r="AG71" s="29"/>
      <c r="AL71" s="29"/>
      <c r="AM71" s="376"/>
      <c r="AN71" s="346"/>
      <c r="AO71" s="324"/>
    </row>
    <row r="72" spans="1:41" ht="12" customHeight="1" x14ac:dyDescent="0.15">
      <c r="A72" s="333">
        <v>72</v>
      </c>
      <c r="B72" s="29">
        <v>41</v>
      </c>
      <c r="C72" s="518"/>
      <c r="D72" s="333"/>
      <c r="E72" s="333">
        <v>3.0000000000000001E-3</v>
      </c>
      <c r="F72" s="333">
        <v>3</v>
      </c>
      <c r="G72" s="333">
        <v>737</v>
      </c>
      <c r="H72" s="333">
        <v>5.03</v>
      </c>
      <c r="I72" s="29">
        <v>0.7</v>
      </c>
      <c r="J72" s="333">
        <v>0.39</v>
      </c>
      <c r="K72" s="29"/>
      <c r="L72" s="333">
        <v>1198</v>
      </c>
      <c r="M72" s="333">
        <v>6.0699999999999999E-3</v>
      </c>
      <c r="N72" s="333">
        <v>1.1299999999999999</v>
      </c>
      <c r="O72" s="333">
        <v>3.9690000000000003E-2</v>
      </c>
      <c r="P72" s="333">
        <v>1.52</v>
      </c>
      <c r="Q72" s="333">
        <v>4.7469999999999998E-2</v>
      </c>
      <c r="R72" s="333">
        <v>1.42</v>
      </c>
      <c r="T72" s="333">
        <v>38.979999999999997</v>
      </c>
      <c r="U72" s="333">
        <v>39.53</v>
      </c>
      <c r="V72" s="333">
        <v>72.7</v>
      </c>
      <c r="W72" s="333">
        <v>0.46</v>
      </c>
      <c r="X72" s="30">
        <v>0.282995</v>
      </c>
      <c r="Y72" s="29">
        <v>10</v>
      </c>
      <c r="Z72" s="333">
        <v>0.28299099999999999</v>
      </c>
      <c r="AB72" s="333">
        <v>38.979999999999997</v>
      </c>
      <c r="AC72" s="333">
        <v>8.8000000000000007</v>
      </c>
      <c r="AG72" s="29"/>
      <c r="AL72" s="29"/>
      <c r="AM72" s="376"/>
      <c r="AN72" s="346"/>
      <c r="AO72" s="324"/>
    </row>
    <row r="73" spans="1:41" ht="12" customHeight="1" x14ac:dyDescent="0.15">
      <c r="A73" s="29">
        <v>73</v>
      </c>
      <c r="B73" s="29">
        <v>42</v>
      </c>
      <c r="C73" s="518"/>
      <c r="D73" s="333"/>
      <c r="E73" s="333">
        <v>5.3E-3</v>
      </c>
      <c r="F73" s="333">
        <v>4</v>
      </c>
      <c r="G73" s="333">
        <v>591</v>
      </c>
      <c r="H73" s="333">
        <v>4.72</v>
      </c>
      <c r="I73" s="333">
        <v>0.9</v>
      </c>
      <c r="J73" s="333">
        <v>0.22</v>
      </c>
      <c r="K73" s="29"/>
      <c r="L73" s="333">
        <v>1776</v>
      </c>
      <c r="M73" s="333">
        <v>7.6299999999999996E-3</v>
      </c>
      <c r="N73" s="333">
        <v>0.66</v>
      </c>
      <c r="O73" s="333">
        <v>5.0750000000000003E-2</v>
      </c>
      <c r="P73" s="333">
        <v>0.79</v>
      </c>
      <c r="Q73" s="333">
        <v>4.8250000000000001E-2</v>
      </c>
      <c r="R73" s="333">
        <v>0.74</v>
      </c>
      <c r="T73" s="333">
        <v>49</v>
      </c>
      <c r="U73" s="333">
        <v>50.27</v>
      </c>
      <c r="V73" s="333">
        <v>111.34</v>
      </c>
      <c r="W73" s="333">
        <v>0.49</v>
      </c>
      <c r="X73" s="30">
        <v>0.28290500000000002</v>
      </c>
      <c r="Y73" s="29">
        <v>5</v>
      </c>
      <c r="Z73" s="333">
        <v>0.28289999999999998</v>
      </c>
      <c r="AB73" s="333">
        <v>49</v>
      </c>
      <c r="AC73" s="333">
        <v>5.8</v>
      </c>
      <c r="AG73" s="29"/>
      <c r="AL73" s="29"/>
      <c r="AM73" s="376"/>
      <c r="AN73" s="346"/>
      <c r="AO73" s="324"/>
    </row>
    <row r="74" spans="1:41" ht="12" customHeight="1" x14ac:dyDescent="0.15">
      <c r="A74" s="333">
        <v>74</v>
      </c>
      <c r="B74" s="29"/>
      <c r="C74" s="518"/>
      <c r="D74" s="333"/>
      <c r="E74" s="514"/>
      <c r="H74" s="333"/>
      <c r="I74" s="333"/>
      <c r="J74" s="333"/>
      <c r="K74" s="29"/>
      <c r="T74" s="333"/>
      <c r="U74" s="333"/>
      <c r="V74" s="333"/>
      <c r="Y74" s="29"/>
      <c r="AG74" s="29"/>
      <c r="AL74" s="29"/>
      <c r="AM74" s="376"/>
      <c r="AN74" s="346"/>
      <c r="AO74" s="324"/>
    </row>
    <row r="75" spans="1:41" ht="12" customHeight="1" x14ac:dyDescent="0.15">
      <c r="A75" s="29">
        <v>75</v>
      </c>
      <c r="B75" s="555" t="s">
        <v>364</v>
      </c>
      <c r="C75" s="518"/>
      <c r="D75" s="555"/>
      <c r="E75" s="225" t="s">
        <v>324</v>
      </c>
      <c r="F75" s="555" t="s">
        <v>365</v>
      </c>
      <c r="G75" s="555"/>
      <c r="H75" s="555"/>
      <c r="I75" s="555"/>
      <c r="J75" s="223" t="s">
        <v>366</v>
      </c>
      <c r="K75" s="223"/>
      <c r="L75" s="1"/>
      <c r="M75" s="1"/>
      <c r="N75" s="1"/>
      <c r="O75" s="196" t="s">
        <v>367</v>
      </c>
      <c r="P75" s="1"/>
      <c r="Q75" s="29"/>
      <c r="R75" s="1"/>
      <c r="T75" s="555" t="s">
        <v>368</v>
      </c>
      <c r="U75" s="555"/>
      <c r="V75" s="555"/>
      <c r="W75" s="223" t="s">
        <v>369</v>
      </c>
      <c r="X75" s="490" t="s">
        <v>371</v>
      </c>
      <c r="Y75" s="490" t="s">
        <v>372</v>
      </c>
      <c r="Z75" s="490" t="s">
        <v>371</v>
      </c>
      <c r="AA75" s="491" t="s">
        <v>373</v>
      </c>
      <c r="AI75" s="490"/>
      <c r="AJ75" s="490"/>
      <c r="AK75" s="492"/>
      <c r="AL75" s="29"/>
      <c r="AM75" s="376"/>
      <c r="AN75" s="346"/>
      <c r="AO75" s="324"/>
    </row>
    <row r="76" spans="1:41" ht="12" customHeight="1" x14ac:dyDescent="0.15">
      <c r="A76" s="333">
        <v>76</v>
      </c>
      <c r="B76" s="556"/>
      <c r="C76" s="518"/>
      <c r="D76" s="556"/>
      <c r="E76" s="221" t="s">
        <v>333</v>
      </c>
      <c r="F76" s="557" t="s">
        <v>59</v>
      </c>
      <c r="G76" s="558" t="s">
        <v>117</v>
      </c>
      <c r="H76" s="558" t="s">
        <v>376</v>
      </c>
      <c r="I76" s="222" t="s">
        <v>377</v>
      </c>
      <c r="J76" s="559"/>
      <c r="K76" s="227"/>
      <c r="L76" s="557" t="s">
        <v>378</v>
      </c>
      <c r="M76" s="560" t="s">
        <v>379</v>
      </c>
      <c r="N76" s="558" t="s">
        <v>380</v>
      </c>
      <c r="O76" s="560" t="s">
        <v>381</v>
      </c>
      <c r="P76" s="558" t="s">
        <v>329</v>
      </c>
      <c r="Q76" s="560" t="s">
        <v>382</v>
      </c>
      <c r="R76" s="558" t="s">
        <v>329</v>
      </c>
      <c r="T76" s="560" t="s">
        <v>383</v>
      </c>
      <c r="U76" s="558" t="s">
        <v>384</v>
      </c>
      <c r="V76" s="560" t="s">
        <v>385</v>
      </c>
      <c r="W76" s="222" t="s">
        <v>386</v>
      </c>
      <c r="X76" s="493" t="s">
        <v>387</v>
      </c>
      <c r="Y76" s="493"/>
      <c r="Z76" s="493" t="s">
        <v>388</v>
      </c>
      <c r="AA76" s="494" t="s">
        <v>389</v>
      </c>
      <c r="AI76" s="490"/>
      <c r="AJ76" s="494"/>
      <c r="AK76" s="495"/>
      <c r="AL76" s="29"/>
      <c r="AM76" s="376"/>
      <c r="AN76" s="346"/>
      <c r="AO76" s="324"/>
    </row>
    <row r="77" spans="1:41" ht="20" x14ac:dyDescent="0.2">
      <c r="A77" s="29">
        <v>77</v>
      </c>
      <c r="B77" s="717" t="s">
        <v>1357</v>
      </c>
      <c r="C77" s="518"/>
      <c r="D77" s="561"/>
      <c r="E77" s="562"/>
      <c r="F77" s="563" t="s">
        <v>335</v>
      </c>
      <c r="G77" s="564" t="s">
        <v>335</v>
      </c>
      <c r="H77" s="564" t="s">
        <v>335</v>
      </c>
      <c r="I77" s="564" t="s">
        <v>391</v>
      </c>
      <c r="J77" s="565"/>
      <c r="K77" s="565"/>
      <c r="L77" s="566"/>
      <c r="M77" s="567"/>
      <c r="N77" s="568" t="s">
        <v>392</v>
      </c>
      <c r="O77" s="569"/>
      <c r="P77" s="568" t="s">
        <v>392</v>
      </c>
      <c r="Q77" s="569"/>
      <c r="R77" s="568" t="s">
        <v>392</v>
      </c>
      <c r="S77" s="29"/>
      <c r="T77" s="568"/>
      <c r="U77" s="564"/>
      <c r="V77" s="568"/>
      <c r="W77" s="564"/>
      <c r="X77" s="570" t="s">
        <v>394</v>
      </c>
      <c r="Y77" s="571"/>
      <c r="Z77" s="570" t="s">
        <v>395</v>
      </c>
      <c r="AA77" s="572"/>
      <c r="AB77" s="29"/>
      <c r="AC77" s="29"/>
      <c r="AD77" s="29"/>
      <c r="AE77" s="29"/>
      <c r="AF77" s="29"/>
      <c r="AG77" s="29"/>
      <c r="AH77" s="29"/>
      <c r="AI77" s="570"/>
      <c r="AJ77" s="573"/>
      <c r="AK77" s="721"/>
      <c r="AL77" s="29"/>
      <c r="AM77" s="376"/>
      <c r="AN77" s="346"/>
      <c r="AO77" s="324"/>
    </row>
    <row r="78" spans="1:41" ht="12" customHeight="1" thickBot="1" x14ac:dyDescent="0.2">
      <c r="A78" s="333">
        <v>78</v>
      </c>
      <c r="B78" s="229" t="s">
        <v>397</v>
      </c>
      <c r="C78" s="518"/>
      <c r="D78" s="229"/>
      <c r="E78" s="574">
        <v>4.0000000000000001E-3</v>
      </c>
      <c r="F78" s="575">
        <v>10</v>
      </c>
      <c r="G78" s="575">
        <v>0.56999999999999995</v>
      </c>
      <c r="H78" s="575">
        <v>0.15</v>
      </c>
      <c r="I78" s="575">
        <v>2.09</v>
      </c>
      <c r="J78" s="575">
        <v>0.13</v>
      </c>
      <c r="K78" s="229"/>
      <c r="L78" s="229">
        <v>38</v>
      </c>
      <c r="M78" s="229">
        <v>0.11436</v>
      </c>
      <c r="N78" s="229">
        <v>8.4</v>
      </c>
      <c r="O78" s="229">
        <v>1.5976322287928221E-2</v>
      </c>
      <c r="P78" s="229">
        <v>0.61</v>
      </c>
      <c r="Q78" s="229">
        <v>5.1915382608041308E-2</v>
      </c>
      <c r="R78" s="229">
        <v>7.9</v>
      </c>
      <c r="S78" s="229"/>
      <c r="T78" s="229">
        <v>102.17594875108362</v>
      </c>
      <c r="U78" s="229">
        <v>109.94</v>
      </c>
      <c r="V78" s="229">
        <v>281.91000000000003</v>
      </c>
      <c r="W78" s="229">
        <v>0.81</v>
      </c>
      <c r="X78" s="230">
        <v>0.28314190952067075</v>
      </c>
      <c r="Y78" s="230">
        <v>7.5000000000000002E-6</v>
      </c>
      <c r="Z78" s="230">
        <v>0.28314089970230855</v>
      </c>
      <c r="AA78" s="230">
        <v>13.081546994424141</v>
      </c>
      <c r="AB78" s="333">
        <v>102.17594875108362</v>
      </c>
      <c r="AC78" s="230">
        <v>15.420729086969979</v>
      </c>
      <c r="AD78" s="230">
        <v>0.5</v>
      </c>
      <c r="AE78" s="321">
        <v>0.16170461330661212</v>
      </c>
      <c r="AL78" s="29"/>
      <c r="AM78" s="376"/>
      <c r="AN78" s="346"/>
      <c r="AO78" s="324"/>
    </row>
    <row r="79" spans="1:41" ht="12" customHeight="1" x14ac:dyDescent="0.15">
      <c r="A79" s="29">
        <v>79</v>
      </c>
      <c r="B79" s="333" t="s">
        <v>398</v>
      </c>
      <c r="C79" s="518"/>
      <c r="D79" s="333"/>
      <c r="E79" s="231">
        <v>3.8E-3</v>
      </c>
      <c r="F79" s="89">
        <v>5</v>
      </c>
      <c r="G79" s="89">
        <v>0.3</v>
      </c>
      <c r="H79" s="89">
        <v>0.08</v>
      </c>
      <c r="I79" s="89">
        <v>1.22</v>
      </c>
      <c r="J79" s="89">
        <v>0.08</v>
      </c>
      <c r="L79" s="333">
        <v>36</v>
      </c>
      <c r="M79" s="333">
        <v>0.11566</v>
      </c>
      <c r="N79" s="333">
        <v>8.9629999999999992</v>
      </c>
      <c r="O79" s="333">
        <v>1.5736533170201197E-2</v>
      </c>
      <c r="P79" s="333">
        <v>0.76</v>
      </c>
      <c r="Q79" s="333">
        <v>5.3305601921036505E-2</v>
      </c>
      <c r="R79" s="333">
        <v>8.4</v>
      </c>
      <c r="T79" s="333">
        <v>100.6542967398216</v>
      </c>
      <c r="U79" s="333">
        <v>111.13</v>
      </c>
      <c r="V79" s="333">
        <v>342.02</v>
      </c>
      <c r="W79" s="333">
        <v>0.75</v>
      </c>
      <c r="X79" s="333">
        <v>0.2831289107184623</v>
      </c>
      <c r="Y79" s="333">
        <v>7.9000000000000006E-6</v>
      </c>
      <c r="Z79" s="333">
        <v>0.28312790090010009</v>
      </c>
      <c r="AA79" s="333">
        <v>12.621855009063051</v>
      </c>
      <c r="AB79" s="333">
        <v>100.6542967398216</v>
      </c>
      <c r="AC79" s="333">
        <v>14.960928071896859</v>
      </c>
      <c r="AD79" s="333">
        <v>0.5</v>
      </c>
      <c r="AE79" s="333">
        <v>0.18907124021181626</v>
      </c>
      <c r="AL79" s="29"/>
      <c r="AM79" s="376"/>
      <c r="AN79" s="346"/>
      <c r="AO79" s="324"/>
    </row>
    <row r="80" spans="1:41" ht="12" customHeight="1" x14ac:dyDescent="0.15">
      <c r="A80" s="333">
        <v>80</v>
      </c>
      <c r="B80" s="333" t="s">
        <v>399</v>
      </c>
      <c r="C80" s="518"/>
      <c r="D80" s="333"/>
      <c r="E80" s="231">
        <v>4.4000000000000003E-3</v>
      </c>
      <c r="F80" s="89">
        <v>17</v>
      </c>
      <c r="G80" s="89">
        <v>0.28999999999999998</v>
      </c>
      <c r="H80" s="89">
        <v>0.28999999999999998</v>
      </c>
      <c r="I80" s="89">
        <v>0.75</v>
      </c>
      <c r="J80" s="89">
        <v>0.65</v>
      </c>
      <c r="L80" s="333">
        <v>122.56</v>
      </c>
      <c r="M80" s="333">
        <v>0.11446000000000001</v>
      </c>
      <c r="N80" s="333">
        <v>4.68</v>
      </c>
      <c r="O80" s="333">
        <v>1.5604129112289287E-2</v>
      </c>
      <c r="P80" s="333">
        <v>0.28000000000000003</v>
      </c>
      <c r="Q80" s="333">
        <v>5.3200159177269897E-2</v>
      </c>
      <c r="R80" s="333">
        <v>4.55</v>
      </c>
      <c r="T80" s="333">
        <v>99.813934102721689</v>
      </c>
      <c r="U80" s="333">
        <v>110.04</v>
      </c>
      <c r="V80" s="333">
        <v>337.35</v>
      </c>
      <c r="W80" s="333">
        <v>0.49</v>
      </c>
      <c r="X80" s="333">
        <v>0.28312484954146649</v>
      </c>
      <c r="Y80" s="333">
        <v>5.1E-5</v>
      </c>
      <c r="Z80" s="333">
        <v>0.28312383972310429</v>
      </c>
      <c r="AA80" s="333">
        <v>12.478234813435247</v>
      </c>
      <c r="AB80" s="333">
        <v>99.813934102721689</v>
      </c>
      <c r="AC80" s="333">
        <v>14.817273812441382</v>
      </c>
      <c r="AD80" s="333">
        <v>0.5</v>
      </c>
      <c r="AE80" s="333">
        <v>0.19761833589448241</v>
      </c>
      <c r="AL80" s="29"/>
      <c r="AM80" s="376"/>
      <c r="AN80" s="346"/>
      <c r="AO80" s="324"/>
    </row>
    <row r="81" spans="1:41" ht="12" customHeight="1" x14ac:dyDescent="0.15">
      <c r="A81" s="29">
        <v>81</v>
      </c>
      <c r="B81" s="333" t="s">
        <v>400</v>
      </c>
      <c r="C81" s="518"/>
      <c r="D81" s="333"/>
      <c r="E81" s="231">
        <v>3.2000000000000002E-3</v>
      </c>
      <c r="F81" s="89">
        <v>21.5</v>
      </c>
      <c r="G81" s="89">
        <v>0.39</v>
      </c>
      <c r="H81" s="89">
        <v>0.39</v>
      </c>
      <c r="I81" s="89">
        <v>0.82</v>
      </c>
      <c r="J81" s="89">
        <v>0.92</v>
      </c>
      <c r="L81" s="333">
        <v>106.7</v>
      </c>
      <c r="M81" s="333">
        <v>0.10541</v>
      </c>
      <c r="N81" s="333">
        <v>5.99</v>
      </c>
      <c r="O81" s="333">
        <v>1.5662990348015226E-2</v>
      </c>
      <c r="P81" s="333">
        <v>0.28000000000000003</v>
      </c>
      <c r="Q81" s="333">
        <v>4.88096685242905E-2</v>
      </c>
      <c r="R81" s="333">
        <v>5.85</v>
      </c>
      <c r="T81" s="333">
        <v>100.1875372603088</v>
      </c>
      <c r="U81" s="333">
        <v>101.76</v>
      </c>
      <c r="V81" s="333">
        <v>138.74</v>
      </c>
      <c r="W81" s="333">
        <v>0.52</v>
      </c>
      <c r="X81" s="333">
        <v>0.2831330034484103</v>
      </c>
      <c r="Y81" s="333">
        <v>1.42E-5</v>
      </c>
      <c r="Z81" s="333">
        <v>0.2831319936300481</v>
      </c>
      <c r="AA81" s="333">
        <v>12.766591048982209</v>
      </c>
      <c r="AB81" s="333">
        <v>100.1875372603088</v>
      </c>
      <c r="AC81" s="333">
        <v>15.105698440299555</v>
      </c>
      <c r="AD81" s="333">
        <v>0.5</v>
      </c>
      <c r="AE81" s="333">
        <v>0.18045630460862561</v>
      </c>
      <c r="AM81" s="346"/>
      <c r="AN81" s="346"/>
      <c r="AO81" s="324"/>
    </row>
    <row r="82" spans="1:41" ht="12" customHeight="1" x14ac:dyDescent="0.15">
      <c r="A82" s="333">
        <v>82</v>
      </c>
      <c r="B82" s="333" t="s">
        <v>401</v>
      </c>
      <c r="C82" s="518"/>
      <c r="D82" s="333"/>
      <c r="E82" s="231">
        <v>7.1999999999999998E-3</v>
      </c>
      <c r="F82" s="89">
        <v>6.45</v>
      </c>
      <c r="G82" s="89">
        <v>0.12</v>
      </c>
      <c r="H82" s="89">
        <v>0.12</v>
      </c>
      <c r="I82" s="89">
        <v>0.72</v>
      </c>
      <c r="J82" s="89">
        <v>1.21</v>
      </c>
      <c r="L82" s="333">
        <v>85</v>
      </c>
      <c r="M82" s="333">
        <v>9.5449999999999993E-2</v>
      </c>
      <c r="N82" s="333">
        <v>8.99</v>
      </c>
      <c r="O82" s="333">
        <v>1.5461767230831975E-2</v>
      </c>
      <c r="P82" s="333">
        <v>0.36</v>
      </c>
      <c r="Q82" s="333">
        <v>4.4772931131451706E-2</v>
      </c>
      <c r="R82" s="333">
        <v>8.7799999999999994</v>
      </c>
      <c r="T82" s="333">
        <v>98.910247368801521</v>
      </c>
      <c r="U82" s="333">
        <v>92.56</v>
      </c>
      <c r="V82" s="333"/>
      <c r="W82" s="333">
        <v>0.6</v>
      </c>
      <c r="X82" s="333">
        <v>0.2831114516307352</v>
      </c>
      <c r="Y82" s="333">
        <v>3.7000000000000002E-6</v>
      </c>
      <c r="Z82" s="333">
        <v>0.28311044181237299</v>
      </c>
      <c r="AA82" s="333">
        <v>12.004428682301533</v>
      </c>
      <c r="AB82" s="333">
        <v>98.910247368801521</v>
      </c>
      <c r="AC82" s="333">
        <v>14.343355304003559</v>
      </c>
      <c r="AD82" s="333">
        <v>0.5</v>
      </c>
      <c r="AE82" s="333">
        <v>0.22580534365494068</v>
      </c>
      <c r="AM82" s="346"/>
      <c r="AN82" s="346"/>
      <c r="AO82" s="324"/>
    </row>
    <row r="83" spans="1:41" ht="12" customHeight="1" x14ac:dyDescent="0.15">
      <c r="A83" s="29">
        <v>83</v>
      </c>
      <c r="B83" s="333" t="s">
        <v>402</v>
      </c>
      <c r="C83" s="518"/>
      <c r="D83" s="333"/>
      <c r="E83" s="231">
        <v>4.4000000000000003E-3</v>
      </c>
      <c r="F83" s="89">
        <v>6</v>
      </c>
      <c r="G83" s="89">
        <v>0.17</v>
      </c>
      <c r="H83" s="89">
        <v>0.12</v>
      </c>
      <c r="I83" s="89">
        <v>0.93</v>
      </c>
      <c r="J83" s="89">
        <v>1.22</v>
      </c>
      <c r="L83" s="333">
        <v>50</v>
      </c>
      <c r="M83" s="333">
        <v>0.10672</v>
      </c>
      <c r="N83" s="333">
        <v>12.13</v>
      </c>
      <c r="O83" s="333">
        <v>1.6131725054377377E-2</v>
      </c>
      <c r="P83" s="333">
        <v>0.4</v>
      </c>
      <c r="Q83" s="333">
        <v>4.7980385219338097E-2</v>
      </c>
      <c r="R83" s="333">
        <v>11.93</v>
      </c>
      <c r="T83" s="333">
        <v>103.16191069423974</v>
      </c>
      <c r="U83" s="333">
        <v>102.96</v>
      </c>
      <c r="V83" s="333">
        <v>98.34</v>
      </c>
      <c r="W83" s="333">
        <v>0.51</v>
      </c>
      <c r="X83" s="333">
        <v>0.2831460034944836</v>
      </c>
      <c r="Y83" s="333">
        <v>1.2500000000000001E-5</v>
      </c>
      <c r="Z83" s="333">
        <v>0.28314499367612139</v>
      </c>
      <c r="AA83" s="333">
        <v>13.226327022603963</v>
      </c>
      <c r="AB83" s="333">
        <v>103.16191069423974</v>
      </c>
      <c r="AC83" s="333">
        <v>15.565543454066471</v>
      </c>
      <c r="AD83" s="333">
        <v>0.5</v>
      </c>
      <c r="AE83" s="333">
        <v>0.15308248246315123</v>
      </c>
      <c r="AM83" s="346"/>
      <c r="AN83" s="346"/>
      <c r="AO83" s="324"/>
    </row>
    <row r="84" spans="1:41" ht="12" customHeight="1" x14ac:dyDescent="0.15">
      <c r="A84" s="333">
        <v>84</v>
      </c>
      <c r="B84" s="333" t="s">
        <v>403</v>
      </c>
      <c r="C84" s="518"/>
      <c r="D84" s="333"/>
      <c r="E84" s="231">
        <v>2.8999999999999998E-3</v>
      </c>
      <c r="F84" s="89">
        <v>10.886173439334819</v>
      </c>
      <c r="G84" s="89">
        <v>0.52293266127499871</v>
      </c>
      <c r="H84" s="89">
        <v>0.27</v>
      </c>
      <c r="I84" s="89">
        <v>0.83541234140487741</v>
      </c>
      <c r="J84" s="89">
        <v>1.9542168301683631</v>
      </c>
      <c r="L84" s="322">
        <v>58.405265808105469</v>
      </c>
      <c r="M84" s="322">
        <v>0.12130892738960716</v>
      </c>
      <c r="N84" s="322">
        <v>7.6954045369042108</v>
      </c>
      <c r="O84" s="322">
        <v>1.6459071946050646E-2</v>
      </c>
      <c r="P84" s="322">
        <v>0.5253343688544263</v>
      </c>
      <c r="Q84" s="322">
        <v>5.345473050381766E-2</v>
      </c>
      <c r="R84" s="322">
        <v>7.2900009155273438</v>
      </c>
      <c r="T84" s="333">
        <v>105.23828894638108</v>
      </c>
      <c r="U84" s="333">
        <v>116.25799674609327</v>
      </c>
      <c r="V84" s="333">
        <v>348.15</v>
      </c>
      <c r="W84" s="333">
        <v>0.78551141156993987</v>
      </c>
      <c r="X84" s="333">
        <v>0.28311900339879287</v>
      </c>
      <c r="Y84" s="333">
        <v>1.13E-5</v>
      </c>
      <c r="Z84" s="333">
        <v>0.28311799358043066</v>
      </c>
      <c r="AA84" s="333">
        <v>12.271490769695884</v>
      </c>
      <c r="AB84" s="333">
        <v>105.23828894638108</v>
      </c>
      <c r="AC84" s="333">
        <v>14.610480733164595</v>
      </c>
      <c r="AD84" s="333">
        <v>0.5</v>
      </c>
      <c r="AE84" s="333">
        <v>0.20991955717795524</v>
      </c>
      <c r="AM84" s="346"/>
      <c r="AN84" s="346"/>
      <c r="AO84" s="324"/>
    </row>
    <row r="85" spans="1:41" ht="12" customHeight="1" x14ac:dyDescent="0.15">
      <c r="A85" s="29">
        <v>85</v>
      </c>
      <c r="B85" s="333" t="s">
        <v>404</v>
      </c>
      <c r="C85" s="518"/>
      <c r="D85" s="333"/>
      <c r="E85" s="231">
        <v>2.5000000000000001E-3</v>
      </c>
      <c r="F85" s="89">
        <v>7.8837424495709616</v>
      </c>
      <c r="G85" s="89">
        <v>0.13710422522899282</v>
      </c>
      <c r="H85" s="89">
        <v>0.14000000000000001</v>
      </c>
      <c r="I85" s="89">
        <v>0.52596497092816619</v>
      </c>
      <c r="J85" s="89">
        <v>0.52893400559406212</v>
      </c>
      <c r="L85" s="322">
        <v>59.8514404296875</v>
      </c>
      <c r="M85" s="322">
        <v>0.11653468632013839</v>
      </c>
      <c r="N85" s="322">
        <v>13.81563760604609</v>
      </c>
      <c r="O85" s="322">
        <v>1.6246000874473674E-2</v>
      </c>
      <c r="P85" s="322">
        <v>0.59976296390589057</v>
      </c>
      <c r="Q85" s="322">
        <v>5.2024446037760033E-2</v>
      </c>
      <c r="R85" s="322">
        <v>13.373205184936523</v>
      </c>
      <c r="T85" s="333">
        <v>103.88684411455716</v>
      </c>
      <c r="U85" s="333">
        <v>111.92553061747155</v>
      </c>
      <c r="V85" s="333">
        <v>286.47000000000003</v>
      </c>
      <c r="W85" s="333">
        <v>0.74757224827038149</v>
      </c>
      <c r="X85" s="333">
        <v>0.28315000350865999</v>
      </c>
      <c r="Y85" s="333">
        <v>1.01E-5</v>
      </c>
      <c r="Z85" s="333">
        <v>0.28314899369029778</v>
      </c>
      <c r="AA85" s="333">
        <v>13.367784245256358</v>
      </c>
      <c r="AB85" s="333">
        <v>103.88684411455716</v>
      </c>
      <c r="AC85" s="333">
        <v>15.707034227532763</v>
      </c>
      <c r="AD85" s="333">
        <v>0.5</v>
      </c>
      <c r="AE85" s="333">
        <v>0.14465684253146721</v>
      </c>
      <c r="AM85" s="346"/>
      <c r="AN85" s="346"/>
      <c r="AO85" s="324"/>
    </row>
    <row r="86" spans="1:41" ht="12" customHeight="1" x14ac:dyDescent="0.15">
      <c r="A86" s="333">
        <v>86</v>
      </c>
      <c r="B86" s="333" t="s">
        <v>405</v>
      </c>
      <c r="C86" s="518"/>
      <c r="D86" s="333"/>
      <c r="E86" s="231">
        <v>2.8E-3</v>
      </c>
      <c r="F86" s="89">
        <v>14</v>
      </c>
      <c r="G86" s="89">
        <v>0.30299999999999999</v>
      </c>
      <c r="H86" s="89">
        <v>0.22500000000000001</v>
      </c>
      <c r="I86" s="89">
        <v>1.52</v>
      </c>
      <c r="J86" s="89">
        <v>0.22</v>
      </c>
      <c r="L86" s="333">
        <v>45</v>
      </c>
      <c r="M86" s="333">
        <v>0.109</v>
      </c>
      <c r="N86" s="333">
        <v>15.89</v>
      </c>
      <c r="O86" s="333">
        <v>1.6395942699836866E-2</v>
      </c>
      <c r="P86" s="333">
        <v>1.1100000000000001</v>
      </c>
      <c r="Q86" s="333">
        <v>4.8215739417845974E-2</v>
      </c>
      <c r="R86" s="333">
        <v>14.89</v>
      </c>
      <c r="T86" s="333">
        <v>104.83790892390238</v>
      </c>
      <c r="U86" s="333">
        <v>105.05</v>
      </c>
      <c r="V86" s="333">
        <v>110.07</v>
      </c>
      <c r="W86" s="333">
        <v>0.91</v>
      </c>
      <c r="X86" s="333">
        <v>0.28313192077481636</v>
      </c>
      <c r="Y86" s="333">
        <v>1.7E-5</v>
      </c>
      <c r="Z86" s="333">
        <v>0.28313091095645415</v>
      </c>
      <c r="AA86" s="333">
        <v>12.7</v>
      </c>
      <c r="AB86" s="333">
        <v>104.83790892390238</v>
      </c>
      <c r="AC86" s="333">
        <v>15.1</v>
      </c>
      <c r="AD86" s="333">
        <v>0.5</v>
      </c>
      <c r="AE86" s="333">
        <v>0.18</v>
      </c>
      <c r="AM86" s="346"/>
      <c r="AN86" s="346"/>
      <c r="AO86" s="324"/>
    </row>
    <row r="87" spans="1:41" ht="12" customHeight="1" x14ac:dyDescent="0.15">
      <c r="A87" s="29">
        <v>87</v>
      </c>
      <c r="B87" s="333" t="s">
        <v>406</v>
      </c>
      <c r="C87" s="518"/>
      <c r="D87" s="333"/>
      <c r="E87" s="231">
        <v>2E-3</v>
      </c>
      <c r="F87" s="89">
        <v>41.8</v>
      </c>
      <c r="G87" s="89">
        <v>1.89</v>
      </c>
      <c r="H87" s="89">
        <v>0.65</v>
      </c>
      <c r="I87" s="89">
        <v>2.74</v>
      </c>
      <c r="J87" s="89">
        <v>0.21</v>
      </c>
      <c r="L87" s="333">
        <v>33.85</v>
      </c>
      <c r="M87" s="333">
        <v>0.10834000000000001</v>
      </c>
      <c r="N87" s="333">
        <v>15.49</v>
      </c>
      <c r="O87" s="333">
        <v>1.6205984876291463E-2</v>
      </c>
      <c r="P87" s="333">
        <v>1.1399999999999999</v>
      </c>
      <c r="Q87" s="333">
        <v>4.8485527761381562E-2</v>
      </c>
      <c r="R87" s="333">
        <v>14.48</v>
      </c>
      <c r="T87" s="333">
        <v>103.63300323660815</v>
      </c>
      <c r="U87" s="333">
        <v>104.45</v>
      </c>
      <c r="V87" s="333">
        <v>123.29</v>
      </c>
      <c r="W87" s="333">
        <v>0.89</v>
      </c>
      <c r="X87" s="333">
        <v>0.28316300355473334</v>
      </c>
      <c r="Y87" s="333">
        <v>1.43E-5</v>
      </c>
      <c r="Z87" s="333">
        <v>0.28316199373637113</v>
      </c>
      <c r="AA87" s="333">
        <v>13.827520218880077</v>
      </c>
      <c r="AB87" s="333">
        <v>103.63300323660815</v>
      </c>
      <c r="AC87" s="333">
        <v>16.166879241301643</v>
      </c>
      <c r="AD87" s="333">
        <v>0.5</v>
      </c>
      <c r="AE87" s="333">
        <v>0.11726399734709032</v>
      </c>
      <c r="AM87" s="346"/>
      <c r="AN87" s="346"/>
      <c r="AO87" s="324"/>
    </row>
    <row r="88" spans="1:41" ht="12" customHeight="1" x14ac:dyDescent="0.15">
      <c r="A88" s="333">
        <v>88</v>
      </c>
      <c r="B88" s="333" t="s">
        <v>407</v>
      </c>
      <c r="C88" s="518"/>
      <c r="D88" s="333"/>
      <c r="E88" s="231">
        <v>2E-3</v>
      </c>
      <c r="F88" s="89">
        <v>29.6</v>
      </c>
      <c r="G88" s="89">
        <v>0.47</v>
      </c>
      <c r="H88" s="89">
        <v>0.24</v>
      </c>
      <c r="I88" s="89">
        <v>0.63</v>
      </c>
      <c r="J88" s="89">
        <v>0.24</v>
      </c>
      <c r="L88" s="333">
        <v>114.56</v>
      </c>
      <c r="M88" s="333">
        <v>0.11106000000000001</v>
      </c>
      <c r="N88" s="333">
        <v>4.4749999999999996</v>
      </c>
      <c r="O88" s="333">
        <v>1.6445858346927678E-2</v>
      </c>
      <c r="P88" s="333">
        <v>0.33500000000000002</v>
      </c>
      <c r="Q88" s="333">
        <v>4.8977864926770601E-2</v>
      </c>
      <c r="R88" s="333">
        <v>4.1959999999999997</v>
      </c>
      <c r="T88" s="333">
        <v>105.15448735633548</v>
      </c>
      <c r="U88" s="333">
        <v>106.96</v>
      </c>
      <c r="V88" s="333">
        <v>146.86000000000001</v>
      </c>
      <c r="W88" s="333">
        <v>0.84</v>
      </c>
      <c r="X88" s="333">
        <v>0.28315500352638057</v>
      </c>
      <c r="Y88" s="333">
        <v>1.8600000000000001E-5</v>
      </c>
      <c r="Z88" s="333">
        <v>0.28315399370801836</v>
      </c>
      <c r="AA88" s="333">
        <v>13.544605773575288</v>
      </c>
      <c r="AB88" s="333">
        <v>105.15448735633548</v>
      </c>
      <c r="AC88" s="333">
        <v>15.883897694369063</v>
      </c>
      <c r="AD88" s="333">
        <v>0.5</v>
      </c>
      <c r="AE88" s="333">
        <v>0.13412285551289252</v>
      </c>
      <c r="AM88" s="346"/>
      <c r="AN88" s="346"/>
      <c r="AO88" s="324"/>
    </row>
    <row r="89" spans="1:41" ht="12" customHeight="1" x14ac:dyDescent="0.15">
      <c r="A89" s="29">
        <v>89</v>
      </c>
      <c r="B89" s="232" t="s">
        <v>408</v>
      </c>
      <c r="C89" s="518"/>
      <c r="D89" s="232"/>
      <c r="E89" s="232">
        <v>1.2500000000000001E-2</v>
      </c>
      <c r="F89" s="233">
        <v>127.54698549026139</v>
      </c>
      <c r="G89" s="234">
        <v>1.9958756756333567</v>
      </c>
      <c r="H89" s="235"/>
      <c r="I89" s="236">
        <v>2.590304824742423</v>
      </c>
      <c r="J89" s="237">
        <v>0.2127864559886605</v>
      </c>
      <c r="K89" s="237"/>
      <c r="L89" s="233">
        <v>582.27202422173639</v>
      </c>
      <c r="M89" s="238">
        <v>9.7118326511976438E-2</v>
      </c>
      <c r="N89" s="237">
        <v>0.73791147521141243</v>
      </c>
      <c r="O89" s="238">
        <v>1.4621603975734422E-2</v>
      </c>
      <c r="P89" s="237">
        <v>0.11028031765200974</v>
      </c>
      <c r="Q89" s="238">
        <v>4.8173133721833246E-2</v>
      </c>
      <c r="R89" s="237">
        <v>0.69034601485965774</v>
      </c>
      <c r="S89" s="235"/>
      <c r="T89" s="237">
        <v>93.574465884177698</v>
      </c>
      <c r="U89" s="237">
        <v>94.112848866701526</v>
      </c>
      <c r="V89" s="237">
        <v>107.77890682220459</v>
      </c>
      <c r="W89" s="237">
        <v>0.49213760246443833</v>
      </c>
      <c r="X89" s="367">
        <v>0.28309499999999999</v>
      </c>
      <c r="Y89" s="367">
        <v>3.9999999999999998E-6</v>
      </c>
      <c r="Z89" s="326">
        <v>0.28309400000000001</v>
      </c>
      <c r="AA89" s="367">
        <v>11</v>
      </c>
      <c r="AB89" s="237">
        <v>93.574465884177698</v>
      </c>
      <c r="AC89" s="576">
        <v>13.2</v>
      </c>
      <c r="AD89" s="367">
        <v>0.5</v>
      </c>
      <c r="AE89" s="367">
        <v>0.28999999999999998</v>
      </c>
      <c r="AM89" s="346"/>
      <c r="AN89" s="346"/>
      <c r="AO89" s="324"/>
    </row>
    <row r="90" spans="1:41" ht="12" customHeight="1" x14ac:dyDescent="0.15">
      <c r="A90" s="333">
        <v>90</v>
      </c>
      <c r="B90" s="29"/>
      <c r="C90" s="518"/>
      <c r="D90" s="333"/>
      <c r="E90" s="514"/>
      <c r="H90" s="333"/>
      <c r="I90" s="333"/>
      <c r="J90" s="333"/>
      <c r="K90" s="29"/>
      <c r="T90" s="333"/>
      <c r="U90" s="333"/>
      <c r="V90" s="333"/>
      <c r="X90" s="230"/>
      <c r="Y90" s="230"/>
      <c r="Z90" s="230"/>
      <c r="AA90" s="230"/>
      <c r="AC90" s="230"/>
      <c r="AD90" s="230"/>
      <c r="AE90" s="230"/>
      <c r="AG90" s="29"/>
      <c r="AM90" s="346"/>
      <c r="AN90" s="346"/>
      <c r="AO90" s="324"/>
    </row>
    <row r="91" spans="1:41" ht="12" customHeight="1" x14ac:dyDescent="0.15">
      <c r="A91" s="29">
        <v>91</v>
      </c>
      <c r="B91" s="29"/>
      <c r="C91" s="518"/>
      <c r="H91" s="333"/>
      <c r="I91" s="333"/>
      <c r="J91" s="333"/>
      <c r="K91" s="29"/>
      <c r="T91" s="333"/>
      <c r="U91" s="333"/>
      <c r="V91" s="333"/>
      <c r="Y91" s="29"/>
      <c r="AG91" s="29"/>
      <c r="AM91" s="346"/>
      <c r="AN91" s="346"/>
      <c r="AO91" s="324"/>
    </row>
    <row r="92" spans="1:41" ht="20" x14ac:dyDescent="0.2">
      <c r="A92" s="333">
        <v>92</v>
      </c>
      <c r="B92" s="718" t="s">
        <v>1358</v>
      </c>
      <c r="C92" s="518"/>
      <c r="G92" s="333" t="s">
        <v>59</v>
      </c>
      <c r="H92" s="333" t="s">
        <v>728</v>
      </c>
      <c r="I92" s="333" t="s">
        <v>729</v>
      </c>
      <c r="J92" s="333" t="s">
        <v>327</v>
      </c>
      <c r="M92" s="333" t="s">
        <v>642</v>
      </c>
      <c r="N92" s="333" t="s">
        <v>141</v>
      </c>
      <c r="O92" s="333" t="s">
        <v>384</v>
      </c>
      <c r="P92" s="333" t="s">
        <v>343</v>
      </c>
      <c r="Q92" s="333" t="s">
        <v>267</v>
      </c>
      <c r="R92" s="333" t="s">
        <v>343</v>
      </c>
      <c r="T92" s="333" t="s">
        <v>730</v>
      </c>
      <c r="V92" s="333"/>
      <c r="X92" s="333" t="s">
        <v>731</v>
      </c>
      <c r="Y92" s="333" t="s">
        <v>732</v>
      </c>
      <c r="AM92" s="346"/>
      <c r="AN92" s="346"/>
      <c r="AO92" s="324"/>
    </row>
    <row r="93" spans="1:41" ht="12" customHeight="1" x14ac:dyDescent="0.15">
      <c r="A93" s="29">
        <v>93</v>
      </c>
      <c r="B93" s="29" t="s">
        <v>733</v>
      </c>
      <c r="C93" s="518"/>
      <c r="G93" s="333" t="s">
        <v>322</v>
      </c>
      <c r="H93" s="333"/>
      <c r="I93" s="333"/>
      <c r="J93" s="333"/>
      <c r="K93" s="29"/>
      <c r="T93" s="333"/>
      <c r="V93" s="333"/>
      <c r="Y93" s="29"/>
      <c r="AG93" s="29"/>
      <c r="AM93" s="346"/>
      <c r="AN93" s="346"/>
      <c r="AO93" s="324"/>
    </row>
    <row r="94" spans="1:41" ht="12" customHeight="1" x14ac:dyDescent="0.15">
      <c r="A94" s="333">
        <v>94</v>
      </c>
      <c r="B94" s="333">
        <v>1</v>
      </c>
      <c r="C94" s="518"/>
      <c r="G94" s="333">
        <v>149</v>
      </c>
      <c r="H94" s="333">
        <v>2.44</v>
      </c>
      <c r="I94" s="333">
        <v>4.0999999999999996</v>
      </c>
      <c r="J94" s="333">
        <v>0.53</v>
      </c>
      <c r="M94" s="333">
        <v>1.553E-2</v>
      </c>
      <c r="N94" s="333">
        <v>0.37</v>
      </c>
      <c r="O94" s="333">
        <v>0.10299999999999999</v>
      </c>
      <c r="P94" s="333">
        <v>0.48</v>
      </c>
      <c r="Q94" s="333">
        <v>4.8079999999999998E-2</v>
      </c>
      <c r="R94" s="333">
        <v>0.31</v>
      </c>
      <c r="T94" s="333">
        <v>99.3</v>
      </c>
      <c r="V94" s="333"/>
      <c r="X94" s="333">
        <v>0.28311999999999998</v>
      </c>
      <c r="Y94" s="333">
        <v>22</v>
      </c>
      <c r="AB94" s="333">
        <v>99.3</v>
      </c>
      <c r="AC94" s="333">
        <v>14.5</v>
      </c>
      <c r="AM94" s="346"/>
      <c r="AN94" s="346"/>
      <c r="AO94" s="324"/>
    </row>
    <row r="95" spans="1:41" ht="12" customHeight="1" x14ac:dyDescent="0.15">
      <c r="A95" s="29">
        <v>95</v>
      </c>
      <c r="B95" s="333">
        <v>2</v>
      </c>
      <c r="C95" s="518"/>
      <c r="G95" s="333">
        <v>182</v>
      </c>
      <c r="H95" s="333">
        <v>2.99</v>
      </c>
      <c r="I95" s="333">
        <v>2</v>
      </c>
      <c r="J95" s="333">
        <v>0.57999999999999996</v>
      </c>
      <c r="M95" s="333">
        <v>1.5440000000000001E-2</v>
      </c>
      <c r="N95" s="333">
        <v>0.33</v>
      </c>
      <c r="O95" s="333">
        <v>0.1022</v>
      </c>
      <c r="P95" s="333">
        <v>0.41</v>
      </c>
      <c r="Q95" s="333">
        <v>4.8030000000000003E-2</v>
      </c>
      <c r="R95" s="333">
        <v>0.19</v>
      </c>
      <c r="T95" s="333">
        <v>98.8</v>
      </c>
      <c r="V95" s="333"/>
      <c r="X95" s="333">
        <v>0.28310600000000002</v>
      </c>
      <c r="Y95" s="333">
        <v>5</v>
      </c>
      <c r="AB95" s="333">
        <v>98.8</v>
      </c>
      <c r="AC95" s="333">
        <v>14</v>
      </c>
      <c r="AM95" s="346"/>
      <c r="AN95" s="346"/>
      <c r="AO95" s="324"/>
    </row>
    <row r="96" spans="1:41" ht="12" customHeight="1" x14ac:dyDescent="0.15">
      <c r="A96" s="333">
        <v>96</v>
      </c>
      <c r="B96" s="333">
        <v>3</v>
      </c>
      <c r="C96" s="518"/>
      <c r="G96" s="333">
        <v>129</v>
      </c>
      <c r="H96" s="333">
        <v>2.1</v>
      </c>
      <c r="I96" s="333">
        <v>3.1</v>
      </c>
      <c r="J96" s="333">
        <v>0.55000000000000004</v>
      </c>
      <c r="M96" s="333">
        <v>1.545E-2</v>
      </c>
      <c r="N96" s="333">
        <v>0.33</v>
      </c>
      <c r="O96" s="333">
        <v>0.1024</v>
      </c>
      <c r="P96" s="333">
        <v>0.4</v>
      </c>
      <c r="Q96" s="333">
        <v>4.8059999999999999E-2</v>
      </c>
      <c r="R96" s="333">
        <v>0.17</v>
      </c>
      <c r="T96" s="333">
        <v>98.9</v>
      </c>
      <c r="V96" s="333"/>
      <c r="X96" s="333">
        <v>0.28310999999999997</v>
      </c>
      <c r="Y96" s="333">
        <v>7</v>
      </c>
      <c r="AB96" s="333">
        <v>98.9</v>
      </c>
      <c r="AC96" s="333">
        <v>14.2</v>
      </c>
      <c r="AM96" s="346"/>
      <c r="AN96" s="346"/>
      <c r="AO96" s="324"/>
    </row>
    <row r="97" spans="1:41" ht="12" customHeight="1" x14ac:dyDescent="0.15">
      <c r="A97" s="29">
        <v>97</v>
      </c>
      <c r="B97" s="333">
        <v>4</v>
      </c>
      <c r="C97" s="518"/>
      <c r="G97" s="333">
        <v>189</v>
      </c>
      <c r="H97" s="333">
        <v>3.08</v>
      </c>
      <c r="I97" s="333">
        <v>1.9</v>
      </c>
      <c r="J97" s="333">
        <v>0.53</v>
      </c>
      <c r="M97" s="333">
        <v>1.549E-2</v>
      </c>
      <c r="N97" s="333">
        <v>0.39</v>
      </c>
      <c r="O97" s="333">
        <v>0.1026</v>
      </c>
      <c r="P97" s="333">
        <v>0.65</v>
      </c>
      <c r="Q97" s="333">
        <v>4.8050000000000002E-2</v>
      </c>
      <c r="R97" s="333">
        <v>0.52</v>
      </c>
      <c r="T97" s="333">
        <v>99.1</v>
      </c>
      <c r="V97" s="333"/>
      <c r="X97" s="333">
        <v>0.28310800000000003</v>
      </c>
      <c r="Y97" s="333">
        <v>5</v>
      </c>
      <c r="AB97" s="333">
        <v>99.1</v>
      </c>
      <c r="AC97" s="333">
        <v>14.1</v>
      </c>
      <c r="AM97" s="346"/>
      <c r="AN97" s="346"/>
      <c r="AO97" s="324"/>
    </row>
    <row r="98" spans="1:41" ht="12" customHeight="1" x14ac:dyDescent="0.15">
      <c r="A98" s="333">
        <v>98</v>
      </c>
      <c r="B98" s="29" t="s">
        <v>734</v>
      </c>
      <c r="C98" s="518"/>
      <c r="H98" s="333"/>
      <c r="I98" s="333"/>
      <c r="J98" s="333"/>
      <c r="K98" s="29"/>
      <c r="T98" s="333"/>
      <c r="V98" s="333"/>
      <c r="Y98" s="29"/>
      <c r="AC98" s="333" t="s">
        <v>322</v>
      </c>
      <c r="AG98" s="29"/>
      <c r="AM98" s="346"/>
      <c r="AN98" s="346"/>
      <c r="AO98" s="324"/>
    </row>
    <row r="99" spans="1:41" ht="12" customHeight="1" x14ac:dyDescent="0.15">
      <c r="A99" s="29">
        <v>99</v>
      </c>
      <c r="B99" s="333">
        <v>5</v>
      </c>
      <c r="C99" s="518"/>
      <c r="G99" s="333">
        <v>358</v>
      </c>
      <c r="H99" s="333">
        <v>5.82</v>
      </c>
      <c r="I99" s="333">
        <v>1.7</v>
      </c>
      <c r="J99" s="333">
        <v>0.6</v>
      </c>
      <c r="M99" s="333">
        <v>1.5169999999999999E-2</v>
      </c>
      <c r="N99" s="333">
        <v>0.41</v>
      </c>
      <c r="O99" s="333">
        <v>0.10059999999999999</v>
      </c>
      <c r="P99" s="333">
        <v>0.81</v>
      </c>
      <c r="Q99" s="333">
        <v>4.8070000000000002E-2</v>
      </c>
      <c r="R99" s="333">
        <v>0.68</v>
      </c>
      <c r="T99" s="333">
        <v>97.1</v>
      </c>
      <c r="X99" s="333">
        <v>0.28309600000000001</v>
      </c>
      <c r="Y99" s="333">
        <v>28</v>
      </c>
      <c r="AB99" s="333">
        <v>97.1</v>
      </c>
      <c r="AC99" s="333">
        <v>13.7</v>
      </c>
      <c r="AM99" s="346"/>
      <c r="AN99" s="346"/>
      <c r="AO99" s="324"/>
    </row>
    <row r="100" spans="1:41" ht="12" customHeight="1" x14ac:dyDescent="0.15">
      <c r="A100" s="333">
        <v>100</v>
      </c>
      <c r="B100" s="29">
        <v>6</v>
      </c>
      <c r="C100" s="518"/>
      <c r="D100" s="512"/>
      <c r="E100" s="29"/>
      <c r="F100" s="29"/>
      <c r="G100" s="29">
        <v>507</v>
      </c>
      <c r="H100" s="29">
        <v>8.98</v>
      </c>
      <c r="I100" s="29">
        <v>8.5</v>
      </c>
      <c r="J100" s="29">
        <v>0.55000000000000004</v>
      </c>
      <c r="K100" s="29"/>
      <c r="L100" s="29"/>
      <c r="M100" s="29">
        <v>1.5169999999999999E-2</v>
      </c>
      <c r="N100" s="29">
        <v>0.5</v>
      </c>
      <c r="O100" s="29">
        <v>0.10050000000000001</v>
      </c>
      <c r="P100" s="29">
        <v>1.68</v>
      </c>
      <c r="Q100" s="29">
        <v>4.8070000000000002E-2</v>
      </c>
      <c r="R100" s="29">
        <v>1.55</v>
      </c>
      <c r="S100" s="29"/>
      <c r="T100" s="29">
        <v>97</v>
      </c>
      <c r="U100" s="380"/>
      <c r="V100" s="380"/>
      <c r="W100" s="29"/>
      <c r="X100" s="29">
        <v>0.28311399999999998</v>
      </c>
      <c r="Y100" s="29">
        <v>16</v>
      </c>
      <c r="Z100" s="29"/>
      <c r="AA100" s="29"/>
      <c r="AB100" s="333">
        <v>97</v>
      </c>
      <c r="AC100" s="29">
        <v>14.3</v>
      </c>
      <c r="AJ100" s="29"/>
      <c r="AK100" s="29"/>
      <c r="AM100" s="346"/>
      <c r="AN100" s="346"/>
      <c r="AO100" s="324"/>
    </row>
    <row r="101" spans="1:41" ht="12" customHeight="1" x14ac:dyDescent="0.15">
      <c r="A101" s="29">
        <v>101</v>
      </c>
      <c r="B101" s="333">
        <v>7</v>
      </c>
      <c r="C101" s="518"/>
      <c r="G101" s="333">
        <v>1377</v>
      </c>
      <c r="H101" s="333">
        <v>22.25</v>
      </c>
      <c r="I101" s="333">
        <v>2.2000000000000002</v>
      </c>
      <c r="J101" s="333">
        <v>0.56999999999999995</v>
      </c>
      <c r="M101" s="333">
        <v>1.512E-2</v>
      </c>
      <c r="N101" s="333">
        <v>0.37</v>
      </c>
      <c r="O101" s="333">
        <v>0.10059999999999999</v>
      </c>
      <c r="P101" s="333">
        <v>0.9</v>
      </c>
      <c r="Q101" s="333">
        <v>4.7969999999999999E-2</v>
      </c>
      <c r="R101" s="333">
        <v>0.78</v>
      </c>
      <c r="T101" s="333">
        <v>97.3</v>
      </c>
      <c r="X101" s="333">
        <v>0.283138</v>
      </c>
      <c r="Y101" s="333">
        <v>13</v>
      </c>
      <c r="AB101" s="333">
        <v>97.3</v>
      </c>
      <c r="AC101" s="333">
        <v>15.2</v>
      </c>
      <c r="AM101" s="346"/>
      <c r="AN101" s="346"/>
      <c r="AO101" s="324"/>
    </row>
    <row r="102" spans="1:41" ht="12" customHeight="1" x14ac:dyDescent="0.15">
      <c r="A102" s="333">
        <v>102</v>
      </c>
      <c r="B102" s="29" t="s">
        <v>735</v>
      </c>
      <c r="C102" s="518"/>
      <c r="H102" s="333"/>
      <c r="I102" s="333"/>
      <c r="J102" s="333"/>
      <c r="K102" s="29"/>
      <c r="T102" s="333"/>
      <c r="Y102" s="29"/>
      <c r="AC102" s="333" t="s">
        <v>322</v>
      </c>
      <c r="AG102" s="29"/>
      <c r="AM102" s="346"/>
      <c r="AN102" s="346"/>
      <c r="AO102" s="324"/>
    </row>
    <row r="103" spans="1:41" ht="12" customHeight="1" x14ac:dyDescent="0.15">
      <c r="A103" s="29">
        <v>103</v>
      </c>
      <c r="B103" s="333">
        <v>8</v>
      </c>
      <c r="C103" s="518"/>
      <c r="G103" s="333">
        <v>16.260000000000002</v>
      </c>
      <c r="H103" s="333">
        <v>0.25</v>
      </c>
      <c r="I103" s="333">
        <v>2.8</v>
      </c>
      <c r="J103" s="333">
        <v>0.68</v>
      </c>
      <c r="M103" s="333">
        <v>1.435E-2</v>
      </c>
      <c r="N103" s="333">
        <v>2.12</v>
      </c>
      <c r="O103" s="333">
        <v>8.6900000000000005E-2</v>
      </c>
      <c r="P103" s="333">
        <v>31</v>
      </c>
      <c r="Q103" s="333">
        <v>4.3920000000000001E-2</v>
      </c>
      <c r="R103" s="333">
        <v>29.5</v>
      </c>
      <c r="T103" s="333">
        <v>91.8</v>
      </c>
      <c r="X103" s="333">
        <v>0.28314099999999998</v>
      </c>
      <c r="Y103" s="333">
        <v>15</v>
      </c>
      <c r="AB103" s="333">
        <v>91.8</v>
      </c>
      <c r="AC103" s="333">
        <v>15.2</v>
      </c>
      <c r="AM103" s="346"/>
      <c r="AN103" s="346"/>
      <c r="AO103" s="324"/>
    </row>
    <row r="104" spans="1:41" ht="12" customHeight="1" x14ac:dyDescent="0.15">
      <c r="A104" s="333">
        <v>104</v>
      </c>
      <c r="B104" s="333">
        <v>9</v>
      </c>
      <c r="C104" s="518"/>
      <c r="G104" s="333">
        <v>38.200000000000003</v>
      </c>
      <c r="H104" s="333">
        <v>0.59</v>
      </c>
      <c r="I104" s="333">
        <v>5.8</v>
      </c>
      <c r="J104" s="333">
        <v>0.68</v>
      </c>
      <c r="M104" s="333">
        <v>1.426E-2</v>
      </c>
      <c r="N104" s="333">
        <v>0.86</v>
      </c>
      <c r="O104" s="333">
        <v>8.9499999999999996E-2</v>
      </c>
      <c r="P104" s="333">
        <v>7.94</v>
      </c>
      <c r="Q104" s="333">
        <v>4.5499999999999999E-2</v>
      </c>
      <c r="R104" s="333">
        <v>7.54</v>
      </c>
      <c r="T104" s="333">
        <v>91.3</v>
      </c>
      <c r="X104" s="333">
        <v>0.28311199999999997</v>
      </c>
      <c r="Y104" s="333">
        <v>7</v>
      </c>
      <c r="AB104" s="333">
        <v>91.3</v>
      </c>
      <c r="AC104" s="333">
        <v>14.1</v>
      </c>
      <c r="AM104" s="346"/>
      <c r="AN104" s="346"/>
      <c r="AO104" s="324"/>
    </row>
    <row r="105" spans="1:41" ht="12" customHeight="1" x14ac:dyDescent="0.15">
      <c r="A105" s="29">
        <v>105</v>
      </c>
      <c r="B105" s="333">
        <v>10</v>
      </c>
      <c r="C105" s="518"/>
      <c r="G105" s="333">
        <v>33.229999999999997</v>
      </c>
      <c r="H105" s="333">
        <v>0.53</v>
      </c>
      <c r="I105" s="333">
        <v>1</v>
      </c>
      <c r="J105" s="333">
        <v>0.67</v>
      </c>
      <c r="M105" s="333">
        <v>1.4420000000000001E-2</v>
      </c>
      <c r="N105" s="333">
        <v>0.71</v>
      </c>
      <c r="O105" s="333">
        <v>9.64E-2</v>
      </c>
      <c r="P105" s="333">
        <v>4.1900000000000004</v>
      </c>
      <c r="Q105" s="333">
        <v>4.8480000000000002E-2</v>
      </c>
      <c r="R105" s="333">
        <v>3.97</v>
      </c>
      <c r="T105" s="333">
        <v>92.3</v>
      </c>
      <c r="X105" s="333">
        <v>0.28307100000000002</v>
      </c>
      <c r="Y105" s="333">
        <v>13</v>
      </c>
      <c r="AB105" s="333">
        <v>92.3</v>
      </c>
      <c r="AC105" s="333">
        <v>12.7</v>
      </c>
      <c r="AM105" s="346"/>
      <c r="AN105" s="346"/>
      <c r="AO105" s="324"/>
    </row>
    <row r="106" spans="1:41" ht="12" customHeight="1" x14ac:dyDescent="0.15">
      <c r="A106" s="333">
        <v>106</v>
      </c>
      <c r="B106" s="29" t="s">
        <v>736</v>
      </c>
      <c r="C106" s="518"/>
      <c r="D106" s="512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380"/>
      <c r="V106" s="380"/>
      <c r="W106" s="29"/>
      <c r="X106" s="29" t="s">
        <v>322</v>
      </c>
      <c r="Y106" s="29"/>
      <c r="Z106" s="29"/>
      <c r="AA106" s="29"/>
      <c r="AB106" s="29"/>
      <c r="AC106" s="29"/>
      <c r="AD106" s="29"/>
      <c r="AE106" s="29"/>
      <c r="AF106" s="29"/>
      <c r="AG106" s="29"/>
      <c r="AJ106" s="29"/>
      <c r="AM106" s="346"/>
      <c r="AN106" s="346"/>
      <c r="AO106" s="324"/>
    </row>
    <row r="107" spans="1:41" ht="12" customHeight="1" x14ac:dyDescent="0.15">
      <c r="A107" s="29">
        <v>107</v>
      </c>
      <c r="B107" s="333">
        <v>11</v>
      </c>
      <c r="C107" s="518"/>
      <c r="G107" s="333">
        <v>6.74</v>
      </c>
      <c r="H107" s="333">
        <v>0.08</v>
      </c>
      <c r="I107" s="333">
        <v>1.1000000000000001</v>
      </c>
      <c r="J107" s="333">
        <v>0.05</v>
      </c>
      <c r="M107" s="333">
        <v>1.304E-2</v>
      </c>
      <c r="N107" s="333">
        <v>2.4</v>
      </c>
      <c r="O107" s="333">
        <v>8.0199999999999994E-2</v>
      </c>
      <c r="P107" s="333">
        <v>16.3</v>
      </c>
      <c r="Q107" s="333">
        <v>4.4589999999999998E-2</v>
      </c>
      <c r="R107" s="333">
        <v>15.7</v>
      </c>
      <c r="T107" s="333">
        <v>83.5</v>
      </c>
      <c r="X107" s="333">
        <v>0.28310800000000003</v>
      </c>
      <c r="Y107" s="333">
        <v>8</v>
      </c>
      <c r="AB107" s="333">
        <v>83.5</v>
      </c>
      <c r="AC107" s="333">
        <v>13.8</v>
      </c>
      <c r="AM107" s="346"/>
      <c r="AN107" s="346"/>
      <c r="AO107" s="324"/>
    </row>
    <row r="108" spans="1:41" ht="12" customHeight="1" x14ac:dyDescent="0.15">
      <c r="A108" s="333">
        <v>108</v>
      </c>
      <c r="B108" s="333">
        <v>12</v>
      </c>
      <c r="C108" s="518"/>
      <c r="G108" s="333">
        <v>2.75</v>
      </c>
      <c r="H108" s="333">
        <v>0.03</v>
      </c>
      <c r="I108" s="333">
        <v>1.5</v>
      </c>
      <c r="J108" s="333">
        <v>0.01</v>
      </c>
      <c r="M108" s="333">
        <v>1.299E-2</v>
      </c>
      <c r="N108" s="333">
        <v>2.16</v>
      </c>
      <c r="O108" s="333">
        <v>7.2999999999999995E-2</v>
      </c>
      <c r="P108" s="333">
        <v>36.5</v>
      </c>
      <c r="Q108" s="333">
        <v>4.0770000000000001E-2</v>
      </c>
      <c r="R108" s="333">
        <v>35.200000000000003</v>
      </c>
      <c r="T108" s="333">
        <v>83.2</v>
      </c>
      <c r="X108" s="333">
        <v>0.28312100000000001</v>
      </c>
      <c r="Y108" s="333">
        <v>12</v>
      </c>
      <c r="AB108" s="333">
        <v>83.2</v>
      </c>
      <c r="AC108" s="333">
        <v>14.2</v>
      </c>
      <c r="AM108" s="346"/>
      <c r="AN108" s="346"/>
      <c r="AO108" s="324"/>
    </row>
    <row r="109" spans="1:41" ht="12" customHeight="1" x14ac:dyDescent="0.15">
      <c r="A109" s="29">
        <v>109</v>
      </c>
      <c r="B109" s="333">
        <v>13</v>
      </c>
      <c r="C109" s="518"/>
      <c r="G109" s="333">
        <v>5.29</v>
      </c>
      <c r="H109" s="333">
        <v>0.06</v>
      </c>
      <c r="I109" s="333">
        <v>4.3</v>
      </c>
      <c r="J109" s="333">
        <v>0.01</v>
      </c>
      <c r="M109" s="333">
        <v>1.272E-2</v>
      </c>
      <c r="N109" s="333">
        <v>2.44</v>
      </c>
      <c r="O109" s="333">
        <v>7.3899999999999993E-2</v>
      </c>
      <c r="P109" s="333">
        <v>35.44</v>
      </c>
      <c r="Q109" s="333">
        <v>4.2139999999999997E-2</v>
      </c>
      <c r="R109" s="333">
        <v>33.799999999999997</v>
      </c>
      <c r="T109" s="333">
        <v>81.5</v>
      </c>
      <c r="X109" s="333">
        <v>0.28310999999999997</v>
      </c>
      <c r="Y109" s="333">
        <v>5</v>
      </c>
      <c r="AB109" s="333">
        <v>81.5</v>
      </c>
      <c r="AC109" s="333">
        <v>13.8</v>
      </c>
      <c r="AM109" s="346"/>
      <c r="AN109" s="346"/>
      <c r="AO109" s="324"/>
    </row>
    <row r="110" spans="1:41" ht="12" customHeight="1" x14ac:dyDescent="0.15">
      <c r="A110" s="333">
        <v>110</v>
      </c>
      <c r="B110" s="29" t="s">
        <v>737</v>
      </c>
      <c r="C110" s="518"/>
      <c r="H110" s="333"/>
      <c r="I110" s="333"/>
      <c r="J110" s="333"/>
      <c r="K110" s="29"/>
      <c r="T110" s="333"/>
      <c r="Y110" s="29" t="s">
        <v>322</v>
      </c>
      <c r="AE110" s="29"/>
      <c r="AG110" s="29"/>
      <c r="AM110" s="346"/>
      <c r="AN110" s="346"/>
      <c r="AO110" s="324"/>
    </row>
    <row r="111" spans="1:41" ht="12" customHeight="1" x14ac:dyDescent="0.15">
      <c r="A111" s="29">
        <v>111</v>
      </c>
      <c r="B111" s="333">
        <v>14</v>
      </c>
      <c r="C111" s="518"/>
      <c r="G111" s="333">
        <v>113</v>
      </c>
      <c r="H111" s="333">
        <v>1.75</v>
      </c>
      <c r="I111" s="333">
        <v>5</v>
      </c>
      <c r="J111" s="333">
        <v>0.91</v>
      </c>
      <c r="M111" s="333">
        <v>1.337E-2</v>
      </c>
      <c r="N111" s="333">
        <v>0.36</v>
      </c>
      <c r="O111" s="333">
        <v>8.8200000000000001E-2</v>
      </c>
      <c r="P111" s="333">
        <v>0.45</v>
      </c>
      <c r="Q111" s="333">
        <v>4.7829999999999998E-2</v>
      </c>
      <c r="R111" s="333">
        <v>0.24</v>
      </c>
      <c r="T111" s="333">
        <v>85.6</v>
      </c>
      <c r="X111" s="333">
        <v>0.28301199999999999</v>
      </c>
      <c r="Y111" s="333">
        <v>5</v>
      </c>
      <c r="AB111" s="333">
        <v>85.6</v>
      </c>
      <c r="AC111" s="333">
        <v>10.5</v>
      </c>
      <c r="AM111" s="346"/>
      <c r="AN111" s="346"/>
      <c r="AO111" s="324"/>
    </row>
    <row r="112" spans="1:41" ht="12" customHeight="1" x14ac:dyDescent="0.15">
      <c r="A112" s="333">
        <v>112</v>
      </c>
      <c r="B112" s="333">
        <v>15</v>
      </c>
      <c r="C112" s="518"/>
      <c r="G112" s="333">
        <v>107</v>
      </c>
      <c r="H112" s="333">
        <v>1.74</v>
      </c>
      <c r="I112" s="333">
        <v>4.5</v>
      </c>
      <c r="J112" s="333">
        <v>1.0900000000000001</v>
      </c>
      <c r="M112" s="333">
        <v>1.337E-2</v>
      </c>
      <c r="N112" s="333">
        <v>0.35</v>
      </c>
      <c r="O112" s="333">
        <v>8.8200000000000001E-2</v>
      </c>
      <c r="P112" s="333">
        <v>0.52</v>
      </c>
      <c r="Q112" s="333">
        <v>4.7780000000000003E-2</v>
      </c>
      <c r="R112" s="333">
        <v>0.36</v>
      </c>
      <c r="T112" s="333">
        <v>85.7</v>
      </c>
      <c r="X112" s="333">
        <v>0.28300999999999998</v>
      </c>
      <c r="Y112" s="333">
        <v>5</v>
      </c>
      <c r="AB112" s="333">
        <v>85.7</v>
      </c>
      <c r="AC112" s="333">
        <v>10.4</v>
      </c>
      <c r="AM112" s="346"/>
      <c r="AN112" s="346"/>
      <c r="AO112" s="324"/>
    </row>
    <row r="113" spans="1:41" ht="12" customHeight="1" x14ac:dyDescent="0.15">
      <c r="A113" s="29">
        <v>113</v>
      </c>
      <c r="B113" s="333">
        <v>16</v>
      </c>
      <c r="C113" s="518"/>
      <c r="G113" s="333">
        <v>99</v>
      </c>
      <c r="H113" s="333">
        <v>1.62</v>
      </c>
      <c r="I113" s="333">
        <v>8.8000000000000007</v>
      </c>
      <c r="J113" s="333">
        <v>1.1200000000000001</v>
      </c>
      <c r="M113" s="333">
        <v>1.337E-2</v>
      </c>
      <c r="N113" s="333">
        <v>0.37</v>
      </c>
      <c r="O113" s="333">
        <v>8.8400000000000006E-2</v>
      </c>
      <c r="P113" s="333">
        <v>0.61</v>
      </c>
      <c r="Q113" s="333">
        <v>4.7919999999999997E-2</v>
      </c>
      <c r="R113" s="333">
        <v>0.45</v>
      </c>
      <c r="T113" s="333">
        <v>85.7</v>
      </c>
      <c r="X113" s="333">
        <v>0.28301100000000001</v>
      </c>
      <c r="Y113" s="333">
        <v>5</v>
      </c>
      <c r="AB113" s="333">
        <v>85.7</v>
      </c>
      <c r="AC113" s="333">
        <v>10.4</v>
      </c>
      <c r="AM113" s="346"/>
      <c r="AN113" s="346"/>
      <c r="AO113" s="324"/>
    </row>
    <row r="114" spans="1:41" ht="12" customHeight="1" x14ac:dyDescent="0.15">
      <c r="A114" s="333">
        <v>114</v>
      </c>
      <c r="B114" s="333">
        <v>17</v>
      </c>
      <c r="C114" s="518"/>
      <c r="G114" s="333">
        <v>103</v>
      </c>
      <c r="H114" s="333">
        <v>1.67</v>
      </c>
      <c r="I114" s="333">
        <v>1.7</v>
      </c>
      <c r="J114" s="333">
        <v>1.08</v>
      </c>
      <c r="M114" s="333">
        <v>1.34E-2</v>
      </c>
      <c r="N114" s="333">
        <v>0.36</v>
      </c>
      <c r="O114" s="333">
        <v>8.8300000000000003E-2</v>
      </c>
      <c r="P114" s="333">
        <v>0.64</v>
      </c>
      <c r="Q114" s="333">
        <v>4.7759999999999997E-2</v>
      </c>
      <c r="R114" s="333">
        <v>0.51</v>
      </c>
      <c r="T114" s="333">
        <v>85.8</v>
      </c>
      <c r="AB114" s="333">
        <v>85.8</v>
      </c>
      <c r="AM114" s="346"/>
      <c r="AN114" s="346"/>
      <c r="AO114" s="324"/>
    </row>
    <row r="115" spans="1:41" ht="12" customHeight="1" x14ac:dyDescent="0.15">
      <c r="A115" s="29">
        <v>115</v>
      </c>
      <c r="B115" s="29"/>
      <c r="C115" s="518"/>
      <c r="K115" s="29"/>
      <c r="Y115" s="29"/>
      <c r="AG115" s="29"/>
      <c r="AK115" s="346"/>
      <c r="AL115" s="346"/>
      <c r="AM115" s="346"/>
      <c r="AN115" s="346"/>
    </row>
    <row r="116" spans="1:41" x14ac:dyDescent="0.15">
      <c r="A116" s="333">
        <v>116</v>
      </c>
      <c r="B116" s="29"/>
      <c r="C116" s="518"/>
      <c r="K116" s="29"/>
      <c r="Y116" s="29"/>
      <c r="AA116" s="29"/>
      <c r="AG116" s="29"/>
      <c r="AK116" s="346"/>
      <c r="AL116" s="346"/>
      <c r="AM116" s="346"/>
      <c r="AN116" s="346"/>
    </row>
    <row r="117" spans="1:41" ht="20" x14ac:dyDescent="0.2">
      <c r="A117" s="29">
        <v>117</v>
      </c>
      <c r="B117" s="717" t="s">
        <v>1356</v>
      </c>
      <c r="C117" s="518"/>
      <c r="K117" s="29"/>
      <c r="Y117" s="29"/>
      <c r="AA117" s="29"/>
      <c r="AG117" s="29"/>
      <c r="AK117" s="346"/>
      <c r="AL117" s="346"/>
      <c r="AM117" s="346"/>
      <c r="AN117" s="346"/>
    </row>
    <row r="118" spans="1:41" ht="12" customHeight="1" thickBot="1" x14ac:dyDescent="0.25">
      <c r="A118" s="333">
        <v>118</v>
      </c>
      <c r="B118" s="224"/>
      <c r="C118" s="518"/>
      <c r="D118" s="577" t="s">
        <v>738</v>
      </c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73" t="s">
        <v>739</v>
      </c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K118" s="346"/>
      <c r="AL118" s="346"/>
      <c r="AM118" s="346"/>
      <c r="AN118" s="346"/>
    </row>
    <row r="119" spans="1:41" ht="12" customHeight="1" x14ac:dyDescent="0.2">
      <c r="A119" s="29">
        <v>119</v>
      </c>
      <c r="B119" s="578"/>
      <c r="C119" s="518"/>
      <c r="D119" s="579" t="s">
        <v>740</v>
      </c>
      <c r="E119" s="580"/>
      <c r="F119" s="580"/>
      <c r="G119" s="580"/>
      <c r="H119" s="580"/>
      <c r="I119" s="580"/>
      <c r="J119" s="580"/>
      <c r="K119" s="580"/>
      <c r="L119" s="581" t="s">
        <v>741</v>
      </c>
      <c r="M119" s="581"/>
      <c r="N119" s="581"/>
      <c r="O119" s="581"/>
      <c r="P119" s="581"/>
      <c r="Q119" s="581"/>
      <c r="R119" s="581"/>
      <c r="S119" s="581"/>
      <c r="T119" s="581"/>
      <c r="U119" s="581"/>
      <c r="V119" s="582"/>
      <c r="W119" s="583"/>
      <c r="X119" s="584"/>
      <c r="Y119" s="585"/>
      <c r="Z119" s="586"/>
      <c r="AA119" s="585"/>
      <c r="AB119" s="587"/>
      <c r="AC119" s="588"/>
      <c r="AD119" s="589"/>
      <c r="AE119" s="585"/>
      <c r="AF119" s="585"/>
      <c r="AG119" s="590"/>
      <c r="AH119" s="590"/>
      <c r="AI119" s="591"/>
      <c r="AK119" s="346"/>
      <c r="AL119" s="346"/>
      <c r="AM119" s="346"/>
      <c r="AN119" s="346"/>
    </row>
    <row r="120" spans="1:41" ht="12" customHeight="1" x14ac:dyDescent="0.2">
      <c r="A120" s="333">
        <v>120</v>
      </c>
      <c r="B120" s="592" t="s">
        <v>297</v>
      </c>
      <c r="C120" s="518"/>
      <c r="D120" s="593"/>
      <c r="E120" s="594" t="s">
        <v>742</v>
      </c>
      <c r="F120" s="594" t="s">
        <v>743</v>
      </c>
      <c r="G120" s="594" t="s">
        <v>744</v>
      </c>
      <c r="H120" s="594" t="s">
        <v>743</v>
      </c>
      <c r="I120" s="594" t="s">
        <v>393</v>
      </c>
      <c r="J120" s="594" t="s">
        <v>745</v>
      </c>
      <c r="K120" s="595" t="s">
        <v>743</v>
      </c>
      <c r="L120" s="596" t="s">
        <v>742</v>
      </c>
      <c r="M120" s="594" t="s">
        <v>743</v>
      </c>
      <c r="N120" s="594" t="s">
        <v>744</v>
      </c>
      <c r="O120" s="594" t="s">
        <v>743</v>
      </c>
      <c r="P120" s="594" t="s">
        <v>745</v>
      </c>
      <c r="Q120" s="594" t="s">
        <v>743</v>
      </c>
      <c r="R120" s="594"/>
      <c r="S120" s="594"/>
      <c r="T120" s="597" t="s">
        <v>746</v>
      </c>
      <c r="U120" s="595" t="s">
        <v>743</v>
      </c>
      <c r="V120" s="598" t="s">
        <v>747</v>
      </c>
      <c r="W120" s="599" t="s">
        <v>748</v>
      </c>
      <c r="X120" s="600" t="s">
        <v>749</v>
      </c>
      <c r="Y120" s="600" t="s">
        <v>750</v>
      </c>
      <c r="Z120" s="601"/>
      <c r="AA120" s="602"/>
      <c r="AB120" s="601"/>
      <c r="AC120" s="602"/>
      <c r="AD120" s="603"/>
      <c r="AE120" s="604"/>
      <c r="AF120" s="605"/>
      <c r="AG120" s="602"/>
      <c r="AH120" s="602"/>
      <c r="AI120" s="228"/>
      <c r="AJ120" s="228"/>
      <c r="AM120" s="346"/>
      <c r="AN120" s="346"/>
      <c r="AO120" s="324"/>
    </row>
    <row r="121" spans="1:41" ht="12" customHeight="1" x14ac:dyDescent="0.2">
      <c r="A121" s="29">
        <v>121</v>
      </c>
      <c r="B121" s="592"/>
      <c r="C121" s="518"/>
      <c r="D121" s="606" t="s">
        <v>751</v>
      </c>
      <c r="E121" s="607"/>
      <c r="F121" s="607"/>
      <c r="G121" s="607"/>
      <c r="H121" s="607"/>
      <c r="I121" s="607"/>
      <c r="J121" s="607"/>
      <c r="K121" s="607"/>
      <c r="L121" s="608" t="s">
        <v>752</v>
      </c>
      <c r="M121" s="607" t="s">
        <v>752</v>
      </c>
      <c r="N121" s="607" t="s">
        <v>752</v>
      </c>
      <c r="O121" s="607" t="s">
        <v>752</v>
      </c>
      <c r="P121" s="607" t="s">
        <v>752</v>
      </c>
      <c r="Q121" s="607" t="s">
        <v>752</v>
      </c>
      <c r="R121" s="607"/>
      <c r="S121" s="607"/>
      <c r="T121" s="609" t="s">
        <v>753</v>
      </c>
      <c r="U121" s="598" t="s">
        <v>752</v>
      </c>
      <c r="V121" s="610" t="s">
        <v>754</v>
      </c>
      <c r="W121" s="611"/>
      <c r="X121" s="612" t="s">
        <v>146</v>
      </c>
      <c r="Y121" s="613" t="s">
        <v>146</v>
      </c>
      <c r="Z121" s="614" t="s">
        <v>755</v>
      </c>
      <c r="AA121" s="614" t="s">
        <v>310</v>
      </c>
      <c r="AB121" s="614" t="s">
        <v>756</v>
      </c>
      <c r="AC121" s="614" t="s">
        <v>310</v>
      </c>
      <c r="AD121" s="615" t="s">
        <v>757</v>
      </c>
      <c r="AE121" s="614" t="s">
        <v>310</v>
      </c>
      <c r="AF121" s="614" t="s">
        <v>758</v>
      </c>
      <c r="AG121" s="616" t="s">
        <v>310</v>
      </c>
      <c r="AH121" s="614"/>
      <c r="AI121" s="192"/>
      <c r="AJ121" s="192"/>
      <c r="AM121" s="346"/>
      <c r="AN121" s="346"/>
      <c r="AO121" s="324"/>
    </row>
    <row r="122" spans="1:41" ht="12" customHeight="1" thickBot="1" x14ac:dyDescent="0.25">
      <c r="A122" s="333">
        <v>122</v>
      </c>
      <c r="B122" s="617" t="s">
        <v>271</v>
      </c>
      <c r="C122" s="518"/>
      <c r="D122" s="618" t="s">
        <v>759</v>
      </c>
      <c r="E122" s="619">
        <v>7.0254690091866592E-2</v>
      </c>
      <c r="F122" s="619">
        <v>8.2035514491143966E-3</v>
      </c>
      <c r="G122" s="619">
        <v>1.1874230331585047E-2</v>
      </c>
      <c r="H122" s="619">
        <v>7.9717636528877083E-4</v>
      </c>
      <c r="I122" s="619">
        <v>0.28746989202081252</v>
      </c>
      <c r="J122" s="620">
        <v>4.3280269966559926E-2</v>
      </c>
      <c r="K122" s="620">
        <v>1.5445004721116556E-3</v>
      </c>
      <c r="L122" s="621">
        <v>68.941106029197769</v>
      </c>
      <c r="M122" s="622">
        <v>7.7829578277637506</v>
      </c>
      <c r="N122" s="622">
        <v>76.09530903213026</v>
      </c>
      <c r="O122" s="622">
        <v>5.0786242724625925</v>
      </c>
      <c r="P122" s="622">
        <v>-151.46386113293576</v>
      </c>
      <c r="Q122" s="622">
        <v>88.566664390416861</v>
      </c>
      <c r="R122" s="622"/>
      <c r="S122" s="622"/>
      <c r="T122" s="623">
        <v>74.455198194284094</v>
      </c>
      <c r="U122" s="624">
        <v>9.4813047158115999</v>
      </c>
      <c r="V122" s="621">
        <v>0.80757266667309624</v>
      </c>
      <c r="W122" s="624">
        <v>0.36884037375460532</v>
      </c>
      <c r="X122" s="226">
        <v>125.01586901026424</v>
      </c>
      <c r="Y122" s="625">
        <v>154.22504693652115</v>
      </c>
      <c r="Z122" s="619"/>
      <c r="AA122" s="619"/>
      <c r="AB122" s="619"/>
      <c r="AC122" s="619"/>
      <c r="AD122" s="626"/>
      <c r="AE122" s="626"/>
      <c r="AF122" s="619"/>
      <c r="AG122" s="619"/>
      <c r="AH122" s="622">
        <v>76.09530903213026</v>
      </c>
      <c r="AI122" s="621"/>
      <c r="AJ122" s="622"/>
      <c r="AM122" s="346"/>
      <c r="AN122" s="346"/>
      <c r="AO122" s="324"/>
    </row>
    <row r="123" spans="1:41" ht="12" customHeight="1" thickTop="1" x14ac:dyDescent="0.2">
      <c r="A123" s="29">
        <v>123</v>
      </c>
      <c r="B123" s="592"/>
      <c r="C123" s="518"/>
      <c r="D123" s="627" t="s">
        <v>760</v>
      </c>
      <c r="E123" s="628">
        <v>7.5420855732237904E-2</v>
      </c>
      <c r="F123" s="628">
        <v>6.8063807565910961E-3</v>
      </c>
      <c r="G123" s="628">
        <v>1.197009757445229E-2</v>
      </c>
      <c r="H123" s="628">
        <v>6.3570922345876151E-4</v>
      </c>
      <c r="I123" s="628">
        <v>0.2942429334877536</v>
      </c>
      <c r="J123" s="629">
        <v>4.4318476045539207E-2</v>
      </c>
      <c r="K123" s="630">
        <v>1.736333294465415E-3</v>
      </c>
      <c r="L123" s="228">
        <v>73.830612448970356</v>
      </c>
      <c r="M123" s="228">
        <v>6.4263991510099752</v>
      </c>
      <c r="N123" s="228">
        <v>76.706027896185361</v>
      </c>
      <c r="O123" s="228">
        <v>4.0495711915064359</v>
      </c>
      <c r="P123" s="228">
        <v>-92.9669997196184</v>
      </c>
      <c r="Q123" s="228">
        <v>96.135243891919359</v>
      </c>
      <c r="R123" s="228"/>
      <c r="S123" s="228"/>
      <c r="T123" s="631">
        <v>76.110094085417572</v>
      </c>
      <c r="U123" s="228">
        <v>7.6379654173442972</v>
      </c>
      <c r="V123" s="228">
        <v>0.19542350224008959</v>
      </c>
      <c r="W123" s="228">
        <v>0.65843907003297808</v>
      </c>
      <c r="X123" s="632">
        <v>93.041854550788287</v>
      </c>
      <c r="Y123" s="633">
        <v>126.69064346999269</v>
      </c>
      <c r="Z123" s="634">
        <v>0.28292672750952413</v>
      </c>
      <c r="AA123" s="634">
        <v>2.3328717515472893E-5</v>
      </c>
      <c r="AB123" s="635">
        <v>1.7475831421536235E-3</v>
      </c>
      <c r="AC123" s="635">
        <v>1.8299204996828495E-5</v>
      </c>
      <c r="AD123" s="636">
        <v>4.3587456131274224E-2</v>
      </c>
      <c r="AE123" s="636">
        <v>3.9655982961373209E-4</v>
      </c>
      <c r="AF123" s="637">
        <v>1.4673039093615083</v>
      </c>
      <c r="AG123" s="638">
        <v>4.7224227250549847E-5</v>
      </c>
      <c r="AH123" s="228">
        <v>76.706027896185361</v>
      </c>
      <c r="AI123" s="228">
        <v>7.0072021272941507</v>
      </c>
      <c r="AJ123" s="228">
        <v>0.8245497949530971</v>
      </c>
      <c r="AM123" s="346"/>
      <c r="AN123" s="346"/>
      <c r="AO123" s="324"/>
    </row>
    <row r="124" spans="1:41" ht="12" customHeight="1" x14ac:dyDescent="0.2">
      <c r="A124" s="333">
        <v>124</v>
      </c>
      <c r="B124" s="592"/>
      <c r="C124" s="518"/>
      <c r="D124" s="627" t="s">
        <v>761</v>
      </c>
      <c r="E124" s="628">
        <v>8.2795886587792134E-2</v>
      </c>
      <c r="F124" s="628">
        <v>6.0316546165155782E-3</v>
      </c>
      <c r="G124" s="628">
        <v>1.2163308307543095E-2</v>
      </c>
      <c r="H124" s="628">
        <v>4.107281547205954E-4</v>
      </c>
      <c r="I124" s="628">
        <v>0.23176350980808921</v>
      </c>
      <c r="J124" s="629">
        <v>4.688139675583064E-2</v>
      </c>
      <c r="K124" s="630">
        <v>1.4261556209542244E-3</v>
      </c>
      <c r="L124" s="228">
        <v>80.770147621158628</v>
      </c>
      <c r="M124" s="228">
        <v>5.6561351558216755</v>
      </c>
      <c r="N124" s="228">
        <v>77.93669422489323</v>
      </c>
      <c r="O124" s="228">
        <v>2.6159057336414588</v>
      </c>
      <c r="P124" s="228">
        <v>43.189844174191215</v>
      </c>
      <c r="Q124" s="228">
        <v>72.729915111804445</v>
      </c>
      <c r="R124" s="228"/>
      <c r="S124" s="228"/>
      <c r="T124" s="631">
        <v>78.237393437066075</v>
      </c>
      <c r="U124" s="228">
        <v>5.0917201706252211</v>
      </c>
      <c r="V124" s="228">
        <v>0.25051642981957756</v>
      </c>
      <c r="W124" s="228">
        <v>0.61670896220488591</v>
      </c>
      <c r="X124" s="631">
        <v>320.61133703913026</v>
      </c>
      <c r="Y124" s="633">
        <v>263.60993775309652</v>
      </c>
      <c r="Z124" s="634">
        <v>0.28294231849008439</v>
      </c>
      <c r="AA124" s="634">
        <v>3.4298329149330793E-5</v>
      </c>
      <c r="AB124" s="635">
        <v>3.863057647164856E-3</v>
      </c>
      <c r="AC124" s="635">
        <v>9.0331047384974714E-5</v>
      </c>
      <c r="AD124" s="636">
        <v>9.6354485477082502E-2</v>
      </c>
      <c r="AE124" s="636">
        <v>2.4453404884074025E-3</v>
      </c>
      <c r="AF124" s="637">
        <v>1.4673145445414486</v>
      </c>
      <c r="AG124" s="638">
        <v>5.1029850952956546E-5</v>
      </c>
      <c r="AH124" s="228">
        <v>77.93669422489323</v>
      </c>
      <c r="AI124" s="228">
        <v>7.5901919121381027</v>
      </c>
      <c r="AJ124" s="228">
        <v>1.2122021665886915</v>
      </c>
      <c r="AM124" s="346"/>
      <c r="AN124" s="346"/>
      <c r="AO124" s="324"/>
    </row>
    <row r="125" spans="1:41" ht="12" customHeight="1" x14ac:dyDescent="0.2">
      <c r="A125" s="29">
        <v>125</v>
      </c>
      <c r="B125" s="592"/>
      <c r="C125" s="518"/>
      <c r="D125" s="627" t="s">
        <v>762</v>
      </c>
      <c r="E125" s="628">
        <v>8.0003391035178312E-2</v>
      </c>
      <c r="F125" s="628">
        <v>9.5605443267573875E-3</v>
      </c>
      <c r="G125" s="628">
        <v>1.1779494943185065E-2</v>
      </c>
      <c r="H125" s="628">
        <v>6.2705202017750345E-4</v>
      </c>
      <c r="I125" s="628">
        <v>0.22272690473700912</v>
      </c>
      <c r="J125" s="629">
        <v>5.6309075682189916E-2</v>
      </c>
      <c r="K125" s="630">
        <v>1.8858995148384862E-3</v>
      </c>
      <c r="L125" s="228">
        <v>78.14812507344908</v>
      </c>
      <c r="M125" s="228">
        <v>8.9885038971920093</v>
      </c>
      <c r="N125" s="228">
        <v>75.491743763874965</v>
      </c>
      <c r="O125" s="228">
        <v>3.9951758816981391</v>
      </c>
      <c r="P125" s="228">
        <v>464.57604354338844</v>
      </c>
      <c r="Q125" s="228">
        <v>74.203716005313794</v>
      </c>
      <c r="R125" s="228"/>
      <c r="S125" s="228"/>
      <c r="T125" s="631">
        <v>75.752196608218469</v>
      </c>
      <c r="U125" s="228">
        <v>7.7928570314345382</v>
      </c>
      <c r="V125" s="228">
        <v>8.7191376951671562E-2</v>
      </c>
      <c r="W125" s="228">
        <v>0.76778014867633293</v>
      </c>
      <c r="X125" s="631">
        <v>253.79405188614905</v>
      </c>
      <c r="Y125" s="633">
        <v>247.38426958095158</v>
      </c>
      <c r="Z125" s="634">
        <v>0.28289768295233059</v>
      </c>
      <c r="AA125" s="634">
        <v>3.0686320709152246E-5</v>
      </c>
      <c r="AB125" s="635">
        <v>2.0233228731217014E-3</v>
      </c>
      <c r="AC125" s="635">
        <v>5.2291879467356049E-5</v>
      </c>
      <c r="AD125" s="636">
        <v>4.8766647382127958E-2</v>
      </c>
      <c r="AE125" s="636">
        <v>1.492762674041157E-3</v>
      </c>
      <c r="AF125" s="637">
        <v>1.4672688317469118</v>
      </c>
      <c r="AG125" s="638">
        <v>4.3750134527788119E-5</v>
      </c>
      <c r="AH125" s="228">
        <v>75.491743763874965</v>
      </c>
      <c r="AI125" s="228">
        <v>6.0555172767025969</v>
      </c>
      <c r="AJ125" s="228">
        <v>1.084714458913508</v>
      </c>
      <c r="AM125" s="346"/>
      <c r="AN125" s="346"/>
      <c r="AO125" s="324"/>
    </row>
    <row r="126" spans="1:41" ht="12" customHeight="1" x14ac:dyDescent="0.2">
      <c r="A126" s="333">
        <v>126</v>
      </c>
      <c r="B126" s="592"/>
      <c r="C126" s="518"/>
      <c r="D126" s="627" t="s">
        <v>763</v>
      </c>
      <c r="E126" s="628">
        <v>7.2841001328199623E-2</v>
      </c>
      <c r="F126" s="628">
        <v>9.4624740614828763E-3</v>
      </c>
      <c r="G126" s="628">
        <v>1.075894145698192E-2</v>
      </c>
      <c r="H126" s="628">
        <v>1.6408130123354062E-3</v>
      </c>
      <c r="I126" s="628">
        <v>0.58699007313995843</v>
      </c>
      <c r="J126" s="629">
        <v>4.4504318487075423E-2</v>
      </c>
      <c r="K126" s="630">
        <v>2.0096254855406256E-3</v>
      </c>
      <c r="L126" s="228">
        <v>71.391857888026109</v>
      </c>
      <c r="M126" s="228">
        <v>8.955694079567424</v>
      </c>
      <c r="N126" s="228">
        <v>68.986145742086308</v>
      </c>
      <c r="O126" s="228">
        <v>10.464770420595618</v>
      </c>
      <c r="P126" s="228">
        <v>-82.709180860850381</v>
      </c>
      <c r="Q126" s="228">
        <v>110.58262214813736</v>
      </c>
      <c r="R126" s="228"/>
      <c r="S126" s="228"/>
      <c r="T126" s="631">
        <v>70.628902602221004</v>
      </c>
      <c r="U126" s="228">
        <v>17.006258759940579</v>
      </c>
      <c r="V126" s="228">
        <v>7.2618886390452914E-2</v>
      </c>
      <c r="W126" s="228">
        <v>0.78756217962625252</v>
      </c>
      <c r="X126" s="631">
        <v>57.683677510586655</v>
      </c>
      <c r="Y126" s="633">
        <v>74.953931808292509</v>
      </c>
      <c r="Z126" s="634">
        <v>0.28286543224111754</v>
      </c>
      <c r="AA126" s="634">
        <v>2.360749469604326E-5</v>
      </c>
      <c r="AB126" s="635">
        <v>1.2485442064424106E-3</v>
      </c>
      <c r="AC126" s="635">
        <v>1.9942245609821848E-5</v>
      </c>
      <c r="AD126" s="636">
        <v>3.0556702113132484E-2</v>
      </c>
      <c r="AE126" s="636">
        <v>4.9165130409355802E-4</v>
      </c>
      <c r="AF126" s="637">
        <v>1.4672264190762885</v>
      </c>
      <c r="AG126" s="638">
        <v>4.0341079794465244E-5</v>
      </c>
      <c r="AH126" s="228">
        <v>68.986145742086308</v>
      </c>
      <c r="AI126" s="228">
        <v>4.8119895810042657</v>
      </c>
      <c r="AJ126" s="228">
        <v>0.83458394010901893</v>
      </c>
      <c r="AM126" s="346"/>
      <c r="AN126" s="346"/>
      <c r="AO126" s="324"/>
    </row>
    <row r="127" spans="1:41" ht="12" customHeight="1" x14ac:dyDescent="0.2">
      <c r="A127" s="29">
        <v>127</v>
      </c>
      <c r="B127" s="592"/>
      <c r="C127" s="518"/>
      <c r="D127" s="606" t="s">
        <v>764</v>
      </c>
      <c r="E127" s="628">
        <v>5.9736707798489955E-2</v>
      </c>
      <c r="F127" s="628">
        <v>6.2148575788928233E-3</v>
      </c>
      <c r="G127" s="628">
        <v>1.1400847279867283E-2</v>
      </c>
      <c r="H127" s="628">
        <v>5.4502319326561158E-4</v>
      </c>
      <c r="I127" s="628">
        <v>0.22975129267430985</v>
      </c>
      <c r="J127" s="629">
        <v>4.2937182081161457E-2</v>
      </c>
      <c r="K127" s="630">
        <v>1.532323474483186E-3</v>
      </c>
      <c r="L127" s="228">
        <v>58.913020664062877</v>
      </c>
      <c r="M127" s="228">
        <v>5.9547442469196366</v>
      </c>
      <c r="N127" s="228">
        <v>73.078790608495154</v>
      </c>
      <c r="O127" s="228">
        <v>3.4738405174331031</v>
      </c>
      <c r="P127" s="228">
        <v>-171.25428694730724</v>
      </c>
      <c r="Q127" s="228">
        <v>88.914288080117245</v>
      </c>
      <c r="R127" s="228"/>
      <c r="S127" s="228"/>
      <c r="T127" s="631">
        <v>70.294012135020324</v>
      </c>
      <c r="U127" s="228">
        <v>6.5180160329678429</v>
      </c>
      <c r="V127" s="228">
        <v>5.3253637297414533</v>
      </c>
      <c r="W127" s="228">
        <v>2.1017130091153191E-2</v>
      </c>
      <c r="X127" s="631">
        <v>129.29787019910938</v>
      </c>
      <c r="Y127" s="633">
        <v>160.9445040513186</v>
      </c>
      <c r="Z127" s="628"/>
      <c r="AA127" s="628"/>
      <c r="AB127" s="602"/>
      <c r="AC127" s="602"/>
      <c r="AD127" s="639"/>
      <c r="AE127" s="639"/>
      <c r="AF127" s="602"/>
      <c r="AG127" s="640"/>
      <c r="AH127" s="228">
        <v>73.078790608495154</v>
      </c>
      <c r="AI127" s="228"/>
      <c r="AJ127" s="228"/>
      <c r="AM127" s="346"/>
      <c r="AN127" s="346"/>
      <c r="AO127" s="324"/>
    </row>
    <row r="128" spans="1:41" ht="12" customHeight="1" x14ac:dyDescent="0.2">
      <c r="A128" s="333">
        <v>128</v>
      </c>
      <c r="B128" s="592"/>
      <c r="C128" s="518"/>
      <c r="D128" s="627" t="s">
        <v>765</v>
      </c>
      <c r="E128" s="628">
        <v>6.9541962294072904E-2</v>
      </c>
      <c r="F128" s="628">
        <v>9.8224242432903199E-3</v>
      </c>
      <c r="G128" s="628">
        <v>1.1995935152994864E-2</v>
      </c>
      <c r="H128" s="628">
        <v>9.0841212393234728E-4</v>
      </c>
      <c r="I128" s="628">
        <v>0.26806929363620646</v>
      </c>
      <c r="J128" s="629">
        <v>4.3888525951081434E-2</v>
      </c>
      <c r="K128" s="630">
        <v>2.0652324734962589E-3</v>
      </c>
      <c r="L128" s="228">
        <v>68.264694321177956</v>
      </c>
      <c r="M128" s="228">
        <v>9.3250414384339031</v>
      </c>
      <c r="N128" s="228">
        <v>76.870615374496111</v>
      </c>
      <c r="O128" s="228">
        <v>5.7865852969398777</v>
      </c>
      <c r="P128" s="228">
        <v>-116.94375616146007</v>
      </c>
      <c r="Q128" s="228">
        <v>116.00317351183547</v>
      </c>
      <c r="R128" s="228"/>
      <c r="S128" s="228"/>
      <c r="T128" s="631">
        <v>75.057583731402843</v>
      </c>
      <c r="U128" s="228">
        <v>10.855780218567702</v>
      </c>
      <c r="V128" s="228">
        <v>0.81357673680058795</v>
      </c>
      <c r="W128" s="228">
        <v>0.36706594545281412</v>
      </c>
      <c r="X128" s="631">
        <v>68.369789668582982</v>
      </c>
      <c r="Y128" s="633">
        <v>90.713721909315112</v>
      </c>
      <c r="Z128" s="634">
        <v>0.28291512117751916</v>
      </c>
      <c r="AA128" s="634">
        <v>3.3141067763574022E-5</v>
      </c>
      <c r="AB128" s="635">
        <v>1.6964578153296334E-3</v>
      </c>
      <c r="AC128" s="635">
        <v>9.4855805219340436E-5</v>
      </c>
      <c r="AD128" s="636">
        <v>4.1442728012250706E-2</v>
      </c>
      <c r="AE128" s="636">
        <v>2.2538230226475482E-3</v>
      </c>
      <c r="AF128" s="637">
        <v>1.4672342898840485</v>
      </c>
      <c r="AG128" s="638">
        <v>4.0879454134746667E-5</v>
      </c>
      <c r="AH128" s="228">
        <v>76.870615374496111</v>
      </c>
      <c r="AI128" s="228">
        <v>6.4831577174404895</v>
      </c>
      <c r="AJ128" s="228">
        <v>1.1714138016249469</v>
      </c>
      <c r="AM128" s="346"/>
      <c r="AN128" s="346"/>
      <c r="AO128" s="324"/>
    </row>
    <row r="129" spans="1:41" ht="12" customHeight="1" x14ac:dyDescent="0.2">
      <c r="A129" s="29">
        <v>129</v>
      </c>
      <c r="B129" s="592"/>
      <c r="C129" s="518"/>
      <c r="D129" s="627" t="s">
        <v>766</v>
      </c>
      <c r="E129" s="628">
        <v>8.0919285475084493E-2</v>
      </c>
      <c r="F129" s="628">
        <v>4.9328840478674758E-3</v>
      </c>
      <c r="G129" s="628">
        <v>1.1963355784290577E-2</v>
      </c>
      <c r="H129" s="628">
        <v>3.7976657967943447E-4</v>
      </c>
      <c r="I129" s="628">
        <v>0.26036635370723815</v>
      </c>
      <c r="J129" s="629">
        <v>5.4813673468912132E-2</v>
      </c>
      <c r="K129" s="630">
        <v>4.5147277628161345E-3</v>
      </c>
      <c r="L129" s="228">
        <v>79.008853463826597</v>
      </c>
      <c r="M129" s="228">
        <v>4.6338028502139226</v>
      </c>
      <c r="N129" s="228">
        <v>76.663081452823633</v>
      </c>
      <c r="O129" s="228">
        <v>2.4191910222282913</v>
      </c>
      <c r="P129" s="228">
        <v>404.63094877144658</v>
      </c>
      <c r="Q129" s="228">
        <v>184.39778036225874</v>
      </c>
      <c r="R129" s="228"/>
      <c r="S129" s="228"/>
      <c r="T129" s="631">
        <v>76.981863377541188</v>
      </c>
      <c r="U129" s="228">
        <v>4.6709400625929343</v>
      </c>
      <c r="V129" s="228">
        <v>0.2556509884553988</v>
      </c>
      <c r="W129" s="228">
        <v>0.6131245942686685</v>
      </c>
      <c r="X129" s="631">
        <v>633.41895587915747</v>
      </c>
      <c r="Y129" s="633">
        <v>689.05143898175766</v>
      </c>
      <c r="Z129" s="628"/>
      <c r="AA129" s="628"/>
      <c r="AB129" s="602"/>
      <c r="AC129" s="602"/>
      <c r="AD129" s="639"/>
      <c r="AE129" s="639"/>
      <c r="AF129" s="602"/>
      <c r="AG129" s="640"/>
      <c r="AH129" s="228">
        <v>76.663081452823633</v>
      </c>
      <c r="AI129" s="228"/>
      <c r="AJ129" s="228"/>
      <c r="AM129" s="346"/>
      <c r="AN129" s="346"/>
      <c r="AO129" s="324"/>
    </row>
    <row r="130" spans="1:41" ht="12" customHeight="1" x14ac:dyDescent="0.2">
      <c r="A130" s="333">
        <v>130</v>
      </c>
      <c r="B130" s="592"/>
      <c r="C130" s="518"/>
      <c r="D130" s="606" t="s">
        <v>767</v>
      </c>
      <c r="E130" s="628">
        <v>4.061593453182423E-2</v>
      </c>
      <c r="F130" s="628">
        <v>7.0600698387039253E-3</v>
      </c>
      <c r="G130" s="628">
        <v>1.2219180483339996E-2</v>
      </c>
      <c r="H130" s="628">
        <v>8.8455601662583286E-4</v>
      </c>
      <c r="I130" s="628">
        <v>0.20822876282973046</v>
      </c>
      <c r="J130" s="629">
        <v>3.037855099562602E-2</v>
      </c>
      <c r="K130" s="630">
        <v>1.3758877534072278E-3</v>
      </c>
      <c r="L130" s="228">
        <v>40.425224742565838</v>
      </c>
      <c r="M130" s="228">
        <v>6.8888770882169235</v>
      </c>
      <c r="N130" s="228">
        <v>78.292531314502398</v>
      </c>
      <c r="O130" s="228">
        <v>5.6333791735953103</v>
      </c>
      <c r="P130" s="228">
        <v>-1120.548385421499</v>
      </c>
      <c r="Q130" s="228">
        <v>137.94733604569635</v>
      </c>
      <c r="R130" s="228"/>
      <c r="S130" s="228"/>
      <c r="T130" s="631">
        <v>63.622572850054461</v>
      </c>
      <c r="U130" s="228">
        <v>9.4920592103081418</v>
      </c>
      <c r="V130" s="228">
        <v>23.05715331717958</v>
      </c>
      <c r="W130" s="228">
        <v>1.5725547725241538E-6</v>
      </c>
      <c r="X130" s="631">
        <v>85.554007826531006</v>
      </c>
      <c r="Y130" s="633">
        <v>94.015134048981537</v>
      </c>
      <c r="Z130" s="628"/>
      <c r="AA130" s="628"/>
      <c r="AB130" s="602"/>
      <c r="AC130" s="602"/>
      <c r="AD130" s="639"/>
      <c r="AE130" s="639"/>
      <c r="AF130" s="602"/>
      <c r="AG130" s="640"/>
      <c r="AH130" s="228">
        <v>78.292531314502398</v>
      </c>
      <c r="AI130" s="228"/>
      <c r="AJ130" s="228"/>
      <c r="AM130" s="346"/>
      <c r="AN130" s="346"/>
      <c r="AO130" s="324"/>
    </row>
    <row r="131" spans="1:41" ht="12" customHeight="1" x14ac:dyDescent="0.2">
      <c r="A131" s="29">
        <v>131</v>
      </c>
      <c r="B131" s="592"/>
      <c r="C131" s="518"/>
      <c r="D131" s="606" t="s">
        <v>768</v>
      </c>
      <c r="E131" s="628">
        <v>0.12851635004562606</v>
      </c>
      <c r="F131" s="628">
        <v>1.2898641647829357E-2</v>
      </c>
      <c r="G131" s="628">
        <v>1.2168057140726862E-2</v>
      </c>
      <c r="H131" s="628">
        <v>8.6107715309432435E-4</v>
      </c>
      <c r="I131" s="628">
        <v>0.35253743118472125</v>
      </c>
      <c r="J131" s="629">
        <v>7.9395199524097737E-2</v>
      </c>
      <c r="K131" s="630">
        <v>4.2465942439895927E-3</v>
      </c>
      <c r="L131" s="228">
        <v>122.76367514817512</v>
      </c>
      <c r="M131" s="228">
        <v>11.605558163786736</v>
      </c>
      <c r="N131" s="228">
        <v>77.966939219468372</v>
      </c>
      <c r="O131" s="228">
        <v>5.4841287792462179</v>
      </c>
      <c r="P131" s="228">
        <v>1182.0050444877884</v>
      </c>
      <c r="Q131" s="228">
        <v>105.71732531285792</v>
      </c>
      <c r="R131" s="228"/>
      <c r="S131" s="228"/>
      <c r="T131" s="631">
        <v>80.315920469058781</v>
      </c>
      <c r="U131" s="228">
        <v>10.901582091445075</v>
      </c>
      <c r="V131" s="228">
        <v>16.097955873213223</v>
      </c>
      <c r="W131" s="228">
        <v>6.0148627691305732E-5</v>
      </c>
      <c r="X131" s="631">
        <v>73.847502827414289</v>
      </c>
      <c r="Y131" s="633">
        <v>79.432767640289427</v>
      </c>
      <c r="Z131" s="628"/>
      <c r="AA131" s="628"/>
      <c r="AB131" s="602"/>
      <c r="AC131" s="602"/>
      <c r="AD131" s="639"/>
      <c r="AE131" s="639"/>
      <c r="AF131" s="602"/>
      <c r="AG131" s="640"/>
      <c r="AH131" s="228">
        <v>77.966939219468372</v>
      </c>
      <c r="AI131" s="228"/>
      <c r="AJ131" s="228"/>
      <c r="AM131" s="346"/>
      <c r="AN131" s="346"/>
      <c r="AO131" s="324"/>
    </row>
    <row r="132" spans="1:41" ht="12" customHeight="1" x14ac:dyDescent="0.2">
      <c r="A132" s="333">
        <v>132</v>
      </c>
      <c r="B132" s="592"/>
      <c r="C132" s="518"/>
      <c r="D132" s="627" t="s">
        <v>769</v>
      </c>
      <c r="E132" s="602">
        <v>7.7967399656735284E-2</v>
      </c>
      <c r="F132" s="602">
        <v>1.0201310478343991E-2</v>
      </c>
      <c r="G132" s="602">
        <v>1.2322695563938715E-2</v>
      </c>
      <c r="H132" s="602">
        <v>6.0763355199897073E-4</v>
      </c>
      <c r="I132" s="602">
        <v>0.18843566994229685</v>
      </c>
      <c r="J132" s="641">
        <v>6.0343449464284223E-2</v>
      </c>
      <c r="K132" s="630">
        <v>2.7085445191577105E-3</v>
      </c>
      <c r="L132" s="223">
        <v>76.232147559232885</v>
      </c>
      <c r="M132" s="223">
        <v>9.6090454906339211</v>
      </c>
      <c r="N132" s="223">
        <v>78.951743249913122</v>
      </c>
      <c r="O132" s="223">
        <v>3.8693763997365269</v>
      </c>
      <c r="P132" s="223">
        <v>615.91252481795345</v>
      </c>
      <c r="Q132" s="223">
        <v>96.922351823573734</v>
      </c>
      <c r="R132" s="223"/>
      <c r="S132" s="223"/>
      <c r="T132" s="226">
        <v>78.718228449629862</v>
      </c>
      <c r="U132" s="223">
        <v>7.559593199934401</v>
      </c>
      <c r="V132" s="223">
        <v>7.9456347761440782E-2</v>
      </c>
      <c r="W132" s="223">
        <v>0.77803486152984247</v>
      </c>
      <c r="X132" s="226">
        <v>77.515996096275259</v>
      </c>
      <c r="Y132" s="633">
        <v>101.37890037154432</v>
      </c>
      <c r="Z132" s="634">
        <v>0.28289856651875234</v>
      </c>
      <c r="AA132" s="634">
        <v>3.8926552057547889E-5</v>
      </c>
      <c r="AB132" s="635">
        <v>1.7520829927501116E-3</v>
      </c>
      <c r="AC132" s="635">
        <v>3.8559965914296627E-5</v>
      </c>
      <c r="AD132" s="636">
        <v>3.9784625582055616E-2</v>
      </c>
      <c r="AE132" s="636">
        <v>1.0619073785033321E-3</v>
      </c>
      <c r="AF132" s="637">
        <v>1.4673111405626948</v>
      </c>
      <c r="AG132" s="638">
        <v>5.2153543432539711E-5</v>
      </c>
      <c r="AH132" s="223">
        <v>78.951743249913122</v>
      </c>
      <c r="AI132" s="223">
        <v>6.0609050524509138</v>
      </c>
      <c r="AJ132" s="223">
        <v>1.375989724393587</v>
      </c>
      <c r="AM132" s="346"/>
      <c r="AN132" s="346"/>
      <c r="AO132" s="324"/>
    </row>
    <row r="133" spans="1:41" ht="12" customHeight="1" x14ac:dyDescent="0.2">
      <c r="A133" s="29">
        <v>133</v>
      </c>
      <c r="B133" s="592"/>
      <c r="C133" s="518"/>
      <c r="D133" s="627" t="s">
        <v>770</v>
      </c>
      <c r="E133" s="628">
        <v>8.0375368804616973E-2</v>
      </c>
      <c r="F133" s="628">
        <v>9.7833318887627658E-3</v>
      </c>
      <c r="G133" s="628">
        <v>1.275118223896388E-2</v>
      </c>
      <c r="H133" s="628">
        <v>6.9750200591924179E-4</v>
      </c>
      <c r="I133" s="628">
        <v>0.22469903357323912</v>
      </c>
      <c r="J133" s="629">
        <v>5.6586192172679559E-2</v>
      </c>
      <c r="K133" s="630">
        <v>2.816553617964256E-3</v>
      </c>
      <c r="L133" s="228">
        <v>78.497785914436776</v>
      </c>
      <c r="M133" s="228">
        <v>9.1947944122682639</v>
      </c>
      <c r="N133" s="228">
        <v>81.679745077626393</v>
      </c>
      <c r="O133" s="228">
        <v>4.4397744498982625</v>
      </c>
      <c r="P133" s="228">
        <v>475.44269069265255</v>
      </c>
      <c r="Q133" s="228">
        <v>110.0724491990939</v>
      </c>
      <c r="R133" s="228"/>
      <c r="S133" s="228"/>
      <c r="T133" s="631">
        <v>81.287006717870909</v>
      </c>
      <c r="U133" s="228">
        <v>8.5809792494374832</v>
      </c>
      <c r="V133" s="228">
        <v>0.11813748153497233</v>
      </c>
      <c r="W133" s="228">
        <v>0.73106520573024092</v>
      </c>
      <c r="X133" s="631">
        <v>84.36505305171697</v>
      </c>
      <c r="Y133" s="633">
        <v>119.04919019282191</v>
      </c>
      <c r="Z133" s="634">
        <v>0.28287495386246597</v>
      </c>
      <c r="AA133" s="634">
        <v>3.0921462842268415E-5</v>
      </c>
      <c r="AB133" s="635">
        <v>2.1285405370913136E-3</v>
      </c>
      <c r="AC133" s="635">
        <v>1.1796908153082432E-4</v>
      </c>
      <c r="AD133" s="636">
        <v>5.5520613422794581E-2</v>
      </c>
      <c r="AE133" s="636">
        <v>2.9559060962192781E-3</v>
      </c>
      <c r="AF133" s="637">
        <v>1.4672500259571584</v>
      </c>
      <c r="AG133" s="638">
        <v>4.3189751906599086E-5</v>
      </c>
      <c r="AH133" s="228">
        <v>81.679745077626393</v>
      </c>
      <c r="AI133" s="228">
        <v>5.2533390140999723</v>
      </c>
      <c r="AJ133" s="228">
        <v>1.0931141983430053</v>
      </c>
      <c r="AM133" s="346"/>
      <c r="AN133" s="346"/>
      <c r="AO133" s="324"/>
    </row>
    <row r="134" spans="1:41" ht="12" customHeight="1" x14ac:dyDescent="0.2">
      <c r="A134" s="333">
        <v>134</v>
      </c>
      <c r="B134" s="592"/>
      <c r="C134" s="518"/>
      <c r="D134" s="627" t="s">
        <v>771</v>
      </c>
      <c r="E134" s="602">
        <v>6.800715143413831E-2</v>
      </c>
      <c r="F134" s="602">
        <v>9.4791763773214022E-3</v>
      </c>
      <c r="G134" s="602">
        <v>1.1739018815705275E-2</v>
      </c>
      <c r="H134" s="602">
        <v>7.8965353319359905E-4</v>
      </c>
      <c r="I134" s="602">
        <v>0.24130080379439778</v>
      </c>
      <c r="J134" s="641">
        <v>4.7892270063551332E-2</v>
      </c>
      <c r="K134" s="630">
        <v>2.2451770816045813E-3</v>
      </c>
      <c r="L134" s="223">
        <v>66.80655593741659</v>
      </c>
      <c r="M134" s="223">
        <v>9.0121073060607504</v>
      </c>
      <c r="N134" s="223">
        <v>75.233850514583935</v>
      </c>
      <c r="O134" s="223">
        <v>5.0313703837300441</v>
      </c>
      <c r="P134" s="223">
        <v>93.95086503175348</v>
      </c>
      <c r="Q134" s="223">
        <v>111.01923231835379</v>
      </c>
      <c r="R134" s="223"/>
      <c r="S134" s="223"/>
      <c r="T134" s="226">
        <v>73.782464775718438</v>
      </c>
      <c r="U134" s="223">
        <v>9.5559181338740569</v>
      </c>
      <c r="V134" s="223">
        <v>0.84374284997481908</v>
      </c>
      <c r="W134" s="223">
        <v>0.35832515566268675</v>
      </c>
      <c r="X134" s="226">
        <v>90.598975485866191</v>
      </c>
      <c r="Y134" s="633">
        <v>99.271117313855356</v>
      </c>
      <c r="Z134" s="634">
        <v>0.28292554172082246</v>
      </c>
      <c r="AA134" s="634">
        <v>3.4737428474255367E-5</v>
      </c>
      <c r="AB134" s="635">
        <v>1.5396437069158892E-3</v>
      </c>
      <c r="AC134" s="635">
        <v>7.0868136580302826E-5</v>
      </c>
      <c r="AD134" s="636">
        <v>3.6089138239329868E-2</v>
      </c>
      <c r="AE134" s="636">
        <v>1.5212396050147772E-3</v>
      </c>
      <c r="AF134" s="637">
        <v>1.4673050938569496</v>
      </c>
      <c r="AG134" s="638">
        <v>4.6161163646596735E-5</v>
      </c>
      <c r="AH134" s="223">
        <v>75.233850514583935</v>
      </c>
      <c r="AI134" s="223">
        <v>6.8282549137660915</v>
      </c>
      <c r="AJ134" s="223">
        <v>1.2277940076733198</v>
      </c>
      <c r="AM134" s="346"/>
      <c r="AN134" s="346"/>
      <c r="AO134" s="324"/>
    </row>
    <row r="135" spans="1:41" ht="12" customHeight="1" x14ac:dyDescent="0.2">
      <c r="A135" s="29">
        <v>135</v>
      </c>
      <c r="B135" s="592"/>
      <c r="C135" s="518"/>
      <c r="D135" s="606" t="s">
        <v>772</v>
      </c>
      <c r="E135" s="602">
        <v>0.11876612565005068</v>
      </c>
      <c r="F135" s="602">
        <v>9.3782854199674515E-3</v>
      </c>
      <c r="G135" s="602">
        <v>1.2166223759065366E-2</v>
      </c>
      <c r="H135" s="602">
        <v>6.6809947155097547E-4</v>
      </c>
      <c r="I135" s="602">
        <v>0.34771584083322965</v>
      </c>
      <c r="J135" s="641">
        <v>6.1128035147107393E-2</v>
      </c>
      <c r="K135" s="630">
        <v>2.6906632131913082E-3</v>
      </c>
      <c r="L135" s="223">
        <v>113.95278924904271</v>
      </c>
      <c r="M135" s="223">
        <v>8.5116557122317769</v>
      </c>
      <c r="N135" s="223">
        <v>77.955262553559351</v>
      </c>
      <c r="O135" s="223">
        <v>4.2550776812844955</v>
      </c>
      <c r="P135" s="223">
        <v>643.7424770016454</v>
      </c>
      <c r="Q135" s="223">
        <v>94.607264953888091</v>
      </c>
      <c r="R135" s="223"/>
      <c r="S135" s="223"/>
      <c r="T135" s="226">
        <v>80.631072173117104</v>
      </c>
      <c r="U135" s="223">
        <v>8.4187059284105477</v>
      </c>
      <c r="V135" s="223">
        <v>19.238787324048371</v>
      </c>
      <c r="W135" s="223">
        <v>1.1534584265764499E-5</v>
      </c>
      <c r="X135" s="226">
        <v>54.507949258756412</v>
      </c>
      <c r="Y135" s="633">
        <v>82.294763870479699</v>
      </c>
      <c r="Z135" s="602"/>
      <c r="AA135" s="602"/>
      <c r="AB135" s="602"/>
      <c r="AC135" s="602"/>
      <c r="AD135" s="639"/>
      <c r="AE135" s="639"/>
      <c r="AF135" s="602"/>
      <c r="AG135" s="640"/>
      <c r="AH135" s="223">
        <v>77.955262553559351</v>
      </c>
      <c r="AI135" s="223"/>
      <c r="AJ135" s="223"/>
      <c r="AM135" s="346"/>
      <c r="AN135" s="346"/>
      <c r="AO135" s="324"/>
    </row>
    <row r="136" spans="1:41" ht="12" customHeight="1" x14ac:dyDescent="0.2">
      <c r="A136" s="333">
        <v>136</v>
      </c>
      <c r="B136" s="642" t="s">
        <v>278</v>
      </c>
      <c r="C136" s="518"/>
      <c r="D136" s="643" t="s">
        <v>773</v>
      </c>
      <c r="E136" s="644">
        <v>5.0895688845575222E-2</v>
      </c>
      <c r="F136" s="644">
        <v>1.1529945356044922E-2</v>
      </c>
      <c r="G136" s="644">
        <v>7.7590494546369198E-3</v>
      </c>
      <c r="H136" s="644">
        <v>5.6642627832157388E-4</v>
      </c>
      <c r="I136" s="644">
        <v>0.16112340286633725</v>
      </c>
      <c r="J136" s="645">
        <v>6.5388411046195929E-2</v>
      </c>
      <c r="K136" s="646">
        <v>2.5820012786121082E-3</v>
      </c>
      <c r="L136" s="647">
        <v>50.406495949573959</v>
      </c>
      <c r="M136" s="647">
        <v>11.140317011259308</v>
      </c>
      <c r="N136" s="647">
        <v>49.824998133993589</v>
      </c>
      <c r="O136" s="647">
        <v>3.623304991077656</v>
      </c>
      <c r="P136" s="647">
        <v>786.8587673423026</v>
      </c>
      <c r="Q136" s="647">
        <v>82.911376178090563</v>
      </c>
      <c r="R136" s="647"/>
      <c r="S136" s="647"/>
      <c r="T136" s="648">
        <v>49.855965960405477</v>
      </c>
      <c r="U136" s="647">
        <v>7.1486199639920072</v>
      </c>
      <c r="V136" s="647">
        <v>2.7205534658996991E-3</v>
      </c>
      <c r="W136" s="647">
        <v>0.95840578368996865</v>
      </c>
      <c r="X136" s="648">
        <v>87.588514458846404</v>
      </c>
      <c r="Y136" s="649">
        <v>259.48380678417345</v>
      </c>
      <c r="Z136" s="644"/>
      <c r="AA136" s="644"/>
      <c r="AB136" s="644"/>
      <c r="AC136" s="644"/>
      <c r="AD136" s="650"/>
      <c r="AE136" s="650"/>
      <c r="AF136" s="644"/>
      <c r="AG136" s="651"/>
      <c r="AH136" s="647">
        <v>49.824998133993589</v>
      </c>
      <c r="AI136" s="647"/>
      <c r="AJ136" s="647"/>
      <c r="AM136" s="346"/>
      <c r="AN136" s="346"/>
      <c r="AO136" s="324"/>
    </row>
    <row r="137" spans="1:41" ht="12" customHeight="1" x14ac:dyDescent="0.2">
      <c r="A137" s="29">
        <v>137</v>
      </c>
      <c r="B137" s="592"/>
      <c r="C137" s="518"/>
      <c r="D137" s="627" t="s">
        <v>774</v>
      </c>
      <c r="E137" s="602">
        <v>5.1886391187250906E-2</v>
      </c>
      <c r="F137" s="602">
        <v>5.728368594262615E-3</v>
      </c>
      <c r="G137" s="602">
        <v>7.8398159015495468E-3</v>
      </c>
      <c r="H137" s="602">
        <v>3.7188298358282877E-4</v>
      </c>
      <c r="I137" s="602">
        <v>0.21482902480090707</v>
      </c>
      <c r="J137" s="641">
        <v>5.0333888246647022E-2</v>
      </c>
      <c r="K137" s="630">
        <v>2.2406699902474477E-3</v>
      </c>
      <c r="L137" s="223">
        <v>51.36326883873042</v>
      </c>
      <c r="M137" s="223">
        <v>5.5295785192714355</v>
      </c>
      <c r="N137" s="223">
        <v>50.341622724376371</v>
      </c>
      <c r="O137" s="223">
        <v>2.3786634558684221</v>
      </c>
      <c r="P137" s="223">
        <v>210.44151238969988</v>
      </c>
      <c r="Q137" s="223">
        <v>103.1808820738855</v>
      </c>
      <c r="R137" s="223"/>
      <c r="S137" s="223"/>
      <c r="T137" s="226">
        <v>50.436033149356135</v>
      </c>
      <c r="U137" s="223">
        <v>4.6460695113144448</v>
      </c>
      <c r="V137" s="223">
        <v>3.4100675464247325E-2</v>
      </c>
      <c r="W137" s="223">
        <v>0.85349029095390905</v>
      </c>
      <c r="X137" s="226">
        <v>132.22866664665716</v>
      </c>
      <c r="Y137" s="633">
        <v>336.66437234731558</v>
      </c>
      <c r="Z137" s="634">
        <v>0.28277370620298647</v>
      </c>
      <c r="AA137" s="634">
        <v>4.8697282876226259E-5</v>
      </c>
      <c r="AB137" s="635">
        <v>7.0603561854712361E-4</v>
      </c>
      <c r="AC137" s="635">
        <v>5.67599023921134E-6</v>
      </c>
      <c r="AD137" s="636">
        <v>2.210001383614996E-2</v>
      </c>
      <c r="AE137" s="636">
        <v>1.8238594560349286E-4</v>
      </c>
      <c r="AF137" s="637">
        <v>1.4673054594388275</v>
      </c>
      <c r="AG137" s="638">
        <v>6.4851553787637485E-5</v>
      </c>
      <c r="AH137" s="223">
        <v>50.341622724376371</v>
      </c>
      <c r="AI137" s="223">
        <v>1.1410071380485083</v>
      </c>
      <c r="AJ137" s="223">
        <v>1.7221291021050369</v>
      </c>
      <c r="AM137" s="346"/>
      <c r="AN137" s="346"/>
      <c r="AO137" s="324"/>
    </row>
    <row r="138" spans="1:41" ht="12" customHeight="1" x14ac:dyDescent="0.2">
      <c r="A138" s="333">
        <v>138</v>
      </c>
      <c r="B138" s="592"/>
      <c r="C138" s="518"/>
      <c r="D138" s="627" t="s">
        <v>775</v>
      </c>
      <c r="E138" s="602">
        <v>5.029905261917509E-2</v>
      </c>
      <c r="F138" s="602">
        <v>7.1695308473678594E-3</v>
      </c>
      <c r="G138" s="602">
        <v>7.584720234126434E-3</v>
      </c>
      <c r="H138" s="602">
        <v>5.4480737958961377E-4</v>
      </c>
      <c r="I138" s="602">
        <v>0.25196631658572949</v>
      </c>
      <c r="J138" s="641">
        <v>5.1599781619416661E-2</v>
      </c>
      <c r="K138" s="630">
        <v>2.1221221250073518E-3</v>
      </c>
      <c r="L138" s="223">
        <v>49.829857984922185</v>
      </c>
      <c r="M138" s="223">
        <v>6.9311879355365402</v>
      </c>
      <c r="N138" s="223">
        <v>48.709755782628477</v>
      </c>
      <c r="O138" s="223">
        <v>3.4856165916145017</v>
      </c>
      <c r="P138" s="223">
        <v>267.71495719986996</v>
      </c>
      <c r="Q138" s="223">
        <v>94.340123431720784</v>
      </c>
      <c r="R138" s="223"/>
      <c r="S138" s="223"/>
      <c r="T138" s="226">
        <v>48.850848122181091</v>
      </c>
      <c r="U138" s="223">
        <v>6.7487759766151978</v>
      </c>
      <c r="V138" s="223">
        <v>2.6107441956247986E-2</v>
      </c>
      <c r="W138" s="223">
        <v>0.87163735187746905</v>
      </c>
      <c r="X138" s="226">
        <v>104.69707290327537</v>
      </c>
      <c r="Y138" s="633">
        <v>293.30895827453065</v>
      </c>
      <c r="Z138" s="634">
        <v>0.28270472898500043</v>
      </c>
      <c r="AA138" s="634">
        <v>3.7359600484211792E-5</v>
      </c>
      <c r="AB138" s="635">
        <v>6.6857039124182057E-4</v>
      </c>
      <c r="AC138" s="635">
        <v>6.3654352789837292E-6</v>
      </c>
      <c r="AD138" s="636">
        <v>1.996435498229527E-2</v>
      </c>
      <c r="AE138" s="636">
        <v>3.0060310361979773E-4</v>
      </c>
      <c r="AF138" s="637">
        <v>1.4672331321796848</v>
      </c>
      <c r="AG138" s="638">
        <v>5.5909967553181824E-5</v>
      </c>
      <c r="AH138" s="223">
        <v>48.709755782628477</v>
      </c>
      <c r="AI138" s="223">
        <v>-1.3324211358761369</v>
      </c>
      <c r="AJ138" s="223">
        <v>1.3215060327552566</v>
      </c>
      <c r="AM138" s="346"/>
      <c r="AN138" s="346"/>
      <c r="AO138" s="324"/>
    </row>
    <row r="139" spans="1:41" ht="12" customHeight="1" x14ac:dyDescent="0.2">
      <c r="A139" s="29">
        <v>139</v>
      </c>
      <c r="B139" s="592"/>
      <c r="C139" s="518"/>
      <c r="D139" s="627" t="s">
        <v>776</v>
      </c>
      <c r="E139" s="628">
        <v>4.6375401342861944E-2</v>
      </c>
      <c r="F139" s="628">
        <v>8.2816042519678942E-3</v>
      </c>
      <c r="G139" s="628">
        <v>6.9926528307293102E-3</v>
      </c>
      <c r="H139" s="628">
        <v>7.6498636135070473E-4</v>
      </c>
      <c r="I139" s="628">
        <v>0.30630560045607574</v>
      </c>
      <c r="J139" s="629">
        <v>5.1877785315924053E-2</v>
      </c>
      <c r="K139" s="630">
        <v>1.8274771367033187E-3</v>
      </c>
      <c r="L139" s="228">
        <v>46.029541101169215</v>
      </c>
      <c r="M139" s="228">
        <v>8.0363133541139611</v>
      </c>
      <c r="N139" s="228">
        <v>44.920661487278807</v>
      </c>
      <c r="O139" s="228">
        <v>4.8971746864987056</v>
      </c>
      <c r="P139" s="228">
        <v>280.02693921775989</v>
      </c>
      <c r="Q139" s="228">
        <v>80.6273378803225</v>
      </c>
      <c r="R139" s="228"/>
      <c r="S139" s="228"/>
      <c r="T139" s="631">
        <v>45.12543951275164</v>
      </c>
      <c r="U139" s="228">
        <v>9.3340515032993139</v>
      </c>
      <c r="V139" s="228">
        <v>1.9063348827900839E-2</v>
      </c>
      <c r="W139" s="228">
        <v>0.89018402494889604</v>
      </c>
      <c r="X139" s="631">
        <v>131.42372122792696</v>
      </c>
      <c r="Y139" s="633">
        <v>336.05924437640647</v>
      </c>
      <c r="Z139" s="634">
        <v>0.28269486130427057</v>
      </c>
      <c r="AA139" s="634">
        <v>5.1553801548988606E-5</v>
      </c>
      <c r="AB139" s="635">
        <v>4.0282993256686987E-4</v>
      </c>
      <c r="AC139" s="635">
        <v>7.5082774993428912E-6</v>
      </c>
      <c r="AD139" s="636">
        <v>1.2518008431886525E-2</v>
      </c>
      <c r="AE139" s="636">
        <v>3.6606242859396913E-4</v>
      </c>
      <c r="AF139" s="637">
        <v>1.4672320060517645</v>
      </c>
      <c r="AG139" s="638">
        <v>4.8256054663479059E-5</v>
      </c>
      <c r="AH139" s="228">
        <v>44.920661487278807</v>
      </c>
      <c r="AI139" s="228">
        <v>-1.754985828997164</v>
      </c>
      <c r="AJ139" s="228">
        <v>1.8236554181117617</v>
      </c>
      <c r="AM139" s="346"/>
      <c r="AN139" s="346"/>
      <c r="AO139" s="324"/>
    </row>
    <row r="140" spans="1:41" ht="12" customHeight="1" x14ac:dyDescent="0.2">
      <c r="A140" s="333">
        <v>140</v>
      </c>
      <c r="B140" s="592"/>
      <c r="C140" s="518"/>
      <c r="D140" s="627" t="s">
        <v>777</v>
      </c>
      <c r="E140" s="628">
        <v>5.5289469855222206E-2</v>
      </c>
      <c r="F140" s="628">
        <v>5.3653191394131151E-3</v>
      </c>
      <c r="G140" s="628">
        <v>7.8790252322435382E-3</v>
      </c>
      <c r="H140" s="628">
        <v>4.8914558304321437E-4</v>
      </c>
      <c r="I140" s="628">
        <v>0.31987663243554237</v>
      </c>
      <c r="J140" s="629">
        <v>5.2316296767031853E-2</v>
      </c>
      <c r="K140" s="630">
        <v>2.0739809084922268E-3</v>
      </c>
      <c r="L140" s="228">
        <v>54.642948979725496</v>
      </c>
      <c r="M140" s="228">
        <v>5.1624263153332342</v>
      </c>
      <c r="N140" s="228">
        <v>50.592411257311532</v>
      </c>
      <c r="O140" s="228">
        <v>3.1285848248704609</v>
      </c>
      <c r="P140" s="228">
        <v>299.25929637886088</v>
      </c>
      <c r="Q140" s="228">
        <v>90.423545834147419</v>
      </c>
      <c r="R140" s="228"/>
      <c r="S140" s="228"/>
      <c r="T140" s="631">
        <v>51.303777836391568</v>
      </c>
      <c r="U140" s="228">
        <v>5.9928652752506943</v>
      </c>
      <c r="V140" s="228">
        <v>0.62678551873508781</v>
      </c>
      <c r="W140" s="228">
        <v>0.42853556241343138</v>
      </c>
      <c r="X140" s="631">
        <v>72.467526400718398</v>
      </c>
      <c r="Y140" s="633">
        <v>221.5583023902727</v>
      </c>
      <c r="Z140" s="634">
        <v>0.28272686274577274</v>
      </c>
      <c r="AA140" s="634">
        <v>4.6032573808943559E-5</v>
      </c>
      <c r="AB140" s="635">
        <v>7.7339936897671574E-4</v>
      </c>
      <c r="AC140" s="635">
        <v>2.2503175710486544E-5</v>
      </c>
      <c r="AD140" s="636">
        <v>2.3161482665595166E-2</v>
      </c>
      <c r="AE140" s="636">
        <v>5.7322635875056683E-4</v>
      </c>
      <c r="AF140" s="637">
        <v>1.4672493564295659</v>
      </c>
      <c r="AG140" s="638">
        <v>5.3046533941067894E-5</v>
      </c>
      <c r="AH140" s="228">
        <v>50.592411257311532</v>
      </c>
      <c r="AI140" s="228">
        <v>-0.51262191310148375</v>
      </c>
      <c r="AJ140" s="228">
        <v>1.6281641355860808</v>
      </c>
      <c r="AM140" s="346"/>
      <c r="AN140" s="346"/>
      <c r="AO140" s="324"/>
    </row>
    <row r="141" spans="1:41" ht="12" customHeight="1" x14ac:dyDescent="0.2">
      <c r="A141" s="29">
        <v>141</v>
      </c>
      <c r="B141" s="592"/>
      <c r="C141" s="518"/>
      <c r="D141" s="627" t="s">
        <v>778</v>
      </c>
      <c r="E141" s="628">
        <v>4.7143465918204827E-2</v>
      </c>
      <c r="F141" s="628">
        <v>4.9988290184813534E-3</v>
      </c>
      <c r="G141" s="628">
        <v>7.4298965704809317E-3</v>
      </c>
      <c r="H141" s="628">
        <v>4.6978108449369975E-4</v>
      </c>
      <c r="I141" s="628">
        <v>0.29815080629553098</v>
      </c>
      <c r="J141" s="629">
        <v>4.6589328443501825E-2</v>
      </c>
      <c r="K141" s="630">
        <v>1.604582622437021E-3</v>
      </c>
      <c r="L141" s="228">
        <v>46.774583145734873</v>
      </c>
      <c r="M141" s="228">
        <v>4.8472119023764924</v>
      </c>
      <c r="N141" s="228">
        <v>47.719135213734027</v>
      </c>
      <c r="O141" s="228">
        <v>3.0060686662934426</v>
      </c>
      <c r="P141" s="228">
        <v>28.227501098915237</v>
      </c>
      <c r="Q141" s="228">
        <v>82.57499317034943</v>
      </c>
      <c r="R141" s="228"/>
      <c r="S141" s="228"/>
      <c r="T141" s="631">
        <v>47.53294970419411</v>
      </c>
      <c r="U141" s="228">
        <v>5.6959943174625476</v>
      </c>
      <c r="V141" s="228">
        <v>3.7440767624420272E-2</v>
      </c>
      <c r="W141" s="228">
        <v>0.84656891958404223</v>
      </c>
      <c r="X141" s="631">
        <v>99.026724174527018</v>
      </c>
      <c r="Y141" s="633">
        <v>309.2581076531597</v>
      </c>
      <c r="Z141" s="634">
        <v>0.28270082792224061</v>
      </c>
      <c r="AA141" s="634">
        <v>3.6572384256390367E-5</v>
      </c>
      <c r="AB141" s="635">
        <v>6.2722396588322789E-4</v>
      </c>
      <c r="AC141" s="635">
        <v>2.0021017696404773E-5</v>
      </c>
      <c r="AD141" s="636">
        <v>1.8695471882868478E-2</v>
      </c>
      <c r="AE141" s="636">
        <v>6.8888966747305744E-4</v>
      </c>
      <c r="AF141" s="637">
        <v>1.4672385497571647</v>
      </c>
      <c r="AG141" s="638">
        <v>6.0047801659090445E-5</v>
      </c>
      <c r="AH141" s="228">
        <v>47.719135213734027</v>
      </c>
      <c r="AI141" s="228">
        <v>-1.4903859492920801</v>
      </c>
      <c r="AJ141" s="228">
        <v>1.293678003180448</v>
      </c>
      <c r="AM141" s="346"/>
      <c r="AN141" s="346"/>
      <c r="AO141" s="324"/>
    </row>
    <row r="142" spans="1:41" ht="12" customHeight="1" x14ac:dyDescent="0.2">
      <c r="A142" s="333">
        <v>142</v>
      </c>
      <c r="B142" s="592"/>
      <c r="C142" s="518"/>
      <c r="D142" s="627" t="s">
        <v>779</v>
      </c>
      <c r="E142" s="628">
        <v>4.698870568773774E-2</v>
      </c>
      <c r="F142" s="628">
        <v>4.7547530713004937E-3</v>
      </c>
      <c r="G142" s="628">
        <v>7.2769100451315627E-3</v>
      </c>
      <c r="H142" s="628">
        <v>3.2593376095402341E-4</v>
      </c>
      <c r="I142" s="628">
        <v>0.22131857273636002</v>
      </c>
      <c r="J142" s="629">
        <v>5.3443050726008461E-2</v>
      </c>
      <c r="K142" s="630">
        <v>1.8060127093332005E-3</v>
      </c>
      <c r="L142" s="228">
        <v>46.624505784094531</v>
      </c>
      <c r="M142" s="228">
        <v>4.6112204122088665</v>
      </c>
      <c r="N142" s="228">
        <v>46.740119800333872</v>
      </c>
      <c r="O142" s="228">
        <v>2.0859249309593699</v>
      </c>
      <c r="P142" s="228">
        <v>347.65363541127755</v>
      </c>
      <c r="Q142" s="228">
        <v>76.418837764937663</v>
      </c>
      <c r="R142" s="228"/>
      <c r="S142" s="228"/>
      <c r="T142" s="631">
        <v>46.728086046381208</v>
      </c>
      <c r="U142" s="228">
        <v>4.0594420466283925</v>
      </c>
      <c r="V142" s="228">
        <v>6.2591317155037348E-4</v>
      </c>
      <c r="W142" s="228">
        <v>0.98005407129539768</v>
      </c>
      <c r="X142" s="631">
        <v>111.2996344194468</v>
      </c>
      <c r="Y142" s="633">
        <v>306.54756491965787</v>
      </c>
      <c r="Z142" s="634">
        <v>0.28274078537490899</v>
      </c>
      <c r="AA142" s="634">
        <v>3.991456723212974E-5</v>
      </c>
      <c r="AB142" s="635">
        <v>5.6898093501983084E-4</v>
      </c>
      <c r="AC142" s="635">
        <v>3.7472097085013126E-6</v>
      </c>
      <c r="AD142" s="636">
        <v>1.6889621213360698E-2</v>
      </c>
      <c r="AE142" s="636">
        <v>1.476235730254741E-4</v>
      </c>
      <c r="AF142" s="637">
        <v>1.4672877686290531</v>
      </c>
      <c r="AG142" s="638">
        <v>5.5777355284638194E-5</v>
      </c>
      <c r="AH142" s="228">
        <v>46.740119800333872</v>
      </c>
      <c r="AI142" s="228">
        <v>-9.6452562884980886E-2</v>
      </c>
      <c r="AJ142" s="228">
        <v>1.4117017882370162</v>
      </c>
      <c r="AM142" s="346"/>
      <c r="AN142" s="346"/>
      <c r="AO142" s="324"/>
    </row>
    <row r="143" spans="1:41" ht="12" customHeight="1" x14ac:dyDescent="0.2">
      <c r="A143" s="29">
        <v>143</v>
      </c>
      <c r="B143" s="592"/>
      <c r="C143" s="518"/>
      <c r="D143" s="627" t="s">
        <v>780</v>
      </c>
      <c r="E143" s="628">
        <v>5.2117431400143896E-2</v>
      </c>
      <c r="F143" s="628">
        <v>4.96456911279317E-3</v>
      </c>
      <c r="G143" s="628">
        <v>8.2430184201866003E-3</v>
      </c>
      <c r="H143" s="628">
        <v>5.1912599941570151E-4</v>
      </c>
      <c r="I143" s="628">
        <v>0.33056582798968737</v>
      </c>
      <c r="J143" s="629">
        <v>4.3880705721754211E-2</v>
      </c>
      <c r="K143" s="630">
        <v>1.5613539951667478E-3</v>
      </c>
      <c r="L143" s="228">
        <v>51.58626683447239</v>
      </c>
      <c r="M143" s="228">
        <v>4.7912326071283902</v>
      </c>
      <c r="N143" s="228">
        <v>52.92009859333389</v>
      </c>
      <c r="O143" s="228">
        <v>3.3191414607359766</v>
      </c>
      <c r="P143" s="228">
        <v>-117.38307278144245</v>
      </c>
      <c r="Q143" s="228">
        <v>87.723660391234034</v>
      </c>
      <c r="R143" s="228"/>
      <c r="S143" s="228"/>
      <c r="T143" s="631">
        <v>52.591907672469652</v>
      </c>
      <c r="U143" s="228">
        <v>6.1963131501460715</v>
      </c>
      <c r="V143" s="228">
        <v>7.5895303975811859E-2</v>
      </c>
      <c r="W143" s="228">
        <v>0.78293901941269894</v>
      </c>
      <c r="X143" s="631">
        <v>110.17328483708189</v>
      </c>
      <c r="Y143" s="633">
        <v>302.73288980503696</v>
      </c>
      <c r="Z143" s="628"/>
      <c r="AA143" s="628"/>
      <c r="AB143" s="602"/>
      <c r="AC143" s="602"/>
      <c r="AD143" s="639"/>
      <c r="AE143" s="639"/>
      <c r="AF143" s="602"/>
      <c r="AG143" s="640"/>
      <c r="AH143" s="228">
        <v>52.92009859333389</v>
      </c>
      <c r="AI143" s="228"/>
      <c r="AJ143" s="228"/>
      <c r="AM143" s="346"/>
      <c r="AN143" s="346"/>
      <c r="AO143" s="324"/>
    </row>
    <row r="144" spans="1:41" ht="12" customHeight="1" x14ac:dyDescent="0.2">
      <c r="A144" s="333">
        <v>144</v>
      </c>
      <c r="B144" s="592"/>
      <c r="C144" s="518"/>
      <c r="D144" s="627" t="s">
        <v>781</v>
      </c>
      <c r="E144" s="602">
        <v>5.1070617893994703E-2</v>
      </c>
      <c r="F144" s="602">
        <v>1.1412634398483537E-2</v>
      </c>
      <c r="G144" s="602">
        <v>7.8926651418727428E-3</v>
      </c>
      <c r="H144" s="602">
        <v>7.9901917586059441E-4</v>
      </c>
      <c r="I144" s="602">
        <v>0.22651070735190126</v>
      </c>
      <c r="J144" s="641">
        <v>5.3414726013253554E-2</v>
      </c>
      <c r="K144" s="630">
        <v>2.0050881057122184E-3</v>
      </c>
      <c r="L144" s="223">
        <v>50.575499602133178</v>
      </c>
      <c r="M144" s="223">
        <v>11.025135099347805</v>
      </c>
      <c r="N144" s="223">
        <v>50.679651798784548</v>
      </c>
      <c r="O144" s="223">
        <v>5.1104732926313172</v>
      </c>
      <c r="P144" s="223">
        <v>346.45467074186178</v>
      </c>
      <c r="Q144" s="223">
        <v>84.905454885779491</v>
      </c>
      <c r="R144" s="223"/>
      <c r="S144" s="223"/>
      <c r="T144" s="226">
        <v>50.668261473593709</v>
      </c>
      <c r="U144" s="223">
        <v>9.9310504322094886</v>
      </c>
      <c r="V144" s="223">
        <v>8.8814353158619597E-5</v>
      </c>
      <c r="W144" s="223">
        <v>0.99243373206244789</v>
      </c>
      <c r="X144" s="226">
        <v>150.28994470130272</v>
      </c>
      <c r="Y144" s="633">
        <v>343.90125534778298</v>
      </c>
      <c r="Z144" s="634">
        <v>0.28272809503010882</v>
      </c>
      <c r="AA144" s="634">
        <v>3.5536900869285338E-5</v>
      </c>
      <c r="AB144" s="635">
        <v>5.425096124517068E-4</v>
      </c>
      <c r="AC144" s="635">
        <v>9.3093707490888595E-6</v>
      </c>
      <c r="AD144" s="636">
        <v>1.6113815744128259E-2</v>
      </c>
      <c r="AE144" s="636">
        <v>4.043809217508012E-4</v>
      </c>
      <c r="AF144" s="637">
        <v>1.467278137651767</v>
      </c>
      <c r="AG144" s="638">
        <v>4.7872938611245027E-5</v>
      </c>
      <c r="AH144" s="223">
        <v>50.679651798784548</v>
      </c>
      <c r="AI144" s="223">
        <v>-0.45943831468186563</v>
      </c>
      <c r="AJ144" s="223">
        <v>1.2569285293525878</v>
      </c>
      <c r="AM144" s="346"/>
      <c r="AN144" s="346"/>
      <c r="AO144" s="324"/>
    </row>
    <row r="145" spans="1:41" ht="12" customHeight="1" x14ac:dyDescent="0.2">
      <c r="A145" s="29">
        <v>145</v>
      </c>
      <c r="B145" s="592"/>
      <c r="C145" s="518"/>
      <c r="D145" s="627" t="s">
        <v>782</v>
      </c>
      <c r="E145" s="628">
        <v>5.4329726309485619E-2</v>
      </c>
      <c r="F145" s="628">
        <v>5.1608665419732311E-3</v>
      </c>
      <c r="G145" s="628">
        <v>8.1785430858926523E-3</v>
      </c>
      <c r="H145" s="628">
        <v>3.2275379571491573E-4</v>
      </c>
      <c r="I145" s="628">
        <v>0.2077209525809289</v>
      </c>
      <c r="J145" s="629">
        <v>5.6495187698614932E-2</v>
      </c>
      <c r="K145" s="630">
        <v>1.8971305782587229E-3</v>
      </c>
      <c r="L145" s="228">
        <v>53.719078547738725</v>
      </c>
      <c r="M145" s="228">
        <v>4.9702254390403509</v>
      </c>
      <c r="N145" s="228">
        <v>52.50784877666328</v>
      </c>
      <c r="O145" s="228">
        <v>2.0637263709842664</v>
      </c>
      <c r="P145" s="228">
        <v>471.88223075115729</v>
      </c>
      <c r="Q145" s="228">
        <v>74.305930839877263</v>
      </c>
      <c r="R145" s="228"/>
      <c r="S145" s="228"/>
      <c r="T145" s="631">
        <v>52.611939280132205</v>
      </c>
      <c r="U145" s="228">
        <v>4.0379321766207115</v>
      </c>
      <c r="V145" s="228">
        <v>5.9334894255775227E-2</v>
      </c>
      <c r="W145" s="228">
        <v>0.80754891806175433</v>
      </c>
      <c r="X145" s="631">
        <v>168.12207623456501</v>
      </c>
      <c r="Y145" s="633">
        <v>379.07496393326119</v>
      </c>
      <c r="Z145" s="628"/>
      <c r="AA145" s="628"/>
      <c r="AB145" s="602"/>
      <c r="AC145" s="602"/>
      <c r="AD145" s="639"/>
      <c r="AE145" s="639"/>
      <c r="AF145" s="602"/>
      <c r="AG145" s="640"/>
      <c r="AH145" s="228">
        <v>52.50784877666328</v>
      </c>
      <c r="AI145" s="228"/>
      <c r="AJ145" s="228"/>
      <c r="AM145" s="346"/>
      <c r="AN145" s="346"/>
      <c r="AO145" s="324"/>
    </row>
    <row r="146" spans="1:41" ht="12" customHeight="1" x14ac:dyDescent="0.2">
      <c r="A146" s="333">
        <v>146</v>
      </c>
      <c r="B146" s="592"/>
      <c r="C146" s="518"/>
      <c r="D146" s="627" t="s">
        <v>783</v>
      </c>
      <c r="E146" s="628">
        <v>4.9758416369114621E-2</v>
      </c>
      <c r="F146" s="628">
        <v>6.129957747939241E-3</v>
      </c>
      <c r="G146" s="628">
        <v>7.814099261299931E-3</v>
      </c>
      <c r="H146" s="628">
        <v>4.6655106659776203E-4</v>
      </c>
      <c r="I146" s="628">
        <v>0.24232562195381882</v>
      </c>
      <c r="J146" s="629">
        <v>5.5812141343920423E-2</v>
      </c>
      <c r="K146" s="630">
        <v>2.3272256204944089E-3</v>
      </c>
      <c r="L146" s="228">
        <v>49.307060007703633</v>
      </c>
      <c r="M146" s="228">
        <v>5.9292263032920633</v>
      </c>
      <c r="N146" s="228">
        <v>50.177130086841579</v>
      </c>
      <c r="O146" s="228">
        <v>2.9842620921848542</v>
      </c>
      <c r="P146" s="228">
        <v>444.90313874444854</v>
      </c>
      <c r="Q146" s="228">
        <v>92.698919187975434</v>
      </c>
      <c r="R146" s="228"/>
      <c r="S146" s="228"/>
      <c r="T146" s="631">
        <v>50.063708492648949</v>
      </c>
      <c r="U146" s="228">
        <v>5.763154702797558</v>
      </c>
      <c r="V146" s="228">
        <v>2.1346726437400345E-2</v>
      </c>
      <c r="W146" s="228">
        <v>0.88383594505077623</v>
      </c>
      <c r="X146" s="631">
        <v>71.191625330192082</v>
      </c>
      <c r="Y146" s="633">
        <v>236.2184279983089</v>
      </c>
      <c r="Z146" s="634">
        <v>0.28266946795397585</v>
      </c>
      <c r="AA146" s="634">
        <v>5.0061504175823419E-5</v>
      </c>
      <c r="AB146" s="635">
        <v>5.3298538236691052E-4</v>
      </c>
      <c r="AC146" s="635">
        <v>1.3384998753317862E-5</v>
      </c>
      <c r="AD146" s="636">
        <v>1.5268806438652796E-2</v>
      </c>
      <c r="AE146" s="636">
        <v>4.6165902997314295E-4</v>
      </c>
      <c r="AF146" s="637">
        <v>1.4672447245576072</v>
      </c>
      <c r="AG146" s="638">
        <v>5.2862492359440751E-5</v>
      </c>
      <c r="AH146" s="228">
        <v>50.177130086841579</v>
      </c>
      <c r="AI146" s="228">
        <v>-2.5434955741902132</v>
      </c>
      <c r="AJ146" s="228">
        <v>1.7710262285551976</v>
      </c>
      <c r="AM146" s="346"/>
      <c r="AN146" s="346"/>
      <c r="AO146" s="324"/>
    </row>
    <row r="147" spans="1:41" ht="12" customHeight="1" x14ac:dyDescent="0.2">
      <c r="A147" s="29">
        <v>147</v>
      </c>
      <c r="B147" s="592"/>
      <c r="C147" s="518"/>
      <c r="D147" s="627" t="s">
        <v>784</v>
      </c>
      <c r="E147" s="628">
        <v>5.2984917658096015E-2</v>
      </c>
      <c r="F147" s="628">
        <v>5.0829578930223695E-3</v>
      </c>
      <c r="G147" s="628">
        <v>8.5319751393691644E-3</v>
      </c>
      <c r="H147" s="628">
        <v>3.5159377100888557E-4</v>
      </c>
      <c r="I147" s="628">
        <v>0.21478173537738471</v>
      </c>
      <c r="J147" s="629">
        <v>4.5520936792984815E-2</v>
      </c>
      <c r="K147" s="630">
        <v>1.7593386418109224E-3</v>
      </c>
      <c r="L147" s="228">
        <v>52.423120107199736</v>
      </c>
      <c r="M147" s="228">
        <v>4.9014465624747325</v>
      </c>
      <c r="N147" s="228">
        <v>54.767339570883088</v>
      </c>
      <c r="O147" s="228">
        <v>2.2473447819643275</v>
      </c>
      <c r="P147" s="228">
        <v>-27.689718082284589</v>
      </c>
      <c r="Q147" s="228">
        <v>93.653685413466675</v>
      </c>
      <c r="R147" s="228"/>
      <c r="S147" s="228"/>
      <c r="T147" s="631">
        <v>54.507603945509636</v>
      </c>
      <c r="U147" s="228">
        <v>4.3601183143220474</v>
      </c>
      <c r="V147" s="228">
        <v>0.22615877928664072</v>
      </c>
      <c r="W147" s="228">
        <v>0.63438666504824415</v>
      </c>
      <c r="X147" s="631">
        <v>222.49107142158917</v>
      </c>
      <c r="Y147" s="633">
        <v>458.38974148992003</v>
      </c>
      <c r="Z147" s="628"/>
      <c r="AA147" s="628"/>
      <c r="AB147" s="602"/>
      <c r="AC147" s="602"/>
      <c r="AD147" s="639"/>
      <c r="AE147" s="639"/>
      <c r="AF147" s="602"/>
      <c r="AG147" s="640"/>
      <c r="AH147" s="228">
        <v>54.767339570883088</v>
      </c>
      <c r="AI147" s="228"/>
      <c r="AJ147" s="228"/>
      <c r="AM147" s="346"/>
      <c r="AN147" s="346"/>
      <c r="AO147" s="324"/>
    </row>
    <row r="148" spans="1:41" ht="12" customHeight="1" x14ac:dyDescent="0.2">
      <c r="A148" s="333">
        <v>148</v>
      </c>
      <c r="B148" s="592"/>
      <c r="C148" s="518"/>
      <c r="D148" s="627" t="s">
        <v>785</v>
      </c>
      <c r="E148" s="602">
        <v>4.3076651133165021E-2</v>
      </c>
      <c r="F148" s="602">
        <v>6.0779208186382654E-3</v>
      </c>
      <c r="G148" s="602">
        <v>7.5780098051809472E-3</v>
      </c>
      <c r="H148" s="602">
        <v>7.0480368825528983E-4</v>
      </c>
      <c r="I148" s="602">
        <v>0.32958687195147529</v>
      </c>
      <c r="J148" s="641">
        <v>4.3490140378783966E-2</v>
      </c>
      <c r="K148" s="630">
        <v>1.9189506200926979E-3</v>
      </c>
      <c r="L148" s="223">
        <v>42.823439445231699</v>
      </c>
      <c r="M148" s="223">
        <v>5.9165525290761813</v>
      </c>
      <c r="N148" s="223">
        <v>48.666823066895894</v>
      </c>
      <c r="O148" s="223">
        <v>4.5092850849848105</v>
      </c>
      <c r="P148" s="223">
        <v>-139.47234569146866</v>
      </c>
      <c r="Q148" s="223">
        <v>109.2518197285235</v>
      </c>
      <c r="R148" s="223"/>
      <c r="S148" s="223"/>
      <c r="T148" s="226">
        <v>46.866843789561258</v>
      </c>
      <c r="U148" s="223">
        <v>8.1905671001044471</v>
      </c>
      <c r="V148" s="223">
        <v>0.90686430656950778</v>
      </c>
      <c r="W148" s="223">
        <v>0.34095117398174624</v>
      </c>
      <c r="X148" s="226">
        <v>87.507714591059624</v>
      </c>
      <c r="Y148" s="633">
        <v>274.48856138651593</v>
      </c>
      <c r="Z148" s="602"/>
      <c r="AA148" s="602"/>
      <c r="AB148" s="602"/>
      <c r="AC148" s="602"/>
      <c r="AD148" s="639"/>
      <c r="AE148" s="639"/>
      <c r="AF148" s="602"/>
      <c r="AG148" s="640"/>
      <c r="AH148" s="223">
        <v>48.666823066895894</v>
      </c>
      <c r="AI148" s="223"/>
      <c r="AJ148" s="223"/>
      <c r="AM148" s="346"/>
      <c r="AN148" s="346"/>
      <c r="AO148" s="324"/>
    </row>
    <row r="149" spans="1:41" ht="12" customHeight="1" x14ac:dyDescent="0.2">
      <c r="A149" s="29">
        <v>149</v>
      </c>
      <c r="B149" s="642" t="s">
        <v>24</v>
      </c>
      <c r="C149" s="518"/>
      <c r="D149" s="643" t="s">
        <v>786</v>
      </c>
      <c r="E149" s="644">
        <v>5.7120503890873871E-2</v>
      </c>
      <c r="F149" s="644">
        <v>7.8660960127068334E-3</v>
      </c>
      <c r="G149" s="644">
        <v>8.5736960739533925E-3</v>
      </c>
      <c r="H149" s="644">
        <v>6.8199278252165367E-4</v>
      </c>
      <c r="I149" s="644">
        <v>0.28881150223481583</v>
      </c>
      <c r="J149" s="645">
        <v>4.908858997794794E-2</v>
      </c>
      <c r="K149" s="646">
        <v>2.0920594990420502E-3</v>
      </c>
      <c r="L149" s="647">
        <v>56.403214665340499</v>
      </c>
      <c r="M149" s="647">
        <v>7.5555251810896982</v>
      </c>
      <c r="N149" s="647">
        <v>55.034009213699726</v>
      </c>
      <c r="O149" s="647">
        <v>4.359034904894747</v>
      </c>
      <c r="P149" s="647">
        <v>152.0645868105367</v>
      </c>
      <c r="Q149" s="647">
        <v>99.844542710619706</v>
      </c>
      <c r="R149" s="647"/>
      <c r="S149" s="647"/>
      <c r="T149" s="648">
        <v>55.261103602056586</v>
      </c>
      <c r="U149" s="647">
        <v>8.349532495807173</v>
      </c>
      <c r="V149" s="647">
        <v>3.2822899892420196E-2</v>
      </c>
      <c r="W149" s="647">
        <v>0.85623188910773018</v>
      </c>
      <c r="X149" s="648">
        <v>94.396322481485086</v>
      </c>
      <c r="Y149" s="649">
        <v>232.2200691534008</v>
      </c>
      <c r="Z149" s="652">
        <v>0.28300204627461645</v>
      </c>
      <c r="AA149" s="652">
        <v>5.818228072713447E-5</v>
      </c>
      <c r="AB149" s="653">
        <v>2.2219996774701643E-3</v>
      </c>
      <c r="AC149" s="653">
        <v>1.8016438565729057E-4</v>
      </c>
      <c r="AD149" s="654">
        <v>7.6162242754691287E-2</v>
      </c>
      <c r="AE149" s="654">
        <v>5.975869302459272E-3</v>
      </c>
      <c r="AF149" s="655">
        <v>1.4672230372159867</v>
      </c>
      <c r="AG149" s="656">
        <v>6.0100724987348228E-5</v>
      </c>
      <c r="AH149" s="647">
        <v>55.034009213699726</v>
      </c>
      <c r="AI149" s="647">
        <v>9.2627160822973291</v>
      </c>
      <c r="AJ149" s="647">
        <v>2.0558961142873216</v>
      </c>
      <c r="AM149" s="346"/>
      <c r="AN149" s="346"/>
      <c r="AO149" s="324"/>
    </row>
    <row r="150" spans="1:41" ht="12" customHeight="1" x14ac:dyDescent="0.2">
      <c r="A150" s="333">
        <v>150</v>
      </c>
      <c r="B150" s="592"/>
      <c r="C150" s="518"/>
      <c r="D150" s="627" t="s">
        <v>787</v>
      </c>
      <c r="E150" s="628">
        <v>5.6337353842748746E-2</v>
      </c>
      <c r="F150" s="628">
        <v>9.0649794907833592E-3</v>
      </c>
      <c r="G150" s="628">
        <v>9.6506879812018383E-3</v>
      </c>
      <c r="H150" s="628">
        <v>4.7789123592108902E-4</v>
      </c>
      <c r="I150" s="628">
        <v>0.15387583206265448</v>
      </c>
      <c r="J150" s="629">
        <v>5.1948773136221593E-2</v>
      </c>
      <c r="K150" s="630">
        <v>3.8492790762341658E-3</v>
      </c>
      <c r="L150" s="228">
        <v>55.650706333546637</v>
      </c>
      <c r="M150" s="228">
        <v>8.7135293659533559</v>
      </c>
      <c r="N150" s="228">
        <v>61.914053492990426</v>
      </c>
      <c r="O150" s="228">
        <v>3.0512382920356265</v>
      </c>
      <c r="P150" s="228">
        <v>283.1558642788001</v>
      </c>
      <c r="Q150" s="228">
        <v>169.50080969236245</v>
      </c>
      <c r="R150" s="228"/>
      <c r="S150" s="228"/>
      <c r="T150" s="631">
        <v>61.484422366702859</v>
      </c>
      <c r="U150" s="228">
        <v>5.983529706890037</v>
      </c>
      <c r="V150" s="228">
        <v>0.5118536561574174</v>
      </c>
      <c r="W150" s="228">
        <v>0.47433957692183926</v>
      </c>
      <c r="X150" s="631">
        <v>262.80828798740953</v>
      </c>
      <c r="Y150" s="633">
        <v>277.4281700655294</v>
      </c>
      <c r="Z150" s="634">
        <v>0.28302131219161597</v>
      </c>
      <c r="AA150" s="634">
        <v>5.1149343018901966E-5</v>
      </c>
      <c r="AB150" s="635">
        <v>1.7293905202434877E-3</v>
      </c>
      <c r="AC150" s="635">
        <v>3.4992734467716382E-5</v>
      </c>
      <c r="AD150" s="636">
        <v>5.8003963344342935E-2</v>
      </c>
      <c r="AE150" s="636">
        <v>1.1471947284523104E-3</v>
      </c>
      <c r="AF150" s="637">
        <v>1.4672838468369118</v>
      </c>
      <c r="AG150" s="638">
        <v>6.6233257337358929E-5</v>
      </c>
      <c r="AH150" s="228">
        <v>61.914053492990426</v>
      </c>
      <c r="AI150" s="228">
        <v>10.105315220621533</v>
      </c>
      <c r="AJ150" s="228">
        <v>1.8072611784186752</v>
      </c>
      <c r="AM150" s="346"/>
      <c r="AN150" s="346"/>
      <c r="AO150" s="324"/>
    </row>
    <row r="151" spans="1:41" ht="12" customHeight="1" x14ac:dyDescent="0.2">
      <c r="A151" s="29">
        <v>151</v>
      </c>
      <c r="B151" s="592"/>
      <c r="C151" s="518"/>
      <c r="D151" s="627" t="s">
        <v>788</v>
      </c>
      <c r="E151" s="628">
        <v>5.70836561138688E-2</v>
      </c>
      <c r="F151" s="628">
        <v>9.8572615080426834E-3</v>
      </c>
      <c r="G151" s="628">
        <v>8.7343534340903126E-3</v>
      </c>
      <c r="H151" s="628">
        <v>7.5934322448477029E-4</v>
      </c>
      <c r="I151" s="628">
        <v>0.25172877811210054</v>
      </c>
      <c r="J151" s="629">
        <v>6.8806691490447228E-2</v>
      </c>
      <c r="K151" s="630">
        <v>4.092928743801281E-3</v>
      </c>
      <c r="L151" s="228">
        <v>56.367821103041436</v>
      </c>
      <c r="M151" s="228">
        <v>9.4684051057822423</v>
      </c>
      <c r="N151" s="228">
        <v>56.060787337436821</v>
      </c>
      <c r="O151" s="228">
        <v>4.8526561177818666</v>
      </c>
      <c r="P151" s="228">
        <v>892.95040774255472</v>
      </c>
      <c r="Q151" s="228">
        <v>122.81706333068423</v>
      </c>
      <c r="R151" s="228"/>
      <c r="S151" s="228"/>
      <c r="T151" s="631">
        <v>56.101608340138313</v>
      </c>
      <c r="U151" s="228">
        <v>9.3713410000623387</v>
      </c>
      <c r="V151" s="228">
        <v>1.0464393148574564E-3</v>
      </c>
      <c r="W151" s="228">
        <v>0.97418796503853988</v>
      </c>
      <c r="X151" s="631">
        <v>85.249752241628315</v>
      </c>
      <c r="Y151" s="633">
        <v>76.530840797468912</v>
      </c>
      <c r="Z151" s="634">
        <v>0.28304604446557069</v>
      </c>
      <c r="AA151" s="634">
        <v>7.6564457257526799E-5</v>
      </c>
      <c r="AB151" s="635">
        <v>7.8937094581900446E-4</v>
      </c>
      <c r="AC151" s="635">
        <v>1.9199973014575504E-5</v>
      </c>
      <c r="AD151" s="636">
        <v>2.6919284310454088E-2</v>
      </c>
      <c r="AE151" s="636">
        <v>1.527044021905071E-3</v>
      </c>
      <c r="AF151" s="637">
        <v>1.4671944190990338</v>
      </c>
      <c r="AG151" s="638">
        <v>9.6508642187020092E-5</v>
      </c>
      <c r="AH151" s="228">
        <v>56.060787337436821</v>
      </c>
      <c r="AI151" s="228">
        <v>10.89297525640402</v>
      </c>
      <c r="AJ151" s="228">
        <v>2.7050177437416894</v>
      </c>
      <c r="AM151" s="346"/>
      <c r="AN151" s="346"/>
      <c r="AO151" s="324"/>
    </row>
    <row r="152" spans="1:41" ht="12" customHeight="1" x14ac:dyDescent="0.2">
      <c r="A152" s="333">
        <v>152</v>
      </c>
      <c r="B152" s="592"/>
      <c r="C152" s="518"/>
      <c r="D152" s="627" t="s">
        <v>789</v>
      </c>
      <c r="E152" s="628">
        <v>6.0565833996194175E-2</v>
      </c>
      <c r="F152" s="628">
        <v>1.2995963768370755E-2</v>
      </c>
      <c r="G152" s="628">
        <v>9.8260108259765368E-3</v>
      </c>
      <c r="H152" s="628">
        <v>9.6927898407239937E-4</v>
      </c>
      <c r="I152" s="628">
        <v>0.22985860807347513</v>
      </c>
      <c r="J152" s="629">
        <v>4.723660341869846E-2</v>
      </c>
      <c r="K152" s="630">
        <v>3.4872974814949072E-3</v>
      </c>
      <c r="L152" s="228">
        <v>59.707134444032206</v>
      </c>
      <c r="M152" s="228">
        <v>12.442302918076969</v>
      </c>
      <c r="N152" s="228">
        <v>63.033357000190549</v>
      </c>
      <c r="O152" s="228">
        <v>6.187574614200976</v>
      </c>
      <c r="P152" s="228">
        <v>61.205524413116969</v>
      </c>
      <c r="Q152" s="228">
        <v>175.90787729964015</v>
      </c>
      <c r="R152" s="228"/>
      <c r="S152" s="228"/>
      <c r="T152" s="631">
        <v>62.596344106123489</v>
      </c>
      <c r="U152" s="228">
        <v>11.92904653654136</v>
      </c>
      <c r="V152" s="228">
        <v>7.0328125629652793E-2</v>
      </c>
      <c r="W152" s="228">
        <v>0.79085978180685435</v>
      </c>
      <c r="X152" s="631">
        <v>476.11649524133406</v>
      </c>
      <c r="Y152" s="633">
        <v>282.3151816772114</v>
      </c>
      <c r="Z152" s="628"/>
      <c r="AA152" s="628"/>
      <c r="AB152" s="602"/>
      <c r="AC152" s="602"/>
      <c r="AD152" s="639"/>
      <c r="AE152" s="639"/>
      <c r="AF152" s="602"/>
      <c r="AG152" s="640"/>
      <c r="AH152" s="228">
        <v>63.033357000190549</v>
      </c>
      <c r="AI152" s="228"/>
      <c r="AJ152" s="228"/>
      <c r="AM152" s="346"/>
      <c r="AN152" s="346"/>
      <c r="AO152" s="324"/>
    </row>
    <row r="153" spans="1:41" ht="12" customHeight="1" x14ac:dyDescent="0.2">
      <c r="A153" s="29">
        <v>153</v>
      </c>
      <c r="B153" s="592"/>
      <c r="C153" s="518"/>
      <c r="D153" s="627" t="s">
        <v>790</v>
      </c>
      <c r="E153" s="628">
        <v>6.6050784696875017E-2</v>
      </c>
      <c r="F153" s="628">
        <v>1.1909761559122127E-2</v>
      </c>
      <c r="G153" s="628">
        <v>9.5321604857807E-3</v>
      </c>
      <c r="H153" s="628">
        <v>9.2676502883984465E-4</v>
      </c>
      <c r="I153" s="628">
        <v>0.26960206290492422</v>
      </c>
      <c r="J153" s="629">
        <v>5.7632102359135462E-2</v>
      </c>
      <c r="K153" s="630">
        <v>3.402279717465621E-3</v>
      </c>
      <c r="L153" s="228">
        <v>64.944879969002159</v>
      </c>
      <c r="M153" s="228">
        <v>11.343709163819003</v>
      </c>
      <c r="N153" s="228">
        <v>61.157235130640558</v>
      </c>
      <c r="O153" s="228">
        <v>5.9179008448062405</v>
      </c>
      <c r="P153" s="228">
        <v>515.80396214436655</v>
      </c>
      <c r="Q153" s="228">
        <v>129.64884128914466</v>
      </c>
      <c r="R153" s="228"/>
      <c r="S153" s="228"/>
      <c r="T153" s="631">
        <v>61.656004252895606</v>
      </c>
      <c r="U153" s="228">
        <v>11.454103354833601</v>
      </c>
      <c r="V153" s="228">
        <v>0.11220176573839517</v>
      </c>
      <c r="W153" s="228">
        <v>0.73765028015360334</v>
      </c>
      <c r="X153" s="631">
        <v>236.46769383467515</v>
      </c>
      <c r="Y153" s="633">
        <v>163.99608307569315</v>
      </c>
      <c r="Z153" s="634">
        <v>0.28297261274406177</v>
      </c>
      <c r="AA153" s="634">
        <v>5.7011694660453583E-5</v>
      </c>
      <c r="AB153" s="635">
        <v>2.2464063243137402E-3</v>
      </c>
      <c r="AC153" s="635">
        <v>3.1226516293028717E-5</v>
      </c>
      <c r="AD153" s="636">
        <v>7.3080609929831244E-2</v>
      </c>
      <c r="AE153" s="636">
        <v>1.5124842254074884E-3</v>
      </c>
      <c r="AF153" s="637">
        <v>1.4672337978259813</v>
      </c>
      <c r="AG153" s="638">
        <v>7.4147594466005386E-5</v>
      </c>
      <c r="AH153" s="228">
        <v>61.157235130640558</v>
      </c>
      <c r="AI153" s="228">
        <v>8.3462143346037614</v>
      </c>
      <c r="AJ153" s="228">
        <v>2.0147424907165328</v>
      </c>
      <c r="AM153" s="346"/>
      <c r="AN153" s="346"/>
      <c r="AO153" s="324"/>
    </row>
    <row r="154" spans="1:41" ht="12" customHeight="1" x14ac:dyDescent="0.2">
      <c r="A154" s="333">
        <v>154</v>
      </c>
      <c r="B154" s="592"/>
      <c r="C154" s="518"/>
      <c r="D154" s="627" t="s">
        <v>791</v>
      </c>
      <c r="E154" s="628">
        <v>3.9975097365066076E-2</v>
      </c>
      <c r="F154" s="628">
        <v>6.0912957240485347E-3</v>
      </c>
      <c r="G154" s="628">
        <v>8.9060817201616523E-3</v>
      </c>
      <c r="H154" s="628">
        <v>5.6219420526675392E-4</v>
      </c>
      <c r="I154" s="628">
        <v>0.2071331163233</v>
      </c>
      <c r="J154" s="629">
        <v>3.8783996843419488E-2</v>
      </c>
      <c r="K154" s="630">
        <v>1.7738996824352134E-3</v>
      </c>
      <c r="L154" s="228">
        <v>39.799733995345903</v>
      </c>
      <c r="M154" s="228">
        <v>5.9472563008915973</v>
      </c>
      <c r="N154" s="228">
        <v>57.158140108708693</v>
      </c>
      <c r="O154" s="228">
        <v>3.5921447631213286</v>
      </c>
      <c r="P154" s="228">
        <v>-431.33057072655555</v>
      </c>
      <c r="Q154" s="228">
        <v>120.05700414782403</v>
      </c>
      <c r="R154" s="228"/>
      <c r="S154" s="228"/>
      <c r="T154" s="631">
        <v>53.336074141334393</v>
      </c>
      <c r="U154" s="228">
        <v>6.6411004590326206</v>
      </c>
      <c r="V154" s="228">
        <v>7.7225044115428023</v>
      </c>
      <c r="W154" s="228">
        <v>5.4536475710146842E-3</v>
      </c>
      <c r="X154" s="631">
        <v>211.91195394040324</v>
      </c>
      <c r="Y154" s="633">
        <v>186.65337413702463</v>
      </c>
      <c r="Z154" s="628"/>
      <c r="AA154" s="628"/>
      <c r="AB154" s="602"/>
      <c r="AC154" s="602"/>
      <c r="AD154" s="639"/>
      <c r="AE154" s="639"/>
      <c r="AF154" s="602"/>
      <c r="AG154" s="640"/>
      <c r="AH154" s="228">
        <v>57.158140108708693</v>
      </c>
      <c r="AI154" s="228"/>
      <c r="AJ154" s="228"/>
      <c r="AM154" s="346"/>
      <c r="AN154" s="346"/>
      <c r="AO154" s="324"/>
    </row>
    <row r="155" spans="1:41" ht="12" customHeight="1" x14ac:dyDescent="0.2">
      <c r="A155" s="29">
        <v>155</v>
      </c>
      <c r="B155" s="592"/>
      <c r="C155" s="518"/>
      <c r="D155" s="627" t="s">
        <v>792</v>
      </c>
      <c r="E155" s="628">
        <v>4.2836420091603961E-2</v>
      </c>
      <c r="F155" s="628">
        <v>6.9513575847549346E-3</v>
      </c>
      <c r="G155" s="628">
        <v>8.3798311030802881E-3</v>
      </c>
      <c r="H155" s="628">
        <v>5.5219722394702969E-4</v>
      </c>
      <c r="I155" s="628">
        <v>0.20303574213325037</v>
      </c>
      <c r="J155" s="629">
        <v>5.8217167819221295E-2</v>
      </c>
      <c r="K155" s="630">
        <v>7.8274850554149213E-3</v>
      </c>
      <c r="L155" s="228">
        <v>42.589559584262688</v>
      </c>
      <c r="M155" s="228">
        <v>6.7683584430898165</v>
      </c>
      <c r="N155" s="228">
        <v>53.794779965568985</v>
      </c>
      <c r="O155" s="228">
        <v>3.5301102877876609</v>
      </c>
      <c r="P155" s="228">
        <v>537.94447427580087</v>
      </c>
      <c r="Q155" s="228">
        <v>294.16810360051886</v>
      </c>
      <c r="R155" s="228"/>
      <c r="S155" s="228"/>
      <c r="T155" s="631">
        <v>52.006927019419052</v>
      </c>
      <c r="U155" s="228">
        <v>6.705622867678005</v>
      </c>
      <c r="V155" s="228">
        <v>2.6052610240305083</v>
      </c>
      <c r="W155" s="228">
        <v>0.10651250231017151</v>
      </c>
      <c r="X155" s="631">
        <v>178.92730237998992</v>
      </c>
      <c r="Y155" s="633">
        <v>159.50945882776188</v>
      </c>
      <c r="Z155" s="628"/>
      <c r="AA155" s="628"/>
      <c r="AB155" s="602"/>
      <c r="AC155" s="602"/>
      <c r="AD155" s="639"/>
      <c r="AE155" s="639"/>
      <c r="AF155" s="602"/>
      <c r="AG155" s="640"/>
      <c r="AH155" s="228">
        <v>53.794779965568985</v>
      </c>
      <c r="AI155" s="228"/>
      <c r="AJ155" s="228"/>
      <c r="AM155" s="346"/>
      <c r="AN155" s="346"/>
      <c r="AO155" s="324"/>
    </row>
    <row r="156" spans="1:41" ht="12" customHeight="1" x14ac:dyDescent="0.2">
      <c r="A156" s="333">
        <v>156</v>
      </c>
      <c r="B156" s="592"/>
      <c r="C156" s="518"/>
      <c r="D156" s="627" t="s">
        <v>793</v>
      </c>
      <c r="E156" s="602">
        <v>6.1711815918559357E-2</v>
      </c>
      <c r="F156" s="602">
        <v>6.7578104841362497E-3</v>
      </c>
      <c r="G156" s="602">
        <v>9.152720339719039E-3</v>
      </c>
      <c r="H156" s="602">
        <v>5.9824125914815693E-4</v>
      </c>
      <c r="I156" s="602">
        <v>0.29844100325786982</v>
      </c>
      <c r="J156" s="641">
        <v>6.1671043288517635E-2</v>
      </c>
      <c r="K156" s="630">
        <v>3.1565224781260155E-3</v>
      </c>
      <c r="L156" s="223">
        <v>60.803702309644635</v>
      </c>
      <c r="M156" s="223">
        <v>6.4629272650382763</v>
      </c>
      <c r="N156" s="223">
        <v>58.733847121075776</v>
      </c>
      <c r="O156" s="223">
        <v>3.821533509812562</v>
      </c>
      <c r="P156" s="223">
        <v>662.72117512405202</v>
      </c>
      <c r="Q156" s="223">
        <v>109.66500788427089</v>
      </c>
      <c r="R156" s="223"/>
      <c r="S156" s="223"/>
      <c r="T156" s="226">
        <v>59.092053432469328</v>
      </c>
      <c r="U156" s="223">
        <v>7.3086243891762761</v>
      </c>
      <c r="V156" s="223">
        <v>0.10276778509309212</v>
      </c>
      <c r="W156" s="223">
        <v>0.74853302841773772</v>
      </c>
      <c r="X156" s="226">
        <v>96.961250123675427</v>
      </c>
      <c r="Y156" s="633">
        <v>108.96939440356604</v>
      </c>
      <c r="Z156" s="634">
        <v>0.28296315591225651</v>
      </c>
      <c r="AA156" s="634">
        <v>4.0918384955164503E-5</v>
      </c>
      <c r="AB156" s="635">
        <v>1.433342894065417E-3</v>
      </c>
      <c r="AC156" s="635">
        <v>3.5147695900925122E-5</v>
      </c>
      <c r="AD156" s="636">
        <v>4.3125180231045196E-2</v>
      </c>
      <c r="AE156" s="636">
        <v>6.9580099598665079E-4</v>
      </c>
      <c r="AF156" s="637">
        <v>1.467245771301471</v>
      </c>
      <c r="AG156" s="638">
        <v>6.7918322089654545E-5</v>
      </c>
      <c r="AH156" s="223">
        <v>58.733847121075776</v>
      </c>
      <c r="AI156" s="223">
        <v>7.9936560384467601</v>
      </c>
      <c r="AJ156" s="223">
        <v>1.4460675922010426</v>
      </c>
      <c r="AM156" s="346"/>
      <c r="AN156" s="346"/>
      <c r="AO156" s="324"/>
    </row>
    <row r="157" spans="1:41" ht="12" customHeight="1" x14ac:dyDescent="0.2">
      <c r="A157" s="29">
        <v>157</v>
      </c>
      <c r="B157" s="592"/>
      <c r="C157" s="518"/>
      <c r="D157" s="627" t="s">
        <v>794</v>
      </c>
      <c r="E157" s="628">
        <v>5.915802272518169E-2</v>
      </c>
      <c r="F157" s="628">
        <v>6.5058788711779931E-3</v>
      </c>
      <c r="G157" s="628">
        <v>9.0851162639770527E-3</v>
      </c>
      <c r="H157" s="628">
        <v>3.7056263060567961E-4</v>
      </c>
      <c r="I157" s="628">
        <v>0.18544230310031368</v>
      </c>
      <c r="J157" s="629">
        <v>5.7085773127327967E-2</v>
      </c>
      <c r="K157" s="630">
        <v>1.9142801978606085E-3</v>
      </c>
      <c r="L157" s="228">
        <v>58.358404124832006</v>
      </c>
      <c r="M157" s="228">
        <v>6.2369910916021265</v>
      </c>
      <c r="N157" s="228">
        <v>58.301981396541009</v>
      </c>
      <c r="O157" s="228">
        <v>2.3672930645743229</v>
      </c>
      <c r="P157" s="228">
        <v>494.84845990052474</v>
      </c>
      <c r="Q157" s="228">
        <v>73.909303132436463</v>
      </c>
      <c r="R157" s="228"/>
      <c r="S157" s="228"/>
      <c r="T157" s="631">
        <v>58.306123512594972</v>
      </c>
      <c r="U157" s="228">
        <v>4.6448419406650405</v>
      </c>
      <c r="V157" s="228">
        <v>8.1570524114787317E-5</v>
      </c>
      <c r="W157" s="228">
        <v>0.99276810708976027</v>
      </c>
      <c r="X157" s="631">
        <v>1718.893386120362</v>
      </c>
      <c r="Y157" s="633">
        <v>652.88005308636218</v>
      </c>
      <c r="Z157" s="634">
        <v>0.28291952617815214</v>
      </c>
      <c r="AA157" s="634">
        <v>5.1913805970714324E-5</v>
      </c>
      <c r="AB157" s="635">
        <v>3.2867545335572203E-3</v>
      </c>
      <c r="AC157" s="635">
        <v>6.6778732389209314E-5</v>
      </c>
      <c r="AD157" s="636">
        <v>9.9764478863285447E-2</v>
      </c>
      <c r="AE157" s="636">
        <v>2.908140884782787E-3</v>
      </c>
      <c r="AF157" s="637">
        <v>1.4672544864663093</v>
      </c>
      <c r="AG157" s="638">
        <v>5.8786259302127238E-5</v>
      </c>
      <c r="AH157" s="228">
        <v>58.301981396541009</v>
      </c>
      <c r="AI157" s="228">
        <v>6.3700594822315271</v>
      </c>
      <c r="AJ157" s="228">
        <v>1.8349318858262409</v>
      </c>
      <c r="AM157" s="346"/>
      <c r="AN157" s="346"/>
      <c r="AO157" s="324"/>
    </row>
    <row r="158" spans="1:41" ht="12" customHeight="1" x14ac:dyDescent="0.2">
      <c r="A158" s="333">
        <v>158</v>
      </c>
      <c r="B158" s="592"/>
      <c r="C158" s="518"/>
      <c r="D158" s="627" t="s">
        <v>795</v>
      </c>
      <c r="E158" s="602">
        <v>4.2998744807956069E-2</v>
      </c>
      <c r="F158" s="602">
        <v>6.2105979994766542E-3</v>
      </c>
      <c r="G158" s="602">
        <v>8.8641041400188535E-3</v>
      </c>
      <c r="H158" s="602">
        <v>4.4067933968470335E-4</v>
      </c>
      <c r="I158" s="602">
        <v>0.17209973581668919</v>
      </c>
      <c r="J158" s="641">
        <v>5.1743030495629262E-2</v>
      </c>
      <c r="K158" s="630">
        <v>2.2913048678625068E-3</v>
      </c>
      <c r="L158" s="223">
        <v>42.74759869417408</v>
      </c>
      <c r="M158" s="223">
        <v>6.0461587232500102</v>
      </c>
      <c r="N158" s="223">
        <v>56.889918415377544</v>
      </c>
      <c r="O158" s="223">
        <v>2.8158416316421944</v>
      </c>
      <c r="P158" s="223">
        <v>274.07070392962891</v>
      </c>
      <c r="Q158" s="223">
        <v>101.46306176846259</v>
      </c>
      <c r="R158" s="223"/>
      <c r="S158" s="223"/>
      <c r="T158" s="226">
        <v>55.016391381241291</v>
      </c>
      <c r="U158" s="223">
        <v>5.3898351967517106</v>
      </c>
      <c r="V158" s="223">
        <v>5.2327209714130181</v>
      </c>
      <c r="W158" s="223">
        <v>2.2165846105859026E-2</v>
      </c>
      <c r="X158" s="226">
        <v>281.30283210778896</v>
      </c>
      <c r="Y158" s="633">
        <v>267.30750231429676</v>
      </c>
      <c r="Z158" s="602"/>
      <c r="AA158" s="602"/>
      <c r="AB158" s="602"/>
      <c r="AC158" s="602"/>
      <c r="AD158" s="639"/>
      <c r="AE158" s="639"/>
      <c r="AF158" s="602"/>
      <c r="AG158" s="640"/>
      <c r="AH158" s="223">
        <v>56.889918415377544</v>
      </c>
      <c r="AI158" s="223"/>
      <c r="AJ158" s="223"/>
      <c r="AM158" s="346"/>
      <c r="AN158" s="346"/>
      <c r="AO158" s="324"/>
    </row>
    <row r="159" spans="1:41" ht="12" customHeight="1" x14ac:dyDescent="0.2">
      <c r="A159" s="29">
        <v>159</v>
      </c>
      <c r="B159" s="592"/>
      <c r="C159" s="518"/>
      <c r="D159" s="627" t="s">
        <v>796</v>
      </c>
      <c r="E159" s="628">
        <v>5.7676991288008912E-2</v>
      </c>
      <c r="F159" s="628">
        <v>5.8037717261198787E-3</v>
      </c>
      <c r="G159" s="628">
        <v>9.3148345259362626E-3</v>
      </c>
      <c r="H159" s="628">
        <v>4.633705099441596E-4</v>
      </c>
      <c r="I159" s="628">
        <v>0.24718125094187907</v>
      </c>
      <c r="J159" s="629">
        <v>5.0651984430630063E-2</v>
      </c>
      <c r="K159" s="630">
        <v>2.445787298172917E-3</v>
      </c>
      <c r="L159" s="228">
        <v>56.937590071715526</v>
      </c>
      <c r="M159" s="228">
        <v>5.5716929688495345</v>
      </c>
      <c r="N159" s="228">
        <v>59.769340794362229</v>
      </c>
      <c r="O159" s="228">
        <v>2.9595108728181199</v>
      </c>
      <c r="P159" s="228">
        <v>225.02408948548472</v>
      </c>
      <c r="Q159" s="228">
        <v>111.62237337073989</v>
      </c>
      <c r="R159" s="228"/>
      <c r="S159" s="228"/>
      <c r="T159" s="631">
        <v>59.348175060561836</v>
      </c>
      <c r="U159" s="228">
        <v>5.6784093399356683</v>
      </c>
      <c r="V159" s="228">
        <v>0.25386385206637585</v>
      </c>
      <c r="W159" s="228">
        <v>0.61436628221994705</v>
      </c>
      <c r="X159" s="631">
        <v>237.60258825560931</v>
      </c>
      <c r="Y159" s="633">
        <v>231.47227346839347</v>
      </c>
      <c r="Z159" s="634">
        <v>0.28298016066232506</v>
      </c>
      <c r="AA159" s="634">
        <v>5.4183677814863793E-5</v>
      </c>
      <c r="AB159" s="635">
        <v>1.5275057378553792E-3</v>
      </c>
      <c r="AC159" s="635">
        <v>2.2113592505242155E-5</v>
      </c>
      <c r="AD159" s="636">
        <v>4.7381106078101837E-2</v>
      </c>
      <c r="AE159" s="636">
        <v>1.0915702398405773E-3</v>
      </c>
      <c r="AF159" s="637">
        <v>1.4672545987208281</v>
      </c>
      <c r="AG159" s="638">
        <v>6.824068539293209E-5</v>
      </c>
      <c r="AH159" s="228">
        <v>59.769340794362229</v>
      </c>
      <c r="AI159" s="228">
        <v>8.6131388588923112</v>
      </c>
      <c r="AJ159" s="228">
        <v>1.914751821754747</v>
      </c>
      <c r="AM159" s="346"/>
      <c r="AN159" s="346"/>
      <c r="AO159" s="324"/>
    </row>
    <row r="160" spans="1:41" ht="12" customHeight="1" x14ac:dyDescent="0.2">
      <c r="A160" s="333">
        <v>160</v>
      </c>
      <c r="B160" s="592"/>
      <c r="C160" s="518"/>
      <c r="D160" s="627" t="s">
        <v>797</v>
      </c>
      <c r="E160" s="628">
        <v>3.8165988648337222E-2</v>
      </c>
      <c r="F160" s="628">
        <v>5.0645272074011493E-3</v>
      </c>
      <c r="G160" s="628">
        <v>8.7486022149051833E-3</v>
      </c>
      <c r="H160" s="628">
        <v>4.4255996200569199E-4</v>
      </c>
      <c r="I160" s="628">
        <v>0.19060797321084472</v>
      </c>
      <c r="J160" s="629">
        <v>3.94762330692622E-2</v>
      </c>
      <c r="K160" s="630">
        <v>1.9552972429718665E-3</v>
      </c>
      <c r="L160" s="228">
        <v>38.031866732756107</v>
      </c>
      <c r="M160" s="228">
        <v>4.953384290549363</v>
      </c>
      <c r="N160" s="228">
        <v>56.151844902476519</v>
      </c>
      <c r="O160" s="228">
        <v>2.8281821746706082</v>
      </c>
      <c r="P160" s="228">
        <v>-385.11251443817298</v>
      </c>
      <c r="Q160" s="228">
        <v>128.79196675704151</v>
      </c>
      <c r="R160" s="228"/>
      <c r="S160" s="228"/>
      <c r="T160" s="631">
        <v>52.51090047986434</v>
      </c>
      <c r="U160" s="228">
        <v>5.2617409842609115</v>
      </c>
      <c r="V160" s="228">
        <v>12.211623279001669</v>
      </c>
      <c r="W160" s="228">
        <v>4.7492875943265354E-4</v>
      </c>
      <c r="X160" s="631">
        <v>238.66914091761296</v>
      </c>
      <c r="Y160" s="633">
        <v>267.59721221476832</v>
      </c>
      <c r="Z160" s="628"/>
      <c r="AA160" s="628"/>
      <c r="AB160" s="602"/>
      <c r="AC160" s="602"/>
      <c r="AD160" s="639"/>
      <c r="AE160" s="639"/>
      <c r="AF160" s="602"/>
      <c r="AG160" s="640"/>
      <c r="AH160" s="228">
        <v>56.151844902476519</v>
      </c>
      <c r="AI160" s="228"/>
      <c r="AJ160" s="228"/>
      <c r="AM160" s="346"/>
      <c r="AN160" s="346"/>
      <c r="AO160" s="324"/>
    </row>
    <row r="161" spans="1:41" ht="12" customHeight="1" x14ac:dyDescent="0.2">
      <c r="A161" s="29">
        <v>161</v>
      </c>
      <c r="B161" s="592"/>
      <c r="C161" s="518"/>
      <c r="D161" s="627" t="s">
        <v>798</v>
      </c>
      <c r="E161" s="628">
        <v>6.4548870490515844E-2</v>
      </c>
      <c r="F161" s="628">
        <v>8.6490922260336871E-3</v>
      </c>
      <c r="G161" s="628">
        <v>9.0662723672743657E-3</v>
      </c>
      <c r="H161" s="628">
        <v>6.568473621184238E-4</v>
      </c>
      <c r="I161" s="628">
        <v>0.27034841122184128</v>
      </c>
      <c r="J161" s="629">
        <v>6.3232140623266805E-2</v>
      </c>
      <c r="K161" s="630">
        <v>3.1598085275468808E-3</v>
      </c>
      <c r="L161" s="228">
        <v>63.51334074813181</v>
      </c>
      <c r="M161" s="228">
        <v>8.2496369267890124</v>
      </c>
      <c r="N161" s="228">
        <v>58.181598392927818</v>
      </c>
      <c r="O161" s="228">
        <v>4.1962656632143966</v>
      </c>
      <c r="P161" s="228">
        <v>716.04758774326308</v>
      </c>
      <c r="Q161" s="228">
        <v>106.13523449978712</v>
      </c>
      <c r="R161" s="228"/>
      <c r="S161" s="228"/>
      <c r="T161" s="631">
        <v>58.831058228110052</v>
      </c>
      <c r="U161" s="228">
        <v>8.150543121642972</v>
      </c>
      <c r="V161" s="228">
        <v>0.4229160400018156</v>
      </c>
      <c r="W161" s="228">
        <v>0.51548778907321913</v>
      </c>
      <c r="X161" s="631">
        <v>298.96141481988246</v>
      </c>
      <c r="Y161" s="633">
        <v>194.15242736581425</v>
      </c>
      <c r="Z161" s="634">
        <v>0.28298242040517801</v>
      </c>
      <c r="AA161" s="634">
        <v>5.2493605669199886E-5</v>
      </c>
      <c r="AB161" s="635">
        <v>9.0509447824379185E-4</v>
      </c>
      <c r="AC161" s="635">
        <v>4.0200811575088086E-5</v>
      </c>
      <c r="AD161" s="636">
        <v>3.0150251334543517E-2</v>
      </c>
      <c r="AE161" s="636">
        <v>1.8453199001786469E-3</v>
      </c>
      <c r="AF161" s="637">
        <v>1.4672644080082546</v>
      </c>
      <c r="AG161" s="638">
        <v>7.1048947196662645E-5</v>
      </c>
      <c r="AH161" s="228">
        <v>58.181598392927818</v>
      </c>
      <c r="AI161" s="228">
        <v>8.68371529168307</v>
      </c>
      <c r="AJ161" s="228">
        <v>1.8550129578381171</v>
      </c>
      <c r="AM161" s="346"/>
      <c r="AN161" s="346"/>
      <c r="AO161" s="324"/>
    </row>
    <row r="162" spans="1:41" ht="12" customHeight="1" x14ac:dyDescent="0.2">
      <c r="A162" s="333">
        <v>162</v>
      </c>
      <c r="B162" s="592"/>
      <c r="C162" s="518"/>
      <c r="D162" s="627" t="s">
        <v>799</v>
      </c>
      <c r="E162" s="602">
        <v>6.7150821998606461E-2</v>
      </c>
      <c r="F162" s="602">
        <v>7.2019223689946009E-3</v>
      </c>
      <c r="G162" s="602">
        <v>9.2387652215450977E-3</v>
      </c>
      <c r="H162" s="602">
        <v>5.0272234069687961E-4</v>
      </c>
      <c r="I162" s="602">
        <v>0.25368054178117394</v>
      </c>
      <c r="J162" s="641">
        <v>6.4659195140604891E-2</v>
      </c>
      <c r="K162" s="630">
        <v>3.1011732469296521E-3</v>
      </c>
      <c r="L162" s="223">
        <v>65.992094005997174</v>
      </c>
      <c r="M162" s="223">
        <v>6.8525552092561002</v>
      </c>
      <c r="N162" s="223">
        <v>59.283473841962781</v>
      </c>
      <c r="O162" s="223">
        <v>3.2110899208485146</v>
      </c>
      <c r="P162" s="223">
        <v>763.26645873857137</v>
      </c>
      <c r="Q162" s="223">
        <v>101.08892601700433</v>
      </c>
      <c r="R162" s="223"/>
      <c r="S162" s="223"/>
      <c r="T162" s="226">
        <v>59.961129897127975</v>
      </c>
      <c r="U162" s="223">
        <v>6.2724922318256908</v>
      </c>
      <c r="V162" s="223">
        <v>0.97098679780548602</v>
      </c>
      <c r="W162" s="223">
        <v>0.32443282942305673</v>
      </c>
      <c r="X162" s="226">
        <v>71.230707661772954</v>
      </c>
      <c r="Y162" s="633">
        <v>156.71387181916862</v>
      </c>
      <c r="Z162" s="602"/>
      <c r="AA162" s="602"/>
      <c r="AB162" s="602"/>
      <c r="AC162" s="602"/>
      <c r="AD162" s="639"/>
      <c r="AE162" s="639"/>
      <c r="AF162" s="602"/>
      <c r="AG162" s="640"/>
      <c r="AH162" s="223">
        <v>59.283473841962781</v>
      </c>
      <c r="AI162" s="223"/>
      <c r="AJ162" s="223"/>
      <c r="AM162" s="346"/>
      <c r="AN162" s="346"/>
      <c r="AO162" s="324"/>
    </row>
    <row r="163" spans="1:41" ht="12" customHeight="1" x14ac:dyDescent="0.2">
      <c r="A163" s="29">
        <v>163</v>
      </c>
      <c r="B163" s="642" t="s">
        <v>319</v>
      </c>
      <c r="C163" s="518"/>
      <c r="D163" s="643" t="s">
        <v>800</v>
      </c>
      <c r="E163" s="644">
        <v>4.8499183420309934E-2</v>
      </c>
      <c r="F163" s="644">
        <v>6.9768911762627056E-3</v>
      </c>
      <c r="G163" s="644">
        <v>8.9118933415216588E-3</v>
      </c>
      <c r="H163" s="644">
        <v>6.054892746081747E-4</v>
      </c>
      <c r="I163" s="644">
        <v>0.23614510968414168</v>
      </c>
      <c r="J163" s="645">
        <v>4.5135937319692586E-2</v>
      </c>
      <c r="K163" s="646">
        <v>1.8637949046159976E-3</v>
      </c>
      <c r="L163" s="647">
        <v>48.088330763069699</v>
      </c>
      <c r="M163" s="647">
        <v>6.7565308364713372</v>
      </c>
      <c r="N163" s="647">
        <v>57.1952734069747</v>
      </c>
      <c r="O163" s="647">
        <v>3.8687566998767617</v>
      </c>
      <c r="P163" s="647">
        <v>-48.311905304124089</v>
      </c>
      <c r="Q163" s="647">
        <v>100.45606192517215</v>
      </c>
      <c r="R163" s="647"/>
      <c r="S163" s="647"/>
      <c r="T163" s="648">
        <v>55.511784856763143</v>
      </c>
      <c r="U163" s="647">
        <v>7.3033797042045485</v>
      </c>
      <c r="V163" s="647">
        <v>1.7283069578383641</v>
      </c>
      <c r="W163" s="647">
        <v>0.1886215194727171</v>
      </c>
      <c r="X163" s="648">
        <v>259.85032300760173</v>
      </c>
      <c r="Y163" s="649">
        <v>217.67626373333951</v>
      </c>
      <c r="Z163" s="644"/>
      <c r="AA163" s="644"/>
      <c r="AB163" s="644"/>
      <c r="AC163" s="644"/>
      <c r="AD163" s="650"/>
      <c r="AE163" s="650"/>
      <c r="AF163" s="644"/>
      <c r="AG163" s="651"/>
      <c r="AH163" s="647">
        <v>57.1952734069747</v>
      </c>
      <c r="AI163" s="647"/>
      <c r="AJ163" s="647"/>
      <c r="AM163" s="346"/>
      <c r="AN163" s="346"/>
      <c r="AO163" s="324"/>
    </row>
    <row r="164" spans="1:41" ht="12" customHeight="1" x14ac:dyDescent="0.2">
      <c r="A164" s="333">
        <v>164</v>
      </c>
      <c r="B164" s="592"/>
      <c r="C164" s="518"/>
      <c r="D164" s="627" t="s">
        <v>801</v>
      </c>
      <c r="E164" s="628">
        <v>5.34982129010129E-2</v>
      </c>
      <c r="F164" s="628">
        <v>4.0605064179893005E-3</v>
      </c>
      <c r="G164" s="628">
        <v>8.7040510789822712E-3</v>
      </c>
      <c r="H164" s="628">
        <v>2.928393716245222E-4</v>
      </c>
      <c r="I164" s="628">
        <v>0.22163437178256989</v>
      </c>
      <c r="J164" s="629">
        <v>4.9093026797346548E-2</v>
      </c>
      <c r="K164" s="630">
        <v>1.4124014219248618E-3</v>
      </c>
      <c r="L164" s="228">
        <v>52.917965087185209</v>
      </c>
      <c r="M164" s="228">
        <v>3.9135988594736904</v>
      </c>
      <c r="N164" s="228">
        <v>55.867134305654012</v>
      </c>
      <c r="O164" s="228">
        <v>1.8714744689500995</v>
      </c>
      <c r="P164" s="228">
        <v>152.27632244032114</v>
      </c>
      <c r="Q164" s="228">
        <v>67.398810843977131</v>
      </c>
      <c r="R164" s="228"/>
      <c r="S164" s="228"/>
      <c r="T164" s="631">
        <v>55.509220888923203</v>
      </c>
      <c r="U164" s="228">
        <v>3.6188141493232413</v>
      </c>
      <c r="V164" s="228">
        <v>0.55978857236692658</v>
      </c>
      <c r="W164" s="228">
        <v>0.45434505161468774</v>
      </c>
      <c r="X164" s="631">
        <v>571.97710539217735</v>
      </c>
      <c r="Y164" s="633">
        <v>411.4990539622849</v>
      </c>
      <c r="Z164" s="628"/>
      <c r="AA164" s="628"/>
      <c r="AB164" s="602"/>
      <c r="AC164" s="602"/>
      <c r="AD164" s="639"/>
      <c r="AE164" s="639"/>
      <c r="AF164" s="602"/>
      <c r="AG164" s="640"/>
      <c r="AH164" s="228">
        <v>55.867134305654012</v>
      </c>
      <c r="AI164" s="228"/>
      <c r="AJ164" s="228"/>
      <c r="AM164" s="346"/>
      <c r="AN164" s="346"/>
      <c r="AO164" s="324"/>
    </row>
    <row r="165" spans="1:41" ht="12" customHeight="1" x14ac:dyDescent="0.2">
      <c r="A165" s="29">
        <v>165</v>
      </c>
      <c r="B165" s="592"/>
      <c r="C165" s="518"/>
      <c r="D165" s="627" t="s">
        <v>802</v>
      </c>
      <c r="E165" s="628">
        <v>5.988526962336034E-2</v>
      </c>
      <c r="F165" s="628">
        <v>4.2284597982382077E-3</v>
      </c>
      <c r="G165" s="628">
        <v>9.444310150800524E-3</v>
      </c>
      <c r="H165" s="628">
        <v>2.7358032214474192E-4</v>
      </c>
      <c r="I165" s="628">
        <v>0.2051268086690789</v>
      </c>
      <c r="J165" s="629">
        <v>4.7425321105557791E-2</v>
      </c>
      <c r="K165" s="630">
        <v>1.196898159107453E-3</v>
      </c>
      <c r="L165" s="228">
        <v>59.055354685117543</v>
      </c>
      <c r="M165" s="228">
        <v>4.0509162109920194</v>
      </c>
      <c r="N165" s="228">
        <v>60.59623835438974</v>
      </c>
      <c r="O165" s="228">
        <v>1.747111802885837</v>
      </c>
      <c r="P165" s="228">
        <v>70.697485359211441</v>
      </c>
      <c r="Q165" s="228">
        <v>60.0272587278834</v>
      </c>
      <c r="R165" s="228"/>
      <c r="S165" s="228"/>
      <c r="T165" s="631">
        <v>60.446820009539692</v>
      </c>
      <c r="U165" s="228">
        <v>3.4041319203371736</v>
      </c>
      <c r="V165" s="228">
        <v>0.14356443916223346</v>
      </c>
      <c r="W165" s="228">
        <v>0.70476240644764299</v>
      </c>
      <c r="X165" s="631">
        <v>57.589991196543679</v>
      </c>
      <c r="Y165" s="633">
        <v>922.50612386128716</v>
      </c>
      <c r="Z165" s="634">
        <v>0.2830567796141964</v>
      </c>
      <c r="AA165" s="634">
        <v>2.4862371838006254E-5</v>
      </c>
      <c r="AB165" s="635">
        <v>4.4918037796260341E-4</v>
      </c>
      <c r="AC165" s="635">
        <v>3.0101637963619858E-5</v>
      </c>
      <c r="AD165" s="636">
        <v>1.2618324613900209E-2</v>
      </c>
      <c r="AE165" s="636">
        <v>1.0297437770390779E-3</v>
      </c>
      <c r="AF165" s="637">
        <v>1.4672396979137512</v>
      </c>
      <c r="AG165" s="638">
        <v>4.3339186482304452E-5</v>
      </c>
      <c r="AH165" s="228">
        <v>60.59623835438974</v>
      </c>
      <c r="AI165" s="228">
        <v>11.383567150617541</v>
      </c>
      <c r="AJ165" s="228">
        <v>0.87835281217759287</v>
      </c>
      <c r="AM165" s="346"/>
      <c r="AN165" s="346"/>
      <c r="AO165" s="324"/>
    </row>
    <row r="166" spans="1:41" ht="12" customHeight="1" x14ac:dyDescent="0.2">
      <c r="A166" s="333">
        <v>166</v>
      </c>
      <c r="B166" s="592"/>
      <c r="C166" s="518"/>
      <c r="D166" s="627" t="s">
        <v>803</v>
      </c>
      <c r="E166" s="628">
        <v>4.8092963897490584E-2</v>
      </c>
      <c r="F166" s="628">
        <v>6.4973135067858453E-3</v>
      </c>
      <c r="G166" s="628">
        <v>9.9107778519576285E-3</v>
      </c>
      <c r="H166" s="628">
        <v>7.5383410817170412E-4</v>
      </c>
      <c r="I166" s="628">
        <v>0.28150477539738489</v>
      </c>
      <c r="J166" s="629">
        <v>4.0083381533877159E-2</v>
      </c>
      <c r="K166" s="630">
        <v>2.4338180800030809E-3</v>
      </c>
      <c r="L166" s="228">
        <v>47.69486518125693</v>
      </c>
      <c r="M166" s="228">
        <v>6.2945389900855915</v>
      </c>
      <c r="N166" s="228">
        <v>63.574460535903029</v>
      </c>
      <c r="O166" s="228">
        <v>4.8118378300836184</v>
      </c>
      <c r="P166" s="228">
        <v>-345.58416672356833</v>
      </c>
      <c r="Q166" s="228">
        <v>156.6225257717592</v>
      </c>
      <c r="R166" s="228"/>
      <c r="S166" s="228"/>
      <c r="T166" s="631">
        <v>58.401533976022122</v>
      </c>
      <c r="U166" s="228">
        <v>8.5717002876255961</v>
      </c>
      <c r="V166" s="228">
        <v>5.5533150871110237</v>
      </c>
      <c r="W166" s="228">
        <v>1.8445655085139779E-2</v>
      </c>
      <c r="X166" s="631">
        <v>52.655706047514109</v>
      </c>
      <c r="Y166" s="633">
        <v>139.09340361392003</v>
      </c>
      <c r="Z166" s="628"/>
      <c r="AA166" s="628"/>
      <c r="AB166" s="602"/>
      <c r="AC166" s="602"/>
      <c r="AD166" s="639"/>
      <c r="AE166" s="639"/>
      <c r="AF166" s="602"/>
      <c r="AG166" s="640"/>
      <c r="AH166" s="228">
        <v>63.574460535903029</v>
      </c>
      <c r="AI166" s="228"/>
      <c r="AJ166" s="228"/>
      <c r="AM166" s="346"/>
      <c r="AN166" s="346"/>
      <c r="AO166" s="324"/>
    </row>
    <row r="167" spans="1:41" ht="12" customHeight="1" x14ac:dyDescent="0.2">
      <c r="A167" s="29">
        <v>167</v>
      </c>
      <c r="B167" s="592"/>
      <c r="C167" s="518"/>
      <c r="D167" s="627" t="s">
        <v>804</v>
      </c>
      <c r="E167" s="628">
        <v>4.8176802654181138E-2</v>
      </c>
      <c r="F167" s="628">
        <v>5.0895648329208464E-3</v>
      </c>
      <c r="G167" s="628">
        <v>9.2523429493196561E-3</v>
      </c>
      <c r="H167" s="628">
        <v>4.1880875450964487E-4</v>
      </c>
      <c r="I167" s="628">
        <v>0.21423546006275146</v>
      </c>
      <c r="J167" s="629">
        <v>4.3989149106219358E-2</v>
      </c>
      <c r="K167" s="630">
        <v>1.4262964502610204E-3</v>
      </c>
      <c r="L167" s="228">
        <v>47.776084167623544</v>
      </c>
      <c r="M167" s="228">
        <v>4.9303303285417348</v>
      </c>
      <c r="N167" s="228">
        <v>59.370199670512349</v>
      </c>
      <c r="O167" s="228">
        <v>2.6750640843435485</v>
      </c>
      <c r="P167" s="228">
        <v>-111.30135939029194</v>
      </c>
      <c r="Q167" s="228">
        <v>79.843685227893772</v>
      </c>
      <c r="R167" s="228"/>
      <c r="S167" s="228"/>
      <c r="T167" s="631">
        <v>57.388815362503422</v>
      </c>
      <c r="U167" s="228">
        <v>5.0644407708096875</v>
      </c>
      <c r="V167" s="228">
        <v>5.2485161547049266</v>
      </c>
      <c r="W167" s="228">
        <v>2.1965446817911394E-2</v>
      </c>
      <c r="X167" s="631">
        <v>206.41499520038806</v>
      </c>
      <c r="Y167" s="633">
        <v>367.0466466875111</v>
      </c>
      <c r="Z167" s="628"/>
      <c r="AA167" s="628"/>
      <c r="AB167" s="602"/>
      <c r="AC167" s="602"/>
      <c r="AD167" s="639"/>
      <c r="AE167" s="639"/>
      <c r="AF167" s="602"/>
      <c r="AG167" s="640"/>
      <c r="AH167" s="228">
        <v>59.370199670512349</v>
      </c>
      <c r="AI167" s="228"/>
      <c r="AJ167" s="228"/>
      <c r="AM167" s="346"/>
      <c r="AN167" s="346"/>
      <c r="AO167" s="324"/>
    </row>
    <row r="168" spans="1:41" ht="12" customHeight="1" x14ac:dyDescent="0.2">
      <c r="A168" s="333">
        <v>168</v>
      </c>
      <c r="B168" s="592"/>
      <c r="C168" s="518"/>
      <c r="D168" s="627" t="s">
        <v>805</v>
      </c>
      <c r="E168" s="628">
        <v>5.4242363673025165E-2</v>
      </c>
      <c r="F168" s="628">
        <v>8.6455552852784927E-3</v>
      </c>
      <c r="G168" s="628">
        <v>9.2536821039402688E-3</v>
      </c>
      <c r="H168" s="628">
        <v>6.3644090272342037E-4</v>
      </c>
      <c r="I168" s="628">
        <v>0.21575418343232922</v>
      </c>
      <c r="J168" s="629">
        <v>4.6817873119566679E-2</v>
      </c>
      <c r="K168" s="630">
        <v>1.4044782896130044E-3</v>
      </c>
      <c r="L168" s="228">
        <v>53.634939578981736</v>
      </c>
      <c r="M168" s="228">
        <v>8.3268806350012863</v>
      </c>
      <c r="N168" s="228">
        <v>59.378753269293497</v>
      </c>
      <c r="O168" s="228">
        <v>4.0651441100904302</v>
      </c>
      <c r="P168" s="228">
        <v>39.94713040741896</v>
      </c>
      <c r="Q168" s="228">
        <v>71.765465351415386</v>
      </c>
      <c r="R168" s="228"/>
      <c r="S168" s="228"/>
      <c r="T168" s="631">
        <v>58.627497231246963</v>
      </c>
      <c r="U168" s="228">
        <v>7.826959092619493</v>
      </c>
      <c r="V168" s="228">
        <v>0.46497886126670079</v>
      </c>
      <c r="W168" s="228">
        <v>0.49530613477658747</v>
      </c>
      <c r="X168" s="631">
        <v>433.51695312348471</v>
      </c>
      <c r="Y168" s="633">
        <v>391.4573328040658</v>
      </c>
      <c r="Z168" s="634">
        <v>0.28302113898395337</v>
      </c>
      <c r="AA168" s="634">
        <v>2.6154578856083405E-5</v>
      </c>
      <c r="AB168" s="635">
        <v>1.0688072108347517E-3</v>
      </c>
      <c r="AC168" s="635">
        <v>1.0463402566152283E-5</v>
      </c>
      <c r="AD168" s="636">
        <v>3.0415232063621973E-2</v>
      </c>
      <c r="AE168" s="636">
        <v>3.6953816243867193E-4</v>
      </c>
      <c r="AF168" s="637">
        <v>1.4672924262366613</v>
      </c>
      <c r="AG168" s="638">
        <v>4.7284023685824749E-5</v>
      </c>
      <c r="AH168" s="228">
        <v>59.378753269293497</v>
      </c>
      <c r="AI168" s="228">
        <v>10.072302452375432</v>
      </c>
      <c r="AJ168" s="228">
        <v>0.92412103738888229</v>
      </c>
      <c r="AM168" s="346"/>
      <c r="AN168" s="346"/>
      <c r="AO168" s="324"/>
    </row>
    <row r="169" spans="1:41" ht="12" customHeight="1" x14ac:dyDescent="0.2">
      <c r="A169" s="29">
        <v>169</v>
      </c>
      <c r="B169" s="592"/>
      <c r="C169" s="518"/>
      <c r="D169" s="627" t="s">
        <v>806</v>
      </c>
      <c r="E169" s="602">
        <v>5.6181362438587297E-2</v>
      </c>
      <c r="F169" s="602">
        <v>5.1959538092380027E-3</v>
      </c>
      <c r="G169" s="602">
        <v>8.5755533000810603E-3</v>
      </c>
      <c r="H169" s="602">
        <v>4.3067413539731318E-4</v>
      </c>
      <c r="I169" s="602">
        <v>0.27150862451988689</v>
      </c>
      <c r="J169" s="641">
        <v>4.7854626087281235E-2</v>
      </c>
      <c r="K169" s="630">
        <v>1.5596718474988982E-3</v>
      </c>
      <c r="L169" s="223">
        <v>55.500751658772579</v>
      </c>
      <c r="M169" s="223">
        <v>4.995243838827319</v>
      </c>
      <c r="N169" s="223">
        <v>55.045879876074572</v>
      </c>
      <c r="O169" s="223">
        <v>2.7526979463358918</v>
      </c>
      <c r="P169" s="223">
        <v>92.088394912928536</v>
      </c>
      <c r="Q169" s="223">
        <v>77.209954221839567</v>
      </c>
      <c r="R169" s="223"/>
      <c r="S169" s="223"/>
      <c r="T169" s="226">
        <v>55.115583102994314</v>
      </c>
      <c r="U169" s="223">
        <v>5.2871417511495755</v>
      </c>
      <c r="V169" s="223">
        <v>8.2529099744274789E-3</v>
      </c>
      <c r="W169" s="223">
        <v>0.92761335451451155</v>
      </c>
      <c r="X169" s="226">
        <v>428.05400050750131</v>
      </c>
      <c r="Y169" s="633">
        <v>350.84471198892675</v>
      </c>
      <c r="Z169" s="634">
        <v>0.28301180826633104</v>
      </c>
      <c r="AA169" s="634">
        <v>3.0360960437979456E-5</v>
      </c>
      <c r="AB169" s="635">
        <v>1.9972013187015761E-3</v>
      </c>
      <c r="AC169" s="635">
        <v>8.6829012824548855E-5</v>
      </c>
      <c r="AD169" s="636">
        <v>6.0916265531690612E-2</v>
      </c>
      <c r="AE169" s="636">
        <v>2.9092341670805982E-3</v>
      </c>
      <c r="AF169" s="637">
        <v>1.4672512035970684</v>
      </c>
      <c r="AG169" s="638">
        <v>5.5817317993833527E-5</v>
      </c>
      <c r="AH169" s="223">
        <v>55.045879876074572</v>
      </c>
      <c r="AI169" s="223">
        <v>9.616401171290768</v>
      </c>
      <c r="AJ169" s="223">
        <v>1.0727806950517051</v>
      </c>
      <c r="AM169" s="346"/>
      <c r="AN169" s="346"/>
      <c r="AO169" s="324"/>
    </row>
    <row r="170" spans="1:41" ht="12" customHeight="1" x14ac:dyDescent="0.2">
      <c r="A170" s="333">
        <v>170</v>
      </c>
      <c r="B170" s="592"/>
      <c r="C170" s="518"/>
      <c r="D170" s="627" t="s">
        <v>807</v>
      </c>
      <c r="E170" s="628">
        <v>6.1992271947028145E-2</v>
      </c>
      <c r="F170" s="628">
        <v>6.1028318895169466E-3</v>
      </c>
      <c r="G170" s="628">
        <v>8.8864737584166183E-3</v>
      </c>
      <c r="H170" s="628">
        <v>2.4781514446682378E-4</v>
      </c>
      <c r="I170" s="628">
        <v>0.14163628633194864</v>
      </c>
      <c r="J170" s="629">
        <v>5.6733455202825342E-2</v>
      </c>
      <c r="K170" s="630">
        <v>1.8552850852728904E-3</v>
      </c>
      <c r="L170" s="228">
        <v>61.071884964444145</v>
      </c>
      <c r="M170" s="228">
        <v>5.834987919573134</v>
      </c>
      <c r="N170" s="228">
        <v>57.032853649170868</v>
      </c>
      <c r="O170" s="228">
        <v>1.5834477945587002</v>
      </c>
      <c r="P170" s="228">
        <v>481.18749031156801</v>
      </c>
      <c r="Q170" s="228">
        <v>72.245819485276968</v>
      </c>
      <c r="R170" s="228"/>
      <c r="S170" s="228"/>
      <c r="T170" s="631">
        <v>57.174119119542063</v>
      </c>
      <c r="U170" s="228">
        <v>3.1404009939730844</v>
      </c>
      <c r="V170" s="228">
        <v>0.47893026980091868</v>
      </c>
      <c r="W170" s="228">
        <v>0.48891179685983588</v>
      </c>
      <c r="X170" s="631">
        <v>37.085665092410956</v>
      </c>
      <c r="Y170" s="633">
        <v>785.39365849228182</v>
      </c>
      <c r="Z170" s="634">
        <v>0.28304433783898642</v>
      </c>
      <c r="AA170" s="634">
        <v>3.0274757717241827E-5</v>
      </c>
      <c r="AB170" s="635">
        <v>6.9058422399148947E-4</v>
      </c>
      <c r="AC170" s="635">
        <v>6.2278103858876932E-5</v>
      </c>
      <c r="AD170" s="636">
        <v>1.914650475260191E-2</v>
      </c>
      <c r="AE170" s="636">
        <v>1.9363042984621333E-3</v>
      </c>
      <c r="AF170" s="637">
        <v>1.4672727446390423</v>
      </c>
      <c r="AG170" s="638">
        <v>4.7096185165350715E-5</v>
      </c>
      <c r="AH170" s="228">
        <v>57.032853649170868</v>
      </c>
      <c r="AI170" s="228">
        <v>10.857185758610377</v>
      </c>
      <c r="AJ170" s="228">
        <v>1.0696118476838787</v>
      </c>
      <c r="AM170" s="346"/>
      <c r="AN170" s="346"/>
      <c r="AO170" s="324"/>
    </row>
    <row r="171" spans="1:41" ht="12" customHeight="1" x14ac:dyDescent="0.2">
      <c r="A171" s="29">
        <v>171</v>
      </c>
      <c r="B171" s="592"/>
      <c r="C171" s="518"/>
      <c r="D171" s="627" t="s">
        <v>808</v>
      </c>
      <c r="E171" s="628">
        <v>6.5859668166252036E-2</v>
      </c>
      <c r="F171" s="628">
        <v>5.8888489514470361E-3</v>
      </c>
      <c r="G171" s="628">
        <v>9.1645990933008209E-3</v>
      </c>
      <c r="H171" s="628">
        <v>3.6831220904668435E-4</v>
      </c>
      <c r="I171" s="628">
        <v>0.22473037247727451</v>
      </c>
      <c r="J171" s="629">
        <v>5.9016275867751655E-2</v>
      </c>
      <c r="K171" s="630">
        <v>1.7397655391298203E-3</v>
      </c>
      <c r="L171" s="228">
        <v>64.762830590097863</v>
      </c>
      <c r="M171" s="228">
        <v>5.6099668718827722</v>
      </c>
      <c r="N171" s="228">
        <v>58.809727523844622</v>
      </c>
      <c r="O171" s="228">
        <v>2.3527312095335793</v>
      </c>
      <c r="P171" s="228">
        <v>567.69665300712757</v>
      </c>
      <c r="Q171" s="228">
        <v>64.17324590630848</v>
      </c>
      <c r="R171" s="228"/>
      <c r="S171" s="228"/>
      <c r="T171" s="631">
        <v>59.295141564484943</v>
      </c>
      <c r="U171" s="228">
        <v>4.6160141330396911</v>
      </c>
      <c r="V171" s="228">
        <v>1.1348474102383712</v>
      </c>
      <c r="W171" s="228">
        <v>0.28674762921154984</v>
      </c>
      <c r="X171" s="631">
        <v>446.08021550840954</v>
      </c>
      <c r="Y171" s="633">
        <v>377.07481602560426</v>
      </c>
      <c r="Z171" s="628"/>
      <c r="AA171" s="628"/>
      <c r="AB171" s="602"/>
      <c r="AC171" s="602"/>
      <c r="AD171" s="639"/>
      <c r="AE171" s="639"/>
      <c r="AF171" s="602"/>
      <c r="AG171" s="640"/>
      <c r="AH171" s="228">
        <v>58.809727523844622</v>
      </c>
      <c r="AI171" s="228"/>
      <c r="AJ171" s="228"/>
      <c r="AM171" s="346"/>
      <c r="AN171" s="346"/>
      <c r="AO171" s="324"/>
    </row>
    <row r="172" spans="1:41" ht="12" customHeight="1" x14ac:dyDescent="0.2">
      <c r="A172" s="333">
        <v>172</v>
      </c>
      <c r="B172" s="592"/>
      <c r="C172" s="518"/>
      <c r="D172" s="627" t="s">
        <v>809</v>
      </c>
      <c r="E172" s="602">
        <v>5.6311739386129933E-2</v>
      </c>
      <c r="F172" s="602">
        <v>9.6728587204047405E-3</v>
      </c>
      <c r="G172" s="602">
        <v>8.9063383336990126E-3</v>
      </c>
      <c r="H172" s="602">
        <v>6.672128794313314E-4</v>
      </c>
      <c r="I172" s="602">
        <v>0.21806167009806871</v>
      </c>
      <c r="J172" s="641">
        <v>4.8557649124224618E-2</v>
      </c>
      <c r="K172" s="630">
        <v>2.0728115699311577E-3</v>
      </c>
      <c r="L172" s="223">
        <v>55.626084653350148</v>
      </c>
      <c r="M172" s="223">
        <v>9.2980665224400827</v>
      </c>
      <c r="N172" s="223">
        <v>57.159779742928187</v>
      </c>
      <c r="O172" s="223">
        <v>4.2631614105597713</v>
      </c>
      <c r="P172" s="223">
        <v>126.52699475357099</v>
      </c>
      <c r="Q172" s="223">
        <v>100.48100002658764</v>
      </c>
      <c r="R172" s="223"/>
      <c r="S172" s="223"/>
      <c r="T172" s="226">
        <v>56.991904972306507</v>
      </c>
      <c r="U172" s="223">
        <v>8.2777512929229786</v>
      </c>
      <c r="V172" s="223">
        <v>2.6963618785076367E-2</v>
      </c>
      <c r="W172" s="223">
        <v>0.86956871037124328</v>
      </c>
      <c r="X172" s="226">
        <v>688.35911322149434</v>
      </c>
      <c r="Y172" s="633">
        <v>536.21260487190546</v>
      </c>
      <c r="Z172" s="602"/>
      <c r="AA172" s="602"/>
      <c r="AB172" s="602"/>
      <c r="AC172" s="602"/>
      <c r="AD172" s="639"/>
      <c r="AE172" s="639"/>
      <c r="AF172" s="602"/>
      <c r="AG172" s="640"/>
      <c r="AH172" s="223">
        <v>57.159779742928187</v>
      </c>
      <c r="AI172" s="223"/>
      <c r="AJ172" s="223"/>
      <c r="AM172" s="346"/>
      <c r="AN172" s="346"/>
      <c r="AO172" s="324"/>
    </row>
    <row r="173" spans="1:41" ht="12" customHeight="1" x14ac:dyDescent="0.2">
      <c r="A173" s="29">
        <v>173</v>
      </c>
      <c r="B173" s="592"/>
      <c r="C173" s="518"/>
      <c r="D173" s="627" t="s">
        <v>810</v>
      </c>
      <c r="E173" s="628">
        <v>4.602290141206189E-2</v>
      </c>
      <c r="F173" s="628">
        <v>5.6657102298313848E-3</v>
      </c>
      <c r="G173" s="628">
        <v>8.4075209826527091E-3</v>
      </c>
      <c r="H173" s="628">
        <v>6.0007644620587526E-4</v>
      </c>
      <c r="I173" s="628">
        <v>0.28988667993204309</v>
      </c>
      <c r="J173" s="629">
        <v>4.8054925575201718E-2</v>
      </c>
      <c r="K173" s="630">
        <v>2.2193766925800982E-3</v>
      </c>
      <c r="L173" s="228">
        <v>45.687424154387763</v>
      </c>
      <c r="M173" s="228">
        <v>5.4997516251974226</v>
      </c>
      <c r="N173" s="228">
        <v>53.97179459450625</v>
      </c>
      <c r="O173" s="228">
        <v>3.8360893117922208</v>
      </c>
      <c r="P173" s="228">
        <v>101.97420158866547</v>
      </c>
      <c r="Q173" s="228">
        <v>109.20851975334347</v>
      </c>
      <c r="R173" s="228"/>
      <c r="S173" s="228"/>
      <c r="T173" s="631">
        <v>51.77006738090283</v>
      </c>
      <c r="U173" s="228">
        <v>7.0492377887914603</v>
      </c>
      <c r="V173" s="228">
        <v>2.1059015483645087</v>
      </c>
      <c r="W173" s="228">
        <v>0.14673857889843178</v>
      </c>
      <c r="X173" s="631">
        <v>92.167582277134443</v>
      </c>
      <c r="Y173" s="633">
        <v>129.89246289626249</v>
      </c>
      <c r="Z173" s="634">
        <v>0.28302127057385945</v>
      </c>
      <c r="AA173" s="634">
        <v>2.599699220778162E-5</v>
      </c>
      <c r="AB173" s="635">
        <v>6.5434664147119082E-4</v>
      </c>
      <c r="AC173" s="635">
        <v>3.9151219674597088E-5</v>
      </c>
      <c r="AD173" s="636">
        <v>1.836288415147648E-2</v>
      </c>
      <c r="AE173" s="636">
        <v>1.5694193268038137E-3</v>
      </c>
      <c r="AF173" s="637">
        <v>1.4672600909814171</v>
      </c>
      <c r="AG173" s="638">
        <v>3.8535882870249506E-5</v>
      </c>
      <c r="AH173" s="228">
        <v>53.97179459450625</v>
      </c>
      <c r="AI173" s="228">
        <v>9.9767740058044545</v>
      </c>
      <c r="AJ173" s="228">
        <v>0.91855259341708173</v>
      </c>
      <c r="AM173" s="346"/>
      <c r="AN173" s="346"/>
      <c r="AO173" s="324"/>
    </row>
    <row r="174" spans="1:41" ht="12" customHeight="1" x14ac:dyDescent="0.2">
      <c r="A174" s="333">
        <v>174</v>
      </c>
      <c r="B174" s="592"/>
      <c r="C174" s="518"/>
      <c r="D174" s="627" t="s">
        <v>811</v>
      </c>
      <c r="E174" s="628">
        <v>5.7753814407639631E-2</v>
      </c>
      <c r="F174" s="628">
        <v>3.0339818776954192E-3</v>
      </c>
      <c r="G174" s="628">
        <v>8.9946364231847202E-3</v>
      </c>
      <c r="H174" s="628">
        <v>2.0861484683107513E-4</v>
      </c>
      <c r="I174" s="628">
        <v>0.22074927962877394</v>
      </c>
      <c r="J174" s="629">
        <v>4.728152192181756E-2</v>
      </c>
      <c r="K174" s="630">
        <v>8.5649893097945978E-4</v>
      </c>
      <c r="L174" s="228">
        <v>57.011338542803088</v>
      </c>
      <c r="M174" s="228">
        <v>2.9124487574885443</v>
      </c>
      <c r="N174" s="228">
        <v>57.723936323254712</v>
      </c>
      <c r="O174" s="228">
        <v>1.3328293914208336</v>
      </c>
      <c r="P174" s="228">
        <v>63.469766419045008</v>
      </c>
      <c r="Q174" s="228">
        <v>43.144527974951913</v>
      </c>
      <c r="R174" s="228"/>
      <c r="S174" s="228"/>
      <c r="T174" s="631">
        <v>57.647141400107252</v>
      </c>
      <c r="U174" s="228">
        <v>2.590206494771512</v>
      </c>
      <c r="V174" s="228">
        <v>5.9459052850369752E-2</v>
      </c>
      <c r="W174" s="228">
        <v>0.80734992990627574</v>
      </c>
      <c r="X174" s="631">
        <v>64.470476840024261</v>
      </c>
      <c r="Y174" s="633">
        <v>1351.091029164829</v>
      </c>
      <c r="Z174" s="634">
        <v>0.28304394118381632</v>
      </c>
      <c r="AA174" s="634">
        <v>3.3905109314187193E-5</v>
      </c>
      <c r="AB174" s="635">
        <v>1.1077737744683248E-3</v>
      </c>
      <c r="AC174" s="635">
        <v>2.5195907418436708E-5</v>
      </c>
      <c r="AD174" s="636">
        <v>2.516631759010287E-2</v>
      </c>
      <c r="AE174" s="636">
        <v>1.108952283442714E-3</v>
      </c>
      <c r="AF174" s="637">
        <v>1.4672732831915871</v>
      </c>
      <c r="AG174" s="638">
        <v>4.8593644403514416E-5</v>
      </c>
      <c r="AH174" s="228">
        <v>57.723936323254712</v>
      </c>
      <c r="AI174" s="228">
        <v>10.842113870922939</v>
      </c>
      <c r="AJ174" s="228">
        <v>1.1978744067928415</v>
      </c>
      <c r="AM174" s="346"/>
      <c r="AN174" s="346"/>
      <c r="AO174" s="324"/>
    </row>
    <row r="175" spans="1:41" ht="12" customHeight="1" x14ac:dyDescent="0.2">
      <c r="A175" s="29">
        <v>175</v>
      </c>
      <c r="B175" s="592"/>
      <c r="C175" s="518"/>
      <c r="D175" s="627" t="s">
        <v>812</v>
      </c>
      <c r="E175" s="628">
        <v>5.3336015871314105E-2</v>
      </c>
      <c r="F175" s="628">
        <v>7.9568217079167385E-3</v>
      </c>
      <c r="G175" s="628">
        <v>9.0925181325168039E-3</v>
      </c>
      <c r="H175" s="628">
        <v>5.3079699529587538E-4</v>
      </c>
      <c r="I175" s="628">
        <v>0.19565692732679485</v>
      </c>
      <c r="J175" s="629">
        <v>5.0934418035614437E-2</v>
      </c>
      <c r="K175" s="630">
        <v>1.5333046279289925E-3</v>
      </c>
      <c r="L175" s="228">
        <v>52.761624248099764</v>
      </c>
      <c r="M175" s="228">
        <v>7.670127858793208</v>
      </c>
      <c r="N175" s="228">
        <v>58.349267135432463</v>
      </c>
      <c r="O175" s="228">
        <v>3.3909054093769342</v>
      </c>
      <c r="P175" s="228">
        <v>237.86318863997158</v>
      </c>
      <c r="Q175" s="228">
        <v>69.427896059637732</v>
      </c>
      <c r="R175" s="228"/>
      <c r="S175" s="228"/>
      <c r="T175" s="631">
        <v>57.747494311507083</v>
      </c>
      <c r="U175" s="228">
        <v>6.5744029769622161</v>
      </c>
      <c r="V175" s="228">
        <v>0.52132885913158122</v>
      </c>
      <c r="W175" s="228">
        <v>0.47027417222552037</v>
      </c>
      <c r="X175" s="631">
        <v>334.05968178846689</v>
      </c>
      <c r="Y175" s="633">
        <v>425.99974668014113</v>
      </c>
      <c r="Z175" s="628"/>
      <c r="AA175" s="628"/>
      <c r="AB175" s="602"/>
      <c r="AC175" s="602"/>
      <c r="AD175" s="639"/>
      <c r="AE175" s="639"/>
      <c r="AF175" s="602"/>
      <c r="AG175" s="640"/>
      <c r="AH175" s="228">
        <v>58.349267135432463</v>
      </c>
      <c r="AI175" s="228"/>
      <c r="AJ175" s="228"/>
      <c r="AM175" s="346"/>
      <c r="AN175" s="346"/>
      <c r="AO175" s="324"/>
    </row>
    <row r="176" spans="1:41" ht="12" customHeight="1" x14ac:dyDescent="0.2">
      <c r="A176" s="333">
        <v>176</v>
      </c>
      <c r="B176" s="592"/>
      <c r="C176" s="518"/>
      <c r="D176" s="627" t="s">
        <v>813</v>
      </c>
      <c r="E176" s="628">
        <v>6.1868221954811412E-2</v>
      </c>
      <c r="F176" s="628">
        <v>6.694191078651786E-3</v>
      </c>
      <c r="G176" s="628">
        <v>9.3756256286983992E-3</v>
      </c>
      <c r="H176" s="628">
        <v>5.2497915577241099E-4</v>
      </c>
      <c r="I176" s="628">
        <v>0.25875058311794008</v>
      </c>
      <c r="J176" s="629">
        <v>4.7216788759106197E-2</v>
      </c>
      <c r="K176" s="630">
        <v>1.4553595207179371E-3</v>
      </c>
      <c r="L176" s="228">
        <v>60.953272409280309</v>
      </c>
      <c r="M176" s="228">
        <v>6.4011409664498045</v>
      </c>
      <c r="N176" s="228">
        <v>60.157597077180817</v>
      </c>
      <c r="O176" s="228">
        <v>3.3527984916181595</v>
      </c>
      <c r="P176" s="228">
        <v>60.205720618004321</v>
      </c>
      <c r="Q176" s="228">
        <v>73.456518376718407</v>
      </c>
      <c r="R176" s="228"/>
      <c r="S176" s="228"/>
      <c r="T176" s="631">
        <v>60.267515509680194</v>
      </c>
      <c r="U176" s="228">
        <v>6.4671138350257689</v>
      </c>
      <c r="V176" s="228">
        <v>1.5391493519331566E-2</v>
      </c>
      <c r="W176" s="228">
        <v>0.90126418836380906</v>
      </c>
      <c r="X176" s="631">
        <v>49.960376875103776</v>
      </c>
      <c r="Y176" s="633">
        <v>1120.6142798871695</v>
      </c>
      <c r="Z176" s="628"/>
      <c r="AA176" s="628"/>
      <c r="AB176" s="602"/>
      <c r="AC176" s="602"/>
      <c r="AD176" s="639"/>
      <c r="AE176" s="639"/>
      <c r="AF176" s="602"/>
      <c r="AG176" s="640"/>
      <c r="AH176" s="228">
        <v>60.157597077180817</v>
      </c>
      <c r="AI176" s="228"/>
      <c r="AJ176" s="228"/>
      <c r="AM176" s="346"/>
      <c r="AN176" s="346"/>
      <c r="AO176" s="324"/>
    </row>
    <row r="177" spans="1:41" ht="12" customHeight="1" x14ac:dyDescent="0.2">
      <c r="A177" s="29">
        <v>177</v>
      </c>
      <c r="B177" s="592"/>
      <c r="C177" s="518"/>
      <c r="D177" s="627" t="s">
        <v>814</v>
      </c>
      <c r="E177" s="628">
        <v>6.8368116806895113E-2</v>
      </c>
      <c r="F177" s="628">
        <v>1.5731613942636207E-2</v>
      </c>
      <c r="G177" s="628">
        <v>9.41684853283461E-3</v>
      </c>
      <c r="H177" s="628">
        <v>4.3597528931138297E-4</v>
      </c>
      <c r="I177" s="628">
        <v>0.10060200381350139</v>
      </c>
      <c r="J177" s="629">
        <v>8.2374545367873878E-2</v>
      </c>
      <c r="K177" s="630">
        <v>2.7957820329461741E-3</v>
      </c>
      <c r="L177" s="228">
        <v>67.149677421030574</v>
      </c>
      <c r="M177" s="228">
        <v>14.951414167499943</v>
      </c>
      <c r="N177" s="228">
        <v>60.420863279417695</v>
      </c>
      <c r="O177" s="228">
        <v>2.7842583489188839</v>
      </c>
      <c r="P177" s="228">
        <v>1254.4362531588608</v>
      </c>
      <c r="Q177" s="228">
        <v>66.385748785596974</v>
      </c>
      <c r="R177" s="228"/>
      <c r="S177" s="228"/>
      <c r="T177" s="631">
        <v>60.526591290240212</v>
      </c>
      <c r="U177" s="228">
        <v>5.5484948633630236</v>
      </c>
      <c r="V177" s="228">
        <v>0.20180887598147773</v>
      </c>
      <c r="W177" s="228">
        <v>0.65326503162643523</v>
      </c>
      <c r="X177" s="631">
        <v>249.51611870803038</v>
      </c>
      <c r="Y177" s="633">
        <v>743.84415855808697</v>
      </c>
      <c r="Z177" s="628"/>
      <c r="AA177" s="628"/>
      <c r="AB177" s="602"/>
      <c r="AC177" s="602"/>
      <c r="AD177" s="639"/>
      <c r="AE177" s="639"/>
      <c r="AF177" s="602"/>
      <c r="AG177" s="640"/>
      <c r="AH177" s="228">
        <v>60.420863279417695</v>
      </c>
      <c r="AI177" s="228"/>
      <c r="AJ177" s="228"/>
      <c r="AM177" s="346"/>
      <c r="AN177" s="346"/>
      <c r="AO177" s="324"/>
    </row>
    <row r="178" spans="1:41" ht="12" customHeight="1" x14ac:dyDescent="0.2">
      <c r="A178" s="333">
        <v>178</v>
      </c>
      <c r="B178" s="592"/>
      <c r="C178" s="518"/>
      <c r="D178" s="627" t="s">
        <v>815</v>
      </c>
      <c r="E178" s="602">
        <v>6.2320050892967514E-2</v>
      </c>
      <c r="F178" s="602">
        <v>6.3318600500140848E-3</v>
      </c>
      <c r="G178" s="602">
        <v>9.6678000414761409E-3</v>
      </c>
      <c r="H178" s="602">
        <v>3.1810202298751663E-4</v>
      </c>
      <c r="I178" s="602">
        <v>0.16192177951100756</v>
      </c>
      <c r="J178" s="641">
        <v>5.6965487317701208E-2</v>
      </c>
      <c r="K178" s="630">
        <v>2.0632718356863025E-3</v>
      </c>
      <c r="L178" s="223">
        <v>61.385229839380131</v>
      </c>
      <c r="M178" s="223">
        <v>6.0520964326842845</v>
      </c>
      <c r="N178" s="223">
        <v>62.023309589731049</v>
      </c>
      <c r="O178" s="223">
        <v>2.0309822619486857</v>
      </c>
      <c r="P178" s="223">
        <v>490.19753488808487</v>
      </c>
      <c r="Q178" s="223">
        <v>79.893781223867848</v>
      </c>
      <c r="R178" s="223"/>
      <c r="S178" s="223"/>
      <c r="T178" s="226">
        <v>61.98621673334538</v>
      </c>
      <c r="U178" s="223">
        <v>4.0003727463908101</v>
      </c>
      <c r="V178" s="223">
        <v>1.1078231873242063E-2</v>
      </c>
      <c r="W178" s="223">
        <v>0.91617629391007382</v>
      </c>
      <c r="X178" s="226">
        <v>600.77240772599248</v>
      </c>
      <c r="Y178" s="633">
        <v>529.30022092257252</v>
      </c>
      <c r="Z178" s="634">
        <v>0.28302240703513382</v>
      </c>
      <c r="AA178" s="634">
        <v>2.6604252777360311E-5</v>
      </c>
      <c r="AB178" s="635">
        <v>1.0259258756412765E-3</v>
      </c>
      <c r="AC178" s="635">
        <v>5.0006392787883228E-5</v>
      </c>
      <c r="AD178" s="636">
        <v>2.9259373826746621E-2</v>
      </c>
      <c r="AE178" s="636">
        <v>1.9403100112309775E-3</v>
      </c>
      <c r="AF178" s="637">
        <v>1.4672505634372783</v>
      </c>
      <c r="AG178" s="638">
        <v>5.0168517447125754E-5</v>
      </c>
      <c r="AH178" s="223">
        <v>62.023309589731049</v>
      </c>
      <c r="AI178" s="223">
        <v>10.175142342206147</v>
      </c>
      <c r="AJ178" s="223">
        <v>0.94000517683597085</v>
      </c>
      <c r="AM178" s="346"/>
      <c r="AN178" s="346"/>
      <c r="AO178" s="324"/>
    </row>
    <row r="179" spans="1:41" ht="12" customHeight="1" x14ac:dyDescent="0.2">
      <c r="A179" s="29">
        <v>179</v>
      </c>
      <c r="B179" s="592"/>
      <c r="C179" s="518"/>
      <c r="D179" s="627" t="s">
        <v>816</v>
      </c>
      <c r="E179" s="628">
        <v>5.5269541872534286E-2</v>
      </c>
      <c r="F179" s="628">
        <v>3.0698395661836967E-3</v>
      </c>
      <c r="G179" s="628">
        <v>9.0382360146135689E-3</v>
      </c>
      <c r="H179" s="628">
        <v>2.5590104007342586E-4</v>
      </c>
      <c r="I179" s="628">
        <v>0.25487577713816995</v>
      </c>
      <c r="J179" s="629">
        <v>4.6072875168385985E-2</v>
      </c>
      <c r="K179" s="630">
        <v>7.3065476143330916E-4</v>
      </c>
      <c r="L179" s="228">
        <v>54.623774404842564</v>
      </c>
      <c r="M179" s="228">
        <v>2.9538074852318332</v>
      </c>
      <c r="N179" s="228">
        <v>58.002485824011565</v>
      </c>
      <c r="O179" s="228">
        <v>1.6348677731598353</v>
      </c>
      <c r="P179" s="228">
        <v>1.4335517799974413</v>
      </c>
      <c r="Q179" s="228">
        <v>38.215932176360646</v>
      </c>
      <c r="R179" s="228"/>
      <c r="S179" s="228"/>
      <c r="T179" s="631">
        <v>57.453968535377186</v>
      </c>
      <c r="U179" s="228">
        <v>3.1229822226196209</v>
      </c>
      <c r="V179" s="228">
        <v>1.280446063478208</v>
      </c>
      <c r="W179" s="228">
        <v>0.25781391756085859</v>
      </c>
      <c r="X179" s="631">
        <v>83.708309703743865</v>
      </c>
      <c r="Y179" s="633">
        <v>1612.645896207873</v>
      </c>
      <c r="Z179" s="628"/>
      <c r="AA179" s="628"/>
      <c r="AB179" s="602"/>
      <c r="AC179" s="602"/>
      <c r="AD179" s="639"/>
      <c r="AE179" s="639"/>
      <c r="AF179" s="602"/>
      <c r="AG179" s="640"/>
      <c r="AH179" s="228">
        <v>58.002485824011565</v>
      </c>
      <c r="AI179" s="228"/>
      <c r="AJ179" s="228"/>
      <c r="AM179" s="346"/>
      <c r="AN179" s="346"/>
      <c r="AO179" s="324"/>
    </row>
    <row r="180" spans="1:41" ht="12" customHeight="1" x14ac:dyDescent="0.2">
      <c r="A180" s="333">
        <v>180</v>
      </c>
      <c r="B180" s="592"/>
      <c r="C180" s="518"/>
      <c r="D180" s="627" t="s">
        <v>817</v>
      </c>
      <c r="E180" s="602">
        <v>4.8769953457293375E-2</v>
      </c>
      <c r="F180" s="602">
        <v>4.6062249946455794E-3</v>
      </c>
      <c r="G180" s="602">
        <v>9.1333764541764971E-3</v>
      </c>
      <c r="H180" s="602">
        <v>4.0011012317707039E-4</v>
      </c>
      <c r="I180" s="602">
        <v>0.23191315220690339</v>
      </c>
      <c r="J180" s="641">
        <v>4.1175756317776223E-2</v>
      </c>
      <c r="K180" s="630">
        <v>1.5675414963066611E-3</v>
      </c>
      <c r="L180" s="223">
        <v>48.3505148610245</v>
      </c>
      <c r="M180" s="223">
        <v>4.459588858007514</v>
      </c>
      <c r="N180" s="223">
        <v>58.610278219421986</v>
      </c>
      <c r="O180" s="223">
        <v>2.5559312897942266</v>
      </c>
      <c r="P180" s="223">
        <v>-276.70762115455352</v>
      </c>
      <c r="Q180" s="223">
        <v>96.849448442379824</v>
      </c>
      <c r="R180" s="223"/>
      <c r="S180" s="223"/>
      <c r="T180" s="226">
        <v>56.691394178717587</v>
      </c>
      <c r="U180" s="223">
        <v>4.8175055453737139</v>
      </c>
      <c r="V180" s="223">
        <v>5.0139982295826107</v>
      </c>
      <c r="W180" s="223">
        <v>2.5143194182747665E-2</v>
      </c>
      <c r="X180" s="226">
        <v>247.25165889864428</v>
      </c>
      <c r="Y180" s="633">
        <v>355.84747331797917</v>
      </c>
      <c r="Z180" s="602"/>
      <c r="AA180" s="602"/>
      <c r="AB180" s="602"/>
      <c r="AC180" s="602"/>
      <c r="AD180" s="639"/>
      <c r="AE180" s="639"/>
      <c r="AF180" s="602"/>
      <c r="AG180" s="640"/>
      <c r="AH180" s="223">
        <v>58.610278219421986</v>
      </c>
      <c r="AI180" s="223"/>
      <c r="AJ180" s="223"/>
      <c r="AM180" s="346"/>
      <c r="AN180" s="346"/>
      <c r="AO180" s="324"/>
    </row>
    <row r="181" spans="1:41" ht="12" customHeight="1" x14ac:dyDescent="0.2">
      <c r="A181" s="29">
        <v>181</v>
      </c>
      <c r="B181" s="642" t="s">
        <v>316</v>
      </c>
      <c r="C181" s="518"/>
      <c r="D181" s="643" t="s">
        <v>818</v>
      </c>
      <c r="E181" s="644">
        <v>4.8604730423185617E-2</v>
      </c>
      <c r="F181" s="644">
        <v>4.3901710715443954E-3</v>
      </c>
      <c r="G181" s="644">
        <v>7.243378277020293E-3</v>
      </c>
      <c r="H181" s="644">
        <v>3.1060020353729039E-4</v>
      </c>
      <c r="I181" s="644">
        <v>0.23737100527371308</v>
      </c>
      <c r="J181" s="645">
        <v>5.2728394000539039E-2</v>
      </c>
      <c r="K181" s="646">
        <v>2.0415859978660661E-3</v>
      </c>
      <c r="L181" s="647">
        <v>48.190538991689223</v>
      </c>
      <c r="M181" s="647">
        <v>4.251082583945248</v>
      </c>
      <c r="N181" s="647">
        <v>46.525518173557742</v>
      </c>
      <c r="O181" s="647">
        <v>1.9878587442038633</v>
      </c>
      <c r="P181" s="647">
        <v>317.12737202889775</v>
      </c>
      <c r="Q181" s="647">
        <v>88.034018588038094</v>
      </c>
      <c r="R181" s="647"/>
      <c r="S181" s="647"/>
      <c r="T181" s="648">
        <v>46.704744820121505</v>
      </c>
      <c r="U181" s="647">
        <v>3.8690560932988332</v>
      </c>
      <c r="V181" s="647">
        <v>0.1537183466093974</v>
      </c>
      <c r="W181" s="647">
        <v>0.69500440949831255</v>
      </c>
      <c r="X181" s="648">
        <v>178.19558216124349</v>
      </c>
      <c r="Y181" s="649">
        <v>350.92873145959766</v>
      </c>
      <c r="Z181" s="652">
        <v>0.28285425212491377</v>
      </c>
      <c r="AA181" s="652">
        <v>3.3827540867668991E-5</v>
      </c>
      <c r="AB181" s="653">
        <v>4.123964134340178E-4</v>
      </c>
      <c r="AC181" s="653">
        <v>6.5173366557937215E-6</v>
      </c>
      <c r="AD181" s="654">
        <v>1.2004441401984469E-2</v>
      </c>
      <c r="AE181" s="654">
        <v>2.686029351752422E-4</v>
      </c>
      <c r="AF181" s="655">
        <v>1.4672270508675009</v>
      </c>
      <c r="AG181" s="656">
        <v>4.9748703736252295E-5</v>
      </c>
      <c r="AH181" s="647">
        <v>46.525518173557742</v>
      </c>
      <c r="AI181" s="647">
        <v>3.9168001483635413</v>
      </c>
      <c r="AJ181" s="647">
        <v>1.1959353841613847</v>
      </c>
      <c r="AM181" s="346"/>
      <c r="AN181" s="346"/>
      <c r="AO181" s="324"/>
    </row>
    <row r="182" spans="1:41" ht="12" customHeight="1" x14ac:dyDescent="0.2">
      <c r="A182" s="333">
        <v>182</v>
      </c>
      <c r="B182" s="592"/>
      <c r="C182" s="518"/>
      <c r="D182" s="627" t="s">
        <v>819</v>
      </c>
      <c r="E182" s="628">
        <v>4.4778785427242257E-2</v>
      </c>
      <c r="F182" s="628">
        <v>3.5568654409132098E-3</v>
      </c>
      <c r="G182" s="628">
        <v>7.0291948677238952E-3</v>
      </c>
      <c r="H182" s="628">
        <v>2.4920330923984112E-4</v>
      </c>
      <c r="I182" s="628">
        <v>0.22316346712084356</v>
      </c>
      <c r="J182" s="629">
        <v>5.1364859084327079E-2</v>
      </c>
      <c r="K182" s="630">
        <v>1.413143846666509E-3</v>
      </c>
      <c r="L182" s="228">
        <v>44.479031752258713</v>
      </c>
      <c r="M182" s="228">
        <v>3.4567900322950265</v>
      </c>
      <c r="N182" s="228">
        <v>45.154586561944619</v>
      </c>
      <c r="O182" s="228">
        <v>1.5952543929213188</v>
      </c>
      <c r="P182" s="228">
        <v>257.2376088004512</v>
      </c>
      <c r="Q182" s="228">
        <v>63.228793844246432</v>
      </c>
      <c r="R182" s="228"/>
      <c r="S182" s="228"/>
      <c r="T182" s="631">
        <v>45.080702330972478</v>
      </c>
      <c r="U182" s="228">
        <v>3.0990578262390911</v>
      </c>
      <c r="V182" s="228">
        <v>3.7946795835029391E-2</v>
      </c>
      <c r="W182" s="228">
        <v>0.84555168743392428</v>
      </c>
      <c r="X182" s="631">
        <v>367.01165173212956</v>
      </c>
      <c r="Y182" s="633">
        <v>447.4929753975785</v>
      </c>
      <c r="Z182" s="634">
        <v>0.28283221408487036</v>
      </c>
      <c r="AA182" s="634">
        <v>3.0898758466775024E-5</v>
      </c>
      <c r="AB182" s="635">
        <v>9.2098308997765597E-4</v>
      </c>
      <c r="AC182" s="635">
        <v>3.4620703628562998E-5</v>
      </c>
      <c r="AD182" s="636">
        <v>2.6494075345514515E-2</v>
      </c>
      <c r="AE182" s="636">
        <v>9.1837462415865349E-4</v>
      </c>
      <c r="AF182" s="637">
        <v>1.4672484945464856</v>
      </c>
      <c r="AG182" s="638">
        <v>4.3454436570422304E-5</v>
      </c>
      <c r="AH182" s="228">
        <v>45.154586561944619</v>
      </c>
      <c r="AI182" s="228">
        <v>3.0924771638222954</v>
      </c>
      <c r="AJ182" s="228">
        <v>1.0924766320113428</v>
      </c>
      <c r="AM182" s="346"/>
      <c r="AN182" s="346"/>
      <c r="AO182" s="324"/>
    </row>
    <row r="183" spans="1:41" ht="12" customHeight="1" x14ac:dyDescent="0.2">
      <c r="A183" s="29">
        <v>183</v>
      </c>
      <c r="B183" s="592"/>
      <c r="C183" s="518"/>
      <c r="D183" s="627" t="s">
        <v>820</v>
      </c>
      <c r="E183" s="628">
        <v>4.6575413408310701E-2</v>
      </c>
      <c r="F183" s="628">
        <v>4.291814821109294E-3</v>
      </c>
      <c r="G183" s="628">
        <v>7.3311633254984432E-3</v>
      </c>
      <c r="H183" s="628">
        <v>3.0579208507071869E-4</v>
      </c>
      <c r="I183" s="628">
        <v>0.22632842063914113</v>
      </c>
      <c r="J183" s="629">
        <v>5.0730595651911813E-2</v>
      </c>
      <c r="K183" s="630">
        <v>1.4394975738157775E-3</v>
      </c>
      <c r="L183" s="228">
        <v>46.223610508716227</v>
      </c>
      <c r="M183" s="228">
        <v>4.1639006432217345</v>
      </c>
      <c r="N183" s="228">
        <v>47.087322931990791</v>
      </c>
      <c r="O183" s="228">
        <v>1.9569159634350186</v>
      </c>
      <c r="P183" s="228">
        <v>228.60784936767223</v>
      </c>
      <c r="Q183" s="228">
        <v>65.552193275798757</v>
      </c>
      <c r="R183" s="228"/>
      <c r="S183" s="228"/>
      <c r="T183" s="631">
        <v>46.989050290902462</v>
      </c>
      <c r="U183" s="228">
        <v>3.7965806691334212</v>
      </c>
      <c r="V183" s="228">
        <v>4.270768846841369E-2</v>
      </c>
      <c r="W183" s="228">
        <v>0.83627837949597006</v>
      </c>
      <c r="X183" s="631">
        <v>370.89737172384542</v>
      </c>
      <c r="Y183" s="633">
        <v>414.25946556064827</v>
      </c>
      <c r="Z183" s="634">
        <v>0.2828556660349818</v>
      </c>
      <c r="AA183" s="634">
        <v>3.0041761972488035E-5</v>
      </c>
      <c r="AB183" s="635">
        <v>8.4435958831203541E-4</v>
      </c>
      <c r="AC183" s="635">
        <v>1.7909343135955103E-5</v>
      </c>
      <c r="AD183" s="636">
        <v>2.458427333101549E-2</v>
      </c>
      <c r="AE183" s="636">
        <v>6.7132665144610428E-4</v>
      </c>
      <c r="AF183" s="637">
        <v>1.4672879165975001</v>
      </c>
      <c r="AG183" s="638">
        <v>4.8244756223494741E-5</v>
      </c>
      <c r="AH183" s="228">
        <v>47.087322931990791</v>
      </c>
      <c r="AI183" s="228">
        <v>3.9655489898553551</v>
      </c>
      <c r="AJ183" s="228">
        <v>1.0620880392324423</v>
      </c>
      <c r="AM183" s="346"/>
      <c r="AN183" s="346"/>
      <c r="AO183" s="324"/>
    </row>
    <row r="184" spans="1:41" ht="12" customHeight="1" x14ac:dyDescent="0.2">
      <c r="A184" s="333">
        <v>184</v>
      </c>
      <c r="B184" s="592"/>
      <c r="C184" s="518"/>
      <c r="D184" s="627" t="s">
        <v>821</v>
      </c>
      <c r="E184" s="628">
        <v>4.8099891265498865E-2</v>
      </c>
      <c r="F184" s="628">
        <v>3.5184715881340532E-3</v>
      </c>
      <c r="G184" s="628">
        <v>7.0190667138017729E-3</v>
      </c>
      <c r="H184" s="628">
        <v>2.5048752663066863E-4</v>
      </c>
      <c r="I184" s="628">
        <v>0.2439308812276991</v>
      </c>
      <c r="J184" s="629">
        <v>5.0556355057514511E-2</v>
      </c>
      <c r="K184" s="630">
        <v>1.2919847865620327E-3</v>
      </c>
      <c r="L184" s="228">
        <v>47.70157633100829</v>
      </c>
      <c r="M184" s="228">
        <v>3.4086411550366353</v>
      </c>
      <c r="N184" s="228">
        <v>45.089751695443468</v>
      </c>
      <c r="O184" s="228">
        <v>1.603491331483216</v>
      </c>
      <c r="P184" s="228">
        <v>220.65383538512589</v>
      </c>
      <c r="Q184" s="228">
        <v>59.122909247541173</v>
      </c>
      <c r="R184" s="228"/>
      <c r="S184" s="228"/>
      <c r="T184" s="631">
        <v>45.368745175296986</v>
      </c>
      <c r="U184" s="228">
        <v>3.123594200937136</v>
      </c>
      <c r="V184" s="228">
        <v>0.59076607339850318</v>
      </c>
      <c r="W184" s="228">
        <v>0.44212090128896941</v>
      </c>
      <c r="X184" s="631">
        <v>593.22051849861202</v>
      </c>
      <c r="Y184" s="633">
        <v>612.13348011842288</v>
      </c>
      <c r="Z184" s="634">
        <v>0.2828419052192957</v>
      </c>
      <c r="AA184" s="634">
        <v>3.0462291973635872E-5</v>
      </c>
      <c r="AB184" s="635">
        <v>1.0732546533489737E-3</v>
      </c>
      <c r="AC184" s="635">
        <v>2.9282396890840284E-5</v>
      </c>
      <c r="AD184" s="636">
        <v>3.028393278937886E-2</v>
      </c>
      <c r="AE184" s="636">
        <v>7.5138899620234433E-4</v>
      </c>
      <c r="AF184" s="637">
        <v>1.4672754506280461</v>
      </c>
      <c r="AG184" s="638">
        <v>3.9916012272857036E-5</v>
      </c>
      <c r="AH184" s="228">
        <v>45.089751695443468</v>
      </c>
      <c r="AI184" s="228">
        <v>3.4293110120657539</v>
      </c>
      <c r="AJ184" s="228">
        <v>1.0770077351168157</v>
      </c>
      <c r="AM184" s="346"/>
      <c r="AN184" s="346"/>
      <c r="AO184" s="324"/>
    </row>
    <row r="185" spans="1:41" ht="12" customHeight="1" x14ac:dyDescent="0.2">
      <c r="A185" s="29">
        <v>185</v>
      </c>
      <c r="B185" s="592"/>
      <c r="C185" s="518"/>
      <c r="D185" s="627" t="s">
        <v>822</v>
      </c>
      <c r="E185" s="628">
        <v>4.4971102292272573E-2</v>
      </c>
      <c r="F185" s="628">
        <v>7.5950182841156523E-3</v>
      </c>
      <c r="G185" s="628">
        <v>7.331244233390116E-3</v>
      </c>
      <c r="H185" s="628">
        <v>6.4894916379562844E-4</v>
      </c>
      <c r="I185" s="628">
        <v>0.26206420341862957</v>
      </c>
      <c r="J185" s="629">
        <v>4.8416119632359415E-2</v>
      </c>
      <c r="K185" s="630">
        <v>1.3672192496884631E-3</v>
      </c>
      <c r="L185" s="228">
        <v>44.665920419946609</v>
      </c>
      <c r="M185" s="228">
        <v>7.3799675780028648</v>
      </c>
      <c r="N185" s="228">
        <v>47.087840701894734</v>
      </c>
      <c r="O185" s="228">
        <v>4.152948810939578</v>
      </c>
      <c r="P185" s="228">
        <v>119.65185356308002</v>
      </c>
      <c r="Q185" s="228">
        <v>66.555489292728709</v>
      </c>
      <c r="R185" s="228"/>
      <c r="S185" s="228"/>
      <c r="T185" s="631">
        <v>46.685025129034265</v>
      </c>
      <c r="U185" s="228">
        <v>7.9277337994236623</v>
      </c>
      <c r="V185" s="228">
        <v>0.10558274708704699</v>
      </c>
      <c r="W185" s="228">
        <v>0.74523109767088258</v>
      </c>
      <c r="X185" s="631">
        <v>451.68567526994923</v>
      </c>
      <c r="Y185" s="633">
        <v>541.64045633779972</v>
      </c>
      <c r="Z185" s="634">
        <v>0.282860352389112</v>
      </c>
      <c r="AA185" s="634">
        <v>2.4064973839132217E-5</v>
      </c>
      <c r="AB185" s="635">
        <v>5.255244873859276E-4</v>
      </c>
      <c r="AC185" s="635">
        <v>3.9162877129090819E-6</v>
      </c>
      <c r="AD185" s="636">
        <v>1.4475235519303731E-2</v>
      </c>
      <c r="AE185" s="636">
        <v>1.4432725474753953E-4</v>
      </c>
      <c r="AF185" s="637">
        <v>1.4672993882278837</v>
      </c>
      <c r="AG185" s="638">
        <v>4.5138153685174464E-5</v>
      </c>
      <c r="AH185" s="228">
        <v>47.087840701894734</v>
      </c>
      <c r="AI185" s="228">
        <v>4.1412241281458506</v>
      </c>
      <c r="AJ185" s="228">
        <v>0.85077224983541155</v>
      </c>
      <c r="AM185" s="346"/>
      <c r="AN185" s="346"/>
      <c r="AO185" s="324"/>
    </row>
    <row r="186" spans="1:41" ht="12" customHeight="1" x14ac:dyDescent="0.2">
      <c r="A186" s="333">
        <v>186</v>
      </c>
      <c r="B186" s="592"/>
      <c r="C186" s="518"/>
      <c r="D186" s="627" t="s">
        <v>823</v>
      </c>
      <c r="E186" s="602">
        <v>4.1118578685983592E-2</v>
      </c>
      <c r="F186" s="602">
        <v>4.9381502805613932E-3</v>
      </c>
      <c r="G186" s="602">
        <v>7.2727513587195966E-3</v>
      </c>
      <c r="H186" s="602">
        <v>3.6008576471745885E-4</v>
      </c>
      <c r="I186" s="602">
        <v>0.20613465405782549</v>
      </c>
      <c r="J186" s="641">
        <v>4.6396376703115076E-2</v>
      </c>
      <c r="K186" s="630">
        <v>1.1797390025151306E-3</v>
      </c>
      <c r="L186" s="223">
        <v>40.915562355388026</v>
      </c>
      <c r="M186" s="223">
        <v>4.8160835969769824</v>
      </c>
      <c r="N186" s="223">
        <v>46.713504804855425</v>
      </c>
      <c r="O186" s="223">
        <v>2.3045019110462501</v>
      </c>
      <c r="P186" s="223">
        <v>18.267831366268783</v>
      </c>
      <c r="Q186" s="223">
        <v>61.079146761625005</v>
      </c>
      <c r="R186" s="223"/>
      <c r="S186" s="223"/>
      <c r="T186" s="226">
        <v>45.97334187505983</v>
      </c>
      <c r="U186" s="223">
        <v>4.4378420461361827</v>
      </c>
      <c r="V186" s="223">
        <v>1.4108917365051215</v>
      </c>
      <c r="W186" s="223">
        <v>0.23491190560058772</v>
      </c>
      <c r="X186" s="226">
        <v>506.93662020518934</v>
      </c>
      <c r="Y186" s="633">
        <v>621.26582385816198</v>
      </c>
      <c r="Z186" s="602"/>
      <c r="AA186" s="602"/>
      <c r="AB186" s="602"/>
      <c r="AC186" s="602"/>
      <c r="AD186" s="639"/>
      <c r="AE186" s="639"/>
      <c r="AF186" s="602"/>
      <c r="AG186" s="640"/>
      <c r="AH186" s="223">
        <v>46.713504804855425</v>
      </c>
      <c r="AI186" s="223"/>
      <c r="AJ186" s="223"/>
      <c r="AM186" s="346"/>
      <c r="AN186" s="346"/>
      <c r="AO186" s="324"/>
    </row>
    <row r="187" spans="1:41" ht="12" customHeight="1" x14ac:dyDescent="0.2">
      <c r="A187" s="29">
        <v>187</v>
      </c>
      <c r="B187" s="592"/>
      <c r="C187" s="518"/>
      <c r="D187" s="627" t="s">
        <v>824</v>
      </c>
      <c r="E187" s="602">
        <v>5.1159648049570398E-2</v>
      </c>
      <c r="F187" s="602">
        <v>6.2047134706230593E-3</v>
      </c>
      <c r="G187" s="602">
        <v>7.6792047331636464E-3</v>
      </c>
      <c r="H187" s="602">
        <v>4.7174180010659195E-4</v>
      </c>
      <c r="I187" s="602">
        <v>0.25325844450486074</v>
      </c>
      <c r="J187" s="641">
        <v>5.1261498380146882E-2</v>
      </c>
      <c r="K187" s="630">
        <v>1.5615399580061135E-3</v>
      </c>
      <c r="L187" s="223">
        <v>50.661503226682612</v>
      </c>
      <c r="M187" s="223">
        <v>5.9935338272117455</v>
      </c>
      <c r="N187" s="223">
        <v>49.314228683159726</v>
      </c>
      <c r="O187" s="223">
        <v>3.0178682027154449</v>
      </c>
      <c r="P187" s="223">
        <v>252.60630851294425</v>
      </c>
      <c r="Q187" s="223">
        <v>70.068007753966214</v>
      </c>
      <c r="R187" s="223"/>
      <c r="S187" s="223"/>
      <c r="T187" s="226">
        <v>49.483789514488258</v>
      </c>
      <c r="U187" s="223">
        <v>5.8440923526268351</v>
      </c>
      <c r="V187" s="223">
        <v>5.0555000627688744E-2</v>
      </c>
      <c r="W187" s="223">
        <v>0.82210292252551587</v>
      </c>
      <c r="X187" s="226">
        <v>351.81592778942274</v>
      </c>
      <c r="Y187" s="633">
        <v>384.56259529548794</v>
      </c>
      <c r="Z187" s="634">
        <v>0.28288745440667906</v>
      </c>
      <c r="AA187" s="634">
        <v>2.8928673611746581E-5</v>
      </c>
      <c r="AB187" s="635">
        <v>7.7224978041830021E-4</v>
      </c>
      <c r="AC187" s="635">
        <v>3.7212417703886286E-5</v>
      </c>
      <c r="AD187" s="636">
        <v>2.0352685798484215E-2</v>
      </c>
      <c r="AE187" s="636">
        <v>1.0853331172298753E-3</v>
      </c>
      <c r="AF187" s="637">
        <v>1.4672501375413396</v>
      </c>
      <c r="AG187" s="638">
        <v>4.6802088576092963E-5</v>
      </c>
      <c r="AH187" s="223">
        <v>49.314228683159726</v>
      </c>
      <c r="AI187" s="223">
        <v>5.1398297678128406</v>
      </c>
      <c r="AJ187" s="223">
        <v>1.0226212990753105</v>
      </c>
      <c r="AM187" s="346"/>
      <c r="AN187" s="346"/>
      <c r="AO187" s="324"/>
    </row>
    <row r="188" spans="1:41" ht="12" customHeight="1" x14ac:dyDescent="0.2">
      <c r="A188" s="333">
        <v>188</v>
      </c>
      <c r="B188" s="592"/>
      <c r="C188" s="518"/>
      <c r="D188" s="627" t="s">
        <v>825</v>
      </c>
      <c r="E188" s="628">
        <v>5.597320312763053E-2</v>
      </c>
      <c r="F188" s="628">
        <v>8.7031897010223808E-3</v>
      </c>
      <c r="G188" s="628">
        <v>7.5549581812807774E-3</v>
      </c>
      <c r="H188" s="628">
        <v>5.9697324633461437E-4</v>
      </c>
      <c r="I188" s="628">
        <v>0.25409406362858744</v>
      </c>
      <c r="J188" s="629">
        <v>5.503417969727379E-2</v>
      </c>
      <c r="K188" s="630">
        <v>1.8144492938888702E-3</v>
      </c>
      <c r="L188" s="228">
        <v>55.300613429446692</v>
      </c>
      <c r="M188" s="228">
        <v>8.3686511225129117</v>
      </c>
      <c r="N188" s="228">
        <v>48.519338689837063</v>
      </c>
      <c r="O188" s="228">
        <v>3.8194807839157323</v>
      </c>
      <c r="P188" s="228">
        <v>413.61209369801321</v>
      </c>
      <c r="Q188" s="228">
        <v>73.695894443699686</v>
      </c>
      <c r="R188" s="228"/>
      <c r="S188" s="228"/>
      <c r="T188" s="631">
        <v>49.150368944941292</v>
      </c>
      <c r="U188" s="228">
        <v>7.4807156535743777</v>
      </c>
      <c r="V188" s="228">
        <v>0.6688406810452584</v>
      </c>
      <c r="W188" s="228">
        <v>0.41345418995462246</v>
      </c>
      <c r="X188" s="631">
        <v>786.87536126052521</v>
      </c>
      <c r="Y188" s="633">
        <v>641.82373616675989</v>
      </c>
      <c r="Z188" s="628"/>
      <c r="AA188" s="628"/>
      <c r="AB188" s="602"/>
      <c r="AC188" s="602"/>
      <c r="AD188" s="639"/>
      <c r="AE188" s="639"/>
      <c r="AF188" s="602"/>
      <c r="AG188" s="640"/>
      <c r="AH188" s="228">
        <v>48.519338689837063</v>
      </c>
      <c r="AI188" s="228"/>
      <c r="AJ188" s="228"/>
      <c r="AM188" s="346"/>
      <c r="AN188" s="346"/>
      <c r="AO188" s="324"/>
    </row>
    <row r="189" spans="1:41" ht="12" customHeight="1" x14ac:dyDescent="0.2">
      <c r="A189" s="29">
        <v>189</v>
      </c>
      <c r="B189" s="592"/>
      <c r="C189" s="518"/>
      <c r="D189" s="627" t="s">
        <v>826</v>
      </c>
      <c r="E189" s="628">
        <v>4.7201663457750627E-2</v>
      </c>
      <c r="F189" s="628">
        <v>5.5488700223176599E-3</v>
      </c>
      <c r="G189" s="628">
        <v>7.8158937755793342E-3</v>
      </c>
      <c r="H189" s="628">
        <v>6.3844181770664427E-4</v>
      </c>
      <c r="I189" s="628">
        <v>0.347428493808834</v>
      </c>
      <c r="J189" s="629">
        <v>4.2571557081615675E-2</v>
      </c>
      <c r="K189" s="630">
        <v>1.8973887033052843E-3</v>
      </c>
      <c r="L189" s="228">
        <v>46.831013955139049</v>
      </c>
      <c r="M189" s="228">
        <v>5.3802708513493265</v>
      </c>
      <c r="N189" s="228">
        <v>50.188608564876397</v>
      </c>
      <c r="O189" s="228">
        <v>4.0837422921546445</v>
      </c>
      <c r="P189" s="228">
        <v>-192.60550596682245</v>
      </c>
      <c r="Q189" s="228">
        <v>111.50985096792783</v>
      </c>
      <c r="R189" s="228"/>
      <c r="S189" s="228"/>
      <c r="T189" s="631">
        <v>49.183684625108718</v>
      </c>
      <c r="U189" s="228">
        <v>7.4743938776337266</v>
      </c>
      <c r="V189" s="228">
        <v>0.37194778798546752</v>
      </c>
      <c r="W189" s="228">
        <v>0.54194692719686344</v>
      </c>
      <c r="X189" s="631">
        <v>435.30469501184916</v>
      </c>
      <c r="Y189" s="633">
        <v>473.72666175408472</v>
      </c>
      <c r="Z189" s="628"/>
      <c r="AA189" s="628"/>
      <c r="AB189" s="602"/>
      <c r="AC189" s="602"/>
      <c r="AD189" s="639"/>
      <c r="AE189" s="639"/>
      <c r="AF189" s="602"/>
      <c r="AG189" s="640"/>
      <c r="AH189" s="228">
        <v>50.188608564876397</v>
      </c>
      <c r="AI189" s="228"/>
      <c r="AJ189" s="228"/>
      <c r="AM189" s="346"/>
      <c r="AN189" s="346"/>
      <c r="AO189" s="324"/>
    </row>
    <row r="190" spans="1:41" ht="12" customHeight="1" x14ac:dyDescent="0.2">
      <c r="A190" s="333">
        <v>190</v>
      </c>
      <c r="B190" s="592"/>
      <c r="C190" s="518"/>
      <c r="D190" s="627" t="s">
        <v>827</v>
      </c>
      <c r="E190" s="628">
        <v>4.7953609445637327E-2</v>
      </c>
      <c r="F190" s="628">
        <v>1.8108586039862384E-2</v>
      </c>
      <c r="G190" s="628">
        <v>7.677938853032514E-3</v>
      </c>
      <c r="H190" s="628">
        <v>5.763840939943932E-4</v>
      </c>
      <c r="I190" s="628">
        <v>9.939718925801859E-2</v>
      </c>
      <c r="J190" s="629">
        <v>5.7032117391184113E-2</v>
      </c>
      <c r="K190" s="630">
        <v>2.3999343797923857E-3</v>
      </c>
      <c r="L190" s="228">
        <v>47.559850863526087</v>
      </c>
      <c r="M190" s="228">
        <v>17.545768455386487</v>
      </c>
      <c r="N190" s="228">
        <v>49.306130478177693</v>
      </c>
      <c r="O190" s="228">
        <v>3.6872997359632427</v>
      </c>
      <c r="P190" s="228">
        <v>492.77549854366748</v>
      </c>
      <c r="Q190" s="228">
        <v>92.780329832674752</v>
      </c>
      <c r="R190" s="228"/>
      <c r="S190" s="228"/>
      <c r="T190" s="631">
        <v>49.265418818958196</v>
      </c>
      <c r="U190" s="228">
        <v>7.3290950918394229</v>
      </c>
      <c r="V190" s="228">
        <v>9.8982693062139061E-3</v>
      </c>
      <c r="W190" s="228">
        <v>0.92074716052323469</v>
      </c>
      <c r="X190" s="631">
        <v>726.2558561823065</v>
      </c>
      <c r="Y190" s="633">
        <v>634.4359330809026</v>
      </c>
      <c r="Z190" s="628"/>
      <c r="AA190" s="628"/>
      <c r="AB190" s="602"/>
      <c r="AC190" s="602"/>
      <c r="AD190" s="639"/>
      <c r="AE190" s="639"/>
      <c r="AF190" s="602"/>
      <c r="AG190" s="640"/>
      <c r="AH190" s="228">
        <v>49.306130478177693</v>
      </c>
      <c r="AI190" s="228"/>
      <c r="AJ190" s="228"/>
      <c r="AM190" s="346"/>
      <c r="AN190" s="346"/>
      <c r="AO190" s="324"/>
    </row>
    <row r="191" spans="1:41" ht="12" customHeight="1" x14ac:dyDescent="0.2">
      <c r="A191" s="29">
        <v>191</v>
      </c>
      <c r="B191" s="592"/>
      <c r="C191" s="518"/>
      <c r="D191" s="627" t="s">
        <v>828</v>
      </c>
      <c r="E191" s="628">
        <v>4.3328331541604564E-2</v>
      </c>
      <c r="F191" s="628">
        <v>4.8932695733731168E-3</v>
      </c>
      <c r="G191" s="628">
        <v>7.5940328511339963E-3</v>
      </c>
      <c r="H191" s="628">
        <v>3.2623364213990792E-4</v>
      </c>
      <c r="I191" s="628">
        <v>0.19019500249113205</v>
      </c>
      <c r="J191" s="629">
        <v>4.6012282683655391E-2</v>
      </c>
      <c r="K191" s="630">
        <v>1.8709178298955517E-3</v>
      </c>
      <c r="L191" s="228">
        <v>43.068408207219839</v>
      </c>
      <c r="M191" s="228">
        <v>4.7622046192102916</v>
      </c>
      <c r="N191" s="228">
        <v>48.769336587813619</v>
      </c>
      <c r="O191" s="228">
        <v>2.0871870106471779</v>
      </c>
      <c r="P191" s="228">
        <v>-1.7386996325175679</v>
      </c>
      <c r="Q191" s="228">
        <v>98.04382626217091</v>
      </c>
      <c r="R191" s="228"/>
      <c r="S191" s="228"/>
      <c r="T191" s="631">
        <v>48.158272102945617</v>
      </c>
      <c r="U191" s="228">
        <v>4.0453317383004359</v>
      </c>
      <c r="V191" s="228">
        <v>1.4038974875083308</v>
      </c>
      <c r="W191" s="228">
        <v>0.23606794931707198</v>
      </c>
      <c r="X191" s="631">
        <v>491.689757768476</v>
      </c>
      <c r="Y191" s="633">
        <v>529.73945530856804</v>
      </c>
      <c r="Z191" s="628"/>
      <c r="AA191" s="628"/>
      <c r="AB191" s="602"/>
      <c r="AC191" s="602"/>
      <c r="AD191" s="639"/>
      <c r="AE191" s="639"/>
      <c r="AF191" s="602"/>
      <c r="AG191" s="640"/>
      <c r="AH191" s="228">
        <v>48.769336587813619</v>
      </c>
      <c r="AI191" s="228"/>
      <c r="AJ191" s="228"/>
      <c r="AM191" s="346"/>
      <c r="AN191" s="346"/>
      <c r="AO191" s="324"/>
    </row>
    <row r="192" spans="1:41" ht="12" customHeight="1" x14ac:dyDescent="0.2">
      <c r="A192" s="333">
        <v>192</v>
      </c>
      <c r="B192" s="592"/>
      <c r="C192" s="518"/>
      <c r="D192" s="627" t="s">
        <v>829</v>
      </c>
      <c r="E192" s="628">
        <v>4.8784753688123621E-2</v>
      </c>
      <c r="F192" s="628">
        <v>4.4653913775893677E-3</v>
      </c>
      <c r="G192" s="628">
        <v>7.3260473471120514E-3</v>
      </c>
      <c r="H192" s="628">
        <v>3.1886057679819283E-4</v>
      </c>
      <c r="I192" s="628">
        <v>0.23775283144966627</v>
      </c>
      <c r="J192" s="629">
        <v>5.270983677159434E-2</v>
      </c>
      <c r="K192" s="630">
        <v>1.3676407336275043E-3</v>
      </c>
      <c r="L192" s="228">
        <v>48.364843835156471</v>
      </c>
      <c r="M192" s="228">
        <v>4.3231775776860317</v>
      </c>
      <c r="N192" s="228">
        <v>47.054583153281676</v>
      </c>
      <c r="O192" s="228">
        <v>2.0405581189937463</v>
      </c>
      <c r="P192" s="228">
        <v>316.32697880573897</v>
      </c>
      <c r="Q192" s="228">
        <v>59.002408469120482</v>
      </c>
      <c r="R192" s="228"/>
      <c r="S192" s="228"/>
      <c r="T192" s="631">
        <v>47.199296214319858</v>
      </c>
      <c r="U192" s="228">
        <v>3.9677971109228518</v>
      </c>
      <c r="V192" s="228">
        <v>9.1914964199129978E-2</v>
      </c>
      <c r="W192" s="228">
        <v>0.76175452491688223</v>
      </c>
      <c r="X192" s="631">
        <v>471.88411171494789</v>
      </c>
      <c r="Y192" s="633">
        <v>500.3377517795185</v>
      </c>
      <c r="Z192" s="628"/>
      <c r="AA192" s="628"/>
      <c r="AB192" s="602"/>
      <c r="AC192" s="602"/>
      <c r="AD192" s="639"/>
      <c r="AE192" s="639"/>
      <c r="AF192" s="602"/>
      <c r="AG192" s="640"/>
      <c r="AH192" s="228">
        <v>47.054583153281676</v>
      </c>
      <c r="AI192" s="228"/>
      <c r="AJ192" s="228"/>
      <c r="AM192" s="346"/>
      <c r="AN192" s="346"/>
      <c r="AO192" s="324"/>
    </row>
    <row r="193" spans="1:41" ht="12" customHeight="1" x14ac:dyDescent="0.2">
      <c r="A193" s="29">
        <v>193</v>
      </c>
      <c r="B193" s="592"/>
      <c r="C193" s="518"/>
      <c r="D193" s="627" t="s">
        <v>830</v>
      </c>
      <c r="E193" s="628">
        <v>5.001115988181544E-2</v>
      </c>
      <c r="F193" s="628">
        <v>3.1524877081563229E-3</v>
      </c>
      <c r="G193" s="628">
        <v>7.8281411237604639E-3</v>
      </c>
      <c r="H193" s="628">
        <v>2.6232533605208394E-4</v>
      </c>
      <c r="I193" s="628">
        <v>0.26580620868203647</v>
      </c>
      <c r="J193" s="629">
        <v>4.5748981667694422E-2</v>
      </c>
      <c r="K193" s="630">
        <v>1.4846004659893569E-3</v>
      </c>
      <c r="L193" s="228">
        <v>49.551497762930509</v>
      </c>
      <c r="M193" s="228">
        <v>3.048522450773492</v>
      </c>
      <c r="N193" s="228">
        <v>50.266947277111633</v>
      </c>
      <c r="O193" s="228">
        <v>1.6779227505670335</v>
      </c>
      <c r="P193" s="228">
        <v>-15.594635685107809</v>
      </c>
      <c r="Q193" s="228">
        <v>78.453562657822545</v>
      </c>
      <c r="R193" s="228"/>
      <c r="S193" s="228"/>
      <c r="T193" s="631">
        <v>50.155872995233004</v>
      </c>
      <c r="U193" s="228">
        <v>3.2182706629596471</v>
      </c>
      <c r="V193" s="228">
        <v>5.4541334121803217E-2</v>
      </c>
      <c r="W193" s="228">
        <v>0.81534232359061898</v>
      </c>
      <c r="X193" s="631">
        <v>286.23746370530563</v>
      </c>
      <c r="Y193" s="633">
        <v>437.89935200801489</v>
      </c>
      <c r="Z193" s="634">
        <v>0.28288548277295661</v>
      </c>
      <c r="AA193" s="634">
        <v>3.0113682390204935E-5</v>
      </c>
      <c r="AB193" s="635">
        <v>8.7331390758993378E-4</v>
      </c>
      <c r="AC193" s="635">
        <v>2.4780836886751451E-5</v>
      </c>
      <c r="AD193" s="636">
        <v>2.226729674324214E-2</v>
      </c>
      <c r="AE193" s="636">
        <v>6.6002342088111331E-4</v>
      </c>
      <c r="AF193" s="637">
        <v>1.4672715856085718</v>
      </c>
      <c r="AG193" s="638">
        <v>4.4175606478545732E-5</v>
      </c>
      <c r="AH193" s="228">
        <v>50.266947277111633</v>
      </c>
      <c r="AI193" s="228">
        <v>5.0871707879941104</v>
      </c>
      <c r="AJ193" s="228">
        <v>1.064518479174632</v>
      </c>
      <c r="AM193" s="346"/>
      <c r="AN193" s="346"/>
      <c r="AO193" s="324"/>
    </row>
    <row r="194" spans="1:41" ht="12" customHeight="1" x14ac:dyDescent="0.2">
      <c r="A194" s="333">
        <v>194</v>
      </c>
      <c r="B194" s="592"/>
      <c r="C194" s="518"/>
      <c r="D194" s="627" t="s">
        <v>831</v>
      </c>
      <c r="E194" s="628">
        <v>5.0927788744401327E-2</v>
      </c>
      <c r="F194" s="628">
        <v>3.4867540531497796E-3</v>
      </c>
      <c r="G194" s="628">
        <v>7.9173203057457623E-3</v>
      </c>
      <c r="H194" s="628">
        <v>2.2831246211720165E-4</v>
      </c>
      <c r="I194" s="628">
        <v>0.21059832462864833</v>
      </c>
      <c r="J194" s="629">
        <v>5.0538967317053117E-2</v>
      </c>
      <c r="K194" s="630">
        <v>1.2287808285484383E-3</v>
      </c>
      <c r="L194" s="228">
        <v>50.437510631472186</v>
      </c>
      <c r="M194" s="228">
        <v>3.3688242088191243</v>
      </c>
      <c r="N194" s="228">
        <v>50.83734265179968</v>
      </c>
      <c r="O194" s="228">
        <v>1.4602355412431989</v>
      </c>
      <c r="P194" s="228">
        <v>219.85795522279867</v>
      </c>
      <c r="Q194" s="228">
        <v>56.258104939546989</v>
      </c>
      <c r="R194" s="228"/>
      <c r="S194" s="228"/>
      <c r="T194" s="631">
        <v>50.79889086179557</v>
      </c>
      <c r="U194" s="228">
        <v>2.8473355125991473</v>
      </c>
      <c r="V194" s="228">
        <v>1.4016302524623714E-2</v>
      </c>
      <c r="W194" s="228">
        <v>0.90575698784392511</v>
      </c>
      <c r="X194" s="631">
        <v>336.59237171375116</v>
      </c>
      <c r="Y194" s="633">
        <v>533.23158153336362</v>
      </c>
      <c r="Z194" s="634">
        <v>0.28285594249182378</v>
      </c>
      <c r="AA194" s="634">
        <v>2.7051221126478475E-5</v>
      </c>
      <c r="AB194" s="635">
        <v>7.4566997601111949E-4</v>
      </c>
      <c r="AC194" s="635">
        <v>9.1029797020167511E-6</v>
      </c>
      <c r="AD194" s="636">
        <v>1.871901962152166E-2</v>
      </c>
      <c r="AE194" s="636">
        <v>2.7968967263044815E-4</v>
      </c>
      <c r="AF194" s="637">
        <v>1.4672649664099502</v>
      </c>
      <c r="AG194" s="638">
        <v>5.0645331507396052E-5</v>
      </c>
      <c r="AH194" s="228">
        <v>50.83734265179968</v>
      </c>
      <c r="AI194" s="228">
        <v>4.0588669496296701</v>
      </c>
      <c r="AJ194" s="228">
        <v>0.95636036097280919</v>
      </c>
      <c r="AM194" s="346"/>
      <c r="AN194" s="346"/>
      <c r="AO194" s="324"/>
    </row>
    <row r="195" spans="1:41" ht="12" customHeight="1" x14ac:dyDescent="0.2">
      <c r="A195" s="29">
        <v>195</v>
      </c>
      <c r="B195" s="592"/>
      <c r="C195" s="518"/>
      <c r="D195" s="627" t="s">
        <v>832</v>
      </c>
      <c r="E195" s="628">
        <v>4.8315339382637816E-2</v>
      </c>
      <c r="F195" s="628">
        <v>3.3748900503635967E-3</v>
      </c>
      <c r="G195" s="628">
        <v>7.9006066445168176E-3</v>
      </c>
      <c r="H195" s="628">
        <v>2.9660002401212616E-4</v>
      </c>
      <c r="I195" s="628">
        <v>0.2687238124933522</v>
      </c>
      <c r="J195" s="629">
        <v>4.5598301843116168E-2</v>
      </c>
      <c r="K195" s="630">
        <v>1.1451453641934044E-3</v>
      </c>
      <c r="L195" s="228">
        <v>47.910277703304267</v>
      </c>
      <c r="M195" s="228">
        <v>3.2688696187183517</v>
      </c>
      <c r="N195" s="228">
        <v>50.730444919278973</v>
      </c>
      <c r="O195" s="228">
        <v>1.8970190002878442</v>
      </c>
      <c r="P195" s="228">
        <v>-23.576507982148684</v>
      </c>
      <c r="Q195" s="228">
        <v>60.807552570706086</v>
      </c>
      <c r="R195" s="228"/>
      <c r="S195" s="228"/>
      <c r="T195" s="631">
        <v>50.230377649736504</v>
      </c>
      <c r="U195" s="228">
        <v>3.6086141706965487</v>
      </c>
      <c r="V195" s="228">
        <v>0.72759598878523413</v>
      </c>
      <c r="W195" s="228">
        <v>0.39365948872970846</v>
      </c>
      <c r="X195" s="631">
        <v>255.80141938268693</v>
      </c>
      <c r="Y195" s="633">
        <v>411.566844589141</v>
      </c>
      <c r="Z195" s="628"/>
      <c r="AA195" s="628"/>
      <c r="AB195" s="602"/>
      <c r="AC195" s="602"/>
      <c r="AD195" s="639"/>
      <c r="AE195" s="639"/>
      <c r="AF195" s="602"/>
      <c r="AG195" s="640"/>
      <c r="AH195" s="228">
        <v>50.730444919278973</v>
      </c>
      <c r="AI195" s="228"/>
      <c r="AJ195" s="228"/>
      <c r="AM195" s="346"/>
      <c r="AN195" s="346"/>
      <c r="AO195" s="324"/>
    </row>
    <row r="196" spans="1:41" ht="12" customHeight="1" x14ac:dyDescent="0.2">
      <c r="A196" s="333">
        <v>196</v>
      </c>
      <c r="B196" s="592"/>
      <c r="C196" s="518"/>
      <c r="D196" s="627" t="s">
        <v>833</v>
      </c>
      <c r="E196" s="602">
        <v>6.0221643553033069E-2</v>
      </c>
      <c r="F196" s="602">
        <v>1.2624819700560695E-2</v>
      </c>
      <c r="G196" s="602">
        <v>7.9905404327825606E-3</v>
      </c>
      <c r="H196" s="602">
        <v>9.4818950715484286E-4</v>
      </c>
      <c r="I196" s="602">
        <v>0.28301953651601403</v>
      </c>
      <c r="J196" s="641">
        <v>6.8231178328256425E-2</v>
      </c>
      <c r="K196" s="630">
        <v>3.7470369078121744E-3</v>
      </c>
      <c r="L196" s="223">
        <v>59.377553899214192</v>
      </c>
      <c r="M196" s="223">
        <v>12.090894439216585</v>
      </c>
      <c r="N196" s="223">
        <v>51.305625230330534</v>
      </c>
      <c r="O196" s="223">
        <v>6.0639679055198572</v>
      </c>
      <c r="P196" s="223">
        <v>875.58467119412717</v>
      </c>
      <c r="Q196" s="223">
        <v>113.69542623208339</v>
      </c>
      <c r="R196" s="223"/>
      <c r="S196" s="223"/>
      <c r="T196" s="226">
        <v>52.202602549755447</v>
      </c>
      <c r="U196" s="223">
        <v>11.832830799735682</v>
      </c>
      <c r="V196" s="223">
        <v>0.45772783279235035</v>
      </c>
      <c r="W196" s="223">
        <v>0.49868464278528069</v>
      </c>
      <c r="X196" s="226">
        <v>53.21753553285771</v>
      </c>
      <c r="Y196" s="633">
        <v>100.33380595222121</v>
      </c>
      <c r="Z196" s="602"/>
      <c r="AA196" s="602"/>
      <c r="AB196" s="602"/>
      <c r="AC196" s="602"/>
      <c r="AD196" s="639"/>
      <c r="AE196" s="639"/>
      <c r="AF196" s="602"/>
      <c r="AG196" s="640"/>
      <c r="AH196" s="223">
        <v>51.305625230330534</v>
      </c>
      <c r="AI196" s="223"/>
      <c r="AJ196" s="223"/>
      <c r="AM196" s="346"/>
      <c r="AN196" s="346"/>
      <c r="AO196" s="324"/>
    </row>
    <row r="197" spans="1:41" ht="12" customHeight="1" x14ac:dyDescent="0.2">
      <c r="A197" s="29">
        <v>197</v>
      </c>
      <c r="B197" s="642" t="s">
        <v>321</v>
      </c>
      <c r="C197" s="518"/>
      <c r="D197" s="643" t="s">
        <v>834</v>
      </c>
      <c r="E197" s="644">
        <v>5.3712262595096372E-2</v>
      </c>
      <c r="F197" s="644">
        <v>5.3339843888282829E-3</v>
      </c>
      <c r="G197" s="644">
        <v>9.0229409195949212E-3</v>
      </c>
      <c r="H197" s="644">
        <v>4.7838830583261255E-4</v>
      </c>
      <c r="I197" s="644">
        <v>0.26694645156738905</v>
      </c>
      <c r="J197" s="645">
        <v>4.7704611092314796E-2</v>
      </c>
      <c r="K197" s="646">
        <v>2.091422522799034E-3</v>
      </c>
      <c r="L197" s="647">
        <v>53.124249590040613</v>
      </c>
      <c r="M197" s="647">
        <v>5.1399585513165613</v>
      </c>
      <c r="N197" s="647">
        <v>57.90476974030414</v>
      </c>
      <c r="O197" s="647">
        <v>3.0563122345513123</v>
      </c>
      <c r="P197" s="647">
        <v>84.645221675151504</v>
      </c>
      <c r="Q197" s="647">
        <v>104.00379890410346</v>
      </c>
      <c r="R197" s="647"/>
      <c r="S197" s="647"/>
      <c r="T197" s="648">
        <v>56.998550958055574</v>
      </c>
      <c r="U197" s="647">
        <v>5.7837366739122178</v>
      </c>
      <c r="V197" s="647">
        <v>0.83745181480309983</v>
      </c>
      <c r="W197" s="647">
        <v>0.36012221607371764</v>
      </c>
      <c r="X197" s="648">
        <v>270.01142422085917</v>
      </c>
      <c r="Y197" s="649">
        <v>222.65657040714649</v>
      </c>
      <c r="Z197" s="644"/>
      <c r="AA197" s="644"/>
      <c r="AB197" s="644"/>
      <c r="AC197" s="644"/>
      <c r="AD197" s="650"/>
      <c r="AE197" s="650"/>
      <c r="AF197" s="644"/>
      <c r="AG197" s="651"/>
      <c r="AH197" s="647">
        <v>57.90476974030414</v>
      </c>
      <c r="AI197" s="647"/>
      <c r="AJ197" s="647"/>
      <c r="AM197" s="346"/>
      <c r="AN197" s="346"/>
      <c r="AO197" s="324"/>
    </row>
    <row r="198" spans="1:41" ht="12" customHeight="1" x14ac:dyDescent="0.2">
      <c r="A198" s="333">
        <v>198</v>
      </c>
      <c r="B198" s="592"/>
      <c r="C198" s="518"/>
      <c r="D198" s="627" t="s">
        <v>835</v>
      </c>
      <c r="E198" s="628">
        <v>4.7143475974033767E-2</v>
      </c>
      <c r="F198" s="628">
        <v>1.8554399941163733E-2</v>
      </c>
      <c r="G198" s="628">
        <v>7.0047369941626074E-3</v>
      </c>
      <c r="H198" s="628">
        <v>1.671041149176529E-3</v>
      </c>
      <c r="I198" s="628">
        <v>0.30306794372609741</v>
      </c>
      <c r="J198" s="629">
        <v>5.7436804968606606E-2</v>
      </c>
      <c r="K198" s="630">
        <v>3.5084851564712617E-3</v>
      </c>
      <c r="L198" s="228">
        <v>46.774592896565089</v>
      </c>
      <c r="M198" s="228">
        <v>17.991635048943913</v>
      </c>
      <c r="N198" s="228">
        <v>44.998019603957054</v>
      </c>
      <c r="O198" s="228">
        <v>10.697291648396108</v>
      </c>
      <c r="P198" s="228">
        <v>508.34447790149176</v>
      </c>
      <c r="Q198" s="228">
        <v>134.32175860803889</v>
      </c>
      <c r="R198" s="228"/>
      <c r="S198" s="228"/>
      <c r="T198" s="631">
        <v>45.307010641499545</v>
      </c>
      <c r="U198" s="228">
        <v>20.463178742108148</v>
      </c>
      <c r="V198" s="228">
        <v>9.8063600177997427E-3</v>
      </c>
      <c r="W198" s="228">
        <v>0.92112000187056176</v>
      </c>
      <c r="X198" s="631">
        <v>112.22018070784006</v>
      </c>
      <c r="Y198" s="633">
        <v>99.348676443880265</v>
      </c>
      <c r="Z198" s="634">
        <v>0.28301989446508391</v>
      </c>
      <c r="AA198" s="634">
        <v>2.5494423989571337E-5</v>
      </c>
      <c r="AB198" s="635">
        <v>7.0403994819871209E-4</v>
      </c>
      <c r="AC198" s="635">
        <v>1.1609570493146915E-5</v>
      </c>
      <c r="AD198" s="636">
        <v>1.8329283348327029E-2</v>
      </c>
      <c r="AE198" s="636">
        <v>3.805373431329014E-4</v>
      </c>
      <c r="AF198" s="637">
        <v>1.467252664795891</v>
      </c>
      <c r="AG198" s="638">
        <v>4.9163628524985289E-5</v>
      </c>
      <c r="AH198" s="228">
        <v>44.998019603957054</v>
      </c>
      <c r="AI198" s="228">
        <v>9.7334027011508635</v>
      </c>
      <c r="AJ198" s="228">
        <v>0.9007997136652377</v>
      </c>
      <c r="AM198" s="346"/>
      <c r="AN198" s="346"/>
      <c r="AO198" s="324"/>
    </row>
    <row r="199" spans="1:41" ht="12" customHeight="1" x14ac:dyDescent="0.2">
      <c r="A199" s="29">
        <v>199</v>
      </c>
      <c r="B199" s="592"/>
      <c r="C199" s="518"/>
      <c r="D199" s="627" t="s">
        <v>836</v>
      </c>
      <c r="E199" s="602">
        <v>6.0174748449723092E-2</v>
      </c>
      <c r="F199" s="602">
        <v>6.5258623781823365E-3</v>
      </c>
      <c r="G199" s="602">
        <v>8.5258110133306642E-3</v>
      </c>
      <c r="H199" s="602">
        <v>6.2759868130715603E-4</v>
      </c>
      <c r="I199" s="602">
        <v>0.33938504222143617</v>
      </c>
      <c r="J199" s="641">
        <v>5.9648187998528376E-2</v>
      </c>
      <c r="K199" s="630">
        <v>3.1440956280054996E-3</v>
      </c>
      <c r="L199" s="223">
        <v>59.332641076904942</v>
      </c>
      <c r="M199" s="223">
        <v>6.2501489272237363</v>
      </c>
      <c r="N199" s="223">
        <v>54.727939103739551</v>
      </c>
      <c r="O199" s="223">
        <v>4.0115592438707175</v>
      </c>
      <c r="P199" s="223">
        <v>590.83636007297616</v>
      </c>
      <c r="Q199" s="223">
        <v>114.29860229131445</v>
      </c>
      <c r="R199" s="223"/>
      <c r="S199" s="223"/>
      <c r="T199" s="226">
        <v>55.635488318488157</v>
      </c>
      <c r="U199" s="223">
        <v>7.6426458695275219</v>
      </c>
      <c r="V199" s="223">
        <v>0.55435463902956483</v>
      </c>
      <c r="W199" s="223">
        <v>0.45654705741018553</v>
      </c>
      <c r="X199" s="226">
        <v>62.5175582619989</v>
      </c>
      <c r="Y199" s="633">
        <v>73.239371301929097</v>
      </c>
      <c r="Z199" s="634">
        <v>0.28298701983217395</v>
      </c>
      <c r="AA199" s="634">
        <v>2.3383875884736071E-5</v>
      </c>
      <c r="AB199" s="635">
        <v>6.9824108900900638E-4</v>
      </c>
      <c r="AC199" s="635">
        <v>1.0248315480105599E-5</v>
      </c>
      <c r="AD199" s="636">
        <v>1.6468342732039547E-2</v>
      </c>
      <c r="AE199" s="636">
        <v>2.6191270232417532E-4</v>
      </c>
      <c r="AF199" s="637">
        <v>1.4672610538921798</v>
      </c>
      <c r="AG199" s="638">
        <v>5.9273862986717148E-5</v>
      </c>
      <c r="AH199" s="223">
        <v>54.727939103739551</v>
      </c>
      <c r="AI199" s="223">
        <v>8.7800753347066234</v>
      </c>
      <c r="AJ199" s="223">
        <v>0.82632326735706563</v>
      </c>
      <c r="AM199" s="346"/>
      <c r="AN199" s="346"/>
      <c r="AO199" s="324"/>
    </row>
    <row r="200" spans="1:41" ht="12" customHeight="1" x14ac:dyDescent="0.2">
      <c r="A200" s="333">
        <v>200</v>
      </c>
      <c r="B200" s="592"/>
      <c r="C200" s="518"/>
      <c r="D200" s="627" t="s">
        <v>837</v>
      </c>
      <c r="E200" s="628">
        <v>4.1589428748228498E-2</v>
      </c>
      <c r="F200" s="628">
        <v>5.9005181663434022E-3</v>
      </c>
      <c r="G200" s="628">
        <v>7.9414296861441188E-3</v>
      </c>
      <c r="H200" s="628">
        <v>6.2999455372459519E-4</v>
      </c>
      <c r="I200" s="628">
        <v>0.27957665710211882</v>
      </c>
      <c r="J200" s="629">
        <v>4.2936429998045193E-2</v>
      </c>
      <c r="K200" s="630">
        <v>1.5787985531769326E-3</v>
      </c>
      <c r="L200" s="228">
        <v>41.374669614079231</v>
      </c>
      <c r="M200" s="228">
        <v>5.7520612116229781</v>
      </c>
      <c r="N200" s="228">
        <v>50.991539022682403</v>
      </c>
      <c r="O200" s="228">
        <v>4.0292081525487431</v>
      </c>
      <c r="P200" s="228">
        <v>-171.29792773710909</v>
      </c>
      <c r="Q200" s="228">
        <v>91.613430164935778</v>
      </c>
      <c r="R200" s="228"/>
      <c r="S200" s="228"/>
      <c r="T200" s="631">
        <v>48.378264517036598</v>
      </c>
      <c r="U200" s="228">
        <v>7.3688042274657128</v>
      </c>
      <c r="V200" s="228">
        <v>2.556045394191317</v>
      </c>
      <c r="W200" s="228">
        <v>0.10987254441649275</v>
      </c>
      <c r="X200" s="631">
        <v>317.43426641783429</v>
      </c>
      <c r="Y200" s="633">
        <v>244.1355796014727</v>
      </c>
      <c r="Z200" s="628"/>
      <c r="AA200" s="628"/>
      <c r="AB200" s="602"/>
      <c r="AC200" s="602"/>
      <c r="AD200" s="639"/>
      <c r="AE200" s="639"/>
      <c r="AF200" s="602"/>
      <c r="AG200" s="640"/>
      <c r="AH200" s="228">
        <v>50.991539022682403</v>
      </c>
      <c r="AI200" s="228"/>
      <c r="AJ200" s="228"/>
      <c r="AM200" s="346"/>
      <c r="AN200" s="346"/>
      <c r="AO200" s="324"/>
    </row>
    <row r="201" spans="1:41" ht="12" customHeight="1" x14ac:dyDescent="0.2">
      <c r="A201" s="29">
        <v>201</v>
      </c>
      <c r="B201" s="592"/>
      <c r="C201" s="518"/>
      <c r="D201" s="627" t="s">
        <v>838</v>
      </c>
      <c r="E201" s="628">
        <v>4.8029198996830322E-2</v>
      </c>
      <c r="F201" s="628">
        <v>9.7197955083933325E-3</v>
      </c>
      <c r="G201" s="628">
        <v>7.0898663583116688E-3</v>
      </c>
      <c r="H201" s="628">
        <v>5.9950583112899111E-4</v>
      </c>
      <c r="I201" s="628">
        <v>0.20891690472186916</v>
      </c>
      <c r="J201" s="629">
        <v>8.1365469332247781E-2</v>
      </c>
      <c r="K201" s="630">
        <v>5.7238800537806195E-3</v>
      </c>
      <c r="L201" s="228">
        <v>47.633088438766279</v>
      </c>
      <c r="M201" s="228">
        <v>9.4170235426564695</v>
      </c>
      <c r="N201" s="228">
        <v>45.54295839658176</v>
      </c>
      <c r="O201" s="228">
        <v>3.8374558429657415</v>
      </c>
      <c r="P201" s="228">
        <v>1230.2861259286851</v>
      </c>
      <c r="Q201" s="228">
        <v>138.07579471729071</v>
      </c>
      <c r="R201" s="228"/>
      <c r="S201" s="228"/>
      <c r="T201" s="631">
        <v>45.712023526187096</v>
      </c>
      <c r="U201" s="228">
        <v>7.5223745068478873</v>
      </c>
      <c r="V201" s="228">
        <v>4.9385363756663601E-2</v>
      </c>
      <c r="W201" s="228">
        <v>0.82413691171539361</v>
      </c>
      <c r="X201" s="631">
        <v>115.16763643283461</v>
      </c>
      <c r="Y201" s="633">
        <v>82.4121451528775</v>
      </c>
      <c r="Z201" s="634">
        <v>0.28300303144205924</v>
      </c>
      <c r="AA201" s="634">
        <v>2.6793826364734124E-5</v>
      </c>
      <c r="AB201" s="635">
        <v>8.2506019885810562E-4</v>
      </c>
      <c r="AC201" s="635">
        <v>9.8230312442697419E-6</v>
      </c>
      <c r="AD201" s="636">
        <v>2.1769960984657034E-2</v>
      </c>
      <c r="AE201" s="636">
        <v>2.3474479638468441E-4</v>
      </c>
      <c r="AF201" s="637">
        <v>1.4672876715866476</v>
      </c>
      <c r="AG201" s="638">
        <v>5.2945174292568295E-5</v>
      </c>
      <c r="AH201" s="228">
        <v>45.54295839658176</v>
      </c>
      <c r="AI201" s="228">
        <v>9.1450697848492872</v>
      </c>
      <c r="AJ201" s="228">
        <v>0.94676817517482215</v>
      </c>
      <c r="AM201" s="346"/>
      <c r="AN201" s="346"/>
      <c r="AO201" s="324"/>
    </row>
    <row r="202" spans="1:41" ht="12" customHeight="1" x14ac:dyDescent="0.2">
      <c r="A202" s="333">
        <v>202</v>
      </c>
      <c r="B202" s="592"/>
      <c r="C202" s="518"/>
      <c r="D202" s="627" t="s">
        <v>839</v>
      </c>
      <c r="E202" s="628">
        <v>4.5322864549115403E-2</v>
      </c>
      <c r="F202" s="628">
        <v>1.3456395428841778E-2</v>
      </c>
      <c r="G202" s="628">
        <v>6.6278364404529465E-3</v>
      </c>
      <c r="H202" s="628">
        <v>6.7658735963645232E-4</v>
      </c>
      <c r="I202" s="628">
        <v>0.1719137887507397</v>
      </c>
      <c r="J202" s="629">
        <v>8.9928451598688536E-2</v>
      </c>
      <c r="K202" s="630">
        <v>5.1769407104283859E-3</v>
      </c>
      <c r="L202" s="228">
        <v>45.007665115583933</v>
      </c>
      <c r="M202" s="228">
        <v>13.07098155005178</v>
      </c>
      <c r="N202" s="228">
        <v>42.584811618440924</v>
      </c>
      <c r="O202" s="228">
        <v>4.332844962861909</v>
      </c>
      <c r="P202" s="228">
        <v>1424.0108218853613</v>
      </c>
      <c r="Q202" s="228">
        <v>109.96544454784954</v>
      </c>
      <c r="R202" s="228"/>
      <c r="S202" s="228"/>
      <c r="T202" s="631">
        <v>42.712764864693341</v>
      </c>
      <c r="U202" s="228">
        <v>8.5550536727110487</v>
      </c>
      <c r="V202" s="228">
        <v>3.4426262178524916E-2</v>
      </c>
      <c r="W202" s="228">
        <v>0.85280438952806215</v>
      </c>
      <c r="X202" s="631">
        <v>58.352799170012844</v>
      </c>
      <c r="Y202" s="633">
        <v>63.346163901423317</v>
      </c>
      <c r="Z202" s="634">
        <v>0.28300925153797035</v>
      </c>
      <c r="AA202" s="634">
        <v>3.6214099548417377E-5</v>
      </c>
      <c r="AB202" s="635">
        <v>4.9807955063215024E-4</v>
      </c>
      <c r="AC202" s="635">
        <v>4.319649850768764E-6</v>
      </c>
      <c r="AD202" s="636">
        <v>1.2554053128752948E-2</v>
      </c>
      <c r="AE202" s="636">
        <v>1.2490813795393668E-4</v>
      </c>
      <c r="AF202" s="637">
        <v>1.4672456107173963</v>
      </c>
      <c r="AG202" s="638">
        <v>4.8070857714147237E-5</v>
      </c>
      <c r="AH202" s="228">
        <v>42.584811618440924</v>
      </c>
      <c r="AI202" s="228">
        <v>9.3109077581802246</v>
      </c>
      <c r="AJ202" s="228">
        <v>1.2796083291135327</v>
      </c>
      <c r="AM202" s="346"/>
      <c r="AN202" s="346"/>
      <c r="AO202" s="324"/>
    </row>
    <row r="203" spans="1:41" ht="12" customHeight="1" x14ac:dyDescent="0.2">
      <c r="A203" s="29">
        <v>203</v>
      </c>
      <c r="B203" s="592"/>
      <c r="C203" s="518"/>
      <c r="D203" s="627" t="s">
        <v>840</v>
      </c>
      <c r="E203" s="602">
        <v>4.6708115966313184E-2</v>
      </c>
      <c r="F203" s="602">
        <v>2.154393182519003E-2</v>
      </c>
      <c r="G203" s="602">
        <v>7.9854471029197262E-3</v>
      </c>
      <c r="H203" s="602">
        <v>1.21810137040514E-3</v>
      </c>
      <c r="I203" s="602">
        <v>0.1653566185549655</v>
      </c>
      <c r="J203" s="641">
        <v>5.818657319013764E-2</v>
      </c>
      <c r="K203" s="630">
        <v>3.1508870299243679E-3</v>
      </c>
      <c r="L203" s="223">
        <v>46.352349809254541</v>
      </c>
      <c r="M203" s="223">
        <v>20.899181865637424</v>
      </c>
      <c r="N203" s="223">
        <v>51.273051713518299</v>
      </c>
      <c r="O203" s="223">
        <v>7.7901778959185917</v>
      </c>
      <c r="P203" s="223">
        <v>536.79426959539978</v>
      </c>
      <c r="Q203" s="223">
        <v>118.50028371512335</v>
      </c>
      <c r="R203" s="223"/>
      <c r="S203" s="223"/>
      <c r="T203" s="226">
        <v>50.894801256702301</v>
      </c>
      <c r="U203" s="223">
        <v>15.242487706661841</v>
      </c>
      <c r="V203" s="223">
        <v>5.4807062690009581E-2</v>
      </c>
      <c r="W203" s="223">
        <v>0.81489986830300554</v>
      </c>
      <c r="X203" s="226">
        <v>135.22080282821148</v>
      </c>
      <c r="Y203" s="633">
        <v>141.45961640105165</v>
      </c>
      <c r="Z203" s="602"/>
      <c r="AA203" s="602"/>
      <c r="AB203" s="602"/>
      <c r="AC203" s="602"/>
      <c r="AD203" s="639"/>
      <c r="AE203" s="639"/>
      <c r="AF203" s="602"/>
      <c r="AG203" s="640"/>
      <c r="AH203" s="223">
        <v>51.273051713518299</v>
      </c>
      <c r="AI203" s="223"/>
      <c r="AJ203" s="223"/>
      <c r="AM203" s="346"/>
      <c r="AN203" s="346"/>
      <c r="AO203" s="324"/>
    </row>
    <row r="204" spans="1:41" ht="12" customHeight="1" x14ac:dyDescent="0.2">
      <c r="A204" s="333">
        <v>204</v>
      </c>
      <c r="B204" s="592"/>
      <c r="C204" s="518"/>
      <c r="D204" s="627" t="s">
        <v>841</v>
      </c>
      <c r="E204" s="628">
        <v>5.2262492924935823E-2</v>
      </c>
      <c r="F204" s="628">
        <v>5.138332817040985E-3</v>
      </c>
      <c r="G204" s="628">
        <v>7.6210092359092138E-3</v>
      </c>
      <c r="H204" s="628">
        <v>3.308254974020993E-4</v>
      </c>
      <c r="I204" s="628">
        <v>0.22076203134947162</v>
      </c>
      <c r="J204" s="629">
        <v>5.4530771254812538E-2</v>
      </c>
      <c r="K204" s="630">
        <v>1.8649991963528218E-3</v>
      </c>
      <c r="L204" s="228">
        <v>51.726253927567214</v>
      </c>
      <c r="M204" s="228">
        <v>4.9582457794483874</v>
      </c>
      <c r="N204" s="228">
        <v>48.941924570511581</v>
      </c>
      <c r="O204" s="228">
        <v>2.116508249340781</v>
      </c>
      <c r="P204" s="228">
        <v>393.03450887669339</v>
      </c>
      <c r="Q204" s="228">
        <v>76.724255377905394</v>
      </c>
      <c r="R204" s="228"/>
      <c r="S204" s="228"/>
      <c r="T204" s="631">
        <v>49.18690551432271</v>
      </c>
      <c r="U204" s="228">
        <v>4.1423253296775195</v>
      </c>
      <c r="V204" s="228">
        <v>0.31660883295790171</v>
      </c>
      <c r="W204" s="228">
        <v>0.57365421190671817</v>
      </c>
      <c r="X204" s="631">
        <v>588.7210463796373</v>
      </c>
      <c r="Y204" s="633">
        <v>359.63840051855982</v>
      </c>
      <c r="Z204" s="634">
        <v>0.28301860693849751</v>
      </c>
      <c r="AA204" s="634">
        <v>4.5633337977018742E-5</v>
      </c>
      <c r="AB204" s="635">
        <v>1.4170250005282605E-3</v>
      </c>
      <c r="AC204" s="635">
        <v>3.6159743202375602E-5</v>
      </c>
      <c r="AD204" s="636">
        <v>3.592618585949417E-2</v>
      </c>
      <c r="AE204" s="636">
        <v>1.0510936370389651E-3</v>
      </c>
      <c r="AF204" s="637">
        <v>1.4672424469044156</v>
      </c>
      <c r="AG204" s="638">
        <v>4.2373040682664684E-5</v>
      </c>
      <c r="AH204" s="228">
        <v>48.941924570511581</v>
      </c>
      <c r="AI204" s="228">
        <v>9.7495989290472593</v>
      </c>
      <c r="AJ204" s="228">
        <v>1.6123794287113877</v>
      </c>
      <c r="AM204" s="346"/>
      <c r="AN204" s="346"/>
      <c r="AO204" s="324"/>
    </row>
    <row r="205" spans="1:41" ht="12" customHeight="1" x14ac:dyDescent="0.2">
      <c r="A205" s="29">
        <v>205</v>
      </c>
      <c r="B205" s="592"/>
      <c r="C205" s="518"/>
      <c r="D205" s="627" t="s">
        <v>842</v>
      </c>
      <c r="E205" s="602">
        <v>4.9798620767367144E-2</v>
      </c>
      <c r="F205" s="602">
        <v>7.8190335840202744E-3</v>
      </c>
      <c r="G205" s="602">
        <v>7.6681707239215661E-3</v>
      </c>
      <c r="H205" s="602">
        <v>4.3945069207910651E-4</v>
      </c>
      <c r="I205" s="602">
        <v>0.18249569319682674</v>
      </c>
      <c r="J205" s="641">
        <v>6.3053046401214952E-2</v>
      </c>
      <c r="K205" s="630">
        <v>2.6485637504460738E-3</v>
      </c>
      <c r="L205" s="223">
        <v>49.345947129067575</v>
      </c>
      <c r="M205" s="223">
        <v>7.5627020620935079</v>
      </c>
      <c r="N205" s="223">
        <v>49.243640560704442</v>
      </c>
      <c r="O205" s="223">
        <v>2.8113234654639898</v>
      </c>
      <c r="P205" s="223">
        <v>710.02046740879075</v>
      </c>
      <c r="Q205" s="223">
        <v>89.303527816634357</v>
      </c>
      <c r="R205" s="223"/>
      <c r="S205" s="223"/>
      <c r="T205" s="226">
        <v>49.250817220935261</v>
      </c>
      <c r="U205" s="223">
        <v>5.5213378566179498</v>
      </c>
      <c r="V205" s="223">
        <v>1.8253185887151833E-4</v>
      </c>
      <c r="W205" s="223">
        <v>0.98920126867506386</v>
      </c>
      <c r="X205" s="226">
        <v>258.74175566252768</v>
      </c>
      <c r="Y205" s="633">
        <v>217.10229042758425</v>
      </c>
      <c r="Z205" s="602"/>
      <c r="AA205" s="602"/>
      <c r="AB205" s="602"/>
      <c r="AC205" s="602"/>
      <c r="AD205" s="639"/>
      <c r="AE205" s="639"/>
      <c r="AF205" s="602"/>
      <c r="AG205" s="640"/>
      <c r="AH205" s="223">
        <v>49.243640560704442</v>
      </c>
      <c r="AI205" s="223"/>
      <c r="AJ205" s="223"/>
      <c r="AM205" s="346"/>
      <c r="AN205" s="346"/>
      <c r="AO205" s="324"/>
    </row>
    <row r="206" spans="1:41" ht="12" customHeight="1" x14ac:dyDescent="0.2">
      <c r="A206" s="333">
        <v>206</v>
      </c>
      <c r="B206" s="592"/>
      <c r="C206" s="518"/>
      <c r="D206" s="627" t="s">
        <v>843</v>
      </c>
      <c r="E206" s="628">
        <v>6.647145544138143E-2</v>
      </c>
      <c r="F206" s="628">
        <v>5.1348794746004225E-3</v>
      </c>
      <c r="G206" s="628">
        <v>7.3474121517698452E-3</v>
      </c>
      <c r="H206" s="628">
        <v>3.7876031688589525E-4</v>
      </c>
      <c r="I206" s="628">
        <v>0.33366066198606292</v>
      </c>
      <c r="J206" s="629">
        <v>6.2832108791326238E-2</v>
      </c>
      <c r="K206" s="630">
        <v>3.0935111356032705E-3</v>
      </c>
      <c r="L206" s="228">
        <v>65.345477854898633</v>
      </c>
      <c r="M206" s="228">
        <v>4.8888974687726563</v>
      </c>
      <c r="N206" s="228">
        <v>47.191306431290123</v>
      </c>
      <c r="O206" s="228">
        <v>2.4238369493386882</v>
      </c>
      <c r="P206" s="228">
        <v>702.55331524653036</v>
      </c>
      <c r="Q206" s="228">
        <v>104.80086139264584</v>
      </c>
      <c r="R206" s="228"/>
      <c r="S206" s="228"/>
      <c r="T206" s="631">
        <v>48.696395658623651</v>
      </c>
      <c r="U206" s="228">
        <v>4.7831816752000522</v>
      </c>
      <c r="V206" s="228">
        <v>14.847433856071182</v>
      </c>
      <c r="W206" s="228">
        <v>1.1656721091247033E-4</v>
      </c>
      <c r="X206" s="631">
        <v>166.67992866143103</v>
      </c>
      <c r="Y206" s="633">
        <v>131.25400971116798</v>
      </c>
      <c r="Z206" s="628"/>
      <c r="AA206" s="628"/>
      <c r="AB206" s="602"/>
      <c r="AC206" s="602"/>
      <c r="AD206" s="639"/>
      <c r="AE206" s="639"/>
      <c r="AF206" s="602"/>
      <c r="AG206" s="640"/>
      <c r="AH206" s="228">
        <v>47.191306431290123</v>
      </c>
      <c r="AI206" s="228"/>
      <c r="AJ206" s="228"/>
      <c r="AM206" s="346"/>
      <c r="AN206" s="346"/>
      <c r="AO206" s="324"/>
    </row>
    <row r="207" spans="1:41" ht="12" customHeight="1" x14ac:dyDescent="0.2">
      <c r="A207" s="29">
        <v>207</v>
      </c>
      <c r="B207" s="592"/>
      <c r="C207" s="518"/>
      <c r="D207" s="627" t="s">
        <v>844</v>
      </c>
      <c r="E207" s="628">
        <v>5.5014666386550018E-2</v>
      </c>
      <c r="F207" s="628">
        <v>3.6768520975207421E-2</v>
      </c>
      <c r="G207" s="628">
        <v>8.0408364819525117E-3</v>
      </c>
      <c r="H207" s="628">
        <v>7.1539305736235612E-4</v>
      </c>
      <c r="I207" s="628">
        <v>6.6560383903518441E-2</v>
      </c>
      <c r="J207" s="629">
        <v>0.11206501305704468</v>
      </c>
      <c r="K207" s="630">
        <v>6.8695686861396325E-3</v>
      </c>
      <c r="L207" s="228">
        <v>54.378502939127756</v>
      </c>
      <c r="M207" s="228">
        <v>35.387311931325655</v>
      </c>
      <c r="N207" s="228">
        <v>51.627276141574583</v>
      </c>
      <c r="O207" s="228">
        <v>4.5749336573103712</v>
      </c>
      <c r="P207" s="228">
        <v>1833.1726603610202</v>
      </c>
      <c r="Q207" s="228">
        <v>111.07251213321979</v>
      </c>
      <c r="R207" s="228"/>
      <c r="S207" s="228"/>
      <c r="T207" s="631">
        <v>51.649442589218459</v>
      </c>
      <c r="U207" s="228">
        <v>9.1320099855783354</v>
      </c>
      <c r="V207" s="228">
        <v>6.031372260838083E-3</v>
      </c>
      <c r="W207" s="228">
        <v>0.93810008122258615</v>
      </c>
      <c r="X207" s="631">
        <v>440.5578367199239</v>
      </c>
      <c r="Y207" s="633">
        <v>299.78640765282353</v>
      </c>
      <c r="Z207" s="628"/>
      <c r="AA207" s="628"/>
      <c r="AB207" s="602"/>
      <c r="AC207" s="602"/>
      <c r="AD207" s="639"/>
      <c r="AE207" s="639"/>
      <c r="AF207" s="602"/>
      <c r="AG207" s="640"/>
      <c r="AH207" s="228">
        <v>51.627276141574583</v>
      </c>
      <c r="AI207" s="228"/>
      <c r="AJ207" s="228"/>
      <c r="AM207" s="346"/>
      <c r="AN207" s="346"/>
      <c r="AO207" s="324"/>
    </row>
    <row r="208" spans="1:41" ht="12" customHeight="1" x14ac:dyDescent="0.2">
      <c r="A208" s="333">
        <v>208</v>
      </c>
      <c r="B208" s="592"/>
      <c r="C208" s="518"/>
      <c r="D208" s="627" t="s">
        <v>845</v>
      </c>
      <c r="E208" s="628">
        <v>4.7077120616358922E-2</v>
      </c>
      <c r="F208" s="628">
        <v>4.8318576526676068E-3</v>
      </c>
      <c r="G208" s="628">
        <v>8.0246287416008508E-3</v>
      </c>
      <c r="H208" s="628">
        <v>4.545285777161399E-4</v>
      </c>
      <c r="I208" s="628">
        <v>0.27593196269916215</v>
      </c>
      <c r="J208" s="629">
        <v>4.1332469372541793E-2</v>
      </c>
      <c r="K208" s="630">
        <v>1.7571651411628811E-3</v>
      </c>
      <c r="L208" s="228">
        <v>46.710248093722463</v>
      </c>
      <c r="M208" s="228">
        <v>4.6856017380840633</v>
      </c>
      <c r="N208" s="228">
        <v>51.523626920785794</v>
      </c>
      <c r="O208" s="228">
        <v>2.906753849082055</v>
      </c>
      <c r="P208" s="228">
        <v>-267.05290527339184</v>
      </c>
      <c r="Q208" s="228">
        <v>107.94536671984822</v>
      </c>
      <c r="R208" s="228"/>
      <c r="S208" s="228"/>
      <c r="T208" s="631">
        <v>50.529363534729569</v>
      </c>
      <c r="U208" s="228">
        <v>5.4691808900592429</v>
      </c>
      <c r="V208" s="228">
        <v>1.0152704657530431</v>
      </c>
      <c r="W208" s="228">
        <v>0.31364538432706834</v>
      </c>
      <c r="X208" s="631">
        <v>349.71240961017423</v>
      </c>
      <c r="Y208" s="633">
        <v>278.86393414019216</v>
      </c>
      <c r="Z208" s="634">
        <v>0.28306008412454725</v>
      </c>
      <c r="AA208" s="634">
        <v>3.4262104247243187E-5</v>
      </c>
      <c r="AB208" s="635">
        <v>1.4494791501792354E-3</v>
      </c>
      <c r="AC208" s="635">
        <v>2.9714367247795116E-5</v>
      </c>
      <c r="AD208" s="636">
        <v>3.7204816966705696E-2</v>
      </c>
      <c r="AE208" s="636">
        <v>6.0834022915456454E-4</v>
      </c>
      <c r="AF208" s="637">
        <v>1.4673011788910555</v>
      </c>
      <c r="AG208" s="638">
        <v>5.3854155332978803E-5</v>
      </c>
      <c r="AH208" s="228">
        <v>51.523626920785794</v>
      </c>
      <c r="AI208" s="228">
        <v>11.269755086811971</v>
      </c>
      <c r="AJ208" s="228">
        <v>1.2104180761907695</v>
      </c>
      <c r="AM208" s="346"/>
      <c r="AN208" s="346"/>
      <c r="AO208" s="324"/>
    </row>
    <row r="209" spans="1:41" ht="12" customHeight="1" x14ac:dyDescent="0.2">
      <c r="A209" s="29">
        <v>209</v>
      </c>
      <c r="B209" s="592"/>
      <c r="C209" s="518"/>
      <c r="D209" s="627" t="s">
        <v>846</v>
      </c>
      <c r="E209" s="628">
        <v>4.6999306266989858E-2</v>
      </c>
      <c r="F209" s="628">
        <v>5.0170387891826798E-3</v>
      </c>
      <c r="G209" s="628">
        <v>7.7970250736158061E-3</v>
      </c>
      <c r="H209" s="628">
        <v>4.2245753461064568E-4</v>
      </c>
      <c r="I209" s="628">
        <v>0.2537862698639396</v>
      </c>
      <c r="J209" s="629">
        <v>5.184150121455381E-2</v>
      </c>
      <c r="K209" s="630">
        <v>1.966197610852725E-3</v>
      </c>
      <c r="L209" s="228">
        <v>46.634786309547188</v>
      </c>
      <c r="M209" s="228">
        <v>4.8655391971857389</v>
      </c>
      <c r="N209" s="228">
        <v>50.067915284137349</v>
      </c>
      <c r="O209" s="228">
        <v>2.7022666020023922</v>
      </c>
      <c r="P209" s="228">
        <v>278.42531301074905</v>
      </c>
      <c r="Q209" s="228">
        <v>86.833321345689541</v>
      </c>
      <c r="R209" s="228"/>
      <c r="S209" s="228"/>
      <c r="T209" s="631">
        <v>49.504291378149823</v>
      </c>
      <c r="U209" s="228">
        <v>5.1575190117389615</v>
      </c>
      <c r="V209" s="228">
        <v>0.48613401146206625</v>
      </c>
      <c r="W209" s="228">
        <v>0.48565474029163569</v>
      </c>
      <c r="X209" s="631">
        <v>220.00300965458203</v>
      </c>
      <c r="Y209" s="633">
        <v>198.09134206167809</v>
      </c>
      <c r="Z209" s="634">
        <v>0.28298906183085976</v>
      </c>
      <c r="AA209" s="634">
        <v>3.750325262418408E-5</v>
      </c>
      <c r="AB209" s="635">
        <v>1.7750570123926948E-3</v>
      </c>
      <c r="AC209" s="635">
        <v>1.1552421247747171E-4</v>
      </c>
      <c r="AD209" s="636">
        <v>5.0877578094857295E-2</v>
      </c>
      <c r="AE209" s="636">
        <v>3.2526094399583784E-3</v>
      </c>
      <c r="AF209" s="637">
        <v>1.4672814895778175</v>
      </c>
      <c r="AG209" s="638">
        <v>4.8296907460555606E-5</v>
      </c>
      <c r="AH209" s="228">
        <v>50.067915284137349</v>
      </c>
      <c r="AI209" s="228">
        <v>8.7164803663410027</v>
      </c>
      <c r="AJ209" s="228">
        <v>1.3252544950518075</v>
      </c>
      <c r="AM209" s="346"/>
      <c r="AN209" s="346"/>
      <c r="AO209" s="324"/>
    </row>
    <row r="210" spans="1:41" ht="12" customHeight="1" x14ac:dyDescent="0.2">
      <c r="A210" s="333">
        <v>210</v>
      </c>
      <c r="B210" s="592"/>
      <c r="C210" s="518"/>
      <c r="D210" s="627" t="s">
        <v>847</v>
      </c>
      <c r="E210" s="602">
        <v>5.6286405915751313E-2</v>
      </c>
      <c r="F210" s="602">
        <v>6.552328397951751E-3</v>
      </c>
      <c r="G210" s="602">
        <v>8.5213676571964225E-3</v>
      </c>
      <c r="H210" s="602">
        <v>5.2848785416279443E-4</v>
      </c>
      <c r="I210" s="602">
        <v>0.26638120186162412</v>
      </c>
      <c r="J210" s="641">
        <v>5.7695301294919531E-2</v>
      </c>
      <c r="K210" s="630">
        <v>2.8456081401512499E-3</v>
      </c>
      <c r="L210" s="223">
        <v>55.601732481536459</v>
      </c>
      <c r="M210" s="223">
        <v>6.2985977831323181</v>
      </c>
      <c r="N210" s="223">
        <v>54.699537473572192</v>
      </c>
      <c r="O210" s="223">
        <v>3.3780658570107431</v>
      </c>
      <c r="P210" s="223">
        <v>518.21043581423521</v>
      </c>
      <c r="Q210" s="223">
        <v>108.27276672141041</v>
      </c>
      <c r="R210" s="223"/>
      <c r="S210" s="223"/>
      <c r="T210" s="226">
        <v>54.829671342863719</v>
      </c>
      <c r="U210" s="223">
        <v>6.5064150018160776</v>
      </c>
      <c r="V210" s="223">
        <v>2.0464696347452446E-2</v>
      </c>
      <c r="W210" s="223">
        <v>0.88625008703393449</v>
      </c>
      <c r="X210" s="226">
        <v>106.60004851288949</v>
      </c>
      <c r="Y210" s="633">
        <v>119.6877837624953</v>
      </c>
      <c r="Z210" s="634">
        <v>0.28295990779859365</v>
      </c>
      <c r="AA210" s="634">
        <v>3.3324941960919592E-5</v>
      </c>
      <c r="AB210" s="635">
        <v>2.082111711629002E-3</v>
      </c>
      <c r="AC210" s="635">
        <v>1.3729145439706636E-4</v>
      </c>
      <c r="AD210" s="636">
        <v>6.1572180113208065E-2</v>
      </c>
      <c r="AE210" s="636">
        <v>3.8130869135588343E-3</v>
      </c>
      <c r="AF210" s="637">
        <v>1.4672542365634809</v>
      </c>
      <c r="AG210" s="638">
        <v>4.8733171001573493E-5</v>
      </c>
      <c r="AH210" s="223">
        <v>54.699537473572192</v>
      </c>
      <c r="AI210" s="223">
        <v>7.7705442634956841</v>
      </c>
      <c r="AJ210" s="223">
        <v>1.1777266334366971</v>
      </c>
      <c r="AM210" s="346"/>
      <c r="AN210" s="346"/>
      <c r="AO210" s="324"/>
    </row>
    <row r="211" spans="1:41" ht="12" customHeight="1" x14ac:dyDescent="0.2">
      <c r="A211" s="29">
        <v>211</v>
      </c>
      <c r="B211" s="642" t="s">
        <v>274</v>
      </c>
      <c r="C211" s="518"/>
      <c r="D211" s="643" t="s">
        <v>848</v>
      </c>
      <c r="E211" s="644">
        <v>6.1410939810531286E-2</v>
      </c>
      <c r="F211" s="644">
        <v>6.3230197556792371E-3</v>
      </c>
      <c r="G211" s="644">
        <v>9.3756838140591561E-3</v>
      </c>
      <c r="H211" s="644">
        <v>5.6778402398152455E-4</v>
      </c>
      <c r="I211" s="644">
        <v>0.2940840190593324</v>
      </c>
      <c r="J211" s="645">
        <v>5.5540225705052168E-2</v>
      </c>
      <c r="K211" s="646">
        <v>2.2218125742616934E-3</v>
      </c>
      <c r="L211" s="647">
        <v>60.515914425084169</v>
      </c>
      <c r="M211" s="647">
        <v>6.0488231885672592</v>
      </c>
      <c r="N211" s="647">
        <v>60.157968680094932</v>
      </c>
      <c r="O211" s="647">
        <v>3.6261731318315769</v>
      </c>
      <c r="P211" s="647">
        <v>434.03537447535558</v>
      </c>
      <c r="Q211" s="647">
        <v>89.101414971805113</v>
      </c>
      <c r="R211" s="647"/>
      <c r="S211" s="647"/>
      <c r="T211" s="648">
        <v>60.223017453675716</v>
      </c>
      <c r="U211" s="647">
        <v>6.9085571111371733</v>
      </c>
      <c r="V211" s="647">
        <v>3.4774308485983597E-3</v>
      </c>
      <c r="W211" s="647">
        <v>0.95297781200641118</v>
      </c>
      <c r="X211" s="648">
        <v>153.54543192302469</v>
      </c>
      <c r="Y211" s="649">
        <v>194.87493876653221</v>
      </c>
      <c r="Z211" s="652">
        <v>0.28299456555247982</v>
      </c>
      <c r="AA211" s="652">
        <v>3.7418794150869468E-5</v>
      </c>
      <c r="AB211" s="653">
        <v>1.9516693572964256E-3</v>
      </c>
      <c r="AC211" s="653">
        <v>9.2496206801273131E-5</v>
      </c>
      <c r="AD211" s="654">
        <v>4.6850453793231848E-2</v>
      </c>
      <c r="AE211" s="654">
        <v>2.0764610812728729E-3</v>
      </c>
      <c r="AF211" s="655">
        <v>1.4672316432779591</v>
      </c>
      <c r="AG211" s="656">
        <v>4.8311192600770028E-5</v>
      </c>
      <c r="AH211" s="647">
        <v>60.157968680094932</v>
      </c>
      <c r="AI211" s="647">
        <v>9.113908471923617</v>
      </c>
      <c r="AJ211" s="647">
        <v>1.3222442656387461</v>
      </c>
      <c r="AM211" s="346"/>
      <c r="AN211" s="346"/>
      <c r="AO211" s="324"/>
    </row>
    <row r="212" spans="1:41" ht="12" customHeight="1" x14ac:dyDescent="0.2">
      <c r="A212" s="333">
        <v>212</v>
      </c>
      <c r="B212" s="592"/>
      <c r="C212" s="518"/>
      <c r="D212" s="627" t="s">
        <v>849</v>
      </c>
      <c r="E212" s="628">
        <v>6.1589928534324483E-2</v>
      </c>
      <c r="F212" s="628">
        <v>2.3085566788016445E-3</v>
      </c>
      <c r="G212" s="628">
        <v>9.5404921765248479E-3</v>
      </c>
      <c r="H212" s="628">
        <v>1.9696396469493559E-4</v>
      </c>
      <c r="I212" s="628">
        <v>0.27539443541461328</v>
      </c>
      <c r="J212" s="629">
        <v>4.686855809982278E-2</v>
      </c>
      <c r="K212" s="630">
        <v>5.9700574101240124E-4</v>
      </c>
      <c r="L212" s="228">
        <v>60.687126900786879</v>
      </c>
      <c r="M212" s="228">
        <v>2.2080741971378788</v>
      </c>
      <c r="N212" s="228">
        <v>61.210437306701444</v>
      </c>
      <c r="O212" s="228">
        <v>1.2577121028962803</v>
      </c>
      <c r="P212" s="228">
        <v>42.534978849323686</v>
      </c>
      <c r="Q212" s="228">
        <v>30.457707667540632</v>
      </c>
      <c r="R212" s="228"/>
      <c r="S212" s="228"/>
      <c r="T212" s="631">
        <v>61.123587284312201</v>
      </c>
      <c r="U212" s="228">
        <v>2.4051618941843955</v>
      </c>
      <c r="V212" s="228">
        <v>5.5592437371705987E-2</v>
      </c>
      <c r="W212" s="228">
        <v>0.81360407700370152</v>
      </c>
      <c r="X212" s="631">
        <v>1157.5470304568189</v>
      </c>
      <c r="Y212" s="633">
        <v>2284.4090808356746</v>
      </c>
      <c r="Z212" s="634">
        <v>0.28298921465955595</v>
      </c>
      <c r="AA212" s="634">
        <v>3.109813733989085E-5</v>
      </c>
      <c r="AB212" s="635">
        <v>3.8546973242599707E-3</v>
      </c>
      <c r="AC212" s="635">
        <v>6.2174625547714883E-5</v>
      </c>
      <c r="AD212" s="636">
        <v>0.10284582907949458</v>
      </c>
      <c r="AE212" s="636">
        <v>1.831032308560288E-3</v>
      </c>
      <c r="AF212" s="637">
        <v>1.46727406547345</v>
      </c>
      <c r="AG212" s="638">
        <v>4.4350739903234487E-5</v>
      </c>
      <c r="AH212" s="228">
        <v>61.210437306701444</v>
      </c>
      <c r="AI212" s="228">
        <v>8.869452368525323</v>
      </c>
      <c r="AJ212" s="228">
        <v>1.0989159914558153</v>
      </c>
      <c r="AM212" s="346"/>
      <c r="AN212" s="346"/>
      <c r="AO212" s="324"/>
    </row>
    <row r="213" spans="1:41" ht="12" customHeight="1" x14ac:dyDescent="0.2">
      <c r="A213" s="29">
        <v>213</v>
      </c>
      <c r="B213" s="592"/>
      <c r="C213" s="518"/>
      <c r="D213" s="627" t="s">
        <v>850</v>
      </c>
      <c r="E213" s="628">
        <v>5.8713615816610103E-2</v>
      </c>
      <c r="F213" s="628">
        <v>6.2563221984635866E-3</v>
      </c>
      <c r="G213" s="628">
        <v>9.7336925660332606E-3</v>
      </c>
      <c r="H213" s="628">
        <v>3.7718198490828501E-4</v>
      </c>
      <c r="I213" s="628">
        <v>0.18182895424023901</v>
      </c>
      <c r="J213" s="629">
        <v>5.6707616137782003E-2</v>
      </c>
      <c r="K213" s="630">
        <v>1.9979647007929142E-3</v>
      </c>
      <c r="L213" s="228">
        <v>57.932275135591155</v>
      </c>
      <c r="M213" s="228">
        <v>6.0002662109286575</v>
      </c>
      <c r="N213" s="228">
        <v>62.443999092542583</v>
      </c>
      <c r="O213" s="228">
        <v>2.4080322511280485</v>
      </c>
      <c r="P213" s="228">
        <v>480.18098653538652</v>
      </c>
      <c r="Q213" s="228">
        <v>77.850782278429804</v>
      </c>
      <c r="R213" s="228"/>
      <c r="S213" s="228"/>
      <c r="T213" s="631">
        <v>62.048940529375834</v>
      </c>
      <c r="U213" s="228">
        <v>4.6989920417901283</v>
      </c>
      <c r="V213" s="228">
        <v>0.5590292450320381</v>
      </c>
      <c r="W213" s="228">
        <v>0.45465461575176669</v>
      </c>
      <c r="X213" s="631">
        <v>301.88850844643122</v>
      </c>
      <c r="Y213" s="633">
        <v>278.22797113378891</v>
      </c>
      <c r="Z213" s="634">
        <v>0.28298144906550998</v>
      </c>
      <c r="AA213" s="634">
        <v>3.1413921142266141E-5</v>
      </c>
      <c r="AB213" s="635">
        <v>1.4597325198357598E-3</v>
      </c>
      <c r="AC213" s="635">
        <v>2.4659633861993718E-5</v>
      </c>
      <c r="AD213" s="636">
        <v>3.625144093398347E-2</v>
      </c>
      <c r="AE213" s="636">
        <v>6.4877729538134873E-4</v>
      </c>
      <c r="AF213" s="637">
        <v>1.467174607161075</v>
      </c>
      <c r="AG213" s="638">
        <v>3.8142651684786757E-5</v>
      </c>
      <c r="AH213" s="228">
        <v>62.443999092542583</v>
      </c>
      <c r="AI213" s="228">
        <v>8.7175584700207605</v>
      </c>
      <c r="AJ213" s="228">
        <v>1.1101053177162097</v>
      </c>
      <c r="AM213" s="346"/>
      <c r="AN213" s="346"/>
      <c r="AO213" s="324"/>
    </row>
    <row r="214" spans="1:41" ht="12" customHeight="1" x14ac:dyDescent="0.2">
      <c r="A214" s="333">
        <v>214</v>
      </c>
      <c r="B214" s="592"/>
      <c r="C214" s="518"/>
      <c r="D214" s="627" t="s">
        <v>851</v>
      </c>
      <c r="E214" s="628">
        <v>8.1120168804062476E-2</v>
      </c>
      <c r="F214" s="628">
        <v>1.5848653550827794E-2</v>
      </c>
      <c r="G214" s="628">
        <v>9.5693908982167168E-3</v>
      </c>
      <c r="H214" s="628">
        <v>1.4474696550742722E-3</v>
      </c>
      <c r="I214" s="628">
        <v>0.38710755800112895</v>
      </c>
      <c r="J214" s="629">
        <v>6.0933327233487766E-2</v>
      </c>
      <c r="K214" s="630">
        <v>2.4259193054494152E-3</v>
      </c>
      <c r="L214" s="228">
        <v>79.197539686096505</v>
      </c>
      <c r="M214" s="228">
        <v>14.884981981467341</v>
      </c>
      <c r="N214" s="228">
        <v>61.394967263127995</v>
      </c>
      <c r="O214" s="228">
        <v>9.2425434019395052</v>
      </c>
      <c r="P214" s="228">
        <v>636.88145628328493</v>
      </c>
      <c r="Q214" s="228">
        <v>85.668666051241217</v>
      </c>
      <c r="R214" s="228"/>
      <c r="S214" s="228"/>
      <c r="T214" s="631">
        <v>64.125649321196477</v>
      </c>
      <c r="U214" s="228">
        <v>17.953141570393107</v>
      </c>
      <c r="V214" s="228">
        <v>1.5614460470338674</v>
      </c>
      <c r="W214" s="228">
        <v>0.21145758148096017</v>
      </c>
      <c r="X214" s="631">
        <v>165.14812389472999</v>
      </c>
      <c r="Y214" s="633">
        <v>203.81840306059433</v>
      </c>
      <c r="Z214" s="634">
        <v>0.28299928820166248</v>
      </c>
      <c r="AA214" s="634">
        <v>3.1476191413325499E-5</v>
      </c>
      <c r="AB214" s="635">
        <v>1.0764907931187671E-3</v>
      </c>
      <c r="AC214" s="635">
        <v>5.140644012406516E-6</v>
      </c>
      <c r="AD214" s="636">
        <v>2.6875841962884547E-2</v>
      </c>
      <c r="AE214" s="636">
        <v>1.5522294964634241E-4</v>
      </c>
      <c r="AF214" s="637">
        <v>1.4672234090477667</v>
      </c>
      <c r="AG214" s="638">
        <v>5.5663450466919062E-5</v>
      </c>
      <c r="AH214" s="228">
        <v>61.394967263127995</v>
      </c>
      <c r="AI214" s="228">
        <v>9.3420234514513929</v>
      </c>
      <c r="AJ214" s="228">
        <v>1.1122357096140778</v>
      </c>
      <c r="AM214" s="346"/>
      <c r="AN214" s="346"/>
      <c r="AO214" s="324"/>
    </row>
    <row r="215" spans="1:41" ht="12" customHeight="1" x14ac:dyDescent="0.2">
      <c r="A215" s="29">
        <v>215</v>
      </c>
      <c r="B215" s="592"/>
      <c r="C215" s="518"/>
      <c r="D215" s="627" t="s">
        <v>852</v>
      </c>
      <c r="E215" s="628">
        <v>6.3473716263774044E-2</v>
      </c>
      <c r="F215" s="628">
        <v>6.4971265866697369E-3</v>
      </c>
      <c r="G215" s="628">
        <v>1.0203758152432511E-2</v>
      </c>
      <c r="H215" s="628">
        <v>3.9173164725794671E-4</v>
      </c>
      <c r="I215" s="628">
        <v>0.18753015145947904</v>
      </c>
      <c r="J215" s="629">
        <v>5.2036226900640262E-2</v>
      </c>
      <c r="K215" s="630">
        <v>1.8621058492226819E-3</v>
      </c>
      <c r="L215" s="228">
        <v>62.487323936885218</v>
      </c>
      <c r="M215" s="228">
        <v>6.2033241913546657</v>
      </c>
      <c r="N215" s="228">
        <v>65.444327163405177</v>
      </c>
      <c r="O215" s="228">
        <v>2.4997575252381563</v>
      </c>
      <c r="P215" s="228">
        <v>287.00227461313574</v>
      </c>
      <c r="Q215" s="228">
        <v>81.802458244767038</v>
      </c>
      <c r="R215" s="228"/>
      <c r="S215" s="228"/>
      <c r="T215" s="631">
        <v>65.188926050332881</v>
      </c>
      <c r="U215" s="228">
        <v>4.8824898589488432</v>
      </c>
      <c r="V215" s="228">
        <v>0.22524330276943177</v>
      </c>
      <c r="W215" s="228">
        <v>0.6350737865515923</v>
      </c>
      <c r="X215" s="631">
        <v>237.22499699121425</v>
      </c>
      <c r="Y215" s="633">
        <v>291.04868230012818</v>
      </c>
      <c r="Z215" s="634">
        <v>0.28296185585576483</v>
      </c>
      <c r="AA215" s="634">
        <v>2.8874173243282084E-5</v>
      </c>
      <c r="AB215" s="635">
        <v>1.7259124314427884E-3</v>
      </c>
      <c r="AC215" s="635">
        <v>3.7020101930557075E-5</v>
      </c>
      <c r="AD215" s="636">
        <v>4.3944102265142775E-2</v>
      </c>
      <c r="AE215" s="636">
        <v>1.081803106812625E-3</v>
      </c>
      <c r="AF215" s="637">
        <v>1.4672872140707742</v>
      </c>
      <c r="AG215" s="638">
        <v>6.4580658012421306E-5</v>
      </c>
      <c r="AH215" s="228">
        <v>65.444327163405177</v>
      </c>
      <c r="AI215" s="228">
        <v>8.0760688868342516</v>
      </c>
      <c r="AJ215" s="228">
        <v>1.0204263453092497</v>
      </c>
      <c r="AM215" s="346"/>
      <c r="AN215" s="346"/>
      <c r="AO215" s="324"/>
    </row>
    <row r="216" spans="1:41" ht="12" customHeight="1" x14ac:dyDescent="0.2">
      <c r="A216" s="333">
        <v>216</v>
      </c>
      <c r="B216" s="592"/>
      <c r="C216" s="518"/>
      <c r="D216" s="627" t="s">
        <v>853</v>
      </c>
      <c r="E216" s="628">
        <v>6.4520702634011246E-2</v>
      </c>
      <c r="F216" s="628">
        <v>4.5857580565955135E-3</v>
      </c>
      <c r="G216" s="628">
        <v>9.5880604393567808E-3</v>
      </c>
      <c r="H216" s="628">
        <v>3.4757378558750943E-4</v>
      </c>
      <c r="I216" s="628">
        <v>0.255019979129746</v>
      </c>
      <c r="J216" s="629">
        <v>5.0803254831290924E-2</v>
      </c>
      <c r="K216" s="630">
        <v>1.3976228332130381E-3</v>
      </c>
      <c r="L216" s="228">
        <v>63.486473458773069</v>
      </c>
      <c r="M216" s="228">
        <v>4.3740821624997324</v>
      </c>
      <c r="N216" s="228">
        <v>61.514176980728891</v>
      </c>
      <c r="O216" s="228">
        <v>2.2193255532026823</v>
      </c>
      <c r="P216" s="228">
        <v>231.91326149007179</v>
      </c>
      <c r="Q216" s="228">
        <v>63.51613567014337</v>
      </c>
      <c r="R216" s="228"/>
      <c r="S216" s="228"/>
      <c r="T216" s="631">
        <v>61.766041228951202</v>
      </c>
      <c r="U216" s="228">
        <v>4.295573258738778</v>
      </c>
      <c r="V216" s="228">
        <v>0.203291063742088</v>
      </c>
      <c r="W216" s="228">
        <v>0.65207887830622391</v>
      </c>
      <c r="X216" s="631">
        <v>233.6788226083271</v>
      </c>
      <c r="Y216" s="633">
        <v>558.11558175502512</v>
      </c>
      <c r="Z216" s="628"/>
      <c r="AA216" s="628"/>
      <c r="AB216" s="602"/>
      <c r="AC216" s="602"/>
      <c r="AD216" s="639"/>
      <c r="AE216" s="639"/>
      <c r="AF216" s="602"/>
      <c r="AG216" s="640"/>
      <c r="AH216" s="228">
        <v>61.514176980728891</v>
      </c>
      <c r="AI216" s="228"/>
      <c r="AJ216" s="228"/>
      <c r="AM216" s="346"/>
      <c r="AN216" s="346"/>
      <c r="AO216" s="324"/>
    </row>
    <row r="217" spans="1:41" ht="12" customHeight="1" x14ac:dyDescent="0.2">
      <c r="A217" s="29">
        <v>217</v>
      </c>
      <c r="B217" s="592"/>
      <c r="C217" s="518"/>
      <c r="D217" s="627" t="s">
        <v>854</v>
      </c>
      <c r="E217" s="602">
        <v>6.1001826788582056E-2</v>
      </c>
      <c r="F217" s="602">
        <v>4.9807683782332728E-3</v>
      </c>
      <c r="G217" s="602">
        <v>9.8359980238983697E-3</v>
      </c>
      <c r="H217" s="602">
        <v>3.2205672344574887E-4</v>
      </c>
      <c r="I217" s="602">
        <v>0.20050741426019544</v>
      </c>
      <c r="J217" s="641">
        <v>5.4529174488120245E-2</v>
      </c>
      <c r="K217" s="630">
        <v>1.4750373124231223E-3</v>
      </c>
      <c r="L217" s="223">
        <v>60.124467067589698</v>
      </c>
      <c r="M217" s="223">
        <v>4.7666155474616101</v>
      </c>
      <c r="N217" s="223">
        <v>63.097111840398817</v>
      </c>
      <c r="O217" s="223">
        <v>2.0558893063107142</v>
      </c>
      <c r="P217" s="223">
        <v>392.9688181055991</v>
      </c>
      <c r="Q217" s="223">
        <v>60.684078701965632</v>
      </c>
      <c r="R217" s="223"/>
      <c r="S217" s="223"/>
      <c r="T217" s="226">
        <v>62.803263742020249</v>
      </c>
      <c r="U217" s="223">
        <v>4.0013377001928676</v>
      </c>
      <c r="V217" s="223">
        <v>0.3848209212035909</v>
      </c>
      <c r="W217" s="223">
        <v>0.53503754692188177</v>
      </c>
      <c r="X217" s="226">
        <v>267.13621357001546</v>
      </c>
      <c r="Y217" s="633">
        <v>347.42702698501353</v>
      </c>
      <c r="Z217" s="634">
        <v>0.28290285999760523</v>
      </c>
      <c r="AA217" s="634">
        <v>4.3551230650112613E-5</v>
      </c>
      <c r="AB217" s="635">
        <v>1.8200566426432869E-3</v>
      </c>
      <c r="AC217" s="635">
        <v>5.501912421822209E-5</v>
      </c>
      <c r="AD217" s="636">
        <v>4.751711639106123E-2</v>
      </c>
      <c r="AE217" s="636">
        <v>1.5180951774914865E-3</v>
      </c>
      <c r="AF217" s="637">
        <v>1.4672255095383548</v>
      </c>
      <c r="AG217" s="638">
        <v>5.1294253800130259E-5</v>
      </c>
      <c r="AH217" s="223">
        <v>63.097111840398817</v>
      </c>
      <c r="AI217" s="223">
        <v>5.9366312527442311</v>
      </c>
      <c r="AJ217" s="223">
        <v>1.5394411583708016</v>
      </c>
      <c r="AM217" s="346"/>
      <c r="AN217" s="346"/>
      <c r="AO217" s="324"/>
    </row>
    <row r="218" spans="1:41" ht="12" customHeight="1" x14ac:dyDescent="0.2">
      <c r="A218" s="333">
        <v>218</v>
      </c>
      <c r="B218" s="592"/>
      <c r="C218" s="518"/>
      <c r="D218" s="627" t="s">
        <v>855</v>
      </c>
      <c r="E218" s="628">
        <v>6.0133268176921752E-2</v>
      </c>
      <c r="F218" s="628">
        <v>4.5761623821694731E-3</v>
      </c>
      <c r="G218" s="628">
        <v>8.6488175808806227E-3</v>
      </c>
      <c r="H218" s="628">
        <v>3.9366338012064757E-4</v>
      </c>
      <c r="I218" s="628">
        <v>0.29905541151152132</v>
      </c>
      <c r="J218" s="629">
        <v>5.2921365807093459E-2</v>
      </c>
      <c r="K218" s="630">
        <v>1.7004555980151077E-3</v>
      </c>
      <c r="L218" s="228">
        <v>59.292912541501622</v>
      </c>
      <c r="M218" s="228">
        <v>4.382993979423814</v>
      </c>
      <c r="N218" s="228">
        <v>55.51413904031341</v>
      </c>
      <c r="O218" s="228">
        <v>2.5159571422231735</v>
      </c>
      <c r="P218" s="228">
        <v>325.42706415365132</v>
      </c>
      <c r="Q218" s="228">
        <v>72.949015689477662</v>
      </c>
      <c r="R218" s="228"/>
      <c r="S218" s="228"/>
      <c r="T218" s="631">
        <v>56.114377860598687</v>
      </c>
      <c r="U218" s="228">
        <v>4.8372049506131027</v>
      </c>
      <c r="V218" s="228">
        <v>0.75174562104001807</v>
      </c>
      <c r="W218" s="228">
        <v>0.38592572938826564</v>
      </c>
      <c r="X218" s="631">
        <v>82.875701971124812</v>
      </c>
      <c r="Y218" s="633">
        <v>242.86760201864652</v>
      </c>
      <c r="Z218" s="628"/>
      <c r="AA218" s="628"/>
      <c r="AB218" s="602"/>
      <c r="AC218" s="602"/>
      <c r="AD218" s="639"/>
      <c r="AE218" s="639"/>
      <c r="AF218" s="602"/>
      <c r="AG218" s="640"/>
      <c r="AH218" s="228">
        <v>55.51413904031341</v>
      </c>
      <c r="AI218" s="228"/>
      <c r="AJ218" s="228"/>
      <c r="AM218" s="346"/>
      <c r="AN218" s="346"/>
      <c r="AO218" s="324"/>
    </row>
    <row r="219" spans="1:41" ht="12" customHeight="1" x14ac:dyDescent="0.2">
      <c r="A219" s="29">
        <v>219</v>
      </c>
      <c r="B219" s="592"/>
      <c r="C219" s="518"/>
      <c r="D219" s="627" t="s">
        <v>856</v>
      </c>
      <c r="E219" s="628">
        <v>7.874083933619265E-2</v>
      </c>
      <c r="F219" s="628">
        <v>5.8380640048287394E-3</v>
      </c>
      <c r="G219" s="628">
        <v>9.9998645167918478E-3</v>
      </c>
      <c r="H219" s="628">
        <v>5.461047956101439E-4</v>
      </c>
      <c r="I219" s="628">
        <v>0.36828418232606575</v>
      </c>
      <c r="J219" s="629">
        <v>5.2955864932560333E-2</v>
      </c>
      <c r="K219" s="630">
        <v>1.5360606270615597E-3</v>
      </c>
      <c r="L219" s="228">
        <v>76.960421845671405</v>
      </c>
      <c r="M219" s="228">
        <v>5.4951764484782135</v>
      </c>
      <c r="N219" s="228">
        <v>64.143089194964006</v>
      </c>
      <c r="O219" s="228">
        <v>3.4855625461142243</v>
      </c>
      <c r="P219" s="228">
        <v>326.90638892314519</v>
      </c>
      <c r="Q219" s="228">
        <v>65.83625624525493</v>
      </c>
      <c r="R219" s="228"/>
      <c r="S219" s="228"/>
      <c r="T219" s="631">
        <v>66.391147418801197</v>
      </c>
      <c r="U219" s="228">
        <v>6.7126527086826249</v>
      </c>
      <c r="V219" s="228">
        <v>5.7687879239880058</v>
      </c>
      <c r="W219" s="228">
        <v>1.6313282965356425E-2</v>
      </c>
      <c r="X219" s="631">
        <v>330.66910273595164</v>
      </c>
      <c r="Y219" s="633">
        <v>448.08957247948285</v>
      </c>
      <c r="Z219" s="628"/>
      <c r="AA219" s="628"/>
      <c r="AB219" s="602"/>
      <c r="AC219" s="602"/>
      <c r="AD219" s="639"/>
      <c r="AE219" s="639"/>
      <c r="AF219" s="602"/>
      <c r="AG219" s="640"/>
      <c r="AH219" s="228">
        <v>64.143089194964006</v>
      </c>
      <c r="AI219" s="228"/>
      <c r="AJ219" s="228"/>
      <c r="AM219" s="346"/>
      <c r="AN219" s="346"/>
      <c r="AO219" s="324"/>
    </row>
    <row r="220" spans="1:41" ht="12" customHeight="1" x14ac:dyDescent="0.2">
      <c r="A220" s="333">
        <v>220</v>
      </c>
      <c r="B220" s="592"/>
      <c r="C220" s="518"/>
      <c r="D220" s="627" t="s">
        <v>857</v>
      </c>
      <c r="E220" s="628">
        <v>5.4924231441946199E-2</v>
      </c>
      <c r="F220" s="628">
        <v>6.334937412838239E-3</v>
      </c>
      <c r="G220" s="628">
        <v>9.3253676837418992E-3</v>
      </c>
      <c r="H220" s="628">
        <v>4.0538352916023564E-4</v>
      </c>
      <c r="I220" s="628">
        <v>0.1884481156658199</v>
      </c>
      <c r="J220" s="629">
        <v>4.7907532335946669E-2</v>
      </c>
      <c r="K220" s="630">
        <v>1.6394161001981808E-3</v>
      </c>
      <c r="L220" s="228">
        <v>54.291461451505839</v>
      </c>
      <c r="M220" s="228">
        <v>6.0974882372797845</v>
      </c>
      <c r="N220" s="228">
        <v>59.8366148908433</v>
      </c>
      <c r="O220" s="228">
        <v>2.5891255835270601</v>
      </c>
      <c r="P220" s="228">
        <v>94.705378610812403</v>
      </c>
      <c r="Q220" s="228">
        <v>81.028407174000861</v>
      </c>
      <c r="R220" s="228"/>
      <c r="S220" s="228"/>
      <c r="T220" s="631">
        <v>59.285681539539546</v>
      </c>
      <c r="U220" s="228">
        <v>5.0326523076429757</v>
      </c>
      <c r="V220" s="228">
        <v>0.81420712454154964</v>
      </c>
      <c r="W220" s="228">
        <v>0.3668779049517692</v>
      </c>
      <c r="X220" s="631">
        <v>384.51503214399975</v>
      </c>
      <c r="Y220" s="633">
        <v>463.14576741925401</v>
      </c>
      <c r="Z220" s="628"/>
      <c r="AA220" s="628"/>
      <c r="AB220" s="602"/>
      <c r="AC220" s="602"/>
      <c r="AD220" s="639"/>
      <c r="AE220" s="639"/>
      <c r="AF220" s="602"/>
      <c r="AG220" s="640"/>
      <c r="AH220" s="228">
        <v>59.8366148908433</v>
      </c>
      <c r="AI220" s="228"/>
      <c r="AJ220" s="228"/>
      <c r="AM220" s="346"/>
      <c r="AN220" s="346"/>
      <c r="AO220" s="324"/>
    </row>
    <row r="221" spans="1:41" ht="12" customHeight="1" x14ac:dyDescent="0.2">
      <c r="A221" s="29">
        <v>221</v>
      </c>
      <c r="B221" s="592"/>
      <c r="C221" s="518"/>
      <c r="D221" s="627" t="s">
        <v>858</v>
      </c>
      <c r="E221" s="628">
        <v>5.4937245478459934E-2</v>
      </c>
      <c r="F221" s="628">
        <v>4.9057871465291846E-3</v>
      </c>
      <c r="G221" s="628">
        <v>9.7637769522528044E-3</v>
      </c>
      <c r="H221" s="628">
        <v>3.7268310017525097E-4</v>
      </c>
      <c r="I221" s="628">
        <v>0.21372239561917242</v>
      </c>
      <c r="J221" s="629">
        <v>4.6351056152186564E-2</v>
      </c>
      <c r="K221" s="630">
        <v>1.3813458869097902E-3</v>
      </c>
      <c r="L221" s="228">
        <v>54.3039876123702</v>
      </c>
      <c r="M221" s="228">
        <v>4.7218478187408719</v>
      </c>
      <c r="N221" s="228">
        <v>62.636063125231239</v>
      </c>
      <c r="O221" s="228">
        <v>2.3792392609430171</v>
      </c>
      <c r="P221" s="228">
        <v>15.919761842126997</v>
      </c>
      <c r="Q221" s="228">
        <v>71.618795612029274</v>
      </c>
      <c r="R221" s="228"/>
      <c r="S221" s="228"/>
      <c r="T221" s="631">
        <v>61.445832382937418</v>
      </c>
      <c r="U221" s="228">
        <v>4.5576880634633303</v>
      </c>
      <c r="V221" s="228">
        <v>3.01636787233147</v>
      </c>
      <c r="W221" s="228">
        <v>8.2427594663173967E-2</v>
      </c>
      <c r="X221" s="631">
        <v>404.71111763677021</v>
      </c>
      <c r="Y221" s="633">
        <v>542.96797014368292</v>
      </c>
      <c r="Z221" s="628"/>
      <c r="AA221" s="628"/>
      <c r="AB221" s="602"/>
      <c r="AC221" s="602"/>
      <c r="AD221" s="639"/>
      <c r="AE221" s="639"/>
      <c r="AF221" s="602"/>
      <c r="AG221" s="640"/>
      <c r="AH221" s="228">
        <v>62.636063125231239</v>
      </c>
      <c r="AI221" s="228"/>
      <c r="AJ221" s="228"/>
      <c r="AM221" s="346"/>
      <c r="AN221" s="346"/>
      <c r="AO221" s="324"/>
    </row>
    <row r="222" spans="1:41" ht="12" customHeight="1" x14ac:dyDescent="0.2">
      <c r="A222" s="333">
        <v>222</v>
      </c>
      <c r="B222" s="592"/>
      <c r="C222" s="518"/>
      <c r="D222" s="627" t="s">
        <v>859</v>
      </c>
      <c r="E222" s="628">
        <v>6.2044282505902187E-2</v>
      </c>
      <c r="F222" s="628">
        <v>3.8446668100297339E-3</v>
      </c>
      <c r="G222" s="628">
        <v>9.9144132779382405E-3</v>
      </c>
      <c r="H222" s="628">
        <v>3.8308052182656227E-4</v>
      </c>
      <c r="I222" s="628">
        <v>0.31177128606503174</v>
      </c>
      <c r="J222" s="629">
        <v>4.6310118870168858E-2</v>
      </c>
      <c r="K222" s="630">
        <v>8.6183813991397838E-4</v>
      </c>
      <c r="L222" s="228">
        <v>61.121611641672068</v>
      </c>
      <c r="M222" s="228">
        <v>3.6757502381276983</v>
      </c>
      <c r="N222" s="228">
        <v>63.597665971405981</v>
      </c>
      <c r="O222" s="228">
        <v>2.4452524652835916</v>
      </c>
      <c r="P222" s="228">
        <v>13.795916923980274</v>
      </c>
      <c r="Q222" s="228">
        <v>44.74131811813595</v>
      </c>
      <c r="R222" s="228"/>
      <c r="S222" s="228"/>
      <c r="T222" s="631">
        <v>63.028884854273159</v>
      </c>
      <c r="U222" s="228">
        <v>4.5819501986888937</v>
      </c>
      <c r="V222" s="228">
        <v>0.44214600527549131</v>
      </c>
      <c r="W222" s="228">
        <v>0.50609033466167308</v>
      </c>
      <c r="X222" s="631">
        <v>1188.63979920457</v>
      </c>
      <c r="Y222" s="633">
        <v>911.73205874593543</v>
      </c>
      <c r="Z222" s="628"/>
      <c r="AA222" s="628"/>
      <c r="AB222" s="602"/>
      <c r="AC222" s="602"/>
      <c r="AD222" s="639"/>
      <c r="AE222" s="639"/>
      <c r="AF222" s="602"/>
      <c r="AG222" s="640"/>
      <c r="AH222" s="228">
        <v>63.597665971405981</v>
      </c>
      <c r="AI222" s="228"/>
      <c r="AJ222" s="228"/>
      <c r="AM222" s="346"/>
      <c r="AN222" s="346"/>
      <c r="AO222" s="324"/>
    </row>
    <row r="223" spans="1:41" ht="12" customHeight="1" x14ac:dyDescent="0.2">
      <c r="A223" s="29">
        <v>223</v>
      </c>
      <c r="B223" s="592"/>
      <c r="C223" s="518"/>
      <c r="D223" s="627" t="s">
        <v>860</v>
      </c>
      <c r="E223" s="628">
        <v>6.3540936547680338E-2</v>
      </c>
      <c r="F223" s="628">
        <v>7.9992340415324381E-3</v>
      </c>
      <c r="G223" s="628">
        <v>9.7102405371430698E-3</v>
      </c>
      <c r="H223" s="628">
        <v>5.1681103312170953E-4</v>
      </c>
      <c r="I223" s="628">
        <v>0.21138637972648663</v>
      </c>
      <c r="J223" s="629">
        <v>6.2138511597688705E-2</v>
      </c>
      <c r="K223" s="630">
        <v>2.3009830690291673E-3</v>
      </c>
      <c r="L223" s="228">
        <v>62.55150246715182</v>
      </c>
      <c r="M223" s="228">
        <v>7.6370230855172458</v>
      </c>
      <c r="N223" s="228">
        <v>62.294273230719256</v>
      </c>
      <c r="O223" s="228">
        <v>3.2995386593435021</v>
      </c>
      <c r="P223" s="228">
        <v>678.87931271181503</v>
      </c>
      <c r="Q223" s="228">
        <v>79.128973292011295</v>
      </c>
      <c r="R223" s="228"/>
      <c r="S223" s="228"/>
      <c r="T223" s="631">
        <v>62.318684183349312</v>
      </c>
      <c r="U223" s="228">
        <v>6.4371922919471469</v>
      </c>
      <c r="V223" s="228">
        <v>1.1297219927460505E-3</v>
      </c>
      <c r="W223" s="228">
        <v>0.97319460354849996</v>
      </c>
      <c r="X223" s="631">
        <v>123.56036456569888</v>
      </c>
      <c r="Y223" s="633">
        <v>154.6302772815516</v>
      </c>
      <c r="Z223" s="634">
        <v>0.2829804079277049</v>
      </c>
      <c r="AA223" s="634">
        <v>2.7648463311681541E-5</v>
      </c>
      <c r="AB223" s="635">
        <v>1.5663514927970257E-3</v>
      </c>
      <c r="AC223" s="635">
        <v>8.8805319476727382E-5</v>
      </c>
      <c r="AD223" s="636">
        <v>4.3946023991703963E-2</v>
      </c>
      <c r="AE223" s="636">
        <v>2.2151001366154583E-3</v>
      </c>
      <c r="AF223" s="637">
        <v>1.4672946236186781</v>
      </c>
      <c r="AG223" s="638">
        <v>5.0129402141433394E-5</v>
      </c>
      <c r="AH223" s="228">
        <v>62.294273230719256</v>
      </c>
      <c r="AI223" s="228">
        <v>8.6732014135312916</v>
      </c>
      <c r="AJ223" s="228">
        <v>0.97704514295368106</v>
      </c>
      <c r="AM223" s="346"/>
      <c r="AN223" s="346"/>
      <c r="AO223" s="324"/>
    </row>
    <row r="224" spans="1:41" ht="12" customHeight="1" x14ac:dyDescent="0.2">
      <c r="A224" s="333">
        <v>224</v>
      </c>
      <c r="B224" s="592"/>
      <c r="C224" s="518"/>
      <c r="D224" s="627" t="s">
        <v>861</v>
      </c>
      <c r="E224" s="628">
        <v>5.6599677044311611E-2</v>
      </c>
      <c r="F224" s="628">
        <v>4.7189627109947944E-3</v>
      </c>
      <c r="G224" s="628">
        <v>1.0007846548906555E-2</v>
      </c>
      <c r="H224" s="628">
        <v>2.6531337675338455E-4</v>
      </c>
      <c r="I224" s="628">
        <v>0.158984915838351</v>
      </c>
      <c r="J224" s="629">
        <v>5.1629071299794126E-2</v>
      </c>
      <c r="K224" s="630">
        <v>1.1880826767830459E-3</v>
      </c>
      <c r="L224" s="228">
        <v>55.902827935674701</v>
      </c>
      <c r="M224" s="228">
        <v>4.534881913932411</v>
      </c>
      <c r="N224" s="228">
        <v>64.194035025265038</v>
      </c>
      <c r="O224" s="228">
        <v>1.6933728984886784</v>
      </c>
      <c r="P224" s="228">
        <v>269.01652426676401</v>
      </c>
      <c r="Q224" s="228">
        <v>52.774539507538897</v>
      </c>
      <c r="R224" s="228"/>
      <c r="S224" s="228"/>
      <c r="T224" s="631">
        <v>63.53305197819585</v>
      </c>
      <c r="U224" s="228">
        <v>3.3079300857923211</v>
      </c>
      <c r="V224" s="228">
        <v>3.2976900998468941</v>
      </c>
      <c r="W224" s="228">
        <v>6.9377610179544622E-2</v>
      </c>
      <c r="X224" s="631">
        <v>628.67344817100195</v>
      </c>
      <c r="Y224" s="633">
        <v>1065.046096462185</v>
      </c>
      <c r="Z224" s="628"/>
      <c r="AA224" s="628"/>
      <c r="AB224" s="602"/>
      <c r="AC224" s="602"/>
      <c r="AD224" s="639"/>
      <c r="AE224" s="639"/>
      <c r="AF224" s="602"/>
      <c r="AG224" s="640"/>
      <c r="AH224" s="228">
        <v>64.194035025265038</v>
      </c>
      <c r="AI224" s="228"/>
      <c r="AJ224" s="228"/>
      <c r="AM224" s="346"/>
      <c r="AN224" s="346"/>
      <c r="AO224" s="324"/>
    </row>
    <row r="225" spans="1:41" ht="12" customHeight="1" x14ac:dyDescent="0.2">
      <c r="A225" s="29">
        <v>225</v>
      </c>
      <c r="B225" s="592"/>
      <c r="C225" s="518"/>
      <c r="D225" s="627" t="s">
        <v>862</v>
      </c>
      <c r="E225" s="628">
        <v>5.6119033642362294E-2</v>
      </c>
      <c r="F225" s="628">
        <v>1.4665894099430676E-2</v>
      </c>
      <c r="G225" s="628">
        <v>9.0389944166207464E-3</v>
      </c>
      <c r="H225" s="628">
        <v>4.5581876159156095E-4</v>
      </c>
      <c r="I225" s="628">
        <v>9.6481427912395432E-2</v>
      </c>
      <c r="J225" s="629">
        <v>8.8296590850470674E-2</v>
      </c>
      <c r="K225" s="630">
        <v>4.446150833885199E-3</v>
      </c>
      <c r="L225" s="228">
        <v>55.440828739141743</v>
      </c>
      <c r="M225" s="228">
        <v>14.100210161030176</v>
      </c>
      <c r="N225" s="228">
        <v>58.007331003751183</v>
      </c>
      <c r="O225" s="228">
        <v>2.9120743058052447</v>
      </c>
      <c r="P225" s="228">
        <v>1388.945413898788</v>
      </c>
      <c r="Q225" s="228">
        <v>96.651592772322132</v>
      </c>
      <c r="R225" s="228"/>
      <c r="S225" s="228"/>
      <c r="T225" s="631">
        <v>57.948824655489304</v>
      </c>
      <c r="U225" s="228">
        <v>5.7886010602727316</v>
      </c>
      <c r="V225" s="228">
        <v>3.3118084897049017E-2</v>
      </c>
      <c r="W225" s="228">
        <v>0.85559778681504017</v>
      </c>
      <c r="X225" s="631">
        <v>119.04476717392691</v>
      </c>
      <c r="Y225" s="633">
        <v>153.4838213373848</v>
      </c>
      <c r="Z225" s="628"/>
      <c r="AA225" s="628"/>
      <c r="AB225" s="602"/>
      <c r="AC225" s="602"/>
      <c r="AD225" s="639"/>
      <c r="AE225" s="639"/>
      <c r="AF225" s="602"/>
      <c r="AG225" s="640"/>
      <c r="AH225" s="228">
        <v>58.007331003751183</v>
      </c>
      <c r="AI225" s="228"/>
      <c r="AJ225" s="228"/>
      <c r="AM225" s="346"/>
      <c r="AN225" s="346"/>
      <c r="AO225" s="324"/>
    </row>
    <row r="226" spans="1:41" ht="12" customHeight="1" x14ac:dyDescent="0.2">
      <c r="A226" s="333">
        <v>226</v>
      </c>
      <c r="B226" s="592"/>
      <c r="C226" s="518"/>
      <c r="D226" s="627" t="s">
        <v>863</v>
      </c>
      <c r="E226" s="628">
        <v>6.1854293290864344E-2</v>
      </c>
      <c r="F226" s="628">
        <v>5.9569213910535138E-3</v>
      </c>
      <c r="G226" s="628">
        <v>9.6825023274959947E-3</v>
      </c>
      <c r="H226" s="628">
        <v>4.3795384818309861E-4</v>
      </c>
      <c r="I226" s="628">
        <v>0.23483278097282312</v>
      </c>
      <c r="J226" s="629">
        <v>5.2638656681795917E-2</v>
      </c>
      <c r="K226" s="630">
        <v>1.8513602214530061E-3</v>
      </c>
      <c r="L226" s="228">
        <v>60.939953409999482</v>
      </c>
      <c r="M226" s="228">
        <v>5.6962212878693697</v>
      </c>
      <c r="N226" s="228">
        <v>62.117178419719622</v>
      </c>
      <c r="O226" s="228">
        <v>2.7961580908153367</v>
      </c>
      <c r="P226" s="228">
        <v>313.25322760788896</v>
      </c>
      <c r="Q226" s="228">
        <v>80.022787795684806</v>
      </c>
      <c r="R226" s="228"/>
      <c r="S226" s="228"/>
      <c r="T226" s="631">
        <v>61.970400276001307</v>
      </c>
      <c r="U226" s="228">
        <v>5.4072712659901798</v>
      </c>
      <c r="V226" s="228">
        <v>4.2308696591715725E-2</v>
      </c>
      <c r="W226" s="228">
        <v>0.83703291739689112</v>
      </c>
      <c r="X226" s="631">
        <v>281.01522103101433</v>
      </c>
      <c r="Y226" s="633">
        <v>284.3666015989254</v>
      </c>
      <c r="Z226" s="634">
        <v>0.28297648756188198</v>
      </c>
      <c r="AA226" s="634">
        <v>3.1215435422511244E-5</v>
      </c>
      <c r="AB226" s="635">
        <v>1.2071990743580563E-3</v>
      </c>
      <c r="AC226" s="635">
        <v>1.2576494993554982E-5</v>
      </c>
      <c r="AD226" s="636">
        <v>3.5332977335178345E-2</v>
      </c>
      <c r="AE226" s="636">
        <v>3.6743979122768976E-4</v>
      </c>
      <c r="AF226" s="637">
        <v>1.4672489673892535</v>
      </c>
      <c r="AG226" s="638">
        <v>5.1441118774662094E-5</v>
      </c>
      <c r="AH226" s="228">
        <v>62.117178419719622</v>
      </c>
      <c r="AI226" s="228">
        <v>8.5455754121733829</v>
      </c>
      <c r="AJ226" s="228">
        <v>1.103110569060441</v>
      </c>
      <c r="AM226" s="346"/>
      <c r="AN226" s="346"/>
      <c r="AO226" s="324"/>
    </row>
    <row r="227" spans="1:41" ht="12" customHeight="1" x14ac:dyDescent="0.2">
      <c r="A227" s="29">
        <v>227</v>
      </c>
      <c r="B227" s="592"/>
      <c r="C227" s="518"/>
      <c r="D227" s="627" t="s">
        <v>864</v>
      </c>
      <c r="E227" s="628">
        <v>5.9518869023582804E-2</v>
      </c>
      <c r="F227" s="628">
        <v>4.6865812975878723E-3</v>
      </c>
      <c r="G227" s="628">
        <v>9.5215297039563402E-3</v>
      </c>
      <c r="H227" s="628">
        <v>3.5589801881461707E-4</v>
      </c>
      <c r="I227" s="628">
        <v>0.23734897646658029</v>
      </c>
      <c r="J227" s="629">
        <v>4.9859089754617808E-2</v>
      </c>
      <c r="K227" s="630">
        <v>9.5472315186426236E-4</v>
      </c>
      <c r="L227" s="228">
        <v>58.704277741707344</v>
      </c>
      <c r="M227" s="228">
        <v>4.4913548653141202</v>
      </c>
      <c r="N227" s="228">
        <v>61.089351425463917</v>
      </c>
      <c r="O227" s="228">
        <v>2.2726271489669205</v>
      </c>
      <c r="P227" s="228">
        <v>188.42951467638844</v>
      </c>
      <c r="Q227" s="228">
        <v>44.561674870214354</v>
      </c>
      <c r="R227" s="228"/>
      <c r="S227" s="228"/>
      <c r="T227" s="631">
        <v>60.768731525769105</v>
      </c>
      <c r="U227" s="228">
        <v>4.3798070958339581</v>
      </c>
      <c r="V227" s="228">
        <v>0.27809002779909386</v>
      </c>
      <c r="W227" s="228">
        <v>0.59795384842240717</v>
      </c>
      <c r="X227" s="631">
        <v>1041.7616077899813</v>
      </c>
      <c r="Y227" s="633">
        <v>1299.4659339291695</v>
      </c>
      <c r="Z227" s="634">
        <v>0.28294185595186433</v>
      </c>
      <c r="AA227" s="634">
        <v>4.4123556382445227E-5</v>
      </c>
      <c r="AB227" s="635">
        <v>3.386627835616501E-3</v>
      </c>
      <c r="AC227" s="635">
        <v>2.3200207287348121E-4</v>
      </c>
      <c r="AD227" s="636">
        <v>0.10144657888458086</v>
      </c>
      <c r="AE227" s="636">
        <v>6.7910322168089239E-3</v>
      </c>
      <c r="AF227" s="637">
        <v>1.4672680468256687</v>
      </c>
      <c r="AG227" s="638">
        <v>4.5339325649814298E-5</v>
      </c>
      <c r="AH227" s="228">
        <v>61.089351425463917</v>
      </c>
      <c r="AI227" s="228">
        <v>7.2109671520908929</v>
      </c>
      <c r="AJ227" s="228">
        <v>1.5594566676607853</v>
      </c>
      <c r="AM227" s="346"/>
      <c r="AN227" s="346"/>
      <c r="AO227" s="324"/>
    </row>
    <row r="228" spans="1:41" ht="12" customHeight="1" x14ac:dyDescent="0.2">
      <c r="A228" s="333">
        <v>228</v>
      </c>
      <c r="B228" s="592"/>
      <c r="C228" s="518"/>
      <c r="D228" s="627" t="s">
        <v>865</v>
      </c>
      <c r="E228" s="602">
        <v>5.9003741419464691E-2</v>
      </c>
      <c r="F228" s="602">
        <v>5.8524861160954436E-3</v>
      </c>
      <c r="G228" s="602">
        <v>9.4102327717694063E-3</v>
      </c>
      <c r="H228" s="602">
        <v>4.2330705231669638E-4</v>
      </c>
      <c r="I228" s="602">
        <v>0.22675887878278539</v>
      </c>
      <c r="J228" s="641">
        <v>5.3316157776781108E-2</v>
      </c>
      <c r="K228" s="630">
        <v>1.730570240665562E-3</v>
      </c>
      <c r="L228" s="223">
        <v>58.210488487614533</v>
      </c>
      <c r="M228" s="223">
        <v>5.6114204221215029</v>
      </c>
      <c r="N228" s="223">
        <v>60.378613067548393</v>
      </c>
      <c r="O228" s="223">
        <v>2.7033732142271951</v>
      </c>
      <c r="P228" s="223">
        <v>342.27539515839806</v>
      </c>
      <c r="Q228" s="223">
        <v>73.470895962096805</v>
      </c>
      <c r="R228" s="223"/>
      <c r="S228" s="223"/>
      <c r="T228" s="226">
        <v>60.114718023589901</v>
      </c>
      <c r="U228" s="223">
        <v>5.229435900808328</v>
      </c>
      <c r="V228" s="223">
        <v>0.14752517255252612</v>
      </c>
      <c r="W228" s="223">
        <v>0.70091112232157871</v>
      </c>
      <c r="X228" s="226">
        <v>220.80300637360821</v>
      </c>
      <c r="Y228" s="633">
        <v>241.67936959894328</v>
      </c>
      <c r="Z228" s="602"/>
      <c r="AA228" s="602"/>
      <c r="AB228" s="602"/>
      <c r="AC228" s="602"/>
      <c r="AD228" s="639"/>
      <c r="AE228" s="639"/>
      <c r="AF228" s="602"/>
      <c r="AG228" s="640"/>
      <c r="AH228" s="223">
        <v>60.378613067548393</v>
      </c>
      <c r="AI228" s="223"/>
      <c r="AJ228" s="223"/>
      <c r="AM228" s="346"/>
      <c r="AN228" s="346"/>
      <c r="AO228" s="324"/>
    </row>
    <row r="229" spans="1:41" ht="12" customHeight="1" x14ac:dyDescent="0.2">
      <c r="A229" s="29">
        <v>229</v>
      </c>
      <c r="B229" s="642" t="s">
        <v>279</v>
      </c>
      <c r="C229" s="518"/>
      <c r="D229" s="643" t="s">
        <v>866</v>
      </c>
      <c r="E229" s="644">
        <v>4.1121831585889168E-2</v>
      </c>
      <c r="F229" s="644">
        <v>2.9903659127843733E-3</v>
      </c>
      <c r="G229" s="644">
        <v>6.2633554471898398E-3</v>
      </c>
      <c r="H229" s="644">
        <v>1.8816874439945782E-4</v>
      </c>
      <c r="I229" s="644">
        <v>0.20656586175782093</v>
      </c>
      <c r="J229" s="645">
        <v>4.970094398396821E-2</v>
      </c>
      <c r="K229" s="646">
        <v>1.1160922465885974E-3</v>
      </c>
      <c r="L229" s="647">
        <v>40.918734841544619</v>
      </c>
      <c r="M229" s="647">
        <v>2.9164376144653796</v>
      </c>
      <c r="N229" s="647">
        <v>40.250263701266597</v>
      </c>
      <c r="O229" s="647">
        <v>1.2054634166695373</v>
      </c>
      <c r="P229" s="647">
        <v>181.03132294114664</v>
      </c>
      <c r="Q229" s="647">
        <v>52.330227056603668</v>
      </c>
      <c r="R229" s="647"/>
      <c r="S229" s="647"/>
      <c r="T229" s="648">
        <v>40.307306143478321</v>
      </c>
      <c r="U229" s="647">
        <v>2.3589330995477735</v>
      </c>
      <c r="V229" s="647">
        <v>5.2503241992779622E-2</v>
      </c>
      <c r="W229" s="647">
        <v>0.81876372259317476</v>
      </c>
      <c r="X229" s="648">
        <v>3108.9512917261568</v>
      </c>
      <c r="Y229" s="649">
        <v>1734.4404227084049</v>
      </c>
      <c r="Z229" s="652">
        <v>0.28273682325080529</v>
      </c>
      <c r="AA229" s="652">
        <v>3.5495544642022608E-5</v>
      </c>
      <c r="AB229" s="653">
        <v>6.5510363573742449E-4</v>
      </c>
      <c r="AC229" s="653">
        <v>6.7875309058614661E-5</v>
      </c>
      <c r="AD229" s="654">
        <v>2.2304095021978266E-2</v>
      </c>
      <c r="AE229" s="654">
        <v>2.9430566757798035E-3</v>
      </c>
      <c r="AF229" s="655">
        <v>1.4672688527936248</v>
      </c>
      <c r="AG229" s="656">
        <v>4.7482482367981255E-5</v>
      </c>
      <c r="AH229" s="647">
        <v>40.250263701266597</v>
      </c>
      <c r="AI229" s="647">
        <v>-0.37881795198851309</v>
      </c>
      <c r="AJ229" s="647">
        <v>1.2554270163294519</v>
      </c>
      <c r="AM229" s="346"/>
      <c r="AN229" s="346"/>
      <c r="AO229" s="324"/>
    </row>
    <row r="230" spans="1:41" ht="12" customHeight="1" x14ac:dyDescent="0.2">
      <c r="A230" s="333">
        <v>230</v>
      </c>
      <c r="B230" s="592"/>
      <c r="C230" s="518"/>
      <c r="D230" s="627" t="s">
        <v>867</v>
      </c>
      <c r="E230" s="628">
        <v>4.2376072539276381E-2</v>
      </c>
      <c r="F230" s="628">
        <v>2.9836391572742771E-3</v>
      </c>
      <c r="G230" s="628">
        <v>6.385712765983092E-3</v>
      </c>
      <c r="H230" s="628">
        <v>2.0622433204989531E-4</v>
      </c>
      <c r="I230" s="628">
        <v>0.22933742680052041</v>
      </c>
      <c r="J230" s="629">
        <v>4.8913425557021356E-2</v>
      </c>
      <c r="K230" s="630">
        <v>9.2539954416763167E-4</v>
      </c>
      <c r="L230" s="228">
        <v>42.141232027730553</v>
      </c>
      <c r="M230" s="228">
        <v>2.906375843748727</v>
      </c>
      <c r="N230" s="228">
        <v>41.034072432339059</v>
      </c>
      <c r="O230" s="228">
        <v>1.3209721103542578</v>
      </c>
      <c r="P230" s="228">
        <v>143.68335132383211</v>
      </c>
      <c r="Q230" s="228">
        <v>44.391928056070434</v>
      </c>
      <c r="R230" s="228"/>
      <c r="S230" s="228"/>
      <c r="T230" s="631">
        <v>41.147328557998016</v>
      </c>
      <c r="U230" s="228">
        <v>2.5741841181215421</v>
      </c>
      <c r="V230" s="228">
        <v>0.14526474721728244</v>
      </c>
      <c r="W230" s="228">
        <v>0.70310201869682543</v>
      </c>
      <c r="X230" s="631">
        <v>456.50478273328321</v>
      </c>
      <c r="Y230" s="633">
        <v>2371.0760449479162</v>
      </c>
      <c r="Z230" s="634">
        <v>0.28262138785665386</v>
      </c>
      <c r="AA230" s="634">
        <v>2.8701202274262635E-5</v>
      </c>
      <c r="AB230" s="635">
        <v>7.7787581038250874E-4</v>
      </c>
      <c r="AC230" s="635">
        <v>1.4965338111873172E-5</v>
      </c>
      <c r="AD230" s="636">
        <v>2.2934996878700046E-2</v>
      </c>
      <c r="AE230" s="636">
        <v>5.4879324549357924E-4</v>
      </c>
      <c r="AF230" s="637">
        <v>1.4672413730643439</v>
      </c>
      <c r="AG230" s="638">
        <v>3.7843034636885391E-5</v>
      </c>
      <c r="AH230" s="228">
        <v>41.034072432339059</v>
      </c>
      <c r="AI230" s="228">
        <v>-4.4479352875416618</v>
      </c>
      <c r="AJ230" s="228">
        <v>1.0155353949652226</v>
      </c>
      <c r="AM230" s="346"/>
      <c r="AN230" s="346"/>
      <c r="AO230" s="324"/>
    </row>
    <row r="231" spans="1:41" ht="12" customHeight="1" x14ac:dyDescent="0.2">
      <c r="A231" s="29">
        <v>231</v>
      </c>
      <c r="B231" s="592"/>
      <c r="C231" s="518"/>
      <c r="D231" s="627" t="s">
        <v>868</v>
      </c>
      <c r="E231" s="628">
        <v>4.1149699025573687E-2</v>
      </c>
      <c r="F231" s="628">
        <v>3.2908480141145557E-3</v>
      </c>
      <c r="G231" s="628">
        <v>6.0947247505128144E-3</v>
      </c>
      <c r="H231" s="628">
        <v>2.5929920586963584E-4</v>
      </c>
      <c r="I231" s="628">
        <v>0.26599650610660625</v>
      </c>
      <c r="J231" s="629">
        <v>4.6581230995729847E-2</v>
      </c>
      <c r="K231" s="630">
        <v>1.4273705448959284E-3</v>
      </c>
      <c r="L231" s="228">
        <v>40.945912974251165</v>
      </c>
      <c r="M231" s="228">
        <v>3.2094052445130399</v>
      </c>
      <c r="N231" s="228">
        <v>39.16987614217382</v>
      </c>
      <c r="O231" s="228">
        <v>1.6614241552083446</v>
      </c>
      <c r="P231" s="228">
        <v>27.810737803086361</v>
      </c>
      <c r="Q231" s="228">
        <v>73.473865148714381</v>
      </c>
      <c r="R231" s="228"/>
      <c r="S231" s="228"/>
      <c r="T231" s="631">
        <v>39.402141982618929</v>
      </c>
      <c r="U231" s="228">
        <v>3.2156174661702219</v>
      </c>
      <c r="V231" s="228">
        <v>0.30811662163967568</v>
      </c>
      <c r="W231" s="228">
        <v>0.57883545698435035</v>
      </c>
      <c r="X231" s="631">
        <v>62.774600089039055</v>
      </c>
      <c r="Y231" s="633">
        <v>699.21941041747698</v>
      </c>
      <c r="Z231" s="634">
        <v>0.28273611574002305</v>
      </c>
      <c r="AA231" s="634">
        <v>2.8456636399874727E-5</v>
      </c>
      <c r="AB231" s="635">
        <v>1.6117571647969065E-4</v>
      </c>
      <c r="AC231" s="635">
        <v>7.3074849665060435E-6</v>
      </c>
      <c r="AD231" s="636">
        <v>3.9106011230884046E-3</v>
      </c>
      <c r="AE231" s="636">
        <v>2.0809443125339243E-4</v>
      </c>
      <c r="AF231" s="637">
        <v>1.4672450180778531</v>
      </c>
      <c r="AG231" s="638">
        <v>4.3083686862543195E-5</v>
      </c>
      <c r="AH231" s="228">
        <v>39.16987614217382</v>
      </c>
      <c r="AI231" s="228">
        <v>-0.41429437143686626</v>
      </c>
      <c r="AJ231" s="228">
        <v>1.0064733444255389</v>
      </c>
      <c r="AM231" s="346"/>
      <c r="AN231" s="346"/>
      <c r="AO231" s="324"/>
    </row>
    <row r="232" spans="1:41" ht="12" customHeight="1" x14ac:dyDescent="0.2">
      <c r="A232" s="333">
        <v>232</v>
      </c>
      <c r="B232" s="592"/>
      <c r="C232" s="518"/>
      <c r="D232" s="627" t="s">
        <v>869</v>
      </c>
      <c r="E232" s="628">
        <v>3.8205186416916399E-2</v>
      </c>
      <c r="F232" s="628">
        <v>2.5929322993889703E-3</v>
      </c>
      <c r="G232" s="628">
        <v>5.9101431069873613E-3</v>
      </c>
      <c r="H232" s="628">
        <v>1.7347219182976931E-4</v>
      </c>
      <c r="I232" s="628">
        <v>0.21623849932487996</v>
      </c>
      <c r="J232" s="629">
        <v>4.9072224228597604E-2</v>
      </c>
      <c r="K232" s="630">
        <v>1.0307971082470504E-3</v>
      </c>
      <c r="L232" s="228">
        <v>38.070203568119148</v>
      </c>
      <c r="M232" s="228">
        <v>2.5359336954656495</v>
      </c>
      <c r="N232" s="228">
        <v>37.987086033734251</v>
      </c>
      <c r="O232" s="228">
        <v>1.1117032721822364</v>
      </c>
      <c r="P232" s="228">
        <v>151.28333705643792</v>
      </c>
      <c r="Q232" s="228">
        <v>49.218785605466373</v>
      </c>
      <c r="R232" s="228"/>
      <c r="S232" s="228"/>
      <c r="T232" s="631">
        <v>37.995157411566751</v>
      </c>
      <c r="U232" s="228">
        <v>2.1680116578289654</v>
      </c>
      <c r="V232" s="228">
        <v>1.0714413757922129E-3</v>
      </c>
      <c r="W232" s="228">
        <v>0.97387510865013427</v>
      </c>
      <c r="X232" s="631">
        <v>792.93698664131057</v>
      </c>
      <c r="Y232" s="633">
        <v>2894.6237284627914</v>
      </c>
      <c r="Z232" s="634">
        <v>0.28268519618355742</v>
      </c>
      <c r="AA232" s="634">
        <v>2.6886471320483841E-5</v>
      </c>
      <c r="AB232" s="635">
        <v>5.1026281320821403E-4</v>
      </c>
      <c r="AC232" s="635">
        <v>6.0708336549315514E-6</v>
      </c>
      <c r="AD232" s="636">
        <v>1.4366804770707944E-2</v>
      </c>
      <c r="AE232" s="636">
        <v>2.5530782283884613E-4</v>
      </c>
      <c r="AF232" s="637">
        <v>1.4672675574039042</v>
      </c>
      <c r="AG232" s="638">
        <v>4.6020620838103952E-5</v>
      </c>
      <c r="AH232" s="228">
        <v>37.987086033734251</v>
      </c>
      <c r="AI232" s="228">
        <v>-2.249752910669359</v>
      </c>
      <c r="AJ232" s="228">
        <v>0.95110998677926917</v>
      </c>
      <c r="AM232" s="346"/>
      <c r="AN232" s="346"/>
      <c r="AO232" s="324"/>
    </row>
    <row r="233" spans="1:41" ht="12" customHeight="1" x14ac:dyDescent="0.2">
      <c r="A233" s="29">
        <v>233</v>
      </c>
      <c r="B233" s="592"/>
      <c r="C233" s="518"/>
      <c r="D233" s="627" t="s">
        <v>870</v>
      </c>
      <c r="E233" s="602">
        <v>4.0270217987708509E-2</v>
      </c>
      <c r="F233" s="602">
        <v>2.2992638162497581E-3</v>
      </c>
      <c r="G233" s="602">
        <v>6.2354814878849037E-3</v>
      </c>
      <c r="H233" s="602">
        <v>1.7709207222559026E-4</v>
      </c>
      <c r="I233" s="602">
        <v>0.24871060595544509</v>
      </c>
      <c r="J233" s="641">
        <v>4.7156419465399453E-2</v>
      </c>
      <c r="K233" s="630">
        <v>6.9910939459474496E-4</v>
      </c>
      <c r="L233" s="223">
        <v>40.08783509447742</v>
      </c>
      <c r="M233" s="223">
        <v>2.2442568032974686</v>
      </c>
      <c r="N233" s="223">
        <v>40.071692580341121</v>
      </c>
      <c r="O233" s="223">
        <v>1.13453447720453</v>
      </c>
      <c r="P233" s="223">
        <v>57.155871688625844</v>
      </c>
      <c r="Q233" s="223">
        <v>35.351646878408673</v>
      </c>
      <c r="R233" s="223"/>
      <c r="S233" s="223"/>
      <c r="T233" s="226">
        <v>40.073779204839703</v>
      </c>
      <c r="U233" s="223">
        <v>2.1932835683674776</v>
      </c>
      <c r="V233" s="223">
        <v>5.1531365433984375E-5</v>
      </c>
      <c r="W233" s="223">
        <v>0.99429807238432033</v>
      </c>
      <c r="X233" s="226">
        <v>816.2855175715265</v>
      </c>
      <c r="Y233" s="633">
        <v>3908.1184026118417</v>
      </c>
      <c r="Z233" s="634">
        <v>0.28261755039424297</v>
      </c>
      <c r="AA233" s="634">
        <v>4.7566701632893514E-5</v>
      </c>
      <c r="AB233" s="635">
        <v>2.7740023233205307E-3</v>
      </c>
      <c r="AC233" s="635">
        <v>2.258387414215006E-4</v>
      </c>
      <c r="AD233" s="636">
        <v>9.3410631785356565E-2</v>
      </c>
      <c r="AE233" s="636">
        <v>8.4042013720760783E-3</v>
      </c>
      <c r="AF233" s="637">
        <v>1.46719942369042</v>
      </c>
      <c r="AG233" s="638">
        <v>5.3141236490114125E-5</v>
      </c>
      <c r="AH233" s="223">
        <v>40.071692580341121</v>
      </c>
      <c r="AI233" s="223">
        <v>-4.6571018417605829</v>
      </c>
      <c r="AJ233" s="223">
        <v>1.6830767079588438</v>
      </c>
      <c r="AM233" s="346"/>
      <c r="AN233" s="346"/>
      <c r="AO233" s="324"/>
    </row>
    <row r="234" spans="1:41" ht="12" customHeight="1" x14ac:dyDescent="0.2">
      <c r="A234" s="333">
        <v>234</v>
      </c>
      <c r="B234" s="592"/>
      <c r="C234" s="518"/>
      <c r="D234" s="627" t="s">
        <v>871</v>
      </c>
      <c r="E234" s="628">
        <v>4.1704957798261728E-2</v>
      </c>
      <c r="F234" s="628">
        <v>1.7739598585847075E-3</v>
      </c>
      <c r="G234" s="628">
        <v>6.0861134078198905E-3</v>
      </c>
      <c r="H234" s="628">
        <v>1.3814150135380305E-4</v>
      </c>
      <c r="I234" s="628">
        <v>0.26680749975109463</v>
      </c>
      <c r="J234" s="629">
        <v>4.8804572794552629E-2</v>
      </c>
      <c r="K234" s="630">
        <v>6.1066682597667123E-4</v>
      </c>
      <c r="L234" s="228">
        <v>41.487285709471571</v>
      </c>
      <c r="M234" s="228">
        <v>1.7291352643381075</v>
      </c>
      <c r="N234" s="228">
        <v>39.1146999069068</v>
      </c>
      <c r="O234" s="228">
        <v>0.8851303298968366</v>
      </c>
      <c r="P234" s="228">
        <v>138.45327821735285</v>
      </c>
      <c r="Q234" s="228">
        <v>29.387760806340161</v>
      </c>
      <c r="R234" s="228"/>
      <c r="S234" s="228"/>
      <c r="T234" s="631">
        <v>39.414197967252981</v>
      </c>
      <c r="U234" s="228">
        <v>1.7160275038330688</v>
      </c>
      <c r="V234" s="228">
        <v>1.9005140585719054</v>
      </c>
      <c r="W234" s="228">
        <v>0.16802127117182875</v>
      </c>
      <c r="X234" s="631">
        <v>6227.7731696347573</v>
      </c>
      <c r="Y234" s="633">
        <v>6386.4876409869448</v>
      </c>
      <c r="Z234" s="628"/>
      <c r="AA234" s="628"/>
      <c r="AB234" s="602"/>
      <c r="AC234" s="602"/>
      <c r="AD234" s="639"/>
      <c r="AE234" s="639"/>
      <c r="AF234" s="602"/>
      <c r="AG234" s="640"/>
      <c r="AH234" s="228">
        <v>39.1146999069068</v>
      </c>
      <c r="AI234" s="228"/>
      <c r="AJ234" s="228"/>
      <c r="AM234" s="346"/>
      <c r="AN234" s="346"/>
      <c r="AO234" s="324"/>
    </row>
    <row r="235" spans="1:41" ht="12" customHeight="1" x14ac:dyDescent="0.2">
      <c r="A235" s="29">
        <v>235</v>
      </c>
      <c r="B235" s="592"/>
      <c r="C235" s="518"/>
      <c r="D235" s="627" t="s">
        <v>872</v>
      </c>
      <c r="E235" s="628">
        <v>4.1815099690064111E-2</v>
      </c>
      <c r="F235" s="628">
        <v>2.2916155560737295E-3</v>
      </c>
      <c r="G235" s="628">
        <v>6.3656270115102637E-3</v>
      </c>
      <c r="H235" s="628">
        <v>1.8191811575734738E-4</v>
      </c>
      <c r="I235" s="628">
        <v>0.26073308324990851</v>
      </c>
      <c r="J235" s="629">
        <v>4.5750304936091904E-2</v>
      </c>
      <c r="K235" s="630">
        <v>7.8032607431670201E-4</v>
      </c>
      <c r="L235" s="228">
        <v>41.594638849742047</v>
      </c>
      <c r="M235" s="228">
        <v>2.2334746356711968</v>
      </c>
      <c r="N235" s="228">
        <v>40.90541163859168</v>
      </c>
      <c r="O235" s="228">
        <v>1.1653016457682517</v>
      </c>
      <c r="P235" s="228">
        <v>-15.524709176589003</v>
      </c>
      <c r="Q235" s="228">
        <v>41.234510940112493</v>
      </c>
      <c r="R235" s="228"/>
      <c r="S235" s="228"/>
      <c r="T235" s="631">
        <v>40.999127619682589</v>
      </c>
      <c r="U235" s="228">
        <v>2.24997815358287</v>
      </c>
      <c r="V235" s="228">
        <v>9.5166049454365284E-2</v>
      </c>
      <c r="W235" s="228">
        <v>0.75770922545626296</v>
      </c>
      <c r="X235" s="631">
        <v>448.75397144508241</v>
      </c>
      <c r="Y235" s="633">
        <v>3304.7118308085401</v>
      </c>
      <c r="Z235" s="634">
        <v>0.28263007424864772</v>
      </c>
      <c r="AA235" s="634">
        <v>2.668879262458037E-5</v>
      </c>
      <c r="AB235" s="635">
        <v>7.411529336419125E-4</v>
      </c>
      <c r="AC235" s="635">
        <v>1.794581251290367E-5</v>
      </c>
      <c r="AD235" s="636">
        <v>2.0937545643445361E-2</v>
      </c>
      <c r="AE235" s="636">
        <v>5.6660099746512168E-4</v>
      </c>
      <c r="AF235" s="637">
        <v>1.4672524093122563</v>
      </c>
      <c r="AG235" s="638">
        <v>4.9175744199104498E-5</v>
      </c>
      <c r="AH235" s="228">
        <v>40.90541163859168</v>
      </c>
      <c r="AI235" s="228">
        <v>-4.1424836268553005</v>
      </c>
      <c r="AJ235" s="228">
        <v>0.94430122822316964</v>
      </c>
      <c r="AM235" s="346"/>
      <c r="AN235" s="346"/>
      <c r="AO235" s="324"/>
    </row>
    <row r="236" spans="1:41" ht="12" customHeight="1" x14ac:dyDescent="0.2">
      <c r="A236" s="333">
        <v>236</v>
      </c>
      <c r="B236" s="592"/>
      <c r="C236" s="518"/>
      <c r="D236" s="627" t="s">
        <v>873</v>
      </c>
      <c r="E236" s="628">
        <v>4.0988065323015854E-2</v>
      </c>
      <c r="F236" s="628">
        <v>2.1581790883619524E-3</v>
      </c>
      <c r="G236" s="628">
        <v>6.2737018146514162E-3</v>
      </c>
      <c r="H236" s="628">
        <v>1.6644317685878058E-4</v>
      </c>
      <c r="I236" s="628">
        <v>0.251931264939878</v>
      </c>
      <c r="J236" s="629">
        <v>4.9559450925775121E-2</v>
      </c>
      <c r="K236" s="630">
        <v>7.9415271972065841E-4</v>
      </c>
      <c r="L236" s="228">
        <v>40.788267187740587</v>
      </c>
      <c r="M236" s="228">
        <v>2.1050947126238628</v>
      </c>
      <c r="N236" s="228">
        <v>40.316545183834222</v>
      </c>
      <c r="O236" s="228">
        <v>1.0662721820943681</v>
      </c>
      <c r="P236" s="228">
        <v>174.38362313532454</v>
      </c>
      <c r="Q236" s="228">
        <v>37.387334009993026</v>
      </c>
      <c r="R236" s="228"/>
      <c r="S236" s="228"/>
      <c r="T236" s="631">
        <v>40.377235636580764</v>
      </c>
      <c r="U236" s="228">
        <v>2.0624624596188155</v>
      </c>
      <c r="V236" s="228">
        <v>5.012958678886921E-2</v>
      </c>
      <c r="W236" s="228">
        <v>0.82284060003452586</v>
      </c>
      <c r="X236" s="631">
        <v>993.61663437437232</v>
      </c>
      <c r="Y236" s="633">
        <v>3556.9715365345642</v>
      </c>
      <c r="Z236" s="634">
        <v>0.2826854663187654</v>
      </c>
      <c r="AA236" s="634">
        <v>2.396739474570612E-5</v>
      </c>
      <c r="AB236" s="635">
        <v>5.1253727281611006E-4</v>
      </c>
      <c r="AC236" s="635">
        <v>5.7383466365419943E-6</v>
      </c>
      <c r="AD236" s="636">
        <v>1.312853094111717E-2</v>
      </c>
      <c r="AE236" s="636">
        <v>1.537360995191015E-4</v>
      </c>
      <c r="AF236" s="637">
        <v>1.467289421147667</v>
      </c>
      <c r="AG236" s="638">
        <v>4.5371188537028996E-5</v>
      </c>
      <c r="AH236" s="228">
        <v>40.316545183834222</v>
      </c>
      <c r="AI236" s="228">
        <v>-2.1899522228792714</v>
      </c>
      <c r="AJ236" s="228">
        <v>0.84784672724135379</v>
      </c>
      <c r="AM236" s="346"/>
      <c r="AN236" s="346"/>
      <c r="AO236" s="324"/>
    </row>
    <row r="237" spans="1:41" ht="12" customHeight="1" x14ac:dyDescent="0.2">
      <c r="A237" s="29">
        <v>237</v>
      </c>
      <c r="B237" s="592"/>
      <c r="C237" s="518"/>
      <c r="D237" s="627" t="s">
        <v>874</v>
      </c>
      <c r="E237" s="602">
        <v>3.8297200633142445E-2</v>
      </c>
      <c r="F237" s="602">
        <v>1.960042755193867E-3</v>
      </c>
      <c r="G237" s="602">
        <v>6.2144607279425697E-3</v>
      </c>
      <c r="H237" s="602">
        <v>1.446964942151594E-4</v>
      </c>
      <c r="I237" s="602">
        <v>0.22747100715407528</v>
      </c>
      <c r="J237" s="641">
        <v>4.8623492400795193E-2</v>
      </c>
      <c r="K237" s="630">
        <v>7.6759035842912911E-4</v>
      </c>
      <c r="L237" s="223">
        <v>38.160191113000735</v>
      </c>
      <c r="M237" s="223">
        <v>1.9167866349529801</v>
      </c>
      <c r="N237" s="223">
        <v>39.937022373472516</v>
      </c>
      <c r="O237" s="223">
        <v>0.92701264871065647</v>
      </c>
      <c r="P237" s="223">
        <v>129.71568939485374</v>
      </c>
      <c r="Q237" s="223">
        <v>37.137142760415912</v>
      </c>
      <c r="R237" s="223"/>
      <c r="S237" s="223"/>
      <c r="T237" s="226">
        <v>39.719159242953737</v>
      </c>
      <c r="U237" s="223">
        <v>1.7927428240894911</v>
      </c>
      <c r="V237" s="223">
        <v>0.84868021999468291</v>
      </c>
      <c r="W237" s="223">
        <v>0.35692661648643687</v>
      </c>
      <c r="X237" s="226">
        <v>999.79659570777176</v>
      </c>
      <c r="Y237" s="633">
        <v>3601.2954558532015</v>
      </c>
      <c r="Z237" s="634">
        <v>0.28265026682418859</v>
      </c>
      <c r="AA237" s="634">
        <v>2.6017499845522813E-5</v>
      </c>
      <c r="AB237" s="635">
        <v>4.8153440163543415E-4</v>
      </c>
      <c r="AC237" s="635">
        <v>1.850384163773367E-5</v>
      </c>
      <c r="AD237" s="636">
        <v>1.3200958705732681E-2</v>
      </c>
      <c r="AE237" s="636">
        <v>6.1477610831753673E-4</v>
      </c>
      <c r="AF237" s="637">
        <v>1.4672500779946767</v>
      </c>
      <c r="AG237" s="638">
        <v>4.2159234958046496E-5</v>
      </c>
      <c r="AH237" s="223">
        <v>39.937022373472516</v>
      </c>
      <c r="AI237" s="223">
        <v>-3.442240494293507</v>
      </c>
      <c r="AJ237" s="223">
        <v>0.92048382397975825</v>
      </c>
      <c r="AM237" s="346"/>
      <c r="AN237" s="346"/>
      <c r="AO237" s="324"/>
    </row>
    <row r="238" spans="1:41" ht="12" customHeight="1" x14ac:dyDescent="0.2">
      <c r="A238" s="333">
        <v>238</v>
      </c>
      <c r="B238" s="642" t="s">
        <v>317</v>
      </c>
      <c r="C238" s="518"/>
      <c r="D238" s="643" t="s">
        <v>875</v>
      </c>
      <c r="E238" s="644">
        <v>3.1791650912485599E-2</v>
      </c>
      <c r="F238" s="644">
        <v>1.9953686475449833E-3</v>
      </c>
      <c r="G238" s="644">
        <v>4.376015428546009E-3</v>
      </c>
      <c r="H238" s="644">
        <v>1.9951979932835922E-4</v>
      </c>
      <c r="I238" s="644">
        <v>0.36321777704977998</v>
      </c>
      <c r="J238" s="645">
        <v>4.6969813292887082E-2</v>
      </c>
      <c r="K238" s="646">
        <v>8.9325802957511782E-4</v>
      </c>
      <c r="L238" s="647">
        <v>31.778197721908672</v>
      </c>
      <c r="M238" s="647">
        <v>1.963636270874463</v>
      </c>
      <c r="N238" s="647">
        <v>28.14806455778394</v>
      </c>
      <c r="O238" s="647">
        <v>1.2805834112372017</v>
      </c>
      <c r="P238" s="647">
        <v>47.692681416326245</v>
      </c>
      <c r="Q238" s="647">
        <v>45.429344485095868</v>
      </c>
      <c r="R238" s="647"/>
      <c r="S238" s="647"/>
      <c r="T238" s="648">
        <v>28.861634386098945</v>
      </c>
      <c r="U238" s="647">
        <v>2.4474091625241656</v>
      </c>
      <c r="V238" s="647">
        <v>3.5834296918142745</v>
      </c>
      <c r="W238" s="647">
        <v>5.8358903720143136E-2</v>
      </c>
      <c r="X238" s="648">
        <v>52.68778312282366</v>
      </c>
      <c r="Y238" s="649">
        <v>2693.1826424722749</v>
      </c>
      <c r="Z238" s="652">
        <v>0.28261644380830087</v>
      </c>
      <c r="AA238" s="652">
        <v>3.4941043839037147E-5</v>
      </c>
      <c r="AB238" s="653">
        <v>3.7361963491395757E-4</v>
      </c>
      <c r="AC238" s="653">
        <v>1.087988379874125E-5</v>
      </c>
      <c r="AD238" s="654">
        <v>1.117827009590336E-2</v>
      </c>
      <c r="AE238" s="654">
        <v>4.3258788862385566E-4</v>
      </c>
      <c r="AF238" s="655">
        <v>1.467246729125449</v>
      </c>
      <c r="AG238" s="656">
        <v>4.162194821760683E-5</v>
      </c>
      <c r="AH238" s="647">
        <v>28.14806455778394</v>
      </c>
      <c r="AI238" s="647">
        <v>-4.8911890629980279</v>
      </c>
      <c r="AJ238" s="647">
        <v>1.2363415011597028</v>
      </c>
      <c r="AM238" s="346"/>
      <c r="AN238" s="346"/>
      <c r="AO238" s="324"/>
    </row>
    <row r="239" spans="1:41" ht="12" customHeight="1" x14ac:dyDescent="0.2">
      <c r="A239" s="29">
        <v>239</v>
      </c>
      <c r="B239" s="592"/>
      <c r="C239" s="518"/>
      <c r="D239" s="627" t="s">
        <v>876</v>
      </c>
      <c r="E239" s="628">
        <v>3.3150191767118295E-2</v>
      </c>
      <c r="F239" s="628">
        <v>3.080642868427234E-3</v>
      </c>
      <c r="G239" s="628">
        <v>4.3626506683377593E-3</v>
      </c>
      <c r="H239" s="628">
        <v>3.5859709388598205E-4</v>
      </c>
      <c r="I239" s="628">
        <v>0.44225323821980828</v>
      </c>
      <c r="J239" s="629">
        <v>4.9288061713948381E-2</v>
      </c>
      <c r="K239" s="630">
        <v>1.0731235003061095E-3</v>
      </c>
      <c r="L239" s="228">
        <v>33.114254294027532</v>
      </c>
      <c r="M239" s="228">
        <v>3.027664890026605</v>
      </c>
      <c r="N239" s="228">
        <v>28.062284579331543</v>
      </c>
      <c r="O239" s="228">
        <v>2.301624209295511</v>
      </c>
      <c r="P239" s="228">
        <v>161.55687182672514</v>
      </c>
      <c r="Q239" s="228">
        <v>50.918916812963509</v>
      </c>
      <c r="R239" s="228"/>
      <c r="S239" s="228"/>
      <c r="T239" s="631">
        <v>29.397813873998192</v>
      </c>
      <c r="U239" s="228">
        <v>4.3422531700764901</v>
      </c>
      <c r="V239" s="228">
        <v>3.0667327022630482</v>
      </c>
      <c r="W239" s="228">
        <v>7.9909329908367549E-2</v>
      </c>
      <c r="X239" s="631">
        <v>90.633397087481967</v>
      </c>
      <c r="Y239" s="633">
        <v>2304.7916188596905</v>
      </c>
      <c r="Z239" s="628"/>
      <c r="AA239" s="628"/>
      <c r="AB239" s="602"/>
      <c r="AC239" s="602"/>
      <c r="AD239" s="639"/>
      <c r="AE239" s="639"/>
      <c r="AF239" s="602"/>
      <c r="AG239" s="640"/>
      <c r="AH239" s="228">
        <v>28.062284579331543</v>
      </c>
      <c r="AI239" s="228"/>
      <c r="AJ239" s="228"/>
      <c r="AM239" s="346"/>
      <c r="AN239" s="346"/>
      <c r="AO239" s="324"/>
    </row>
    <row r="240" spans="1:41" ht="12" customHeight="1" x14ac:dyDescent="0.2">
      <c r="A240" s="333">
        <v>240</v>
      </c>
      <c r="B240" s="592"/>
      <c r="C240" s="518"/>
      <c r="D240" s="627" t="s">
        <v>877</v>
      </c>
      <c r="E240" s="602">
        <v>2.7146603514905009E-2</v>
      </c>
      <c r="F240" s="602">
        <v>4.0611088593868402E-3</v>
      </c>
      <c r="G240" s="602">
        <v>4.8523083576763335E-3</v>
      </c>
      <c r="H240" s="602">
        <v>3.2381062261989716E-4</v>
      </c>
      <c r="I240" s="602">
        <v>0.22304041939259095</v>
      </c>
      <c r="J240" s="641">
        <v>4.5159788642095113E-2</v>
      </c>
      <c r="K240" s="630">
        <v>1.9105049077352183E-3</v>
      </c>
      <c r="L240" s="223">
        <v>27.196700048679944</v>
      </c>
      <c r="M240" s="223">
        <v>4.0145984021576719</v>
      </c>
      <c r="N240" s="223">
        <v>31.204343940618948</v>
      </c>
      <c r="O240" s="223">
        <v>2.0773375078242333</v>
      </c>
      <c r="P240" s="223">
        <v>-47.02684866473323</v>
      </c>
      <c r="Q240" s="223">
        <v>102.89393092980461</v>
      </c>
      <c r="R240" s="223"/>
      <c r="S240" s="223"/>
      <c r="T240" s="226">
        <v>30.611412711480991</v>
      </c>
      <c r="U240" s="223">
        <v>3.9755848612641738</v>
      </c>
      <c r="V240" s="223">
        <v>0.96379732114177052</v>
      </c>
      <c r="W240" s="223">
        <v>0.32623157080896381</v>
      </c>
      <c r="X240" s="226">
        <v>67.03327695457655</v>
      </c>
      <c r="Y240" s="633">
        <v>297.76637643451323</v>
      </c>
      <c r="Z240" s="602"/>
      <c r="AA240" s="602"/>
      <c r="AB240" s="602"/>
      <c r="AC240" s="602"/>
      <c r="AD240" s="639"/>
      <c r="AE240" s="639"/>
      <c r="AF240" s="602"/>
      <c r="AG240" s="640"/>
      <c r="AH240" s="223">
        <v>31.204343940618948</v>
      </c>
      <c r="AI240" s="223"/>
      <c r="AJ240" s="223"/>
      <c r="AM240" s="346"/>
      <c r="AN240" s="346"/>
      <c r="AO240" s="324"/>
    </row>
    <row r="241" spans="1:41" ht="12" customHeight="1" x14ac:dyDescent="0.2">
      <c r="A241" s="29">
        <v>241</v>
      </c>
      <c r="B241" s="592"/>
      <c r="C241" s="518"/>
      <c r="D241" s="627" t="s">
        <v>878</v>
      </c>
      <c r="E241" s="602">
        <v>3.5823192334750578E-2</v>
      </c>
      <c r="F241" s="602">
        <v>8.8072451936518532E-3</v>
      </c>
      <c r="G241" s="602">
        <v>4.8621534819854699E-3</v>
      </c>
      <c r="H241" s="602">
        <v>4.8249107509048319E-4</v>
      </c>
      <c r="I241" s="602">
        <v>0.20181564129198248</v>
      </c>
      <c r="J241" s="641">
        <v>5.8039222409508165E-2</v>
      </c>
      <c r="K241" s="630">
        <v>2.6562778239604648E-3</v>
      </c>
      <c r="L241" s="223">
        <v>35.737894606312864</v>
      </c>
      <c r="M241" s="223">
        <v>8.6334497834084072</v>
      </c>
      <c r="N241" s="223">
        <v>31.267502911882374</v>
      </c>
      <c r="O241" s="223">
        <v>3.0952875460854261</v>
      </c>
      <c r="P241" s="223">
        <v>531.24297176122241</v>
      </c>
      <c r="Q241" s="223">
        <v>100.24701813607902</v>
      </c>
      <c r="R241" s="223"/>
      <c r="S241" s="223"/>
      <c r="T241" s="226">
        <v>31.519908054058135</v>
      </c>
      <c r="U241" s="223">
        <v>6.1140408513674878</v>
      </c>
      <c r="V241" s="223">
        <v>0.27145884001531345</v>
      </c>
      <c r="W241" s="223">
        <v>0.6023555309923585</v>
      </c>
      <c r="X241" s="226">
        <v>262.79786136692411</v>
      </c>
      <c r="Y241" s="633">
        <v>1155.2880850286936</v>
      </c>
      <c r="Z241" s="602"/>
      <c r="AA241" s="602"/>
      <c r="AB241" s="602"/>
      <c r="AC241" s="602"/>
      <c r="AD241" s="639"/>
      <c r="AE241" s="639"/>
      <c r="AF241" s="602"/>
      <c r="AG241" s="640"/>
      <c r="AH241" s="223">
        <v>31.267502911882374</v>
      </c>
      <c r="AI241" s="223"/>
      <c r="AJ241" s="223"/>
      <c r="AM241" s="346"/>
      <c r="AN241" s="346"/>
      <c r="AO241" s="324"/>
    </row>
    <row r="242" spans="1:41" ht="12" customHeight="1" x14ac:dyDescent="0.2">
      <c r="A242" s="333">
        <v>242</v>
      </c>
      <c r="B242" s="592"/>
      <c r="C242" s="518"/>
      <c r="D242" s="627" t="s">
        <v>879</v>
      </c>
      <c r="E242" s="628">
        <v>2.7787845149905597E-2</v>
      </c>
      <c r="F242" s="628">
        <v>4.8960625905521658E-3</v>
      </c>
      <c r="G242" s="628">
        <v>4.2787543742676395E-3</v>
      </c>
      <c r="H242" s="628">
        <v>3.4290816861815286E-4</v>
      </c>
      <c r="I242" s="628">
        <v>0.22742509665705563</v>
      </c>
      <c r="J242" s="629">
        <v>4.9522779656836935E-2</v>
      </c>
      <c r="K242" s="630">
        <v>1.0973747596725622E-3</v>
      </c>
      <c r="L242" s="228">
        <v>27.830399980839971</v>
      </c>
      <c r="M242" s="228">
        <v>4.8369700085394269</v>
      </c>
      <c r="N242" s="228">
        <v>27.52378103272833</v>
      </c>
      <c r="O242" s="228">
        <v>2.2011100719930545</v>
      </c>
      <c r="P242" s="228">
        <v>172.65629034484348</v>
      </c>
      <c r="Q242" s="228">
        <v>51.717162220664733</v>
      </c>
      <c r="R242" s="228"/>
      <c r="S242" s="228"/>
      <c r="T242" s="631">
        <v>27.555518958505075</v>
      </c>
      <c r="U242" s="228">
        <v>4.2867593545753326</v>
      </c>
      <c r="V242" s="228">
        <v>4.0170444612000686E-3</v>
      </c>
      <c r="W242" s="228">
        <v>0.94946565955316065</v>
      </c>
      <c r="X242" s="631">
        <v>130.92877494149997</v>
      </c>
      <c r="Y242" s="633">
        <v>3100.3872304225247</v>
      </c>
      <c r="Z242" s="634">
        <v>0.28256648772073895</v>
      </c>
      <c r="AA242" s="634">
        <v>2.0265424140267904E-5</v>
      </c>
      <c r="AB242" s="635">
        <v>3.4938533925242489E-4</v>
      </c>
      <c r="AC242" s="635">
        <v>1.6241380718884989E-5</v>
      </c>
      <c r="AD242" s="636">
        <v>1.0673731965923356E-2</v>
      </c>
      <c r="AE242" s="636">
        <v>4.7319793549828985E-4</v>
      </c>
      <c r="AF242" s="637">
        <v>1.4672578867250201</v>
      </c>
      <c r="AG242" s="638">
        <v>3.5889577131774061E-5</v>
      </c>
      <c r="AH242" s="228">
        <v>27.52378103272833</v>
      </c>
      <c r="AI242" s="228">
        <v>-6.6710428548559371</v>
      </c>
      <c r="AJ242" s="228">
        <v>0.71719135215695728</v>
      </c>
      <c r="AM242" s="346"/>
      <c r="AN242" s="346"/>
      <c r="AO242" s="324"/>
    </row>
    <row r="243" spans="1:41" ht="12" customHeight="1" x14ac:dyDescent="0.2">
      <c r="A243" s="29">
        <v>243</v>
      </c>
      <c r="B243" s="592"/>
      <c r="C243" s="518"/>
      <c r="D243" s="627" t="s">
        <v>880</v>
      </c>
      <c r="E243" s="628">
        <v>3.0323335228002665E-2</v>
      </c>
      <c r="F243" s="628">
        <v>3.107877298610306E-3</v>
      </c>
      <c r="G243" s="628">
        <v>4.2415302468243044E-3</v>
      </c>
      <c r="H243" s="628">
        <v>2.7524035243706808E-4</v>
      </c>
      <c r="I243" s="628">
        <v>0.31657210513744088</v>
      </c>
      <c r="J243" s="629">
        <v>4.9434031461934598E-2</v>
      </c>
      <c r="K243" s="630">
        <v>1.5621640197816191E-3</v>
      </c>
      <c r="L243" s="228">
        <v>30.332203560728207</v>
      </c>
      <c r="M243" s="228">
        <v>3.062811287208425</v>
      </c>
      <c r="N243" s="228">
        <v>27.284836825958536</v>
      </c>
      <c r="O243" s="228">
        <v>1.7668192939635818</v>
      </c>
      <c r="P243" s="228">
        <v>168.46839552916597</v>
      </c>
      <c r="Q243" s="228">
        <v>73.810741696685341</v>
      </c>
      <c r="R243" s="228"/>
      <c r="S243" s="228"/>
      <c r="T243" s="631">
        <v>27.754694890136921</v>
      </c>
      <c r="U243" s="228">
        <v>3.4088006595436728</v>
      </c>
      <c r="V243" s="228">
        <v>1.0209796549807197</v>
      </c>
      <c r="W243" s="228">
        <v>0.3122852725907721</v>
      </c>
      <c r="X243" s="631">
        <v>584.26035178866653</v>
      </c>
      <c r="Y243" s="633">
        <v>963.84265706471592</v>
      </c>
      <c r="Z243" s="634">
        <v>0.28247812475628459</v>
      </c>
      <c r="AA243" s="634">
        <v>3.9168540148401398E-5</v>
      </c>
      <c r="AB243" s="635">
        <v>2.9351030359461692E-4</v>
      </c>
      <c r="AC243" s="635">
        <v>8.8689244707017769E-6</v>
      </c>
      <c r="AD243" s="636">
        <v>9.571585326162339E-3</v>
      </c>
      <c r="AE243" s="636">
        <v>3.2155892904397944E-4</v>
      </c>
      <c r="AF243" s="637">
        <v>1.4672779611325046</v>
      </c>
      <c r="AG243" s="638">
        <v>5.7489045570364164E-5</v>
      </c>
      <c r="AH243" s="228">
        <v>27.284836825958536</v>
      </c>
      <c r="AI243" s="228">
        <v>-9.8002887948437607</v>
      </c>
      <c r="AJ243" s="228">
        <v>1.3866043674070365</v>
      </c>
      <c r="AM243" s="346"/>
      <c r="AN243" s="346"/>
      <c r="AO243" s="324"/>
    </row>
    <row r="244" spans="1:41" ht="12" customHeight="1" x14ac:dyDescent="0.2">
      <c r="A244" s="333">
        <v>244</v>
      </c>
      <c r="B244" s="592"/>
      <c r="C244" s="518"/>
      <c r="D244" s="627" t="s">
        <v>881</v>
      </c>
      <c r="E244" s="628">
        <v>3.387204148893435E-2</v>
      </c>
      <c r="F244" s="628">
        <v>2.6052780373757379E-3</v>
      </c>
      <c r="G244" s="628">
        <v>4.8916757502523887E-3</v>
      </c>
      <c r="H244" s="628">
        <v>3.1256519699256722E-4</v>
      </c>
      <c r="I244" s="628">
        <v>0.41537490617521228</v>
      </c>
      <c r="J244" s="629">
        <v>4.6544657777475233E-2</v>
      </c>
      <c r="K244" s="630">
        <v>5.8706244246209231E-4</v>
      </c>
      <c r="L244" s="228">
        <v>33.823442606116302</v>
      </c>
      <c r="M244" s="228">
        <v>2.5586872088772705</v>
      </c>
      <c r="N244" s="228">
        <v>31.456892046103167</v>
      </c>
      <c r="O244" s="228">
        <v>2.0051163397516683</v>
      </c>
      <c r="P244" s="228">
        <v>25.927057512924883</v>
      </c>
      <c r="Q244" s="228">
        <v>30.253540659727832</v>
      </c>
      <c r="R244" s="228"/>
      <c r="S244" s="228"/>
      <c r="T244" s="631">
        <v>32.163357911239373</v>
      </c>
      <c r="U244" s="228">
        <v>3.7186852185817991</v>
      </c>
      <c r="V244" s="228">
        <v>0.88725274327949055</v>
      </c>
      <c r="W244" s="228">
        <v>0.34621864695920468</v>
      </c>
      <c r="X244" s="631">
        <v>1158.2007846490596</v>
      </c>
      <c r="Y244" s="633">
        <v>7957.9693931596848</v>
      </c>
      <c r="Z244" s="634">
        <v>0.28269372807618337</v>
      </c>
      <c r="AA244" s="634">
        <v>2.5830090929775111E-5</v>
      </c>
      <c r="AB244" s="635">
        <v>7.6974332794828076E-4</v>
      </c>
      <c r="AC244" s="635">
        <v>1.3668998711750917E-5</v>
      </c>
      <c r="AD244" s="636">
        <v>2.5120665112842257E-2</v>
      </c>
      <c r="AE244" s="636">
        <v>2.3920107413298648E-4</v>
      </c>
      <c r="AF244" s="637">
        <v>1.4673007452964202</v>
      </c>
      <c r="AG244" s="638">
        <v>3.6684786486761842E-5</v>
      </c>
      <c r="AH244" s="228">
        <v>31.456892046103167</v>
      </c>
      <c r="AI244" s="228">
        <v>-2.094412435957381</v>
      </c>
      <c r="AJ244" s="228">
        <v>0.91371291133895038</v>
      </c>
      <c r="AM244" s="346"/>
      <c r="AN244" s="346"/>
      <c r="AO244" s="324"/>
    </row>
    <row r="245" spans="1:41" ht="12" customHeight="1" x14ac:dyDescent="0.2">
      <c r="A245" s="29">
        <v>245</v>
      </c>
      <c r="B245" s="592"/>
      <c r="C245" s="518"/>
      <c r="D245" s="627" t="s">
        <v>882</v>
      </c>
      <c r="E245" s="628">
        <v>3.236394677591372E-2</v>
      </c>
      <c r="F245" s="628">
        <v>1.8806345137442752E-3</v>
      </c>
      <c r="G245" s="628">
        <v>4.7998628234619352E-3</v>
      </c>
      <c r="H245" s="628">
        <v>1.6759590539095837E-4</v>
      </c>
      <c r="I245" s="628">
        <v>0.30044270176649807</v>
      </c>
      <c r="J245" s="629">
        <v>4.6588346277167229E-2</v>
      </c>
      <c r="K245" s="630">
        <v>7.5365969955735015E-4</v>
      </c>
      <c r="L245" s="228">
        <v>32.341236222217908</v>
      </c>
      <c r="M245" s="228">
        <v>1.8497007964966732</v>
      </c>
      <c r="N245" s="228">
        <v>30.867882098641751</v>
      </c>
      <c r="O245" s="228">
        <v>1.0752316569193843</v>
      </c>
      <c r="P245" s="228">
        <v>28.176956103919558</v>
      </c>
      <c r="Q245" s="228">
        <v>38.786005857205431</v>
      </c>
      <c r="R245" s="228"/>
      <c r="S245" s="228"/>
      <c r="T245" s="631">
        <v>31.110489904737747</v>
      </c>
      <c r="U245" s="228">
        <v>2.0632354243339077</v>
      </c>
      <c r="V245" s="228">
        <v>0.64113245447328027</v>
      </c>
      <c r="W245" s="228">
        <v>0.42330377882064585</v>
      </c>
      <c r="X245" s="631">
        <v>294.10249486163082</v>
      </c>
      <c r="Y245" s="633">
        <v>3670.3886411117473</v>
      </c>
      <c r="Z245" s="628"/>
      <c r="AA245" s="602"/>
      <c r="AB245" s="602"/>
      <c r="AC245" s="602"/>
      <c r="AD245" s="639"/>
      <c r="AE245" s="639"/>
      <c r="AF245" s="602"/>
      <c r="AG245" s="640"/>
      <c r="AH245" s="228">
        <v>30.867882098641751</v>
      </c>
      <c r="AI245" s="228"/>
      <c r="AJ245" s="228"/>
      <c r="AM245" s="346"/>
      <c r="AN245" s="346"/>
      <c r="AO245" s="324"/>
    </row>
    <row r="246" spans="1:41" ht="12" customHeight="1" x14ac:dyDescent="0.2">
      <c r="A246" s="333">
        <v>246</v>
      </c>
      <c r="B246" s="592"/>
      <c r="C246" s="518"/>
      <c r="D246" s="627" t="s">
        <v>883</v>
      </c>
      <c r="E246" s="628">
        <v>3.2239433425561202E-2</v>
      </c>
      <c r="F246" s="628">
        <v>5.2641663445599342E-3</v>
      </c>
      <c r="G246" s="628">
        <v>4.8986260100032384E-3</v>
      </c>
      <c r="H246" s="628">
        <v>3.5613696539662371E-4</v>
      </c>
      <c r="I246" s="628">
        <v>0.22262327670631735</v>
      </c>
      <c r="J246" s="629">
        <v>4.9433921644283792E-2</v>
      </c>
      <c r="K246" s="630">
        <v>8.9998331658142788E-4</v>
      </c>
      <c r="L246" s="228">
        <v>32.218763550499922</v>
      </c>
      <c r="M246" s="228">
        <v>5.1782029660046209</v>
      </c>
      <c r="N246" s="228">
        <v>31.501478043943926</v>
      </c>
      <c r="O246" s="228">
        <v>2.2846149104835054</v>
      </c>
      <c r="P246" s="228">
        <v>168.4632067429487</v>
      </c>
      <c r="Q246" s="228">
        <v>42.523477823228511</v>
      </c>
      <c r="R246" s="228"/>
      <c r="S246" s="228"/>
      <c r="T246" s="631">
        <v>31.570666100001059</v>
      </c>
      <c r="U246" s="228">
        <v>4.4587776544140301</v>
      </c>
      <c r="V246" s="228">
        <v>1.9211149822340373E-2</v>
      </c>
      <c r="W246" s="228">
        <v>0.88976224161834594</v>
      </c>
      <c r="X246" s="631">
        <v>807.62327627014236</v>
      </c>
      <c r="Y246" s="633">
        <v>4028.3097968162674</v>
      </c>
      <c r="Z246" s="628"/>
      <c r="AA246" s="602"/>
      <c r="AB246" s="602"/>
      <c r="AC246" s="602"/>
      <c r="AD246" s="639"/>
      <c r="AE246" s="639"/>
      <c r="AF246" s="602"/>
      <c r="AG246" s="640"/>
      <c r="AH246" s="228">
        <v>31.501478043943926</v>
      </c>
      <c r="AI246" s="228"/>
      <c r="AJ246" s="228"/>
      <c r="AM246" s="346"/>
      <c r="AN246" s="346"/>
      <c r="AO246" s="324"/>
    </row>
    <row r="247" spans="1:41" ht="12" customHeight="1" x14ac:dyDescent="0.2">
      <c r="A247" s="29">
        <v>247</v>
      </c>
      <c r="B247" s="592"/>
      <c r="C247" s="518"/>
      <c r="D247" s="627" t="s">
        <v>884</v>
      </c>
      <c r="E247" s="628">
        <v>3.3147853208574642E-2</v>
      </c>
      <c r="F247" s="628">
        <v>2.4730449425889233E-3</v>
      </c>
      <c r="G247" s="628">
        <v>4.8351130707230171E-3</v>
      </c>
      <c r="H247" s="628">
        <v>1.862162221078867E-4</v>
      </c>
      <c r="I247" s="628">
        <v>0.25810967225637915</v>
      </c>
      <c r="J247" s="629">
        <v>4.9054953819291418E-2</v>
      </c>
      <c r="K247" s="630">
        <v>1.0239979110112066E-3</v>
      </c>
      <c r="L247" s="228">
        <v>33.111955949197878</v>
      </c>
      <c r="M247" s="228">
        <v>2.4305213594054531</v>
      </c>
      <c r="N247" s="228">
        <v>31.094030326170405</v>
      </c>
      <c r="O247" s="228">
        <v>1.1946506242870125</v>
      </c>
      <c r="P247" s="228">
        <v>150.45849687257416</v>
      </c>
      <c r="Q247" s="228">
        <v>48.918793269247054</v>
      </c>
      <c r="R247" s="228"/>
      <c r="S247" s="228"/>
      <c r="T247" s="631">
        <v>31.327362715881819</v>
      </c>
      <c r="U247" s="228">
        <v>2.322880376009643</v>
      </c>
      <c r="V247" s="228">
        <v>0.69669652535700899</v>
      </c>
      <c r="W247" s="228">
        <v>0.4038964533981193</v>
      </c>
      <c r="X247" s="631">
        <v>96.833419185789978</v>
      </c>
      <c r="Y247" s="633">
        <v>2138.4298694449503</v>
      </c>
      <c r="Z247" s="634">
        <v>0.28252296926856618</v>
      </c>
      <c r="AA247" s="634">
        <v>2.3951759967414463E-5</v>
      </c>
      <c r="AB247" s="635">
        <v>4.7424053951534826E-4</v>
      </c>
      <c r="AC247" s="635">
        <v>3.9345414100155154E-6</v>
      </c>
      <c r="AD247" s="636">
        <v>1.0041082167861357E-2</v>
      </c>
      <c r="AE247" s="636">
        <v>1.1628483287964587E-4</v>
      </c>
      <c r="AF247" s="637">
        <v>1.4672386275505007</v>
      </c>
      <c r="AG247" s="638">
        <v>3.9493744100999976E-5</v>
      </c>
      <c r="AH247" s="228">
        <v>31.094030326170405</v>
      </c>
      <c r="AI247" s="228">
        <v>-8.1352736677695106</v>
      </c>
      <c r="AJ247" s="228">
        <v>0.84778097969959854</v>
      </c>
      <c r="AM247" s="346"/>
      <c r="AN247" s="346"/>
      <c r="AO247" s="324"/>
    </row>
    <row r="248" spans="1:41" ht="12" customHeight="1" x14ac:dyDescent="0.2">
      <c r="A248" s="333">
        <v>248</v>
      </c>
      <c r="B248" s="592"/>
      <c r="C248" s="518"/>
      <c r="D248" s="627" t="s">
        <v>885</v>
      </c>
      <c r="E248" s="628">
        <v>3.245572357858436E-2</v>
      </c>
      <c r="F248" s="628">
        <v>1.3814265683702162E-3</v>
      </c>
      <c r="G248" s="628">
        <v>4.4866652201296289E-3</v>
      </c>
      <c r="H248" s="628">
        <v>1.3316988544500929E-4</v>
      </c>
      <c r="I248" s="628">
        <v>0.34867102373197129</v>
      </c>
      <c r="J248" s="629">
        <v>4.6598583529602763E-2</v>
      </c>
      <c r="K248" s="630">
        <v>6.709782661766761E-4</v>
      </c>
      <c r="L248" s="228">
        <v>32.431499417123504</v>
      </c>
      <c r="M248" s="228">
        <v>1.3585833220819052</v>
      </c>
      <c r="N248" s="228">
        <v>28.85821203904819</v>
      </c>
      <c r="O248" s="228">
        <v>0.85463378249496391</v>
      </c>
      <c r="P248" s="228">
        <v>28.703717392715472</v>
      </c>
      <c r="Q248" s="228">
        <v>34.519903124493617</v>
      </c>
      <c r="R248" s="228"/>
      <c r="S248" s="228"/>
      <c r="T248" s="631">
        <v>29.51193966487762</v>
      </c>
      <c r="U248" s="228">
        <v>1.6382856468661393</v>
      </c>
      <c r="V248" s="228">
        <v>7.2113981054010443</v>
      </c>
      <c r="W248" s="228">
        <v>7.2441658886784627E-3</v>
      </c>
      <c r="X248" s="631">
        <v>612.6010833287479</v>
      </c>
      <c r="Y248" s="633">
        <v>4789.9684712433245</v>
      </c>
      <c r="Z248" s="634">
        <v>0.28256332253187533</v>
      </c>
      <c r="AA248" s="634">
        <v>3.4002334438553122E-5</v>
      </c>
      <c r="AB248" s="635">
        <v>6.193146524351371E-4</v>
      </c>
      <c r="AC248" s="635">
        <v>2.1670703931798313E-5</v>
      </c>
      <c r="AD248" s="636">
        <v>2.0023790066660267E-2</v>
      </c>
      <c r="AE248" s="636">
        <v>8.8880158859056923E-4</v>
      </c>
      <c r="AF248" s="637">
        <v>1.4672526908386385</v>
      </c>
      <c r="AG248" s="638">
        <v>4.4819963075434532E-5</v>
      </c>
      <c r="AH248" s="228">
        <v>28.85821203904819</v>
      </c>
      <c r="AI248" s="228">
        <v>-6.759188276389045</v>
      </c>
      <c r="AJ248" s="228">
        <v>1.2033527258201528</v>
      </c>
      <c r="AM248" s="346"/>
      <c r="AN248" s="346"/>
      <c r="AO248" s="324"/>
    </row>
    <row r="249" spans="1:41" ht="12" customHeight="1" x14ac:dyDescent="0.2">
      <c r="A249" s="29">
        <v>249</v>
      </c>
      <c r="B249" s="592"/>
      <c r="C249" s="518"/>
      <c r="D249" s="627" t="s">
        <v>886</v>
      </c>
      <c r="E249" s="628">
        <v>2.8278104728504557E-2</v>
      </c>
      <c r="F249" s="628">
        <v>3.2689521476706733E-3</v>
      </c>
      <c r="G249" s="628">
        <v>4.7038009911548216E-3</v>
      </c>
      <c r="H249" s="628">
        <v>2.7588217805771367E-4</v>
      </c>
      <c r="I249" s="628">
        <v>0.25368012698357284</v>
      </c>
      <c r="J249" s="629">
        <v>4.5343292455640991E-2</v>
      </c>
      <c r="K249" s="630">
        <v>1.8604656115170158E-3</v>
      </c>
      <c r="L249" s="228">
        <v>28.314626935982158</v>
      </c>
      <c r="M249" s="228">
        <v>3.2279580761167059</v>
      </c>
      <c r="N249" s="228">
        <v>30.251556416069391</v>
      </c>
      <c r="O249" s="228">
        <v>1.7701244719772191</v>
      </c>
      <c r="P249" s="228">
        <v>-37.173227557415935</v>
      </c>
      <c r="Q249" s="228">
        <v>99.605323613529507</v>
      </c>
      <c r="R249" s="228"/>
      <c r="S249" s="228"/>
      <c r="T249" s="631">
        <v>29.944354718664435</v>
      </c>
      <c r="U249" s="228">
        <v>3.3858453443738421</v>
      </c>
      <c r="V249" s="228">
        <v>0.35261112833887398</v>
      </c>
      <c r="W249" s="228">
        <v>0.55263581420225916</v>
      </c>
      <c r="X249" s="631">
        <v>234.42340043800863</v>
      </c>
      <c r="Y249" s="633">
        <v>363.60565501934144</v>
      </c>
      <c r="Z249" s="628"/>
      <c r="AA249" s="628"/>
      <c r="AB249" s="602"/>
      <c r="AC249" s="602"/>
      <c r="AD249" s="639"/>
      <c r="AE249" s="639"/>
      <c r="AF249" s="602"/>
      <c r="AG249" s="640"/>
      <c r="AH249" s="228">
        <v>30.251556416069391</v>
      </c>
      <c r="AI249" s="228"/>
      <c r="AJ249" s="228"/>
      <c r="AM249" s="346"/>
      <c r="AN249" s="346"/>
      <c r="AO249" s="324"/>
    </row>
    <row r="250" spans="1:41" ht="12" customHeight="1" x14ac:dyDescent="0.2">
      <c r="A250" s="333">
        <v>250</v>
      </c>
      <c r="B250" s="592"/>
      <c r="C250" s="518"/>
      <c r="D250" s="627" t="s">
        <v>887</v>
      </c>
      <c r="E250" s="602">
        <v>2.8023485086437202E-2</v>
      </c>
      <c r="F250" s="602">
        <v>6.4085680580894099E-3</v>
      </c>
      <c r="G250" s="602">
        <v>4.5500566564430018E-3</v>
      </c>
      <c r="H250" s="602">
        <v>2.5560967426956695E-4</v>
      </c>
      <c r="I250" s="602">
        <v>0.12282637382727639</v>
      </c>
      <c r="J250" s="641">
        <v>6.3837710393222433E-2</v>
      </c>
      <c r="K250" s="630">
        <v>2.4562224197860476E-3</v>
      </c>
      <c r="L250" s="223">
        <v>28.063169200226415</v>
      </c>
      <c r="M250" s="223">
        <v>6.3297692088035928</v>
      </c>
      <c r="N250" s="223">
        <v>29.265021381814499</v>
      </c>
      <c r="O250" s="223">
        <v>1.6403023606216356</v>
      </c>
      <c r="P250" s="223">
        <v>736.25804926867283</v>
      </c>
      <c r="Q250" s="223">
        <v>81.451252854106727</v>
      </c>
      <c r="R250" s="223"/>
      <c r="S250" s="223"/>
      <c r="T250" s="226">
        <v>29.222599568117744</v>
      </c>
      <c r="U250" s="223">
        <v>3.2499791550408359</v>
      </c>
      <c r="V250" s="223">
        <v>3.5965726907273246E-2</v>
      </c>
      <c r="W250" s="223">
        <v>0.84958781651181758</v>
      </c>
      <c r="X250" s="226">
        <v>420.18792531344383</v>
      </c>
      <c r="Y250" s="633">
        <v>1396.0852735952524</v>
      </c>
      <c r="Z250" s="634">
        <v>0.28230866258798293</v>
      </c>
      <c r="AA250" s="634">
        <v>3.9198908015448353E-5</v>
      </c>
      <c r="AB250" s="635">
        <v>2.2812301750864096E-4</v>
      </c>
      <c r="AC250" s="635">
        <v>1.9707679691879402E-5</v>
      </c>
      <c r="AD250" s="636">
        <v>7.7557973270457022E-3</v>
      </c>
      <c r="AE250" s="636">
        <v>7.0385487913572219E-4</v>
      </c>
      <c r="AF250" s="637">
        <v>1.4673187519677737</v>
      </c>
      <c r="AG250" s="638">
        <v>6.075448134622712E-5</v>
      </c>
      <c r="AH250" s="223">
        <v>29.265021381814499</v>
      </c>
      <c r="AI250" s="223">
        <v>-15.749294827461664</v>
      </c>
      <c r="AJ250" s="223">
        <v>1.3885124053971178</v>
      </c>
      <c r="AM250" s="346"/>
      <c r="AN250" s="346"/>
      <c r="AO250" s="324"/>
    </row>
    <row r="251" spans="1:41" ht="12" customHeight="1" x14ac:dyDescent="0.2">
      <c r="A251" s="29">
        <v>251</v>
      </c>
      <c r="B251" s="642"/>
      <c r="C251" s="518"/>
      <c r="D251" s="643" t="s">
        <v>888</v>
      </c>
      <c r="E251" s="644">
        <v>0.1788853803602965</v>
      </c>
      <c r="F251" s="644">
        <v>3.0363752196183834E-2</v>
      </c>
      <c r="G251" s="644">
        <v>1.4381740452502609E-2</v>
      </c>
      <c r="H251" s="644">
        <v>1.2109386565970265E-3</v>
      </c>
      <c r="I251" s="644">
        <v>0.24802765728590825</v>
      </c>
      <c r="J251" s="645">
        <v>6.3982290926486787E-2</v>
      </c>
      <c r="K251" s="646">
        <v>2.9658515972870027E-3</v>
      </c>
      <c r="L251" s="647">
        <v>167.10097898516958</v>
      </c>
      <c r="M251" s="647">
        <v>26.152533509129267</v>
      </c>
      <c r="N251" s="647">
        <v>92.050309081398012</v>
      </c>
      <c r="O251" s="647">
        <v>7.6955369149995789</v>
      </c>
      <c r="P251" s="647">
        <v>947.82902323644532</v>
      </c>
      <c r="Q251" s="647">
        <v>78.566957805155411</v>
      </c>
      <c r="R251" s="647"/>
      <c r="S251" s="647"/>
      <c r="T251" s="648">
        <v>78.479210595550583</v>
      </c>
      <c r="U251" s="647">
        <v>12.040313798856673</v>
      </c>
      <c r="V251" s="647">
        <v>3.2285149596433165E-4</v>
      </c>
      <c r="W251" s="647">
        <v>0.9856839534383619</v>
      </c>
      <c r="X251" s="648">
        <v>80.032367378639535</v>
      </c>
      <c r="Y251" s="649">
        <v>154.1548310487243</v>
      </c>
      <c r="Z251" s="644"/>
      <c r="AA251" s="644"/>
      <c r="AB251" s="644"/>
      <c r="AC251" s="644"/>
      <c r="AD251" s="650"/>
      <c r="AE251" s="650"/>
      <c r="AF251" s="644"/>
      <c r="AG251" s="651"/>
      <c r="AH251" s="647">
        <v>92.050309081398012</v>
      </c>
      <c r="AI251" s="647"/>
      <c r="AJ251" s="647"/>
      <c r="AM251" s="346"/>
      <c r="AN251" s="346"/>
      <c r="AO251" s="324"/>
    </row>
    <row r="252" spans="1:41" ht="12" customHeight="1" x14ac:dyDescent="0.2">
      <c r="A252" s="333">
        <v>252</v>
      </c>
      <c r="B252" s="592" t="s">
        <v>270</v>
      </c>
      <c r="C252" s="518"/>
      <c r="D252" s="627" t="s">
        <v>889</v>
      </c>
      <c r="E252" s="628">
        <v>9.7604599347537235E-2</v>
      </c>
      <c r="F252" s="628">
        <v>9.0035978774743591E-3</v>
      </c>
      <c r="G252" s="628">
        <v>1.6010679322069392E-2</v>
      </c>
      <c r="H252" s="628">
        <v>7.3152765614094859E-4</v>
      </c>
      <c r="I252" s="628">
        <v>0.24765390931651643</v>
      </c>
      <c r="J252" s="629">
        <v>4.5733655016418191E-2</v>
      </c>
      <c r="K252" s="630">
        <v>2.717603018997036E-3</v>
      </c>
      <c r="L252" s="223">
        <v>94.562794687879688</v>
      </c>
      <c r="M252" s="223">
        <v>8.3291384789761107</v>
      </c>
      <c r="N252" s="223">
        <v>102.39394194886385</v>
      </c>
      <c r="O252" s="223">
        <v>4.641418001925075</v>
      </c>
      <c r="P252" s="223">
        <v>-16.40476926815143</v>
      </c>
      <c r="Q252" s="223">
        <v>143.6817683680286</v>
      </c>
      <c r="R252" s="223"/>
      <c r="S252" s="228"/>
      <c r="T252" s="226">
        <v>101.07019310245539</v>
      </c>
      <c r="U252" s="228">
        <v>8.834334428167427</v>
      </c>
      <c r="V252" s="223">
        <v>0.85904765821852092</v>
      </c>
      <c r="W252" s="228">
        <v>0.35400747697392698</v>
      </c>
      <c r="X252" s="631">
        <v>111.6211615735552</v>
      </c>
      <c r="Y252" s="633">
        <v>121.99910783335523</v>
      </c>
      <c r="Z252" s="628"/>
      <c r="AA252" s="628"/>
      <c r="AB252" s="602"/>
      <c r="AC252" s="602"/>
      <c r="AD252" s="639"/>
      <c r="AE252" s="639"/>
      <c r="AF252" s="602"/>
      <c r="AG252" s="640"/>
      <c r="AH252" s="228">
        <v>102.39394194886385</v>
      </c>
      <c r="AI252" s="228"/>
      <c r="AJ252" s="228"/>
      <c r="AK252" s="29"/>
      <c r="AM252" s="346"/>
      <c r="AN252" s="346"/>
      <c r="AO252" s="324"/>
    </row>
    <row r="253" spans="1:41" ht="12" customHeight="1" x14ac:dyDescent="0.2">
      <c r="A253" s="29">
        <v>253</v>
      </c>
      <c r="B253" s="592"/>
      <c r="C253" s="518"/>
      <c r="D253" s="627" t="s">
        <v>890</v>
      </c>
      <c r="E253" s="628">
        <v>9.3760769200531752E-2</v>
      </c>
      <c r="F253" s="628">
        <v>1.645466992164972E-2</v>
      </c>
      <c r="G253" s="628">
        <v>1.4186053934629902E-2</v>
      </c>
      <c r="H253" s="628">
        <v>1.6080922362204124E-3</v>
      </c>
      <c r="I253" s="628">
        <v>0.32296193585258137</v>
      </c>
      <c r="J253" s="629">
        <v>4.939345968777422E-2</v>
      </c>
      <c r="K253" s="630">
        <v>2.7462948977072764E-3</v>
      </c>
      <c r="L253" s="228">
        <v>91.000664839736842</v>
      </c>
      <c r="M253" s="228">
        <v>15.275546038820275</v>
      </c>
      <c r="N253" s="228">
        <v>90.806597777821224</v>
      </c>
      <c r="O253" s="228">
        <v>10.221426884639806</v>
      </c>
      <c r="P253" s="228">
        <v>166.55029308492524</v>
      </c>
      <c r="Q253" s="228">
        <v>129.91217951823972</v>
      </c>
      <c r="R253" s="228"/>
      <c r="S253" s="228"/>
      <c r="T253" s="631">
        <v>90.850848335768063</v>
      </c>
      <c r="U253" s="228">
        <v>19.199377034461858</v>
      </c>
      <c r="V253" s="228">
        <v>1.5891983067147975E-4</v>
      </c>
      <c r="W253" s="228">
        <v>0.98994683698887997</v>
      </c>
      <c r="X253" s="631">
        <v>71.211251809633552</v>
      </c>
      <c r="Y253" s="633">
        <v>124.76514271807829</v>
      </c>
      <c r="Z253" s="628"/>
      <c r="AA253" s="628"/>
      <c r="AB253" s="602"/>
      <c r="AC253" s="602"/>
      <c r="AD253" s="639"/>
      <c r="AE253" s="639"/>
      <c r="AF253" s="602"/>
      <c r="AG253" s="640"/>
      <c r="AH253" s="228">
        <v>90.806597777821224</v>
      </c>
      <c r="AI253" s="228"/>
      <c r="AJ253" s="228"/>
      <c r="AM253" s="346"/>
      <c r="AN253" s="346"/>
      <c r="AO253" s="324"/>
    </row>
    <row r="254" spans="1:41" ht="12" customHeight="1" x14ac:dyDescent="0.2">
      <c r="A254" s="333">
        <v>254</v>
      </c>
      <c r="B254" s="592"/>
      <c r="C254" s="518"/>
      <c r="D254" s="627" t="s">
        <v>891</v>
      </c>
      <c r="E254" s="628">
        <v>0.10148892335216113</v>
      </c>
      <c r="F254" s="628">
        <v>1.248055238971053E-2</v>
      </c>
      <c r="G254" s="628">
        <v>1.4761044068699884E-2</v>
      </c>
      <c r="H254" s="628">
        <v>9.993380569455377E-4</v>
      </c>
      <c r="I254" s="628">
        <v>0.27526449135401582</v>
      </c>
      <c r="J254" s="629">
        <v>5.1731662162090193E-2</v>
      </c>
      <c r="K254" s="630">
        <v>1.1060854983812227E-3</v>
      </c>
      <c r="L254" s="228">
        <v>98.149800723489108</v>
      </c>
      <c r="M254" s="228">
        <v>11.504919498627274</v>
      </c>
      <c r="N254" s="228">
        <v>94.460339817442232</v>
      </c>
      <c r="O254" s="228">
        <v>6.348437457933227</v>
      </c>
      <c r="P254" s="228">
        <v>273.56721575058481</v>
      </c>
      <c r="Q254" s="228">
        <v>48.994638604684255</v>
      </c>
      <c r="R254" s="228"/>
      <c r="S254" s="228"/>
      <c r="T254" s="631">
        <v>95.018898088375678</v>
      </c>
      <c r="U254" s="228">
        <v>12.206908051450453</v>
      </c>
      <c r="V254" s="228">
        <v>0.10250032182960332</v>
      </c>
      <c r="W254" s="228">
        <v>0.74884693734174257</v>
      </c>
      <c r="X254" s="631">
        <v>231.01811040311867</v>
      </c>
      <c r="Y254" s="633">
        <v>985.64806751661104</v>
      </c>
      <c r="Z254" s="634">
        <v>0.28300509572392718</v>
      </c>
      <c r="AA254" s="634">
        <v>3.9740391331373098E-5</v>
      </c>
      <c r="AB254" s="635">
        <v>7.1205822444565738E-4</v>
      </c>
      <c r="AC254" s="635">
        <v>8.5223043447592119E-6</v>
      </c>
      <c r="AD254" s="636">
        <v>1.8465510890381599E-2</v>
      </c>
      <c r="AE254" s="636">
        <v>2.5650457680778698E-4</v>
      </c>
      <c r="AF254" s="637">
        <v>1.4672515104389747</v>
      </c>
      <c r="AG254" s="638">
        <v>4.4870990415140514E-5</v>
      </c>
      <c r="AH254" s="228">
        <v>94.460339817442232</v>
      </c>
      <c r="AI254" s="228">
        <v>10.273343430951433</v>
      </c>
      <c r="AJ254" s="228">
        <v>1.4042288259763365</v>
      </c>
      <c r="AM254" s="346"/>
      <c r="AN254" s="346"/>
      <c r="AO254" s="324"/>
    </row>
    <row r="255" spans="1:41" ht="12" customHeight="1" x14ac:dyDescent="0.2">
      <c r="A255" s="29">
        <v>255</v>
      </c>
      <c r="B255" s="592"/>
      <c r="C255" s="518"/>
      <c r="D255" s="627" t="s">
        <v>892</v>
      </c>
      <c r="E255" s="628">
        <v>9.555522402314183E-2</v>
      </c>
      <c r="F255" s="628">
        <v>8.4215423395475175E-3</v>
      </c>
      <c r="G255" s="628">
        <v>1.5023291688363322E-2</v>
      </c>
      <c r="H255" s="628">
        <v>7.3440802016261526E-4</v>
      </c>
      <c r="I255" s="628">
        <v>0.27733527644986167</v>
      </c>
      <c r="J255" s="629">
        <v>4.3926969349017755E-2</v>
      </c>
      <c r="K255" s="630">
        <v>1.3852945371413611E-3</v>
      </c>
      <c r="L255" s="228">
        <v>92.665165926268429</v>
      </c>
      <c r="M255" s="228">
        <v>7.8052581799207319</v>
      </c>
      <c r="N255" s="228">
        <v>96.126089970548279</v>
      </c>
      <c r="O255" s="228">
        <v>4.664226245249588</v>
      </c>
      <c r="P255" s="228">
        <v>-114.78580519361527</v>
      </c>
      <c r="Q255" s="228">
        <v>77.710705788972234</v>
      </c>
      <c r="R255" s="228"/>
      <c r="S255" s="228"/>
      <c r="T255" s="631">
        <v>95.476466212623649</v>
      </c>
      <c r="U255" s="228">
        <v>8.8459345956879982</v>
      </c>
      <c r="V255" s="228">
        <v>0.19212533535238047</v>
      </c>
      <c r="W255" s="228">
        <v>0.66115388544510567</v>
      </c>
      <c r="X255" s="631">
        <v>187.6458333585382</v>
      </c>
      <c r="Y255" s="633">
        <v>274.73534486078808</v>
      </c>
      <c r="Z255" s="634">
        <v>0.28296936909198256</v>
      </c>
      <c r="AA255" s="634">
        <v>4.4047228981411943E-5</v>
      </c>
      <c r="AB255" s="635">
        <v>1.0129439463357165E-3</v>
      </c>
      <c r="AC255" s="635">
        <v>5.8992845385322984E-5</v>
      </c>
      <c r="AD255" s="636">
        <v>2.9116210914899146E-2</v>
      </c>
      <c r="AE255" s="636">
        <v>2.0480864444143913E-3</v>
      </c>
      <c r="AF255" s="637">
        <v>1.4672571638291303</v>
      </c>
      <c r="AG255" s="638">
        <v>5.6012839314703457E-5</v>
      </c>
      <c r="AH255" s="228">
        <v>96.126089970548279</v>
      </c>
      <c r="AI255" s="228">
        <v>9.0263556491153185</v>
      </c>
      <c r="AJ255" s="228">
        <v>1.5566076682700547</v>
      </c>
      <c r="AM255" s="346"/>
      <c r="AN255" s="346"/>
      <c r="AO255" s="324"/>
    </row>
    <row r="256" spans="1:41" ht="12" customHeight="1" x14ac:dyDescent="0.2">
      <c r="A256" s="333">
        <v>256</v>
      </c>
      <c r="B256" s="592"/>
      <c r="C256" s="518"/>
      <c r="D256" s="627" t="s">
        <v>893</v>
      </c>
      <c r="E256" s="628">
        <v>9.9611448255454663E-2</v>
      </c>
      <c r="F256" s="628">
        <v>3.8866217312918436E-2</v>
      </c>
      <c r="G256" s="628">
        <v>1.4935014277069683E-2</v>
      </c>
      <c r="H256" s="628">
        <v>1.8527205811595866E-3</v>
      </c>
      <c r="I256" s="628">
        <v>0.15896857013963622</v>
      </c>
      <c r="J256" s="629">
        <v>7.0496692228700059E-2</v>
      </c>
      <c r="K256" s="630">
        <v>4.2906403514375267E-3</v>
      </c>
      <c r="L256" s="228">
        <v>96.417615419240718</v>
      </c>
      <c r="M256" s="228">
        <v>35.889130170793727</v>
      </c>
      <c r="N256" s="228">
        <v>95.565415640627904</v>
      </c>
      <c r="O256" s="228">
        <v>11.767654147180703</v>
      </c>
      <c r="P256" s="228">
        <v>942.85513743023205</v>
      </c>
      <c r="Q256" s="228">
        <v>124.6917053536058</v>
      </c>
      <c r="R256" s="228"/>
      <c r="S256" s="228"/>
      <c r="T256" s="631">
        <v>95.612372927402149</v>
      </c>
      <c r="U256" s="228">
        <v>23.199060836221953</v>
      </c>
      <c r="V256" s="228">
        <v>5.6159008032005177E-4</v>
      </c>
      <c r="W256" s="228">
        <v>0.98110935106016706</v>
      </c>
      <c r="X256" s="631">
        <v>79.181135418668717</v>
      </c>
      <c r="Y256" s="633">
        <v>112.4116360512575</v>
      </c>
      <c r="Z256" s="628"/>
      <c r="AA256" s="628"/>
      <c r="AB256" s="602"/>
      <c r="AC256" s="602"/>
      <c r="AD256" s="639"/>
      <c r="AE256" s="639"/>
      <c r="AF256" s="602"/>
      <c r="AG256" s="640"/>
      <c r="AH256" s="228">
        <v>95.565415640627904</v>
      </c>
      <c r="AI256" s="228"/>
      <c r="AJ256" s="228"/>
      <c r="AM256" s="346"/>
      <c r="AN256" s="346"/>
      <c r="AO256" s="324"/>
    </row>
    <row r="257" spans="1:41" ht="12" customHeight="1" x14ac:dyDescent="0.2">
      <c r="A257" s="29">
        <v>257</v>
      </c>
      <c r="B257" s="592"/>
      <c r="C257" s="518"/>
      <c r="D257" s="627" t="s">
        <v>894</v>
      </c>
      <c r="E257" s="628">
        <v>0.10245540548055</v>
      </c>
      <c r="F257" s="628">
        <v>3.6435591699180231E-2</v>
      </c>
      <c r="G257" s="628">
        <v>1.4005757615248648E-2</v>
      </c>
      <c r="H257" s="628">
        <v>1.1107873146256842E-3</v>
      </c>
      <c r="I257" s="628">
        <v>0.11150731521397506</v>
      </c>
      <c r="J257" s="629">
        <v>8.7773768660801998E-2</v>
      </c>
      <c r="K257" s="630">
        <v>3.0087196977970497E-3</v>
      </c>
      <c r="L257" s="228">
        <v>99.04034013005105</v>
      </c>
      <c r="M257" s="228">
        <v>33.55789464391713</v>
      </c>
      <c r="N257" s="228">
        <v>89.660488473282044</v>
      </c>
      <c r="O257" s="228">
        <v>7.0616907690471153</v>
      </c>
      <c r="P257" s="228">
        <v>1377.5374155122213</v>
      </c>
      <c r="Q257" s="228">
        <v>65.89758516276477</v>
      </c>
      <c r="R257" s="228"/>
      <c r="S257" s="228"/>
      <c r="T257" s="631">
        <v>89.851688880836718</v>
      </c>
      <c r="U257" s="228">
        <v>14.056128744833611</v>
      </c>
      <c r="V257" s="228">
        <v>7.7644194656268553E-2</v>
      </c>
      <c r="W257" s="228">
        <v>0.78051632691484918</v>
      </c>
      <c r="X257" s="631">
        <v>207.18367851896818</v>
      </c>
      <c r="Y257" s="633">
        <v>306.10081241199168</v>
      </c>
      <c r="Z257" s="628"/>
      <c r="AA257" s="628"/>
      <c r="AB257" s="602"/>
      <c r="AC257" s="602"/>
      <c r="AD257" s="639"/>
      <c r="AE257" s="639"/>
      <c r="AF257" s="602"/>
      <c r="AG257" s="640"/>
      <c r="AH257" s="228">
        <v>89.660488473282044</v>
      </c>
      <c r="AI257" s="228"/>
      <c r="AJ257" s="228"/>
      <c r="AM257" s="346"/>
      <c r="AN257" s="346"/>
      <c r="AO257" s="324"/>
    </row>
    <row r="258" spans="1:41" ht="12" customHeight="1" x14ac:dyDescent="0.2">
      <c r="A258" s="333">
        <v>258</v>
      </c>
      <c r="B258" s="592"/>
      <c r="C258" s="518"/>
      <c r="D258" s="627" t="s">
        <v>895</v>
      </c>
      <c r="E258" s="628">
        <v>8.5814856402654252E-2</v>
      </c>
      <c r="F258" s="628">
        <v>1.4672971446679254E-2</v>
      </c>
      <c r="G258" s="628">
        <v>1.7354571296384864E-2</v>
      </c>
      <c r="H258" s="628">
        <v>1.7210566222363073E-3</v>
      </c>
      <c r="I258" s="628">
        <v>0.28999845277455294</v>
      </c>
      <c r="J258" s="629">
        <v>3.69559221352058E-2</v>
      </c>
      <c r="K258" s="630">
        <v>2.2512177288002695E-3</v>
      </c>
      <c r="L258" s="228">
        <v>83.59722276912926</v>
      </c>
      <c r="M258" s="228">
        <v>13.721203444608912</v>
      </c>
      <c r="N258" s="228">
        <v>110.91507266184085</v>
      </c>
      <c r="O258" s="228">
        <v>10.905385527154955</v>
      </c>
      <c r="P258" s="228">
        <v>-559.75208583263554</v>
      </c>
      <c r="Q258" s="228">
        <v>164.20857461412095</v>
      </c>
      <c r="R258" s="228"/>
      <c r="S258" s="228"/>
      <c r="T258" s="631">
        <v>101.27578636473646</v>
      </c>
      <c r="U258" s="228">
        <v>19.193578616335262</v>
      </c>
      <c r="V258" s="228">
        <v>3.4229907574974012</v>
      </c>
      <c r="W258" s="228">
        <v>6.4294521209051256E-2</v>
      </c>
      <c r="X258" s="631">
        <v>58.617124125487521</v>
      </c>
      <c r="Y258" s="633">
        <v>104.95047556770498</v>
      </c>
      <c r="Z258" s="628"/>
      <c r="AA258" s="628"/>
      <c r="AB258" s="602"/>
      <c r="AC258" s="602"/>
      <c r="AD258" s="639"/>
      <c r="AE258" s="639"/>
      <c r="AF258" s="602"/>
      <c r="AG258" s="640"/>
      <c r="AH258" s="228">
        <v>110.91507266184085</v>
      </c>
      <c r="AI258" s="228"/>
      <c r="AJ258" s="228"/>
      <c r="AM258" s="346"/>
      <c r="AN258" s="346"/>
      <c r="AO258" s="324"/>
    </row>
    <row r="259" spans="1:41" ht="12" customHeight="1" x14ac:dyDescent="0.2">
      <c r="A259" s="29">
        <v>259</v>
      </c>
      <c r="B259" s="592"/>
      <c r="C259" s="518"/>
      <c r="D259" s="627" t="s">
        <v>896</v>
      </c>
      <c r="E259" s="628">
        <v>0.10090223727460321</v>
      </c>
      <c r="F259" s="628">
        <v>1.2469335344193647E-2</v>
      </c>
      <c r="G259" s="628">
        <v>1.5234815003612807E-2</v>
      </c>
      <c r="H259" s="628">
        <v>1.2152071225501923E-3</v>
      </c>
      <c r="I259" s="628">
        <v>0.32273095027563103</v>
      </c>
      <c r="J259" s="629">
        <v>3.9773524167296903E-2</v>
      </c>
      <c r="K259" s="630">
        <v>1.923884215258352E-3</v>
      </c>
      <c r="L259" s="228">
        <v>97.608833137462724</v>
      </c>
      <c r="M259" s="228">
        <v>11.500704935630594</v>
      </c>
      <c r="N259" s="228">
        <v>97.469334851296196</v>
      </c>
      <c r="O259" s="228">
        <v>7.7161739464009882</v>
      </c>
      <c r="P259" s="228">
        <v>-365.64241572524384</v>
      </c>
      <c r="Q259" s="228">
        <v>125.27919928682938</v>
      </c>
      <c r="R259" s="228"/>
      <c r="S259" s="228"/>
      <c r="T259" s="631">
        <v>97.501368221490637</v>
      </c>
      <c r="U259" s="228">
        <v>14.48365166311606</v>
      </c>
      <c r="V259" s="228">
        <v>1.44647598406407E-4</v>
      </c>
      <c r="W259" s="228">
        <v>0.99037792796884649</v>
      </c>
      <c r="X259" s="631">
        <v>70.249593163855721</v>
      </c>
      <c r="Y259" s="633">
        <v>81.492608905964346</v>
      </c>
      <c r="Z259" s="634">
        <v>0.28300896910225776</v>
      </c>
      <c r="AA259" s="634">
        <v>4.6138431414766925E-5</v>
      </c>
      <c r="AB259" s="635">
        <v>9.6095963944699476E-4</v>
      </c>
      <c r="AC259" s="635">
        <v>6.8288659148924989E-6</v>
      </c>
      <c r="AD259" s="636">
        <v>2.8345238301963369E-2</v>
      </c>
      <c r="AE259" s="636">
        <v>2.4864692701160294E-4</v>
      </c>
      <c r="AF259" s="637">
        <v>1.4672737051944926</v>
      </c>
      <c r="AG259" s="638">
        <v>5.212875801025679E-5</v>
      </c>
      <c r="AH259" s="228">
        <v>97.469334851296196</v>
      </c>
      <c r="AI259" s="228">
        <v>10.45905658513275</v>
      </c>
      <c r="AJ259" s="228">
        <v>1.630281597121257</v>
      </c>
      <c r="AM259" s="346"/>
      <c r="AN259" s="346"/>
      <c r="AO259" s="324"/>
    </row>
    <row r="260" spans="1:41" ht="12" customHeight="1" x14ac:dyDescent="0.2">
      <c r="A260" s="333">
        <v>260</v>
      </c>
      <c r="B260" s="592"/>
      <c r="C260" s="518"/>
      <c r="D260" s="627" t="s">
        <v>897</v>
      </c>
      <c r="E260" s="628">
        <v>5.8388505544014549E-2</v>
      </c>
      <c r="F260" s="628">
        <v>1.3200929857792542E-2</v>
      </c>
      <c r="G260" s="628">
        <v>1.5218378646644978E-2</v>
      </c>
      <c r="H260" s="628">
        <v>1.3429011574197264E-3</v>
      </c>
      <c r="I260" s="628">
        <v>0.19514997639460996</v>
      </c>
      <c r="J260" s="629">
        <v>3.7267468823911652E-2</v>
      </c>
      <c r="K260" s="630">
        <v>2.0194087481919466E-3</v>
      </c>
      <c r="L260" s="228">
        <v>57.620422948115156</v>
      </c>
      <c r="M260" s="228">
        <v>12.664537071805308</v>
      </c>
      <c r="N260" s="228">
        <v>97.364968432022081</v>
      </c>
      <c r="O260" s="228">
        <v>8.5271280036363244</v>
      </c>
      <c r="P260" s="228">
        <v>106.21469109253725</v>
      </c>
      <c r="Q260" s="228">
        <v>186.66891898651716</v>
      </c>
      <c r="R260" s="228"/>
      <c r="S260" s="228"/>
      <c r="T260" s="631">
        <v>106.15317480318616</v>
      </c>
      <c r="U260" s="228">
        <v>95.754365924194957</v>
      </c>
      <c r="V260" s="228">
        <v>6.571447662887007E-4</v>
      </c>
      <c r="W260" s="228">
        <v>0.97952967878242991</v>
      </c>
      <c r="X260" s="631">
        <v>78.71247319999199</v>
      </c>
      <c r="Y260" s="633">
        <v>86.630359412724459</v>
      </c>
      <c r="Z260" s="634">
        <v>0.28293189776576799</v>
      </c>
      <c r="AA260" s="634">
        <v>5.8153077140571678E-5</v>
      </c>
      <c r="AB260" s="635">
        <v>1.1803206459881676E-3</v>
      </c>
      <c r="AC260" s="635">
        <v>1.4146568470891299E-5</v>
      </c>
      <c r="AD260" s="636">
        <v>3.2739964255265618E-2</v>
      </c>
      <c r="AE260" s="636">
        <v>6.0403441811346999E-4</v>
      </c>
      <c r="AF260" s="637">
        <v>1.4672522309714497</v>
      </c>
      <c r="AG260" s="638">
        <v>6.8250416913600572E-5</v>
      </c>
      <c r="AH260" s="228">
        <v>97.364968432022081</v>
      </c>
      <c r="AI260" s="228">
        <v>7.7165636462446638</v>
      </c>
      <c r="AJ260" s="228">
        <v>2.0553736641145748</v>
      </c>
      <c r="AM260" s="346"/>
      <c r="AN260" s="346"/>
      <c r="AO260" s="324"/>
    </row>
    <row r="261" spans="1:41" ht="12" customHeight="1" x14ac:dyDescent="0.2">
      <c r="A261" s="29">
        <v>261</v>
      </c>
      <c r="B261" s="592"/>
      <c r="C261" s="518"/>
      <c r="D261" s="627" t="s">
        <v>898</v>
      </c>
      <c r="E261" s="628">
        <v>9.6551654681657731E-2</v>
      </c>
      <c r="F261" s="628">
        <v>9.9174833938639618E-3</v>
      </c>
      <c r="G261" s="628">
        <v>1.4320158686398701E-2</v>
      </c>
      <c r="H261" s="628">
        <v>8.090007523586239E-4</v>
      </c>
      <c r="I261" s="628">
        <v>0.27499787528248953</v>
      </c>
      <c r="J261" s="629">
        <v>5.8937361104634919E-2</v>
      </c>
      <c r="K261" s="630">
        <v>2.2615453598098028E-3</v>
      </c>
      <c r="L261" s="228">
        <v>93.58825857646201</v>
      </c>
      <c r="M261" s="228">
        <v>9.1833745597776382</v>
      </c>
      <c r="N261" s="228">
        <v>91.658943971855223</v>
      </c>
      <c r="O261" s="228">
        <v>5.1415264487074577</v>
      </c>
      <c r="P261" s="228">
        <v>564.7831268436446</v>
      </c>
      <c r="Q261" s="228">
        <v>83.572510346538991</v>
      </c>
      <c r="R261" s="228"/>
      <c r="S261" s="228"/>
      <c r="T261" s="631">
        <v>91.963843306364865</v>
      </c>
      <c r="U261" s="228">
        <v>9.8614676054293984</v>
      </c>
      <c r="V261" s="228">
        <v>4.3835521637750008E-2</v>
      </c>
      <c r="W261" s="228">
        <v>0.83416205805036503</v>
      </c>
      <c r="X261" s="631">
        <v>88.914695892816979</v>
      </c>
      <c r="Y261" s="633">
        <v>96.561399506420898</v>
      </c>
      <c r="Z261" s="634">
        <v>0.28296444263702786</v>
      </c>
      <c r="AA261" s="634">
        <v>3.9246132367960678E-5</v>
      </c>
      <c r="AB261" s="635">
        <v>8.4538740781392495E-4</v>
      </c>
      <c r="AC261" s="635">
        <v>7.6404117957062157E-6</v>
      </c>
      <c r="AD261" s="636">
        <v>2.517566089183888E-2</v>
      </c>
      <c r="AE261" s="636">
        <v>2.4995190852597352E-4</v>
      </c>
      <c r="AF261" s="637">
        <v>1.4672970439818385</v>
      </c>
      <c r="AG261" s="638">
        <v>4.6681242421587106E-5</v>
      </c>
      <c r="AH261" s="228">
        <v>91.658943971855223</v>
      </c>
      <c r="AI261" s="228">
        <v>8.76704372256442</v>
      </c>
      <c r="AJ261" s="228">
        <v>1.3869633937824331</v>
      </c>
      <c r="AM261" s="346"/>
      <c r="AN261" s="346"/>
      <c r="AO261" s="324"/>
    </row>
    <row r="262" spans="1:41" ht="12" customHeight="1" x14ac:dyDescent="0.2">
      <c r="A262" s="333">
        <v>262</v>
      </c>
      <c r="B262" s="592"/>
      <c r="C262" s="518"/>
      <c r="D262" s="627" t="s">
        <v>899</v>
      </c>
      <c r="E262" s="628">
        <v>0.10225777297840744</v>
      </c>
      <c r="F262" s="628">
        <v>9.9693786271731911E-3</v>
      </c>
      <c r="G262" s="628">
        <v>1.5214425576345322E-2</v>
      </c>
      <c r="H262" s="628">
        <v>6.3221096488863028E-4</v>
      </c>
      <c r="I262" s="628">
        <v>0.21311043122927881</v>
      </c>
      <c r="J262" s="629">
        <v>5.3945251362496491E-2</v>
      </c>
      <c r="K262" s="630">
        <v>1.9461295868990528E-3</v>
      </c>
      <c r="L262" s="228">
        <v>98.858300401757518</v>
      </c>
      <c r="M262" s="228">
        <v>9.1836395784082256</v>
      </c>
      <c r="N262" s="228">
        <v>97.339867253210457</v>
      </c>
      <c r="O262" s="228">
        <v>4.0144166862390493</v>
      </c>
      <c r="P262" s="228">
        <v>368.76484096865158</v>
      </c>
      <c r="Q262" s="228">
        <v>81.277167682231934</v>
      </c>
      <c r="R262" s="228"/>
      <c r="S262" s="228"/>
      <c r="T262" s="631">
        <v>97.487383034922985</v>
      </c>
      <c r="U262" s="228">
        <v>7.8266301028133265</v>
      </c>
      <c r="V262" s="228">
        <v>2.7174990975230857E-2</v>
      </c>
      <c r="W262" s="228">
        <v>0.86906093259086004</v>
      </c>
      <c r="X262" s="631">
        <v>219.18790291944933</v>
      </c>
      <c r="Y262" s="633">
        <v>247.31405251648192</v>
      </c>
      <c r="Z262" s="634">
        <v>0.28299647690066193</v>
      </c>
      <c r="AA262" s="634">
        <v>3.9675183465235024E-5</v>
      </c>
      <c r="AB262" s="635">
        <v>8.2825904570323105E-4</v>
      </c>
      <c r="AC262" s="635">
        <v>2.2919442894952052E-5</v>
      </c>
      <c r="AD262" s="636">
        <v>2.3740683632477149E-2</v>
      </c>
      <c r="AE262" s="636">
        <v>6.1653080658825399E-4</v>
      </c>
      <c r="AF262" s="637">
        <v>1.4672463595752105</v>
      </c>
      <c r="AG262" s="638">
        <v>6.2793335350483555E-5</v>
      </c>
      <c r="AH262" s="228">
        <v>97.339867253210457</v>
      </c>
      <c r="AI262" s="228">
        <v>10.022959400523755</v>
      </c>
      <c r="AJ262" s="228">
        <v>1.4019673990203736</v>
      </c>
      <c r="AM262" s="346"/>
      <c r="AN262" s="346"/>
      <c r="AO262" s="324"/>
    </row>
    <row r="263" spans="1:41" ht="12" customHeight="1" x14ac:dyDescent="0.2">
      <c r="A263" s="29">
        <v>263</v>
      </c>
      <c r="B263" s="592"/>
      <c r="C263" s="518"/>
      <c r="D263" s="627" t="s">
        <v>900</v>
      </c>
      <c r="E263" s="628">
        <v>0.10633538360253871</v>
      </c>
      <c r="F263" s="628">
        <v>1.1928160035467407E-2</v>
      </c>
      <c r="G263" s="628">
        <v>1.7146628888160972E-2</v>
      </c>
      <c r="H263" s="628">
        <v>9.2694288045348816E-4</v>
      </c>
      <c r="I263" s="628">
        <v>0.2409620082068846</v>
      </c>
      <c r="J263" s="629">
        <v>4.7113432010561361E-2</v>
      </c>
      <c r="K263" s="630">
        <v>2.3605116241634354E-3</v>
      </c>
      <c r="L263" s="228">
        <v>102.6076024563164</v>
      </c>
      <c r="M263" s="228">
        <v>10.947540624715614</v>
      </c>
      <c r="N263" s="228">
        <v>109.59732176153807</v>
      </c>
      <c r="O263" s="228">
        <v>5.8747259842901149</v>
      </c>
      <c r="P263" s="228">
        <v>54.980702503725794</v>
      </c>
      <c r="Q263" s="228">
        <v>119.52102219567415</v>
      </c>
      <c r="R263" s="228"/>
      <c r="S263" s="228"/>
      <c r="T263" s="631">
        <v>108.50648389073277</v>
      </c>
      <c r="U263" s="228">
        <v>11.230949764505455</v>
      </c>
      <c r="V263" s="228">
        <v>0.39796472171713915</v>
      </c>
      <c r="W263" s="228">
        <v>0.52814417056699237</v>
      </c>
      <c r="X263" s="631">
        <v>44.880506702721917</v>
      </c>
      <c r="Y263" s="633">
        <v>88.817450929986379</v>
      </c>
      <c r="Z263" s="628"/>
      <c r="AA263" s="628"/>
      <c r="AB263" s="602"/>
      <c r="AC263" s="602"/>
      <c r="AD263" s="639"/>
      <c r="AE263" s="639"/>
      <c r="AF263" s="602"/>
      <c r="AG263" s="640"/>
      <c r="AH263" s="228">
        <v>109.59732176153807</v>
      </c>
      <c r="AI263" s="228"/>
      <c r="AJ263" s="228"/>
      <c r="AM263" s="346"/>
      <c r="AN263" s="346"/>
      <c r="AO263" s="324"/>
    </row>
    <row r="264" spans="1:41" ht="12" customHeight="1" x14ac:dyDescent="0.2">
      <c r="A264" s="333">
        <v>264</v>
      </c>
      <c r="B264" s="592"/>
      <c r="C264" s="518"/>
      <c r="D264" s="627" t="s">
        <v>901</v>
      </c>
      <c r="E264" s="628">
        <v>0.11011243585062822</v>
      </c>
      <c r="F264" s="628">
        <v>1.0392759772793787E-2</v>
      </c>
      <c r="G264" s="628">
        <v>1.5602568015842325E-2</v>
      </c>
      <c r="H264" s="628">
        <v>5.5311392773449474E-4</v>
      </c>
      <c r="I264" s="628">
        <v>0.1877993113966164</v>
      </c>
      <c r="J264" s="629">
        <v>5.3910419195840498E-2</v>
      </c>
      <c r="K264" s="630">
        <v>2.2291081574889295E-3</v>
      </c>
      <c r="L264" s="228">
        <v>106.06823755244065</v>
      </c>
      <c r="M264" s="228">
        <v>9.5059129229358046</v>
      </c>
      <c r="N264" s="228">
        <v>99.804025239886784</v>
      </c>
      <c r="O264" s="228">
        <v>3.5108236039978755</v>
      </c>
      <c r="P264" s="228">
        <v>367.30947139134065</v>
      </c>
      <c r="Q264" s="228">
        <v>93.179411668812293</v>
      </c>
      <c r="R264" s="228"/>
      <c r="S264" s="228"/>
      <c r="T264" s="631">
        <v>100.21904103827644</v>
      </c>
      <c r="U264" s="228">
        <v>6.9069466452921366</v>
      </c>
      <c r="V264" s="228">
        <v>0.43293360145181797</v>
      </c>
      <c r="W264" s="228">
        <v>0.51055421912579502</v>
      </c>
      <c r="X264" s="631">
        <v>193.93705055223347</v>
      </c>
      <c r="Y264" s="633">
        <v>337.16971795878709</v>
      </c>
      <c r="Z264" s="634">
        <v>0.28298292695714322</v>
      </c>
      <c r="AA264" s="634">
        <v>2.9554330361419514E-5</v>
      </c>
      <c r="AB264" s="635">
        <v>8.4038711304491181E-4</v>
      </c>
      <c r="AC264" s="635">
        <v>2.581277480285674E-5</v>
      </c>
      <c r="AD264" s="636">
        <v>2.1110381207426657E-2</v>
      </c>
      <c r="AE264" s="636">
        <v>6.2246216771966981E-4</v>
      </c>
      <c r="AF264" s="637">
        <v>1.4672223704130527</v>
      </c>
      <c r="AG264" s="638">
        <v>5.9321634399904052E-5</v>
      </c>
      <c r="AH264" s="228">
        <v>99.804025239886784</v>
      </c>
      <c r="AI264" s="228">
        <v>9.5548976806073416</v>
      </c>
      <c r="AJ264" s="228">
        <v>1.0443856341162028</v>
      </c>
      <c r="AM264" s="346"/>
      <c r="AN264" s="346"/>
      <c r="AO264" s="324"/>
    </row>
    <row r="265" spans="1:41" ht="12" customHeight="1" x14ac:dyDescent="0.2">
      <c r="A265" s="29">
        <v>265</v>
      </c>
      <c r="B265" s="592"/>
      <c r="C265" s="518"/>
      <c r="D265" s="627" t="s">
        <v>902</v>
      </c>
      <c r="E265" s="602">
        <v>0.10642251646930262</v>
      </c>
      <c r="F265" s="602">
        <v>6.2323582055744285E-3</v>
      </c>
      <c r="G265" s="602">
        <v>1.6122170136934528E-2</v>
      </c>
      <c r="H265" s="602">
        <v>5.9094680306689062E-4</v>
      </c>
      <c r="I265" s="602">
        <v>0.31295075919285054</v>
      </c>
      <c r="J265" s="641">
        <v>4.8908917409163775E-2</v>
      </c>
      <c r="K265" s="630">
        <v>8.6680672157212943E-4</v>
      </c>
      <c r="L265" s="223">
        <v>102.68756894188328</v>
      </c>
      <c r="M265" s="223">
        <v>5.7195427692130352</v>
      </c>
      <c r="N265" s="223">
        <v>103.10129331226945</v>
      </c>
      <c r="O265" s="223">
        <v>3.7490451090643018</v>
      </c>
      <c r="P265" s="223">
        <v>143.46707868986809</v>
      </c>
      <c r="Q265" s="223">
        <v>41.586692399840196</v>
      </c>
      <c r="R265" s="223"/>
      <c r="S265" s="223"/>
      <c r="T265" s="226">
        <v>103.01010617306204</v>
      </c>
      <c r="U265" s="223">
        <v>7.0529928053315043</v>
      </c>
      <c r="V265" s="223">
        <v>5.1340569768014623E-3</v>
      </c>
      <c r="W265" s="223">
        <v>0.94287460333839201</v>
      </c>
      <c r="X265" s="226">
        <v>1013.6614669701298</v>
      </c>
      <c r="Y265" s="633">
        <v>1117.0388006376697</v>
      </c>
      <c r="Z265" s="602"/>
      <c r="AA265" s="602"/>
      <c r="AB265" s="602"/>
      <c r="AC265" s="602"/>
      <c r="AD265" s="639"/>
      <c r="AE265" s="639"/>
      <c r="AF265" s="602"/>
      <c r="AG265" s="640"/>
      <c r="AH265" s="228">
        <v>103.10129331226945</v>
      </c>
      <c r="AI265" s="223"/>
      <c r="AJ265" s="223"/>
      <c r="AK265" s="29"/>
      <c r="AM265" s="346"/>
      <c r="AN265" s="346"/>
      <c r="AO265" s="324"/>
    </row>
    <row r="266" spans="1:41" ht="12" customHeight="1" x14ac:dyDescent="0.2">
      <c r="A266" s="333">
        <v>266</v>
      </c>
      <c r="B266" s="592"/>
      <c r="C266" s="518"/>
      <c r="D266" s="627" t="s">
        <v>903</v>
      </c>
      <c r="E266" s="602">
        <v>0.10262693419289429</v>
      </c>
      <c r="F266" s="602">
        <v>7.9054587181011E-3</v>
      </c>
      <c r="G266" s="602">
        <v>1.5352669970812503E-2</v>
      </c>
      <c r="H266" s="602">
        <v>5.1214765435848701E-4</v>
      </c>
      <c r="I266" s="602">
        <v>0.21652874476376541</v>
      </c>
      <c r="J266" s="641">
        <v>5.2554689388890533E-2</v>
      </c>
      <c r="K266" s="630">
        <v>1.6265744092101018E-3</v>
      </c>
      <c r="L266" s="223">
        <v>99.198309149963876</v>
      </c>
      <c r="M266" s="223">
        <v>7.2799498739409056</v>
      </c>
      <c r="N266" s="223">
        <v>98.217632512404435</v>
      </c>
      <c r="O266" s="223">
        <v>3.2515952338870027</v>
      </c>
      <c r="P266" s="223">
        <v>309.61976784392152</v>
      </c>
      <c r="Q266" s="223">
        <v>70.464720977709902</v>
      </c>
      <c r="R266" s="223"/>
      <c r="S266" s="223"/>
      <c r="T266" s="226">
        <v>98.31761869586748</v>
      </c>
      <c r="U266" s="223">
        <v>6.3301961164506357</v>
      </c>
      <c r="V266" s="223">
        <v>1.8023154783280385E-2</v>
      </c>
      <c r="W266" s="223">
        <v>0.89320770065109922</v>
      </c>
      <c r="X266" s="226">
        <v>111.00105924690352</v>
      </c>
      <c r="Y266" s="633">
        <v>196.9177834114771</v>
      </c>
      <c r="Z266" s="634">
        <v>0.28300021407264853</v>
      </c>
      <c r="AA266" s="634">
        <v>5.253585299439165E-5</v>
      </c>
      <c r="AB266" s="635">
        <v>5.2151018966409713E-4</v>
      </c>
      <c r="AC266" s="635">
        <v>1.0280223351639433E-5</v>
      </c>
      <c r="AD266" s="636">
        <v>1.510085048473116E-2</v>
      </c>
      <c r="AE266" s="636">
        <v>5.420687030646854E-4</v>
      </c>
      <c r="AF266" s="637">
        <v>1.4672537546688074</v>
      </c>
      <c r="AG266" s="638">
        <v>7.5056516990020666E-5</v>
      </c>
      <c r="AH266" s="223">
        <v>98.217632512404435</v>
      </c>
      <c r="AI266" s="223">
        <v>10.193883036332652</v>
      </c>
      <c r="AJ266" s="223">
        <v>1.8563891609249898</v>
      </c>
      <c r="AM266" s="346"/>
      <c r="AN266" s="346"/>
      <c r="AO266" s="324"/>
    </row>
    <row r="267" spans="1:41" ht="12" customHeight="1" x14ac:dyDescent="0.2">
      <c r="A267" s="29">
        <v>267</v>
      </c>
      <c r="B267" s="642" t="s">
        <v>318</v>
      </c>
      <c r="C267" s="518"/>
      <c r="D267" s="643" t="s">
        <v>904</v>
      </c>
      <c r="E267" s="644">
        <v>7.6338793785592343E-2</v>
      </c>
      <c r="F267" s="644">
        <v>1.7604508869151402E-2</v>
      </c>
      <c r="G267" s="644">
        <v>1.246730055584349E-2</v>
      </c>
      <c r="H267" s="644">
        <v>1.6103387301938143E-3</v>
      </c>
      <c r="I267" s="644">
        <v>0.28005039725918918</v>
      </c>
      <c r="J267" s="645">
        <v>5.2771484927660262E-2</v>
      </c>
      <c r="K267" s="646">
        <v>4.0073979064934317E-3</v>
      </c>
      <c r="L267" s="647">
        <v>74.6969348563686</v>
      </c>
      <c r="M267" s="647">
        <v>16.607521785753708</v>
      </c>
      <c r="N267" s="647">
        <v>79.872513970818815</v>
      </c>
      <c r="O267" s="647">
        <v>10.253082171271346</v>
      </c>
      <c r="P267" s="647">
        <v>318.9844040303775</v>
      </c>
      <c r="Q267" s="647">
        <v>172.60237012645601</v>
      </c>
      <c r="R267" s="647"/>
      <c r="S267" s="647"/>
      <c r="T267" s="648">
        <v>78.822532267405506</v>
      </c>
      <c r="U267" s="647">
        <v>19.333164814944666</v>
      </c>
      <c r="V267" s="647">
        <v>9.4104851248427754E-2</v>
      </c>
      <c r="W267" s="647">
        <v>0.75902294169498075</v>
      </c>
      <c r="X267" s="648">
        <v>79.243936218197462</v>
      </c>
      <c r="Y267" s="649">
        <v>110.85116569878312</v>
      </c>
      <c r="Z267" s="644"/>
      <c r="AA267" s="644"/>
      <c r="AB267" s="644"/>
      <c r="AC267" s="644"/>
      <c r="AD267" s="650"/>
      <c r="AE267" s="650"/>
      <c r="AF267" s="644"/>
      <c r="AG267" s="651"/>
      <c r="AH267" s="647">
        <v>79.872513970818815</v>
      </c>
      <c r="AI267" s="647"/>
      <c r="AJ267" s="647"/>
      <c r="AM267" s="346"/>
      <c r="AN267" s="346"/>
      <c r="AO267" s="324"/>
    </row>
    <row r="268" spans="1:41" ht="12" customHeight="1" x14ac:dyDescent="0.2">
      <c r="A268" s="333">
        <v>268</v>
      </c>
      <c r="B268" s="592"/>
      <c r="C268" s="518"/>
      <c r="D268" s="627" t="s">
        <v>905</v>
      </c>
      <c r="E268" s="602">
        <v>7.4923304426279522E-2</v>
      </c>
      <c r="F268" s="602">
        <v>6.0742127814608828E-3</v>
      </c>
      <c r="G268" s="602">
        <v>1.1562491454762517E-2</v>
      </c>
      <c r="H268" s="602">
        <v>5.1599288209304385E-4</v>
      </c>
      <c r="I268" s="602">
        <v>0.27522584406721357</v>
      </c>
      <c r="J268" s="641">
        <v>4.7181924093146484E-2</v>
      </c>
      <c r="K268" s="630">
        <v>1.5690627100737515E-3</v>
      </c>
      <c r="L268" s="223">
        <v>73.360729364604381</v>
      </c>
      <c r="M268" s="223">
        <v>5.7377607265323469</v>
      </c>
      <c r="N268" s="223">
        <v>74.108987531757336</v>
      </c>
      <c r="O268" s="223">
        <v>3.2882830878884799</v>
      </c>
      <c r="P268" s="223">
        <v>58.44505144974697</v>
      </c>
      <c r="Q268" s="223">
        <v>79.280208830994894</v>
      </c>
      <c r="R268" s="223"/>
      <c r="S268" s="223"/>
      <c r="T268" s="226">
        <v>73.982716624661649</v>
      </c>
      <c r="U268" s="223">
        <v>6.2814011204204538</v>
      </c>
      <c r="V268" s="223">
        <v>1.6797168553804469E-2</v>
      </c>
      <c r="W268" s="223">
        <v>0.8968776654177103</v>
      </c>
      <c r="X268" s="226">
        <v>171.4919905444782</v>
      </c>
      <c r="Y268" s="633">
        <v>292.45664300750872</v>
      </c>
      <c r="Z268" s="634">
        <v>0.28305765799582805</v>
      </c>
      <c r="AA268" s="634">
        <v>6.2469909189376754E-5</v>
      </c>
      <c r="AB268" s="635">
        <v>2.8855012945833321E-3</v>
      </c>
      <c r="AC268" s="635">
        <v>2.0120639684199259E-4</v>
      </c>
      <c r="AD268" s="636">
        <v>8.6626897287659266E-2</v>
      </c>
      <c r="AE268" s="636">
        <v>6.9177125413685146E-3</v>
      </c>
      <c r="AF268" s="637">
        <v>1.4672455258009172</v>
      </c>
      <c r="AG268" s="638">
        <v>7.6701628924395428E-5</v>
      </c>
      <c r="AH268" s="223">
        <v>74.108987531757336</v>
      </c>
      <c r="AI268" s="223">
        <v>11.588271958396122</v>
      </c>
      <c r="AJ268" s="223">
        <v>2.2069676415643023</v>
      </c>
      <c r="AM268" s="346"/>
      <c r="AN268" s="346"/>
      <c r="AO268" s="324"/>
    </row>
    <row r="269" spans="1:41" ht="12" customHeight="1" x14ac:dyDescent="0.2">
      <c r="A269" s="29">
        <v>269</v>
      </c>
      <c r="B269" s="592"/>
      <c r="C269" s="518"/>
      <c r="D269" s="627" t="s">
        <v>906</v>
      </c>
      <c r="E269" s="628">
        <v>5.9272346927716685E-2</v>
      </c>
      <c r="F269" s="628">
        <v>4.2108568309357159E-3</v>
      </c>
      <c r="G269" s="628">
        <v>1.1531002518598307E-2</v>
      </c>
      <c r="H269" s="628">
        <v>4.0108200293360728E-4</v>
      </c>
      <c r="I269" s="628">
        <v>0.24480357766973113</v>
      </c>
      <c r="J269" s="629">
        <v>4.0538124922635282E-2</v>
      </c>
      <c r="K269" s="630">
        <v>1.0923034925147247E-3</v>
      </c>
      <c r="L269" s="228">
        <v>58.467997396913773</v>
      </c>
      <c r="M269" s="228">
        <v>4.0363865612312599</v>
      </c>
      <c r="N269" s="228">
        <v>73.908313934329399</v>
      </c>
      <c r="O269" s="228">
        <v>2.5560667003414297</v>
      </c>
      <c r="P269" s="228">
        <v>-316.5701009426005</v>
      </c>
      <c r="Q269" s="228">
        <v>69.098644069691701</v>
      </c>
      <c r="R269" s="228"/>
      <c r="S269" s="228"/>
      <c r="T269" s="631">
        <v>70.349952454280327</v>
      </c>
      <c r="U269" s="228">
        <v>4.7347873874773798</v>
      </c>
      <c r="V269" s="228">
        <v>13.533136441124679</v>
      </c>
      <c r="W269" s="228">
        <v>2.3438653296298251E-4</v>
      </c>
      <c r="X269" s="631">
        <v>290.85510760387274</v>
      </c>
      <c r="Y269" s="633">
        <v>481.32793617811427</v>
      </c>
      <c r="Z269" s="628"/>
      <c r="AA269" s="628"/>
      <c r="AB269" s="602"/>
      <c r="AC269" s="602"/>
      <c r="AD269" s="639"/>
      <c r="AE269" s="639"/>
      <c r="AF269" s="602"/>
      <c r="AG269" s="640"/>
      <c r="AH269" s="228">
        <v>73.908313934329399</v>
      </c>
      <c r="AI269" s="228"/>
      <c r="AJ269" s="228"/>
      <c r="AM269" s="346"/>
      <c r="AN269" s="346"/>
      <c r="AO269" s="324"/>
    </row>
    <row r="270" spans="1:41" ht="12" customHeight="1" x14ac:dyDescent="0.2">
      <c r="A270" s="333">
        <v>270</v>
      </c>
      <c r="B270" s="592"/>
      <c r="C270" s="518"/>
      <c r="D270" s="627" t="s">
        <v>907</v>
      </c>
      <c r="E270" s="602">
        <v>7.2247505086568409E-2</v>
      </c>
      <c r="F270" s="602">
        <v>8.4111024734722251E-3</v>
      </c>
      <c r="G270" s="602">
        <v>1.1371120544919552E-2</v>
      </c>
      <c r="H270" s="602">
        <v>5.560822999492002E-4</v>
      </c>
      <c r="I270" s="602">
        <v>0.2100272968155068</v>
      </c>
      <c r="J270" s="641">
        <v>5.3440511557389866E-2</v>
      </c>
      <c r="K270" s="630">
        <v>2.0258277904721678E-3</v>
      </c>
      <c r="L270" s="223">
        <v>70.829991988788066</v>
      </c>
      <c r="M270" s="223">
        <v>7.9650368690583946</v>
      </c>
      <c r="N270" s="223">
        <v>72.889317104989956</v>
      </c>
      <c r="O270" s="223">
        <v>3.5444326538433368</v>
      </c>
      <c r="P270" s="223">
        <v>347.54619055748509</v>
      </c>
      <c r="Q270" s="223">
        <v>85.72570254686741</v>
      </c>
      <c r="R270" s="223"/>
      <c r="S270" s="223"/>
      <c r="T270" s="226">
        <v>72.675469233193255</v>
      </c>
      <c r="U270" s="223">
        <v>6.8915090449424197</v>
      </c>
      <c r="V270" s="223">
        <v>6.621944841184324E-2</v>
      </c>
      <c r="W270" s="223">
        <v>0.7969233661739763</v>
      </c>
      <c r="X270" s="226">
        <v>126.68606207116312</v>
      </c>
      <c r="Y270" s="633">
        <v>221.96437643370606</v>
      </c>
      <c r="Z270" s="634">
        <v>0.28295386877884615</v>
      </c>
      <c r="AA270" s="634">
        <v>5.4304784369317565E-5</v>
      </c>
      <c r="AB270" s="635">
        <v>2.3839901308177879E-3</v>
      </c>
      <c r="AC270" s="635">
        <v>4.8131286173455135E-5</v>
      </c>
      <c r="AD270" s="636">
        <v>7.0343385547777207E-2</v>
      </c>
      <c r="AE270" s="636">
        <v>9.4623041954837428E-4</v>
      </c>
      <c r="AF270" s="637">
        <v>1.4671621317389087</v>
      </c>
      <c r="AG270" s="638">
        <v>5.7959592552771992E-5</v>
      </c>
      <c r="AH270" s="223">
        <v>72.889317104989956</v>
      </c>
      <c r="AI270" s="223">
        <v>7.9169396959008216</v>
      </c>
      <c r="AJ270" s="223">
        <v>1.9192098204446755</v>
      </c>
      <c r="AM270" s="346"/>
      <c r="AN270" s="346"/>
      <c r="AO270" s="324"/>
    </row>
    <row r="271" spans="1:41" ht="12" customHeight="1" x14ac:dyDescent="0.2">
      <c r="A271" s="29">
        <v>271</v>
      </c>
      <c r="B271" s="592"/>
      <c r="C271" s="518"/>
      <c r="D271" s="627" t="s">
        <v>908</v>
      </c>
      <c r="E271" s="602">
        <v>5.8077308031733589E-2</v>
      </c>
      <c r="F271" s="602">
        <v>1.1440684337396565E-2</v>
      </c>
      <c r="G271" s="602">
        <v>1.1024642224537383E-2</v>
      </c>
      <c r="H271" s="602">
        <v>5.4635735406211874E-4</v>
      </c>
      <c r="I271" s="602">
        <v>0.12578729209869538</v>
      </c>
      <c r="J271" s="641">
        <v>5.9498198149700865E-2</v>
      </c>
      <c r="K271" s="630">
        <v>2.5630267951717626E-3</v>
      </c>
      <c r="L271" s="223">
        <v>57.321826410022197</v>
      </c>
      <c r="M271" s="223">
        <v>10.979043691488977</v>
      </c>
      <c r="N271" s="223">
        <v>70.680508303789708</v>
      </c>
      <c r="O271" s="223">
        <v>3.4836399120572432</v>
      </c>
      <c r="P271" s="223">
        <v>585.37434413066489</v>
      </c>
      <c r="Q271" s="223">
        <v>93.495456742468249</v>
      </c>
      <c r="R271" s="223"/>
      <c r="S271" s="223"/>
      <c r="T271" s="226">
        <v>69.864620550280677</v>
      </c>
      <c r="U271" s="223">
        <v>6.8366807516981254</v>
      </c>
      <c r="V271" s="223">
        <v>1.4671708657697069</v>
      </c>
      <c r="W271" s="223">
        <v>0.22579085037012503</v>
      </c>
      <c r="X271" s="226">
        <v>109.70215699588685</v>
      </c>
      <c r="Y271" s="633">
        <v>274.40116823508225</v>
      </c>
      <c r="Z271" s="634">
        <v>0.28299883300977541</v>
      </c>
      <c r="AA271" s="634">
        <v>5.8553303152658934E-5</v>
      </c>
      <c r="AB271" s="635">
        <v>1.5900817641414169E-3</v>
      </c>
      <c r="AC271" s="635">
        <v>8.5164402666341283E-5</v>
      </c>
      <c r="AD271" s="636">
        <v>4.6891211068043316E-2</v>
      </c>
      <c r="AE271" s="636">
        <v>2.6899863035110654E-3</v>
      </c>
      <c r="AF271" s="637">
        <v>1.4672373207089147</v>
      </c>
      <c r="AG271" s="638">
        <v>7.4230841909699236E-5</v>
      </c>
      <c r="AH271" s="223">
        <v>70.680508303789708</v>
      </c>
      <c r="AI271" s="223">
        <v>9.499342152137217</v>
      </c>
      <c r="AJ271" s="223">
        <v>2.0690298447497968</v>
      </c>
      <c r="AM271" s="346"/>
      <c r="AN271" s="346"/>
      <c r="AO271" s="324"/>
    </row>
    <row r="272" spans="1:41" ht="12" customHeight="1" x14ac:dyDescent="0.2">
      <c r="A272" s="333">
        <v>272</v>
      </c>
      <c r="B272" s="592"/>
      <c r="C272" s="518"/>
      <c r="D272" s="627" t="s">
        <v>909</v>
      </c>
      <c r="E272" s="628">
        <v>9.7826230198626421E-2</v>
      </c>
      <c r="F272" s="628">
        <v>8.6024622851009376E-3</v>
      </c>
      <c r="G272" s="628">
        <v>1.1072157966550646E-2</v>
      </c>
      <c r="H272" s="628">
        <v>8.5520929636770555E-4</v>
      </c>
      <c r="I272" s="628">
        <v>0.43918013206675016</v>
      </c>
      <c r="J272" s="629">
        <v>5.598112980073449E-2</v>
      </c>
      <c r="K272" s="630">
        <v>2.3163164370972075E-3</v>
      </c>
      <c r="L272" s="228">
        <v>94.767802477704535</v>
      </c>
      <c r="M272" s="228">
        <v>7.9564453647570916</v>
      </c>
      <c r="N272" s="228">
        <v>70.983467245433886</v>
      </c>
      <c r="O272" s="228">
        <v>5.4526606170877336</v>
      </c>
      <c r="P272" s="228">
        <v>451.62026588848408</v>
      </c>
      <c r="Q272" s="228">
        <v>91.878790331514239</v>
      </c>
      <c r="R272" s="228"/>
      <c r="S272" s="228"/>
      <c r="T272" s="631">
        <v>75.335967170114372</v>
      </c>
      <c r="U272" s="228">
        <v>10.54984491870443</v>
      </c>
      <c r="V272" s="228">
        <v>10.142345274280661</v>
      </c>
      <c r="W272" s="228">
        <v>1.4490202783777012E-3</v>
      </c>
      <c r="X272" s="631">
        <v>92.70191197129175</v>
      </c>
      <c r="Y272" s="633">
        <v>159.14473708841513</v>
      </c>
      <c r="Z272" s="628"/>
      <c r="AA272" s="628"/>
      <c r="AB272" s="602"/>
      <c r="AC272" s="602"/>
      <c r="AD272" s="639"/>
      <c r="AE272" s="639"/>
      <c r="AF272" s="602"/>
      <c r="AG272" s="640"/>
      <c r="AH272" s="228">
        <v>70.983467245433886</v>
      </c>
      <c r="AI272" s="228"/>
      <c r="AJ272" s="228"/>
      <c r="AM272" s="346"/>
      <c r="AN272" s="346"/>
      <c r="AO272" s="324"/>
    </row>
    <row r="273" spans="1:41" ht="12" customHeight="1" x14ac:dyDescent="0.2">
      <c r="A273" s="29">
        <v>273</v>
      </c>
      <c r="B273" s="592"/>
      <c r="C273" s="518"/>
      <c r="D273" s="627" t="s">
        <v>910</v>
      </c>
      <c r="E273" s="628">
        <v>7.8068545550615528E-2</v>
      </c>
      <c r="F273" s="628">
        <v>1.0908759060515695E-2</v>
      </c>
      <c r="G273" s="628">
        <v>1.1890064552455138E-2</v>
      </c>
      <c r="H273" s="628">
        <v>5.4448478910037556E-4</v>
      </c>
      <c r="I273" s="628">
        <v>0.16385974784735996</v>
      </c>
      <c r="J273" s="629">
        <v>5.7651084682626537E-2</v>
      </c>
      <c r="K273" s="630">
        <v>2.4828409493433908E-3</v>
      </c>
      <c r="L273" s="228">
        <v>76.327416682047044</v>
      </c>
      <c r="M273" s="228">
        <v>10.274457155646241</v>
      </c>
      <c r="N273" s="228">
        <v>76.196184362562164</v>
      </c>
      <c r="O273" s="228">
        <v>3.4687310305323535</v>
      </c>
      <c r="P273" s="228">
        <v>516.52714755219336</v>
      </c>
      <c r="Q273" s="228">
        <v>94.569447215970527</v>
      </c>
      <c r="R273" s="228"/>
      <c r="S273" s="228"/>
      <c r="T273" s="631">
        <v>76.203853299694714</v>
      </c>
      <c r="U273" s="228">
        <v>6.8323395223594883</v>
      </c>
      <c r="V273" s="228">
        <v>1.6258475639507712E-4</v>
      </c>
      <c r="W273" s="228">
        <v>0.98984197128449458</v>
      </c>
      <c r="X273" s="631">
        <v>263.99769944283514</v>
      </c>
      <c r="Y273" s="633">
        <v>360.46620903920115</v>
      </c>
      <c r="Z273" s="634">
        <v>0.28299602695625797</v>
      </c>
      <c r="AA273" s="634">
        <v>4.4305858406068615E-5</v>
      </c>
      <c r="AB273" s="635">
        <v>2.3322549460875006E-3</v>
      </c>
      <c r="AC273" s="635">
        <v>4.9216441608886853E-5</v>
      </c>
      <c r="AD273" s="636">
        <v>6.8864236441826404E-2</v>
      </c>
      <c r="AE273" s="636">
        <v>1.8865508709326653E-3</v>
      </c>
      <c r="AF273" s="637">
        <v>1.4672744163581399</v>
      </c>
      <c r="AG273" s="638">
        <v>6.8375509105645535E-5</v>
      </c>
      <c r="AH273" s="228">
        <v>76.196184362562164</v>
      </c>
      <c r="AI273" s="228">
        <v>9.4781281059981168</v>
      </c>
      <c r="AJ273" s="228">
        <v>1.5656000150460367</v>
      </c>
      <c r="AM273" s="346"/>
      <c r="AN273" s="346"/>
      <c r="AO273" s="324"/>
    </row>
    <row r="274" spans="1:41" ht="12" customHeight="1" x14ac:dyDescent="0.2">
      <c r="A274" s="333">
        <v>274</v>
      </c>
      <c r="B274" s="592"/>
      <c r="C274" s="518"/>
      <c r="D274" s="627" t="s">
        <v>911</v>
      </c>
      <c r="E274" s="628">
        <v>7.053050270328598E-2</v>
      </c>
      <c r="F274" s="628">
        <v>5.2784997430405153E-3</v>
      </c>
      <c r="G274" s="628">
        <v>1.1082898291201695E-2</v>
      </c>
      <c r="H274" s="628">
        <v>4.3172504969166652E-4</v>
      </c>
      <c r="I274" s="628">
        <v>0.26024978495858725</v>
      </c>
      <c r="J274" s="629">
        <v>4.9619627101735946E-2</v>
      </c>
      <c r="K274" s="630">
        <v>9.8089323819885261E-4</v>
      </c>
      <c r="L274" s="228">
        <v>69.202744099193524</v>
      </c>
      <c r="M274" s="228">
        <v>5.0065824114022961</v>
      </c>
      <c r="N274" s="228">
        <v>71.051945259458549</v>
      </c>
      <c r="O274" s="228">
        <v>2.7525720075066173</v>
      </c>
      <c r="P274" s="228">
        <v>177.21415908741213</v>
      </c>
      <c r="Q274" s="228">
        <v>46.098790805278682</v>
      </c>
      <c r="R274" s="228"/>
      <c r="S274" s="228"/>
      <c r="T274" s="631">
        <v>70.761249925980323</v>
      </c>
      <c r="U274" s="228">
        <v>5.2720842574207998</v>
      </c>
      <c r="V274" s="228">
        <v>0.13443294506039882</v>
      </c>
      <c r="W274" s="228">
        <v>0.71387775962629496</v>
      </c>
      <c r="X274" s="631">
        <v>502.08834126111162</v>
      </c>
      <c r="Y274" s="633">
        <v>886.79893954344504</v>
      </c>
      <c r="Z274" s="634">
        <v>0.28293066892234608</v>
      </c>
      <c r="AA274" s="634">
        <v>5.6490797603620611E-5</v>
      </c>
      <c r="AB274" s="635">
        <v>2.5655915208446572E-3</v>
      </c>
      <c r="AC274" s="635">
        <v>2.1799435075115514E-4</v>
      </c>
      <c r="AD274" s="636">
        <v>7.6076364725403925E-2</v>
      </c>
      <c r="AE274" s="636">
        <v>7.5601584351694603E-3</v>
      </c>
      <c r="AF274" s="637">
        <v>1.4672784043881768</v>
      </c>
      <c r="AG274" s="638">
        <v>6.6780501567438808E-5</v>
      </c>
      <c r="AH274" s="228">
        <v>71.051945259458549</v>
      </c>
      <c r="AI274" s="228">
        <v>7.0503699781571774</v>
      </c>
      <c r="AJ274" s="228">
        <v>1.996630404854598</v>
      </c>
      <c r="AM274" s="346"/>
      <c r="AN274" s="346"/>
      <c r="AO274" s="324"/>
    </row>
    <row r="275" spans="1:41" ht="12" customHeight="1" x14ac:dyDescent="0.2">
      <c r="A275" s="29">
        <v>275</v>
      </c>
      <c r="B275" s="592"/>
      <c r="C275" s="518"/>
      <c r="D275" s="627" t="s">
        <v>912</v>
      </c>
      <c r="E275" s="628">
        <v>7.2900773310803524E-2</v>
      </c>
      <c r="F275" s="628">
        <v>4.3243582850511948E-3</v>
      </c>
      <c r="G275" s="628">
        <v>1.1117198681663108E-2</v>
      </c>
      <c r="H275" s="628">
        <v>3.729390437061081E-4</v>
      </c>
      <c r="I275" s="628">
        <v>0.28276324428497657</v>
      </c>
      <c r="J275" s="629">
        <v>4.8171248819308787E-2</v>
      </c>
      <c r="K275" s="630">
        <v>9.2700561507185744E-4</v>
      </c>
      <c r="L275" s="228">
        <v>71.448427097731155</v>
      </c>
      <c r="M275" s="228">
        <v>4.0925314139743163</v>
      </c>
      <c r="N275" s="228">
        <v>71.270632345741504</v>
      </c>
      <c r="O275" s="228">
        <v>2.3776863290869112</v>
      </c>
      <c r="P275" s="228">
        <v>107.68814356822111</v>
      </c>
      <c r="Q275" s="228">
        <v>45.456484481065516</v>
      </c>
      <c r="R275" s="228"/>
      <c r="S275" s="228"/>
      <c r="T275" s="631">
        <v>71.301151998717614</v>
      </c>
      <c r="U275" s="228">
        <v>4.5410581675894708</v>
      </c>
      <c r="V275" s="228">
        <v>1.8703754017144845E-3</v>
      </c>
      <c r="W275" s="228">
        <v>0.96550063507638872</v>
      </c>
      <c r="X275" s="631">
        <v>710.44779733459313</v>
      </c>
      <c r="Y275" s="633">
        <v>1025.0594474828292</v>
      </c>
      <c r="Z275" s="628"/>
      <c r="AA275" s="628"/>
      <c r="AB275" s="602"/>
      <c r="AC275" s="602"/>
      <c r="AD275" s="639"/>
      <c r="AE275" s="639"/>
      <c r="AF275" s="602"/>
      <c r="AG275" s="640"/>
      <c r="AH275" s="228">
        <v>71.270632345741504</v>
      </c>
      <c r="AI275" s="228"/>
      <c r="AJ275" s="228"/>
      <c r="AM275" s="346"/>
      <c r="AN275" s="346"/>
      <c r="AO275" s="324"/>
    </row>
    <row r="276" spans="1:41" ht="12" customHeight="1" x14ac:dyDescent="0.2">
      <c r="A276" s="333">
        <v>276</v>
      </c>
      <c r="B276" s="592"/>
      <c r="C276" s="518"/>
      <c r="D276" s="627" t="s">
        <v>913</v>
      </c>
      <c r="E276" s="628">
        <v>8.2198779071729705E-2</v>
      </c>
      <c r="F276" s="628">
        <v>1.9979919087385178E-2</v>
      </c>
      <c r="G276" s="628">
        <v>1.1811525722225432E-2</v>
      </c>
      <c r="H276" s="628">
        <v>1.1117695613940745E-3</v>
      </c>
      <c r="I276" s="628">
        <v>0.19362009350359585</v>
      </c>
      <c r="J276" s="629">
        <v>6.8049964704264915E-2</v>
      </c>
      <c r="K276" s="630">
        <v>3.8546480208375973E-3</v>
      </c>
      <c r="L276" s="228">
        <v>80.210060450717506</v>
      </c>
      <c r="M276" s="228">
        <v>18.74634460794298</v>
      </c>
      <c r="N276" s="228">
        <v>75.695820245908763</v>
      </c>
      <c r="O276" s="228">
        <v>7.0832629255676842</v>
      </c>
      <c r="P276" s="228">
        <v>870.07645143315187</v>
      </c>
      <c r="Q276" s="228">
        <v>117.37372766638862</v>
      </c>
      <c r="R276" s="228"/>
      <c r="S276" s="228"/>
      <c r="T276" s="631">
        <v>76.007954774779819</v>
      </c>
      <c r="U276" s="228">
        <v>13.926548565267318</v>
      </c>
      <c r="V276" s="228">
        <v>5.7970989398493419E-2</v>
      </c>
      <c r="W276" s="228">
        <v>0.80973283334808688</v>
      </c>
      <c r="X276" s="631">
        <v>42.270719541235856</v>
      </c>
      <c r="Y276" s="633">
        <v>93.64279806849126</v>
      </c>
      <c r="Z276" s="628"/>
      <c r="AA276" s="628"/>
      <c r="AB276" s="602"/>
      <c r="AC276" s="602"/>
      <c r="AD276" s="639"/>
      <c r="AE276" s="639"/>
      <c r="AF276" s="602"/>
      <c r="AG276" s="640"/>
      <c r="AH276" s="228">
        <v>75.695820245908763</v>
      </c>
      <c r="AI276" s="228"/>
      <c r="AJ276" s="228"/>
      <c r="AM276" s="346"/>
      <c r="AN276" s="346"/>
      <c r="AO276" s="324"/>
    </row>
    <row r="277" spans="1:41" ht="12" customHeight="1" x14ac:dyDescent="0.2">
      <c r="A277" s="29">
        <v>277</v>
      </c>
      <c r="B277" s="592"/>
      <c r="C277" s="518"/>
      <c r="D277" s="627" t="s">
        <v>914</v>
      </c>
      <c r="E277" s="628">
        <v>7.4098433978844927E-2</v>
      </c>
      <c r="F277" s="628">
        <v>7.3308741531634726E-3</v>
      </c>
      <c r="G277" s="628">
        <v>1.1472543672371672E-2</v>
      </c>
      <c r="H277" s="628">
        <v>6.9009491566917951E-4</v>
      </c>
      <c r="I277" s="628">
        <v>0.30399915598033239</v>
      </c>
      <c r="J277" s="629">
        <v>4.7245820321143606E-2</v>
      </c>
      <c r="K277" s="630">
        <v>1.2908249901235364E-3</v>
      </c>
      <c r="L277" s="228">
        <v>72.581249567241684</v>
      </c>
      <c r="M277" s="228">
        <v>6.9301333520307455</v>
      </c>
      <c r="N277" s="228">
        <v>73.53574915440106</v>
      </c>
      <c r="O277" s="228">
        <v>4.3981793467382539</v>
      </c>
      <c r="P277" s="228">
        <v>61.670382040863231</v>
      </c>
      <c r="Q277" s="228">
        <v>65.094008554578437</v>
      </c>
      <c r="R277" s="228"/>
      <c r="S277" s="228"/>
      <c r="T277" s="631">
        <v>73.338461167579041</v>
      </c>
      <c r="U277" s="228">
        <v>8.3089950712814193</v>
      </c>
      <c r="V277" s="228">
        <v>1.8665415311947035E-2</v>
      </c>
      <c r="W277" s="228">
        <v>0.89133038009538179</v>
      </c>
      <c r="X277" s="631">
        <v>428.15055017811494</v>
      </c>
      <c r="Y277" s="633">
        <v>710.37147717318487</v>
      </c>
      <c r="Z277" s="634">
        <v>0.28300866020070731</v>
      </c>
      <c r="AA277" s="634">
        <v>5.1439143502009456E-5</v>
      </c>
      <c r="AB277" s="635">
        <v>3.0619269405497318E-3</v>
      </c>
      <c r="AC277" s="635">
        <v>3.2685093747376401E-5</v>
      </c>
      <c r="AD277" s="636">
        <v>8.7846426747584958E-2</v>
      </c>
      <c r="AE277" s="636">
        <v>1.4186161980377012E-3</v>
      </c>
      <c r="AF277" s="637">
        <v>1.4672491538633303</v>
      </c>
      <c r="AG277" s="638">
        <v>5.3885190374362809E-5</v>
      </c>
      <c r="AH277" s="228">
        <v>73.53574915440106</v>
      </c>
      <c r="AI277" s="228">
        <v>9.8351467809610416</v>
      </c>
      <c r="AJ277" s="228">
        <v>1.8175819589947972</v>
      </c>
      <c r="AM277" s="346"/>
      <c r="AN277" s="346"/>
      <c r="AO277" s="324"/>
    </row>
    <row r="278" spans="1:41" ht="12" customHeight="1" x14ac:dyDescent="0.2">
      <c r="A278" s="333">
        <v>278</v>
      </c>
      <c r="B278" s="592"/>
      <c r="C278" s="518"/>
      <c r="D278" s="627" t="s">
        <v>915</v>
      </c>
      <c r="E278" s="628">
        <v>7.5137097806970157E-2</v>
      </c>
      <c r="F278" s="628">
        <v>6.7147969285312409E-3</v>
      </c>
      <c r="G278" s="628">
        <v>1.131600253865022E-2</v>
      </c>
      <c r="H278" s="628">
        <v>4.0732317790045561E-4</v>
      </c>
      <c r="I278" s="628">
        <v>0.20138987147912835</v>
      </c>
      <c r="J278" s="629">
        <v>5.1468616483184119E-2</v>
      </c>
      <c r="K278" s="630">
        <v>1.6574429889525471E-3</v>
      </c>
      <c r="L278" s="228">
        <v>73.562660599784209</v>
      </c>
      <c r="M278" s="228">
        <v>6.3416014768712126</v>
      </c>
      <c r="N278" s="228">
        <v>72.537988920480018</v>
      </c>
      <c r="O278" s="228">
        <v>2.5963931195875141</v>
      </c>
      <c r="P278" s="228">
        <v>261.87344002441006</v>
      </c>
      <c r="Q278" s="228">
        <v>73.948162215367006</v>
      </c>
      <c r="R278" s="228"/>
      <c r="S278" s="228"/>
      <c r="T278" s="631">
        <v>72.624834897567098</v>
      </c>
      <c r="U278" s="228">
        <v>5.079824952495934</v>
      </c>
      <c r="V278" s="228">
        <v>2.6015197268056608E-2</v>
      </c>
      <c r="W278" s="228">
        <v>0.87186443509064371</v>
      </c>
      <c r="X278" s="631">
        <v>207.49866511421118</v>
      </c>
      <c r="Y278" s="633">
        <v>278.98162079548212</v>
      </c>
      <c r="Z278" s="628"/>
      <c r="AA278" s="628"/>
      <c r="AB278" s="602"/>
      <c r="AC278" s="602"/>
      <c r="AD278" s="639"/>
      <c r="AE278" s="639"/>
      <c r="AF278" s="602"/>
      <c r="AG278" s="640"/>
      <c r="AH278" s="228">
        <v>72.537988920480018</v>
      </c>
      <c r="AI278" s="223"/>
      <c r="AJ278" s="228"/>
      <c r="AM278" s="346"/>
      <c r="AN278" s="346"/>
      <c r="AO278" s="324"/>
    </row>
    <row r="279" spans="1:41" ht="12" customHeight="1" x14ac:dyDescent="0.2">
      <c r="A279" s="29">
        <v>279</v>
      </c>
      <c r="B279" s="592"/>
      <c r="C279" s="518"/>
      <c r="D279" s="627" t="s">
        <v>916</v>
      </c>
      <c r="E279" s="628">
        <v>7.4262298724567993E-2</v>
      </c>
      <c r="F279" s="628">
        <v>6.8986638778542149E-3</v>
      </c>
      <c r="G279" s="628">
        <v>1.1068479262272229E-2</v>
      </c>
      <c r="H279" s="628">
        <v>6.2501899769287729E-4</v>
      </c>
      <c r="I279" s="628">
        <v>0.30393356879132299</v>
      </c>
      <c r="J279" s="629">
        <v>4.721377536500812E-2</v>
      </c>
      <c r="K279" s="630">
        <v>1.4146188207266898E-3</v>
      </c>
      <c r="L279" s="228">
        <v>72.736144863570075</v>
      </c>
      <c r="M279" s="228">
        <v>6.5205549892282519</v>
      </c>
      <c r="N279" s="228">
        <v>70.960012446102581</v>
      </c>
      <c r="O279" s="228">
        <v>3.9850231843407435</v>
      </c>
      <c r="P279" s="228">
        <v>60.053618225841298</v>
      </c>
      <c r="Q279" s="228">
        <v>71.406805572737426</v>
      </c>
      <c r="R279" s="228"/>
      <c r="S279" s="228"/>
      <c r="T279" s="631">
        <v>71.291736778299921</v>
      </c>
      <c r="U279" s="228">
        <v>7.5871093875286109</v>
      </c>
      <c r="V279" s="228">
        <v>7.3963039105965467E-2</v>
      </c>
      <c r="W279" s="228">
        <v>0.78565243712713884</v>
      </c>
      <c r="X279" s="631">
        <v>466.73367136242638</v>
      </c>
      <c r="Y279" s="633">
        <v>770.31075271364716</v>
      </c>
      <c r="Z279" s="634">
        <v>0.2829596157416599</v>
      </c>
      <c r="AA279" s="634">
        <v>5.2153529397102314E-5</v>
      </c>
      <c r="AB279" s="635">
        <v>3.3550236260542128E-3</v>
      </c>
      <c r="AC279" s="635">
        <v>6.7651205653035352E-5</v>
      </c>
      <c r="AD279" s="636">
        <v>9.891920781789168E-2</v>
      </c>
      <c r="AE279" s="636">
        <v>2.4053638977219252E-3</v>
      </c>
      <c r="AF279" s="637">
        <v>1.4672478948411714</v>
      </c>
      <c r="AG279" s="638">
        <v>5.1270068801555723E-5</v>
      </c>
      <c r="AH279" s="228">
        <v>70.960012446102581</v>
      </c>
      <c r="AI279" s="228">
        <v>8.0353300435848869</v>
      </c>
      <c r="AJ279" s="228">
        <v>1.843143915092043</v>
      </c>
      <c r="AM279" s="346"/>
      <c r="AN279" s="346"/>
      <c r="AO279" s="324"/>
    </row>
    <row r="280" spans="1:41" ht="12" customHeight="1" x14ac:dyDescent="0.2">
      <c r="A280" s="333">
        <v>280</v>
      </c>
      <c r="B280" s="592"/>
      <c r="C280" s="518"/>
      <c r="D280" s="627" t="s">
        <v>917</v>
      </c>
      <c r="E280" s="628">
        <v>7.2434676575178145E-2</v>
      </c>
      <c r="F280" s="628">
        <v>4.5315095790211726E-3</v>
      </c>
      <c r="G280" s="628">
        <v>1.1320082208893153E-2</v>
      </c>
      <c r="H280" s="628">
        <v>3.2679107885077584E-4</v>
      </c>
      <c r="I280" s="628">
        <v>0.23072477895374333</v>
      </c>
      <c r="J280" s="629">
        <v>4.748204576148439E-2</v>
      </c>
      <c r="K280" s="630">
        <v>9.615390544237373E-4</v>
      </c>
      <c r="L280" s="228">
        <v>71.007221752428279</v>
      </c>
      <c r="M280" s="228">
        <v>4.2904413039898506</v>
      </c>
      <c r="N280" s="228">
        <v>72.563993839813662</v>
      </c>
      <c r="O280" s="228">
        <v>2.0830503441500197</v>
      </c>
      <c r="P280" s="228">
        <v>73.539903161024995</v>
      </c>
      <c r="Q280" s="228">
        <v>48.140188699322195</v>
      </c>
      <c r="R280" s="228"/>
      <c r="S280" s="228"/>
      <c r="T280" s="631">
        <v>72.37306100373911</v>
      </c>
      <c r="U280" s="228">
        <v>4.0296650699023537</v>
      </c>
      <c r="V280" s="228">
        <v>0.13029044495976164</v>
      </c>
      <c r="W280" s="228">
        <v>0.71813000407345773</v>
      </c>
      <c r="X280" s="631">
        <v>725.99901538303061</v>
      </c>
      <c r="Y280" s="633">
        <v>1037.3596496265372</v>
      </c>
      <c r="Z280" s="628"/>
      <c r="AA280" s="628"/>
      <c r="AB280" s="602"/>
      <c r="AC280" s="602"/>
      <c r="AD280" s="639"/>
      <c r="AE280" s="639"/>
      <c r="AF280" s="602"/>
      <c r="AG280" s="640"/>
      <c r="AH280" s="228">
        <v>72.563993839813662</v>
      </c>
      <c r="AI280" s="228"/>
      <c r="AJ280" s="228"/>
      <c r="AM280" s="346"/>
      <c r="AN280" s="346"/>
      <c r="AO280" s="324"/>
    </row>
    <row r="281" spans="1:41" ht="12" customHeight="1" x14ac:dyDescent="0.2">
      <c r="A281" s="29">
        <v>281</v>
      </c>
      <c r="B281" s="592"/>
      <c r="C281" s="518"/>
      <c r="D281" s="627" t="s">
        <v>918</v>
      </c>
      <c r="E281" s="628">
        <v>6.6606980117067491E-2</v>
      </c>
      <c r="F281" s="628">
        <v>8.6351265268554672E-3</v>
      </c>
      <c r="G281" s="628">
        <v>1.0054766729210197E-2</v>
      </c>
      <c r="H281" s="628">
        <v>6.9065668491618637E-4</v>
      </c>
      <c r="I281" s="628">
        <v>0.26491787507174552</v>
      </c>
      <c r="J281" s="629">
        <v>5.1415142280940879E-2</v>
      </c>
      <c r="K281" s="630">
        <v>1.8856577981057839E-3</v>
      </c>
      <c r="L281" s="228">
        <v>65.474502139126443</v>
      </c>
      <c r="M281" s="228">
        <v>8.220423550139623</v>
      </c>
      <c r="N281" s="228">
        <v>64.493497936762864</v>
      </c>
      <c r="O281" s="228">
        <v>4.4079382576759185</v>
      </c>
      <c r="P281" s="228">
        <v>259.48589076964947</v>
      </c>
      <c r="Q281" s="228">
        <v>84.253937723640917</v>
      </c>
      <c r="R281" s="228"/>
      <c r="S281" s="228"/>
      <c r="T281" s="631">
        <v>64.635450451277663</v>
      </c>
      <c r="U281" s="228">
        <v>8.4872407810891275</v>
      </c>
      <c r="V281" s="228">
        <v>1.4182920348776386E-2</v>
      </c>
      <c r="W281" s="228">
        <v>0.90520223396722188</v>
      </c>
      <c r="X281" s="631">
        <v>267.50474145124201</v>
      </c>
      <c r="Y281" s="633">
        <v>373.0281399713412</v>
      </c>
      <c r="Z281" s="628"/>
      <c r="AA281" s="628"/>
      <c r="AB281" s="602"/>
      <c r="AC281" s="602"/>
      <c r="AD281" s="639"/>
      <c r="AE281" s="639"/>
      <c r="AF281" s="602"/>
      <c r="AG281" s="640"/>
      <c r="AH281" s="228">
        <v>64.493497936762864</v>
      </c>
      <c r="AI281" s="228"/>
      <c r="AJ281" s="228"/>
      <c r="AM281" s="346"/>
      <c r="AN281" s="346"/>
      <c r="AO281" s="324"/>
    </row>
    <row r="282" spans="1:41" ht="12" customHeight="1" x14ac:dyDescent="0.2">
      <c r="A282" s="333">
        <v>282</v>
      </c>
      <c r="B282" s="592"/>
      <c r="C282" s="518"/>
      <c r="D282" s="627" t="s">
        <v>919</v>
      </c>
      <c r="E282" s="628">
        <v>6.8529975610341604E-2</v>
      </c>
      <c r="F282" s="628">
        <v>8.4754250924228766E-3</v>
      </c>
      <c r="G282" s="628">
        <v>1.0755276105517478E-2</v>
      </c>
      <c r="H282" s="628">
        <v>6.7651027656317466E-4</v>
      </c>
      <c r="I282" s="628">
        <v>0.25429740358430836</v>
      </c>
      <c r="J282" s="629">
        <v>5.1063342960507858E-2</v>
      </c>
      <c r="K282" s="630">
        <v>1.9421395934969533E-3</v>
      </c>
      <c r="L282" s="228">
        <v>67.303497284446294</v>
      </c>
      <c r="M282" s="228">
        <v>8.0538713975509886</v>
      </c>
      <c r="N282" s="228">
        <v>68.962768836340757</v>
      </c>
      <c r="O282" s="228">
        <v>4.3146600807113158</v>
      </c>
      <c r="P282" s="228">
        <v>243.69044425649625</v>
      </c>
      <c r="Q282" s="228">
        <v>87.625318800161835</v>
      </c>
      <c r="R282" s="228"/>
      <c r="S282" s="228"/>
      <c r="T282" s="631">
        <v>68.71541818242504</v>
      </c>
      <c r="U282" s="228">
        <v>8.2841998666318268</v>
      </c>
      <c r="V282" s="228">
        <v>4.1886068052683578E-2</v>
      </c>
      <c r="W282" s="228">
        <v>0.83783727256596152</v>
      </c>
      <c r="X282" s="631">
        <v>116.12487407649266</v>
      </c>
      <c r="Y282" s="633">
        <v>220.51047165784053</v>
      </c>
      <c r="Z282" s="628"/>
      <c r="AA282" s="628"/>
      <c r="AB282" s="602"/>
      <c r="AC282" s="602"/>
      <c r="AD282" s="639"/>
      <c r="AE282" s="639"/>
      <c r="AF282" s="602"/>
      <c r="AG282" s="640"/>
      <c r="AH282" s="228">
        <v>68.962768836340757</v>
      </c>
      <c r="AI282" s="228"/>
      <c r="AJ282" s="228"/>
      <c r="AM282" s="346"/>
      <c r="AN282" s="346"/>
      <c r="AO282" s="324"/>
    </row>
    <row r="283" spans="1:41" ht="12" customHeight="1" x14ac:dyDescent="0.2">
      <c r="A283" s="29">
        <v>283</v>
      </c>
      <c r="B283" s="592"/>
      <c r="C283" s="518"/>
      <c r="D283" s="627" t="s">
        <v>920</v>
      </c>
      <c r="E283" s="628">
        <v>7.1027814872481734E-2</v>
      </c>
      <c r="F283" s="628">
        <v>5.3541492598587629E-3</v>
      </c>
      <c r="G283" s="628">
        <v>1.05855732281009E-2</v>
      </c>
      <c r="H283" s="628">
        <v>4.3327838124716946E-4</v>
      </c>
      <c r="I283" s="628">
        <v>0.27149424225425822</v>
      </c>
      <c r="J283" s="629">
        <v>4.6025325246045162E-2</v>
      </c>
      <c r="K283" s="630">
        <v>1.3126768104436909E-3</v>
      </c>
      <c r="L283" s="228">
        <v>69.674328135651905</v>
      </c>
      <c r="M283" s="228">
        <v>5.0759768771416329</v>
      </c>
      <c r="N283" s="228">
        <v>67.880343733563777</v>
      </c>
      <c r="O283" s="228">
        <v>2.7638351225933282</v>
      </c>
      <c r="P283" s="228">
        <v>-1.0553566872373017</v>
      </c>
      <c r="Q283" s="228">
        <v>68.761265900337833</v>
      </c>
      <c r="R283" s="228"/>
      <c r="S283" s="228"/>
      <c r="T283" s="631">
        <v>68.145858187493076</v>
      </c>
      <c r="U283" s="228">
        <v>5.3188731280101118</v>
      </c>
      <c r="V283" s="228">
        <v>0.1246491338850936</v>
      </c>
      <c r="W283" s="228">
        <v>0.72404667806312295</v>
      </c>
      <c r="X283" s="631">
        <v>562.11527740438225</v>
      </c>
      <c r="Y283" s="633">
        <v>517.41866444543848</v>
      </c>
      <c r="Z283" s="628"/>
      <c r="AA283" s="628"/>
      <c r="AB283" s="602"/>
      <c r="AC283" s="602"/>
      <c r="AD283" s="639"/>
      <c r="AE283" s="639"/>
      <c r="AF283" s="602"/>
      <c r="AG283" s="640"/>
      <c r="AH283" s="228">
        <v>67.880343733563777</v>
      </c>
      <c r="AI283" s="228"/>
      <c r="AJ283" s="228"/>
      <c r="AM283" s="346"/>
      <c r="AN283" s="346"/>
      <c r="AO283" s="324"/>
    </row>
    <row r="284" spans="1:41" ht="12" customHeight="1" x14ac:dyDescent="0.2">
      <c r="A284" s="333">
        <v>284</v>
      </c>
      <c r="B284" s="592"/>
      <c r="C284" s="518"/>
      <c r="D284" s="627" t="s">
        <v>921</v>
      </c>
      <c r="E284" s="602">
        <v>7.9634148629594712E-2</v>
      </c>
      <c r="F284" s="602">
        <v>7.582294963209826E-3</v>
      </c>
      <c r="G284" s="602">
        <v>1.1927174410140344E-2</v>
      </c>
      <c r="H284" s="602">
        <v>6.524496578151713E-4</v>
      </c>
      <c r="I284" s="602">
        <v>0.28726195267717036</v>
      </c>
      <c r="J284" s="641">
        <v>4.9964987155346648E-2</v>
      </c>
      <c r="K284" s="630">
        <v>2.137440531539761E-3</v>
      </c>
      <c r="L284" s="223">
        <v>77.800916360930671</v>
      </c>
      <c r="M284" s="223">
        <v>7.131058072042646</v>
      </c>
      <c r="N284" s="223">
        <v>76.432594556426977</v>
      </c>
      <c r="O284" s="223">
        <v>4.1563867772451166</v>
      </c>
      <c r="P284" s="223">
        <v>193.36480116448823</v>
      </c>
      <c r="Q284" s="223">
        <v>99.46364763461186</v>
      </c>
      <c r="R284" s="223"/>
      <c r="S284" s="223"/>
      <c r="T284" s="226">
        <v>76.666602898689391</v>
      </c>
      <c r="U284" s="223">
        <v>7.9444209818895786</v>
      </c>
      <c r="V284" s="223">
        <v>3.6607181985870083E-2</v>
      </c>
      <c r="W284" s="223">
        <v>0.84826677668871309</v>
      </c>
      <c r="X284" s="226">
        <v>147.06076988229083</v>
      </c>
      <c r="Y284" s="633">
        <v>186.33983779866213</v>
      </c>
      <c r="Z284" s="602"/>
      <c r="AA284" s="602"/>
      <c r="AB284" s="602"/>
      <c r="AC284" s="602"/>
      <c r="AD284" s="639"/>
      <c r="AE284" s="639"/>
      <c r="AF284" s="602"/>
      <c r="AG284" s="640"/>
      <c r="AH284" s="223">
        <v>76.432594556426977</v>
      </c>
      <c r="AI284" s="223"/>
      <c r="AJ284" s="223"/>
      <c r="AM284" s="346"/>
      <c r="AN284" s="346"/>
      <c r="AO284" s="324"/>
    </row>
    <row r="285" spans="1:41" ht="12" customHeight="1" x14ac:dyDescent="0.2">
      <c r="A285" s="29">
        <v>285</v>
      </c>
      <c r="B285" s="592"/>
      <c r="C285" s="518"/>
      <c r="D285" s="627" t="s">
        <v>922</v>
      </c>
      <c r="E285" s="628">
        <v>7.2114445517331247E-2</v>
      </c>
      <c r="F285" s="628">
        <v>1.2427299913004369E-2</v>
      </c>
      <c r="G285" s="628">
        <v>1.1001428982791139E-2</v>
      </c>
      <c r="H285" s="628">
        <v>9.8401821964179534E-4</v>
      </c>
      <c r="I285" s="628">
        <v>0.25951922378346132</v>
      </c>
      <c r="J285" s="629">
        <v>5.3401032441404192E-2</v>
      </c>
      <c r="K285" s="630">
        <v>1.9007370356538013E-3</v>
      </c>
      <c r="L285" s="228">
        <v>70.703981142706311</v>
      </c>
      <c r="M285" s="228">
        <v>11.769704048074846</v>
      </c>
      <c r="N285" s="228">
        <v>70.532496195593922</v>
      </c>
      <c r="O285" s="228">
        <v>6.2743620579616994</v>
      </c>
      <c r="P285" s="228">
        <v>345.87471230386183</v>
      </c>
      <c r="Q285" s="228">
        <v>80.515623725463868</v>
      </c>
      <c r="R285" s="228"/>
      <c r="S285" s="228"/>
      <c r="T285" s="631">
        <v>70.557310694106903</v>
      </c>
      <c r="U285" s="228">
        <v>12.073841532954001</v>
      </c>
      <c r="V285" s="228">
        <v>2.1068551741779064E-4</v>
      </c>
      <c r="W285" s="228">
        <v>0.98844262349265977</v>
      </c>
      <c r="X285" s="631">
        <v>114.17440736843204</v>
      </c>
      <c r="Y285" s="633">
        <v>276.18590721961039</v>
      </c>
      <c r="Z285" s="634">
        <v>0.28300044919950856</v>
      </c>
      <c r="AA285" s="634">
        <v>5.6609842732963606E-5</v>
      </c>
      <c r="AB285" s="635">
        <v>1.6988324489317118E-3</v>
      </c>
      <c r="AC285" s="635">
        <v>6.004992546506444E-5</v>
      </c>
      <c r="AD285" s="636">
        <v>4.9110174960024129E-2</v>
      </c>
      <c r="AE285" s="636">
        <v>2.2017551487497023E-3</v>
      </c>
      <c r="AF285" s="637">
        <v>1.4672697753200332</v>
      </c>
      <c r="AG285" s="638">
        <v>6.9190250287600385E-5</v>
      </c>
      <c r="AH285" s="228">
        <v>70.532496195593922</v>
      </c>
      <c r="AI285" s="228">
        <v>9.5483409719241674</v>
      </c>
      <c r="AJ285" s="228">
        <v>2.0003446246495185</v>
      </c>
      <c r="AM285" s="346"/>
      <c r="AN285" s="346"/>
      <c r="AO285" s="324"/>
    </row>
    <row r="286" spans="1:41" ht="12" customHeight="1" x14ac:dyDescent="0.2">
      <c r="A286" s="333">
        <v>286</v>
      </c>
      <c r="B286" s="592"/>
      <c r="C286" s="518"/>
      <c r="D286" s="627" t="s">
        <v>923</v>
      </c>
      <c r="E286" s="602">
        <v>7.542367628429418E-2</v>
      </c>
      <c r="F286" s="602">
        <v>5.4550389305772955E-3</v>
      </c>
      <c r="G286" s="602">
        <v>1.1255769628142048E-2</v>
      </c>
      <c r="H286" s="602">
        <v>5.6418006348486944E-4</v>
      </c>
      <c r="I286" s="602">
        <v>0.34651527706956109</v>
      </c>
      <c r="J286" s="641">
        <v>4.5735491815056969E-2</v>
      </c>
      <c r="K286" s="630">
        <v>1.0803910518816719E-3</v>
      </c>
      <c r="L286" s="223">
        <v>73.833275533834012</v>
      </c>
      <c r="M286" s="223">
        <v>5.150485531527627</v>
      </c>
      <c r="N286" s="223">
        <v>72.154035882088223</v>
      </c>
      <c r="O286" s="223">
        <v>3.5964574658007944</v>
      </c>
      <c r="P286" s="223">
        <v>-16.307659155646434</v>
      </c>
      <c r="Q286" s="223">
        <v>57.117757290307388</v>
      </c>
      <c r="R286" s="223"/>
      <c r="S286" s="223"/>
      <c r="T286" s="226">
        <v>72.563851265237858</v>
      </c>
      <c r="U286" s="223">
        <v>6.736685260875042</v>
      </c>
      <c r="V286" s="223">
        <v>0.105813002977202</v>
      </c>
      <c r="W286" s="223">
        <v>0.74496259997706749</v>
      </c>
      <c r="X286" s="226">
        <v>443.68366945272305</v>
      </c>
      <c r="Y286" s="633">
        <v>860.97937139647991</v>
      </c>
      <c r="Z286" s="602"/>
      <c r="AA286" s="602"/>
      <c r="AB286" s="602"/>
      <c r="AC286" s="602"/>
      <c r="AD286" s="639"/>
      <c r="AE286" s="639"/>
      <c r="AF286" s="602"/>
      <c r="AG286" s="640"/>
      <c r="AH286" s="223">
        <v>72.154035882088223</v>
      </c>
      <c r="AI286" s="223"/>
      <c r="AJ286" s="223"/>
      <c r="AM286" s="346"/>
      <c r="AN286" s="346"/>
      <c r="AO286" s="324"/>
    </row>
    <row r="287" spans="1:41" ht="12" customHeight="1" x14ac:dyDescent="0.2">
      <c r="A287" s="29">
        <v>287</v>
      </c>
      <c r="B287" s="642" t="s">
        <v>273</v>
      </c>
      <c r="C287" s="518"/>
      <c r="D287" s="643" t="s">
        <v>924</v>
      </c>
      <c r="E287" s="644">
        <v>6.4041282320458734E-2</v>
      </c>
      <c r="F287" s="644">
        <v>7.0638026847931971E-3</v>
      </c>
      <c r="G287" s="644">
        <v>1.0269658212754362E-2</v>
      </c>
      <c r="H287" s="644">
        <v>4.3143518313045571E-4</v>
      </c>
      <c r="I287" s="644">
        <v>0.19043686909366428</v>
      </c>
      <c r="J287" s="645">
        <v>5.1747297772536192E-2</v>
      </c>
      <c r="K287" s="646">
        <v>2.0384122227675929E-3</v>
      </c>
      <c r="L287" s="647">
        <v>63.029079900642458</v>
      </c>
      <c r="M287" s="647">
        <v>6.7407775025866394</v>
      </c>
      <c r="N287" s="647">
        <v>65.86484156381276</v>
      </c>
      <c r="O287" s="647">
        <v>2.7529381493195486</v>
      </c>
      <c r="P287" s="647">
        <v>274.25965555020332</v>
      </c>
      <c r="Q287" s="647">
        <v>90.254012866430955</v>
      </c>
      <c r="R287" s="647"/>
      <c r="S287" s="647"/>
      <c r="T287" s="648">
        <v>65.61376828566884</v>
      </c>
      <c r="U287" s="647">
        <v>5.3739695400107266</v>
      </c>
      <c r="V287" s="647">
        <v>0.17541660511769086</v>
      </c>
      <c r="W287" s="647">
        <v>0.67534298161410078</v>
      </c>
      <c r="X287" s="648">
        <v>128.08152377790452</v>
      </c>
      <c r="Y287" s="649">
        <v>233.38703222165435</v>
      </c>
      <c r="Z287" s="652">
        <v>0.28299681516645836</v>
      </c>
      <c r="AA287" s="652">
        <v>4.5201012385589167E-5</v>
      </c>
      <c r="AB287" s="653">
        <v>2.3151275977566768E-3</v>
      </c>
      <c r="AC287" s="653">
        <v>4.7691368627705266E-5</v>
      </c>
      <c r="AD287" s="654">
        <v>6.5327393125060224E-2</v>
      </c>
      <c r="AE287" s="654">
        <v>1.6588451639077569E-3</v>
      </c>
      <c r="AF287" s="655">
        <v>1.4672759875957559</v>
      </c>
      <c r="AG287" s="656">
        <v>5.7995367984443586E-5</v>
      </c>
      <c r="AH287" s="647">
        <v>65.86484156381276</v>
      </c>
      <c r="AI287" s="647">
        <v>9.2956701330271692</v>
      </c>
      <c r="AJ287" s="647">
        <v>1.5972268931366591</v>
      </c>
      <c r="AM287" s="346"/>
      <c r="AN287" s="346"/>
      <c r="AO287" s="324"/>
    </row>
    <row r="288" spans="1:41" ht="12" customHeight="1" x14ac:dyDescent="0.2">
      <c r="A288" s="333">
        <v>288</v>
      </c>
      <c r="B288" s="592"/>
      <c r="C288" s="518"/>
      <c r="D288" s="627" t="s">
        <v>925</v>
      </c>
      <c r="E288" s="628">
        <v>5.4877679307279784E-2</v>
      </c>
      <c r="F288" s="628">
        <v>6.8919761753442332E-3</v>
      </c>
      <c r="G288" s="628">
        <v>9.8364540239293842E-3</v>
      </c>
      <c r="H288" s="628">
        <v>4.7701074892263131E-4</v>
      </c>
      <c r="I288" s="628">
        <v>0.19306856711805076</v>
      </c>
      <c r="J288" s="629">
        <v>4.9665275049246421E-2</v>
      </c>
      <c r="K288" s="630">
        <v>1.7019263897078277E-3</v>
      </c>
      <c r="L288" s="228">
        <v>54.246653217709053</v>
      </c>
      <c r="M288" s="228">
        <v>6.6339405498558826</v>
      </c>
      <c r="N288" s="228">
        <v>63.100022772874929</v>
      </c>
      <c r="O288" s="228">
        <v>3.0450563005734685</v>
      </c>
      <c r="P288" s="228">
        <v>179.35805615337347</v>
      </c>
      <c r="Q288" s="228">
        <v>79.880059159636943</v>
      </c>
      <c r="R288" s="228"/>
      <c r="S288" s="228"/>
      <c r="T288" s="631">
        <v>62.037384150174645</v>
      </c>
      <c r="U288" s="228">
        <v>5.8735021905267883</v>
      </c>
      <c r="V288" s="228">
        <v>1.7350645405485023</v>
      </c>
      <c r="W288" s="228">
        <v>0.18776498767653649</v>
      </c>
      <c r="X288" s="631">
        <v>325.94027291881054</v>
      </c>
      <c r="Y288" s="633">
        <v>424.78768632872408</v>
      </c>
      <c r="Z288" s="628"/>
      <c r="AA288" s="628"/>
      <c r="AB288" s="602"/>
      <c r="AC288" s="602"/>
      <c r="AD288" s="639"/>
      <c r="AE288" s="639"/>
      <c r="AF288" s="602"/>
      <c r="AG288" s="640"/>
      <c r="AH288" s="228">
        <v>63.100022772874929</v>
      </c>
      <c r="AI288" s="228"/>
      <c r="AJ288" s="228"/>
      <c r="AM288" s="346"/>
      <c r="AN288" s="346"/>
      <c r="AO288" s="324"/>
    </row>
    <row r="289" spans="1:41" ht="12" customHeight="1" x14ac:dyDescent="0.2">
      <c r="A289" s="29">
        <v>289</v>
      </c>
      <c r="B289" s="592"/>
      <c r="C289" s="518"/>
      <c r="D289" s="627" t="s">
        <v>926</v>
      </c>
      <c r="E289" s="602">
        <v>6.2353151946470425E-2</v>
      </c>
      <c r="F289" s="602">
        <v>1.0951548088242707E-2</v>
      </c>
      <c r="G289" s="602">
        <v>9.471429668705093E-3</v>
      </c>
      <c r="H289" s="602">
        <v>4.8238546564607741E-4</v>
      </c>
      <c r="I289" s="602">
        <v>0.14498783904963086</v>
      </c>
      <c r="J289" s="641">
        <v>6.1316063054942423E-2</v>
      </c>
      <c r="K289" s="630">
        <v>2.0144909723560519E-3</v>
      </c>
      <c r="L289" s="223">
        <v>61.416867880213459</v>
      </c>
      <c r="M289" s="223">
        <v>10.467344418712953</v>
      </c>
      <c r="N289" s="223">
        <v>60.769424031626052</v>
      </c>
      <c r="O289" s="223">
        <v>3.0804799577197901</v>
      </c>
      <c r="P289" s="223">
        <v>650.34002689356919</v>
      </c>
      <c r="Q289" s="223">
        <v>70.537720770785683</v>
      </c>
      <c r="R289" s="223"/>
      <c r="S289" s="223"/>
      <c r="T289" s="226">
        <v>60.797793777430329</v>
      </c>
      <c r="U289" s="223">
        <v>6.0921267948203539</v>
      </c>
      <c r="V289" s="223">
        <v>3.818814920310421E-3</v>
      </c>
      <c r="W289" s="223">
        <v>0.95072985602393778</v>
      </c>
      <c r="X289" s="226">
        <v>890.24737195447619</v>
      </c>
      <c r="Y289" s="633">
        <v>336.69077719102313</v>
      </c>
      <c r="Z289" s="602"/>
      <c r="AA289" s="602"/>
      <c r="AB289" s="602"/>
      <c r="AC289" s="602"/>
      <c r="AD289" s="639"/>
      <c r="AE289" s="639"/>
      <c r="AF289" s="602"/>
      <c r="AG289" s="640"/>
      <c r="AH289" s="223">
        <v>60.769424031626052</v>
      </c>
      <c r="AI289" s="223"/>
      <c r="AJ289" s="223"/>
      <c r="AM289" s="346"/>
      <c r="AN289" s="346"/>
      <c r="AO289" s="324"/>
    </row>
    <row r="290" spans="1:41" ht="12" customHeight="1" x14ac:dyDescent="0.2">
      <c r="A290" s="333">
        <v>290</v>
      </c>
      <c r="B290" s="592"/>
      <c r="C290" s="518"/>
      <c r="D290" s="627" t="s">
        <v>927</v>
      </c>
      <c r="E290" s="628">
        <v>3.6648976927562665E-2</v>
      </c>
      <c r="F290" s="628">
        <v>6.012887785924596E-3</v>
      </c>
      <c r="G290" s="628">
        <v>1.002175588535348E-2</v>
      </c>
      <c r="H290" s="628">
        <v>7.7797109236075676E-4</v>
      </c>
      <c r="I290" s="628">
        <v>0.23657475612184137</v>
      </c>
      <c r="J290" s="629">
        <v>3.8978435869634273E-2</v>
      </c>
      <c r="K290" s="630">
        <v>1.8356882402527851E-3</v>
      </c>
      <c r="L290" s="228">
        <v>36.547061299108364</v>
      </c>
      <c r="M290" s="228">
        <v>5.8895387878142929</v>
      </c>
      <c r="N290" s="228">
        <v>64.28281129233369</v>
      </c>
      <c r="O290" s="228">
        <v>4.9653622348667374</v>
      </c>
      <c r="P290" s="228">
        <v>-418.22148995953472</v>
      </c>
      <c r="Q290" s="228">
        <v>123.28767539105789</v>
      </c>
      <c r="R290" s="228"/>
      <c r="S290" s="228"/>
      <c r="T290" s="631">
        <v>53.215411986521858</v>
      </c>
      <c r="U290" s="228">
        <v>8.3783415894666025</v>
      </c>
      <c r="V290" s="228">
        <v>17.063944999321869</v>
      </c>
      <c r="W290" s="228">
        <v>3.6141790553825126E-5</v>
      </c>
      <c r="X290" s="631">
        <v>68.001770199798869</v>
      </c>
      <c r="Y290" s="633">
        <v>94.813680655976725</v>
      </c>
      <c r="Z290" s="628"/>
      <c r="AA290" s="628"/>
      <c r="AB290" s="602"/>
      <c r="AC290" s="602"/>
      <c r="AD290" s="639"/>
      <c r="AE290" s="639"/>
      <c r="AF290" s="602"/>
      <c r="AG290" s="640"/>
      <c r="AH290" s="228">
        <v>64.28281129233369</v>
      </c>
      <c r="AI290" s="228"/>
      <c r="AJ290" s="228"/>
      <c r="AM290" s="346"/>
      <c r="AN290" s="346"/>
      <c r="AO290" s="324"/>
    </row>
    <row r="291" spans="1:41" ht="12" customHeight="1" x14ac:dyDescent="0.2">
      <c r="A291" s="29">
        <v>291</v>
      </c>
      <c r="B291" s="592"/>
      <c r="C291" s="518"/>
      <c r="D291" s="627" t="s">
        <v>928</v>
      </c>
      <c r="E291" s="628">
        <v>6.7365079937699218E-2</v>
      </c>
      <c r="F291" s="628">
        <v>9.8431833957485244E-3</v>
      </c>
      <c r="G291" s="628">
        <v>1.0240731811682398E-2</v>
      </c>
      <c r="H291" s="628">
        <v>5.0012641377916863E-4</v>
      </c>
      <c r="I291" s="628">
        <v>0.16711600929635978</v>
      </c>
      <c r="J291" s="629">
        <v>6.1341844709241623E-2</v>
      </c>
      <c r="K291" s="630">
        <v>2.0260930398893827E-3</v>
      </c>
      <c r="L291" s="228">
        <v>66.195937773020674</v>
      </c>
      <c r="M291" s="228">
        <v>9.3638079397590488</v>
      </c>
      <c r="N291" s="228">
        <v>65.680262891966976</v>
      </c>
      <c r="O291" s="228">
        <v>3.1913403460309429</v>
      </c>
      <c r="P291" s="228">
        <v>651.24251837774034</v>
      </c>
      <c r="Q291" s="228">
        <v>70.903546873117122</v>
      </c>
      <c r="R291" s="228"/>
      <c r="S291" s="228"/>
      <c r="T291" s="631">
        <v>65.710686653783483</v>
      </c>
      <c r="U291" s="228">
        <v>6.2860227691617157</v>
      </c>
      <c r="V291" s="228">
        <v>3.0246919530763387E-3</v>
      </c>
      <c r="W291" s="228">
        <v>0.95613562587340784</v>
      </c>
      <c r="X291" s="631">
        <v>151.79140995307262</v>
      </c>
      <c r="Y291" s="633">
        <v>346.4287611145254</v>
      </c>
      <c r="Z291" s="634">
        <v>0.28296872470066176</v>
      </c>
      <c r="AA291" s="634">
        <v>4.257549158307054E-5</v>
      </c>
      <c r="AB291" s="635">
        <v>2.018471344141091E-3</v>
      </c>
      <c r="AC291" s="635">
        <v>2.5143639797735736E-5</v>
      </c>
      <c r="AD291" s="636">
        <v>6.1238792906242401E-2</v>
      </c>
      <c r="AE291" s="636">
        <v>7.0192969234731805E-4</v>
      </c>
      <c r="AF291" s="637">
        <v>1.4672608114446783</v>
      </c>
      <c r="AG291" s="638">
        <v>6.0059202400435999E-5</v>
      </c>
      <c r="AH291" s="228">
        <v>65.680262891966976</v>
      </c>
      <c r="AI291" s="228">
        <v>8.3112322411879678</v>
      </c>
      <c r="AJ291" s="228">
        <v>1.504600610124281</v>
      </c>
      <c r="AM291" s="346"/>
      <c r="AN291" s="346"/>
      <c r="AO291" s="324"/>
    </row>
    <row r="292" spans="1:41" ht="12" customHeight="1" x14ac:dyDescent="0.2">
      <c r="A292" s="333">
        <v>292</v>
      </c>
      <c r="B292" s="592"/>
      <c r="C292" s="518"/>
      <c r="D292" s="627" t="s">
        <v>929</v>
      </c>
      <c r="E292" s="628">
        <v>7.1253586800779492E-2</v>
      </c>
      <c r="F292" s="628">
        <v>4.9448438548553644E-3</v>
      </c>
      <c r="G292" s="628">
        <v>1.0060338780856133E-2</v>
      </c>
      <c r="H292" s="628">
        <v>5.2403943495155396E-4</v>
      </c>
      <c r="I292" s="628">
        <v>0.37529736650424272</v>
      </c>
      <c r="J292" s="629">
        <v>4.7066205693387715E-2</v>
      </c>
      <c r="K292" s="630">
        <v>1.335213110853994E-3</v>
      </c>
      <c r="L292" s="228">
        <v>69.888347629603004</v>
      </c>
      <c r="M292" s="228">
        <v>4.6869487421890001</v>
      </c>
      <c r="N292" s="228">
        <v>64.529060021969684</v>
      </c>
      <c r="O292" s="228">
        <v>3.3445281591144336</v>
      </c>
      <c r="P292" s="228">
        <v>52.587730065444909</v>
      </c>
      <c r="Q292" s="228">
        <v>67.704841485374075</v>
      </c>
      <c r="R292" s="228"/>
      <c r="S292" s="228"/>
      <c r="T292" s="631">
        <v>65.845438210272462</v>
      </c>
      <c r="U292" s="228">
        <v>6.2888542784292394</v>
      </c>
      <c r="V292" s="228">
        <v>1.3389977105192965</v>
      </c>
      <c r="W292" s="228">
        <v>0.24721515873850075</v>
      </c>
      <c r="X292" s="631">
        <v>256.57519102999316</v>
      </c>
      <c r="Y292" s="633">
        <v>423.52896796957742</v>
      </c>
      <c r="Z292" s="628"/>
      <c r="AA292" s="628"/>
      <c r="AB292" s="602"/>
      <c r="AC292" s="602"/>
      <c r="AD292" s="639"/>
      <c r="AE292" s="639"/>
      <c r="AF292" s="602"/>
      <c r="AG292" s="640"/>
      <c r="AH292" s="228">
        <v>64.529060021969684</v>
      </c>
      <c r="AI292" s="228"/>
      <c r="AJ292" s="228"/>
      <c r="AM292" s="346"/>
      <c r="AN292" s="346"/>
      <c r="AO292" s="324"/>
    </row>
    <row r="293" spans="1:41" ht="12" customHeight="1" x14ac:dyDescent="0.2">
      <c r="A293" s="29">
        <v>293</v>
      </c>
      <c r="B293" s="592"/>
      <c r="C293" s="518"/>
      <c r="D293" s="627" t="s">
        <v>930</v>
      </c>
      <c r="E293" s="628">
        <v>6.2234389256055025E-2</v>
      </c>
      <c r="F293" s="628">
        <v>7.4408447587044546E-3</v>
      </c>
      <c r="G293" s="628">
        <v>9.5661348742194646E-3</v>
      </c>
      <c r="H293" s="628">
        <v>4.789781681487424E-4</v>
      </c>
      <c r="I293" s="628">
        <v>0.20939071092108996</v>
      </c>
      <c r="J293" s="629">
        <v>5.3750218082112861E-2</v>
      </c>
      <c r="K293" s="630">
        <v>1.7941426311243081E-3</v>
      </c>
      <c r="L293" s="228">
        <v>61.303349730460717</v>
      </c>
      <c r="M293" s="228">
        <v>7.1126558755030675</v>
      </c>
      <c r="N293" s="228">
        <v>61.374176504900788</v>
      </c>
      <c r="O293" s="228">
        <v>3.0584342614269522</v>
      </c>
      <c r="P293" s="228">
        <v>360.59892879818517</v>
      </c>
      <c r="Q293" s="228">
        <v>75.310034946972493</v>
      </c>
      <c r="R293" s="228"/>
      <c r="S293" s="228"/>
      <c r="T293" s="631">
        <v>61.367488211650489</v>
      </c>
      <c r="U293" s="228">
        <v>5.9668666920178399</v>
      </c>
      <c r="V293" s="228">
        <v>9.8684029419099663E-5</v>
      </c>
      <c r="W293" s="228">
        <v>0.99206890172230833</v>
      </c>
      <c r="X293" s="631">
        <v>147.40041633065326</v>
      </c>
      <c r="Y293" s="633">
        <v>297.06274092904198</v>
      </c>
      <c r="Z293" s="628"/>
      <c r="AA293" s="628"/>
      <c r="AB293" s="602"/>
      <c r="AC293" s="602"/>
      <c r="AD293" s="639"/>
      <c r="AE293" s="639"/>
      <c r="AF293" s="602"/>
      <c r="AG293" s="640"/>
      <c r="AH293" s="228">
        <v>61.374176504900788</v>
      </c>
      <c r="AI293" s="228"/>
      <c r="AJ293" s="228"/>
      <c r="AM293" s="346"/>
      <c r="AN293" s="346"/>
      <c r="AO293" s="324"/>
    </row>
    <row r="294" spans="1:41" ht="12" customHeight="1" x14ac:dyDescent="0.2">
      <c r="A294" s="333">
        <v>294</v>
      </c>
      <c r="B294" s="592"/>
      <c r="C294" s="518"/>
      <c r="D294" s="627" t="s">
        <v>931</v>
      </c>
      <c r="E294" s="602">
        <v>5.3541448068131312E-2</v>
      </c>
      <c r="F294" s="602">
        <v>1.071685816689542E-2</v>
      </c>
      <c r="G294" s="602">
        <v>9.9351587960819967E-3</v>
      </c>
      <c r="H294" s="602">
        <v>8.099891136454843E-4</v>
      </c>
      <c r="I294" s="602">
        <v>0.20365590319854485</v>
      </c>
      <c r="J294" s="641">
        <v>4.8552784826011358E-2</v>
      </c>
      <c r="K294" s="630">
        <v>2.5110828435969666E-3</v>
      </c>
      <c r="L294" s="223">
        <v>52.959635167550751</v>
      </c>
      <c r="M294" s="223">
        <v>10.328702479410262</v>
      </c>
      <c r="N294" s="223">
        <v>63.730085933992392</v>
      </c>
      <c r="O294" s="223">
        <v>5.1701589592983161</v>
      </c>
      <c r="P294" s="223">
        <v>126.29117750717739</v>
      </c>
      <c r="Q294" s="223">
        <v>121.74402621790058</v>
      </c>
      <c r="R294" s="223"/>
      <c r="S294" s="223"/>
      <c r="T294" s="226">
        <v>62.172497271568581</v>
      </c>
      <c r="U294" s="223">
        <v>9.8844616735191195</v>
      </c>
      <c r="V294" s="223">
        <v>1.0469612504838433</v>
      </c>
      <c r="W294" s="223">
        <v>0.30620729614391795</v>
      </c>
      <c r="X294" s="226">
        <v>65.112693419840284</v>
      </c>
      <c r="Y294" s="633">
        <v>125.57469873761524</v>
      </c>
      <c r="Z294" s="634">
        <v>0.28309920742828371</v>
      </c>
      <c r="AA294" s="634">
        <v>3.4799228304126597E-5</v>
      </c>
      <c r="AB294" s="635">
        <v>1.5436243383958098E-3</v>
      </c>
      <c r="AC294" s="635">
        <v>3.8584294343636469E-5</v>
      </c>
      <c r="AD294" s="636">
        <v>3.9071375437679141E-2</v>
      </c>
      <c r="AE294" s="636">
        <v>1.0781662062680792E-3</v>
      </c>
      <c r="AF294" s="637">
        <v>1.4672725070997379</v>
      </c>
      <c r="AG294" s="638">
        <v>6.9433851454979369E-5</v>
      </c>
      <c r="AH294" s="223">
        <v>63.730085933992392</v>
      </c>
      <c r="AI294" s="223">
        <v>12.90604807114453</v>
      </c>
      <c r="AJ294" s="223">
        <v>1.2292237982666248</v>
      </c>
      <c r="AM294" s="346"/>
      <c r="AN294" s="346"/>
      <c r="AO294" s="324"/>
    </row>
    <row r="295" spans="1:41" ht="12" customHeight="1" x14ac:dyDescent="0.2">
      <c r="A295" s="29">
        <v>295</v>
      </c>
      <c r="B295" s="592"/>
      <c r="C295" s="518"/>
      <c r="D295" s="627" t="s">
        <v>932</v>
      </c>
      <c r="E295" s="628">
        <v>6.2407914549466051E-2</v>
      </c>
      <c r="F295" s="628">
        <v>6.4786180340701202E-3</v>
      </c>
      <c r="G295" s="628">
        <v>9.301051317221188E-3</v>
      </c>
      <c r="H295" s="628">
        <v>5.7211906377936368E-4</v>
      </c>
      <c r="I295" s="628">
        <v>0.29626590707486156</v>
      </c>
      <c r="J295" s="629">
        <v>5.091138631797279E-2</v>
      </c>
      <c r="K295" s="630">
        <v>1.8157149194987653E-3</v>
      </c>
      <c r="L295" s="228">
        <v>61.469207900861541</v>
      </c>
      <c r="M295" s="228">
        <v>6.1918580144506876</v>
      </c>
      <c r="N295" s="228">
        <v>59.681307927128685</v>
      </c>
      <c r="O295" s="228">
        <v>3.6541292033632349</v>
      </c>
      <c r="P295" s="228">
        <v>236.81998003220613</v>
      </c>
      <c r="Q295" s="228">
        <v>82.268160008877288</v>
      </c>
      <c r="R295" s="228"/>
      <c r="S295" s="228"/>
      <c r="T295" s="631">
        <v>59.990781527828815</v>
      </c>
      <c r="U295" s="228">
        <v>6.9865530659377848</v>
      </c>
      <c r="V295" s="228">
        <v>8.3394431917211007E-2</v>
      </c>
      <c r="W295" s="228">
        <v>0.7727485176365817</v>
      </c>
      <c r="X295" s="631">
        <v>217.98346089661726</v>
      </c>
      <c r="Y295" s="633">
        <v>267.58395375974015</v>
      </c>
      <c r="Z295" s="634">
        <v>0.28304158433666304</v>
      </c>
      <c r="AA295" s="634">
        <v>3.612923304546842E-5</v>
      </c>
      <c r="AB295" s="635">
        <v>2.1043647001866474E-3</v>
      </c>
      <c r="AC295" s="635">
        <v>8.2245332715698575E-5</v>
      </c>
      <c r="AD295" s="636">
        <v>5.5538355478035817E-2</v>
      </c>
      <c r="AE295" s="636">
        <v>2.318765701100681E-3</v>
      </c>
      <c r="AF295" s="637">
        <v>1.4672246081950218</v>
      </c>
      <c r="AG295" s="638">
        <v>5.304238315998376E-5</v>
      </c>
      <c r="AH295" s="228">
        <v>59.681307927128685</v>
      </c>
      <c r="AI295" s="228">
        <v>10.761029736736649</v>
      </c>
      <c r="AJ295" s="228">
        <v>1.2764637793468046</v>
      </c>
      <c r="AM295" s="346"/>
      <c r="AN295" s="346"/>
      <c r="AO295" s="324"/>
    </row>
    <row r="296" spans="1:41" ht="12" customHeight="1" x14ac:dyDescent="0.2">
      <c r="A296" s="333">
        <v>296</v>
      </c>
      <c r="B296" s="592"/>
      <c r="C296" s="518"/>
      <c r="D296" s="627" t="s">
        <v>933</v>
      </c>
      <c r="E296" s="628">
        <v>6.6427029710600313E-2</v>
      </c>
      <c r="F296" s="628">
        <v>7.5733217935247685E-3</v>
      </c>
      <c r="G296" s="628">
        <v>9.8695441574644799E-3</v>
      </c>
      <c r="H296" s="628">
        <v>6.4623183588232813E-4</v>
      </c>
      <c r="I296" s="628">
        <v>0.28715718143690377</v>
      </c>
      <c r="J296" s="629">
        <v>5.2897014553611746E-2</v>
      </c>
      <c r="K296" s="630">
        <v>1.818950693138648E-3</v>
      </c>
      <c r="L296" s="228">
        <v>65.303179419708812</v>
      </c>
      <c r="M296" s="228">
        <v>7.2108286753502187</v>
      </c>
      <c r="N296" s="228">
        <v>63.311254215788672</v>
      </c>
      <c r="O296" s="228">
        <v>4.1251645778061325</v>
      </c>
      <c r="P296" s="228">
        <v>324.38206534433118</v>
      </c>
      <c r="Q296" s="228">
        <v>78.082866220291422</v>
      </c>
      <c r="R296" s="228"/>
      <c r="S296" s="228"/>
      <c r="T296" s="631">
        <v>63.635104456020208</v>
      </c>
      <c r="U296" s="228">
        <v>7.9096945904937925</v>
      </c>
      <c r="V296" s="228">
        <v>7.6302488029767884E-2</v>
      </c>
      <c r="W296" s="228">
        <v>0.782375494138289</v>
      </c>
      <c r="X296" s="631">
        <v>134.47388700208813</v>
      </c>
      <c r="Y296" s="633">
        <v>270.71082767035864</v>
      </c>
      <c r="Z296" s="634">
        <v>0.28300545137875188</v>
      </c>
      <c r="AA296" s="634">
        <v>2.9083619807718447E-5</v>
      </c>
      <c r="AB296" s="635">
        <v>2.2833534140083672E-3</v>
      </c>
      <c r="AC296" s="635">
        <v>3.7406690450274503E-5</v>
      </c>
      <c r="AD296" s="636">
        <v>5.8256571685914006E-2</v>
      </c>
      <c r="AE296" s="636">
        <v>8.8575173245576113E-4</v>
      </c>
      <c r="AF296" s="637">
        <v>1.4672577982684527</v>
      </c>
      <c r="AG296" s="638">
        <v>5.6473532576715645E-5</v>
      </c>
      <c r="AH296" s="228">
        <v>63.311254215788672</v>
      </c>
      <c r="AI296" s="228">
        <v>9.5502600921660274</v>
      </c>
      <c r="AJ296" s="228">
        <v>1.0276699500319961</v>
      </c>
      <c r="AM296" s="346"/>
      <c r="AN296" s="346"/>
      <c r="AO296" s="324"/>
    </row>
    <row r="297" spans="1:41" ht="12" customHeight="1" x14ac:dyDescent="0.2">
      <c r="A297" s="29">
        <v>297</v>
      </c>
      <c r="B297" s="592"/>
      <c r="C297" s="518"/>
      <c r="D297" s="627" t="s">
        <v>934</v>
      </c>
      <c r="E297" s="628">
        <v>6.8024937575929395E-2</v>
      </c>
      <c r="F297" s="628">
        <v>9.1607447594243413E-3</v>
      </c>
      <c r="G297" s="628">
        <v>1.0398218003647014E-2</v>
      </c>
      <c r="H297" s="628">
        <v>6.1356259861610667E-4</v>
      </c>
      <c r="I297" s="628">
        <v>0.21908232095717362</v>
      </c>
      <c r="J297" s="629">
        <v>6.4000818226475492E-2</v>
      </c>
      <c r="K297" s="630">
        <v>4.856185294293042E-3</v>
      </c>
      <c r="L297" s="228">
        <v>66.823465558813098</v>
      </c>
      <c r="M297" s="228">
        <v>8.709220783779319</v>
      </c>
      <c r="N297" s="228">
        <v>66.685114573674909</v>
      </c>
      <c r="O297" s="228">
        <v>3.9145740430409153</v>
      </c>
      <c r="P297" s="228">
        <v>741.65763262530459</v>
      </c>
      <c r="Q297" s="228">
        <v>160.48571397475956</v>
      </c>
      <c r="R297" s="228"/>
      <c r="S297" s="228"/>
      <c r="T297" s="631">
        <v>66.699364149940706</v>
      </c>
      <c r="U297" s="228">
        <v>7.6196876125708402</v>
      </c>
      <c r="V297" s="228">
        <v>2.5105395191008049E-4</v>
      </c>
      <c r="W297" s="228">
        <v>0.98733400039699415</v>
      </c>
      <c r="X297" s="631">
        <v>52.586114129259457</v>
      </c>
      <c r="Y297" s="633">
        <v>92.029342738367248</v>
      </c>
      <c r="Z297" s="628"/>
      <c r="AA297" s="628"/>
      <c r="AB297" s="602"/>
      <c r="AC297" s="602"/>
      <c r="AD297" s="639"/>
      <c r="AE297" s="639"/>
      <c r="AF297" s="602"/>
      <c r="AG297" s="640"/>
      <c r="AH297" s="228">
        <v>66.685114573674909</v>
      </c>
      <c r="AI297" s="228"/>
      <c r="AJ297" s="228"/>
      <c r="AM297" s="346"/>
      <c r="AN297" s="346"/>
      <c r="AO297" s="324"/>
    </row>
    <row r="298" spans="1:41" ht="12" customHeight="1" x14ac:dyDescent="0.2">
      <c r="A298" s="333">
        <v>298</v>
      </c>
      <c r="B298" s="592"/>
      <c r="C298" s="518"/>
      <c r="D298" s="627" t="s">
        <v>935</v>
      </c>
      <c r="E298" s="628">
        <v>5.8407359844750317E-2</v>
      </c>
      <c r="F298" s="628">
        <v>7.0702389074000747E-3</v>
      </c>
      <c r="G298" s="628">
        <v>1.0712533094297472E-2</v>
      </c>
      <c r="H298" s="628">
        <v>5.5847179789602643E-4</v>
      </c>
      <c r="I298" s="628">
        <v>0.21533397669663365</v>
      </c>
      <c r="J298" s="629">
        <v>4.9722215097884846E-2</v>
      </c>
      <c r="K298" s="630">
        <v>1.8341290851809206E-3</v>
      </c>
      <c r="L298" s="228">
        <v>57.638510981790631</v>
      </c>
      <c r="M298" s="228">
        <v>6.7828333791105093</v>
      </c>
      <c r="N298" s="228">
        <v>68.690155884008092</v>
      </c>
      <c r="O298" s="228">
        <v>3.5619826611274443</v>
      </c>
      <c r="P298" s="228">
        <v>182.02835733937849</v>
      </c>
      <c r="Q298" s="228">
        <v>85.944323493415283</v>
      </c>
      <c r="R298" s="228"/>
      <c r="S298" s="228"/>
      <c r="T298" s="631">
        <v>66.945175331389933</v>
      </c>
      <c r="U298" s="228">
        <v>6.7822237211702321</v>
      </c>
      <c r="V298" s="228">
        <v>2.548871617414346</v>
      </c>
      <c r="W298" s="228">
        <v>0.11037192937341844</v>
      </c>
      <c r="X298" s="631">
        <v>130.32079808796007</v>
      </c>
      <c r="Y298" s="633">
        <v>245.31709893352894</v>
      </c>
      <c r="Z298" s="628"/>
      <c r="AA298" s="628"/>
      <c r="AB298" s="602"/>
      <c r="AC298" s="602"/>
      <c r="AD298" s="639"/>
      <c r="AE298" s="639"/>
      <c r="AF298" s="602"/>
      <c r="AG298" s="640"/>
      <c r="AH298" s="228">
        <v>68.690155884008092</v>
      </c>
      <c r="AI298" s="228"/>
      <c r="AJ298" s="228"/>
      <c r="AM298" s="346"/>
      <c r="AN298" s="346"/>
      <c r="AO298" s="324"/>
    </row>
    <row r="299" spans="1:41" ht="12" customHeight="1" x14ac:dyDescent="0.2">
      <c r="A299" s="29">
        <v>299</v>
      </c>
      <c r="B299" s="592"/>
      <c r="C299" s="518"/>
      <c r="D299" s="627" t="s">
        <v>936</v>
      </c>
      <c r="E299" s="628">
        <v>6.2790066016935778E-2</v>
      </c>
      <c r="F299" s="628">
        <v>5.8136303362594172E-3</v>
      </c>
      <c r="G299" s="628">
        <v>9.7930686258267813E-3</v>
      </c>
      <c r="H299" s="628">
        <v>3.6171983455271197E-4</v>
      </c>
      <c r="I299" s="628">
        <v>0.19946516301920761</v>
      </c>
      <c r="J299" s="629">
        <v>5.073769427164352E-2</v>
      </c>
      <c r="K299" s="630">
        <v>1.3818686372782309E-3</v>
      </c>
      <c r="L299" s="228">
        <v>61.834378705254032</v>
      </c>
      <c r="M299" s="228">
        <v>5.5543064525065065</v>
      </c>
      <c r="N299" s="228">
        <v>62.823060842450232</v>
      </c>
      <c r="O299" s="228">
        <v>2.3091818946477178</v>
      </c>
      <c r="P299" s="228">
        <v>228.93107595078754</v>
      </c>
      <c r="Q299" s="228">
        <v>62.915375088452997</v>
      </c>
      <c r="R299" s="228"/>
      <c r="S299" s="228"/>
      <c r="T299" s="631">
        <v>62.734594845420098</v>
      </c>
      <c r="U299" s="228">
        <v>4.5095192872921377</v>
      </c>
      <c r="V299" s="228">
        <v>3.1490297527186933E-2</v>
      </c>
      <c r="W299" s="228">
        <v>0.85915064115302719</v>
      </c>
      <c r="X299" s="631">
        <v>407.03985086405561</v>
      </c>
      <c r="Y299" s="633">
        <v>586.15553357161025</v>
      </c>
      <c r="Z299" s="628"/>
      <c r="AA299" s="628"/>
      <c r="AB299" s="602"/>
      <c r="AC299" s="602"/>
      <c r="AD299" s="639"/>
      <c r="AE299" s="639"/>
      <c r="AF299" s="602"/>
      <c r="AG299" s="640"/>
      <c r="AH299" s="228">
        <v>62.823060842450232</v>
      </c>
      <c r="AI299" s="228"/>
      <c r="AJ299" s="228"/>
      <c r="AM299" s="346"/>
      <c r="AN299" s="346"/>
      <c r="AO299" s="324"/>
    </row>
    <row r="300" spans="1:41" ht="12" customHeight="1" x14ac:dyDescent="0.2">
      <c r="A300" s="333">
        <v>300</v>
      </c>
      <c r="B300" s="592"/>
      <c r="C300" s="518"/>
      <c r="D300" s="627" t="s">
        <v>937</v>
      </c>
      <c r="E300" s="628">
        <v>6.3013986340735656E-2</v>
      </c>
      <c r="F300" s="628">
        <v>4.5826720892066112E-3</v>
      </c>
      <c r="G300" s="628">
        <v>9.7998506562606159E-3</v>
      </c>
      <c r="H300" s="628">
        <v>3.0381490550687132E-4</v>
      </c>
      <c r="I300" s="628">
        <v>0.21314629887524675</v>
      </c>
      <c r="J300" s="629">
        <v>4.7298250977945058E-2</v>
      </c>
      <c r="K300" s="630">
        <v>1.3119044919674822E-3</v>
      </c>
      <c r="L300" s="228">
        <v>62.048288263526771</v>
      </c>
      <c r="M300" s="228">
        <v>4.3773342945668468</v>
      </c>
      <c r="N300" s="228">
        <v>62.866356475699348</v>
      </c>
      <c r="O300" s="228">
        <v>1.9395098091205358</v>
      </c>
      <c r="P300" s="228">
        <v>64.31224560452209</v>
      </c>
      <c r="Q300" s="228">
        <v>66.050911143523649</v>
      </c>
      <c r="R300" s="228"/>
      <c r="S300" s="228"/>
      <c r="T300" s="631">
        <v>62.783488154097391</v>
      </c>
      <c r="U300" s="228">
        <v>3.7756308824190339</v>
      </c>
      <c r="V300" s="228">
        <v>3.4691378840067226E-2</v>
      </c>
      <c r="W300" s="228">
        <v>0.8522444937943664</v>
      </c>
      <c r="X300" s="631">
        <v>726.10779248950985</v>
      </c>
      <c r="Y300" s="633">
        <v>811.38684252824908</v>
      </c>
      <c r="Z300" s="634">
        <v>0.28302479079341941</v>
      </c>
      <c r="AA300" s="634">
        <v>3.7737717861868881E-5</v>
      </c>
      <c r="AB300" s="635">
        <v>2.7206809174491935E-3</v>
      </c>
      <c r="AC300" s="635">
        <v>5.369965585252927E-5</v>
      </c>
      <c r="AD300" s="636">
        <v>6.8105785259080703E-2</v>
      </c>
      <c r="AE300" s="636">
        <v>1.8567163430735151E-3</v>
      </c>
      <c r="AF300" s="637">
        <v>1.4672519683704932</v>
      </c>
      <c r="AG300" s="638">
        <v>5.6064033887953347E-5</v>
      </c>
      <c r="AH300" s="228">
        <v>62.866356475699348</v>
      </c>
      <c r="AI300" s="228">
        <v>10.207008594645153</v>
      </c>
      <c r="AJ300" s="228">
        <v>1.3333714603613556</v>
      </c>
      <c r="AM300" s="346"/>
      <c r="AN300" s="346"/>
      <c r="AO300" s="324"/>
    </row>
    <row r="301" spans="1:41" ht="12" customHeight="1" x14ac:dyDescent="0.2">
      <c r="A301" s="29">
        <v>301</v>
      </c>
      <c r="B301" s="592"/>
      <c r="C301" s="518"/>
      <c r="D301" s="627" t="s">
        <v>938</v>
      </c>
      <c r="E301" s="628">
        <v>5.120688647278298E-2</v>
      </c>
      <c r="F301" s="628">
        <v>4.6011139983229161E-3</v>
      </c>
      <c r="G301" s="628">
        <v>9.3183480049084839E-3</v>
      </c>
      <c r="H301" s="628">
        <v>3.0871241767799418E-4</v>
      </c>
      <c r="I301" s="628">
        <v>0.18435314643473683</v>
      </c>
      <c r="J301" s="629">
        <v>4.9747100099079677E-2</v>
      </c>
      <c r="K301" s="630">
        <v>1.2801390994403483E-3</v>
      </c>
      <c r="L301" s="228">
        <v>50.707132847981399</v>
      </c>
      <c r="M301" s="228">
        <v>4.4443137122854788</v>
      </c>
      <c r="N301" s="228">
        <v>59.791781068178217</v>
      </c>
      <c r="O301" s="228">
        <v>1.9717149811523893</v>
      </c>
      <c r="P301" s="228">
        <v>183.19401200066056</v>
      </c>
      <c r="Q301" s="228">
        <v>59.942431385911824</v>
      </c>
      <c r="R301" s="228"/>
      <c r="S301" s="228"/>
      <c r="T301" s="631">
        <v>58.763521066235548</v>
      </c>
      <c r="U301" s="228">
        <v>3.810109403788438</v>
      </c>
      <c r="V301" s="228">
        <v>4.0724692553197546</v>
      </c>
      <c r="W301" s="228">
        <v>4.3587669229210958E-2</v>
      </c>
      <c r="X301" s="631">
        <v>197.56915060660836</v>
      </c>
      <c r="Y301" s="633">
        <v>539.8658620259306</v>
      </c>
      <c r="Z301" s="628"/>
      <c r="AA301" s="628"/>
      <c r="AB301" s="602"/>
      <c r="AC301" s="602"/>
      <c r="AD301" s="639"/>
      <c r="AE301" s="639"/>
      <c r="AF301" s="602"/>
      <c r="AG301" s="640"/>
      <c r="AH301" s="228">
        <v>59.791781068178217</v>
      </c>
      <c r="AI301" s="228"/>
      <c r="AJ301" s="228"/>
      <c r="AM301" s="346"/>
      <c r="AN301" s="346"/>
      <c r="AO301" s="324"/>
    </row>
    <row r="302" spans="1:41" ht="12" customHeight="1" x14ac:dyDescent="0.2">
      <c r="A302" s="333">
        <v>302</v>
      </c>
      <c r="B302" s="592"/>
      <c r="C302" s="518"/>
      <c r="D302" s="627" t="s">
        <v>939</v>
      </c>
      <c r="E302" s="602">
        <v>6.3177544003899327E-2</v>
      </c>
      <c r="F302" s="602">
        <v>5.4338488834295455E-3</v>
      </c>
      <c r="G302" s="602">
        <v>9.7378388552384482E-3</v>
      </c>
      <c r="H302" s="602">
        <v>4.4811752987276762E-4</v>
      </c>
      <c r="I302" s="602">
        <v>0.26751894112711527</v>
      </c>
      <c r="J302" s="641">
        <v>4.8931987259214771E-2</v>
      </c>
      <c r="K302" s="630">
        <v>1.2627023122238508E-3</v>
      </c>
      <c r="L302" s="223">
        <v>62.204505309229361</v>
      </c>
      <c r="M302" s="223">
        <v>5.1895735583489087</v>
      </c>
      <c r="N302" s="223">
        <v>62.47047007479749</v>
      </c>
      <c r="O302" s="223">
        <v>2.8608922917056252</v>
      </c>
      <c r="P302" s="223">
        <v>144.57352433931302</v>
      </c>
      <c r="Q302" s="223">
        <v>60.539594314704544</v>
      </c>
      <c r="R302" s="223"/>
      <c r="S302" s="223"/>
      <c r="T302" s="226">
        <v>62.429213049630206</v>
      </c>
      <c r="U302" s="223">
        <v>5.4885682376483285</v>
      </c>
      <c r="V302" s="223">
        <v>2.603692963928038E-3</v>
      </c>
      <c r="W302" s="223">
        <v>0.95930636565343541</v>
      </c>
      <c r="X302" s="226">
        <v>536.00875936335694</v>
      </c>
      <c r="Y302" s="633">
        <v>689.65816596819081</v>
      </c>
      <c r="Z302" s="634">
        <v>0.28300853442648521</v>
      </c>
      <c r="AA302" s="634">
        <v>3.2617389909527946E-5</v>
      </c>
      <c r="AB302" s="635">
        <v>2.4266257281934001E-3</v>
      </c>
      <c r="AC302" s="635">
        <v>3.0121591971777714E-5</v>
      </c>
      <c r="AD302" s="636">
        <v>6.2350193448608329E-2</v>
      </c>
      <c r="AE302" s="636">
        <v>9.1359676856409249E-4</v>
      </c>
      <c r="AF302" s="637">
        <v>1.4672356988167008</v>
      </c>
      <c r="AG302" s="638">
        <v>4.8867806474801726E-5</v>
      </c>
      <c r="AH302" s="223">
        <v>62.47047007479749</v>
      </c>
      <c r="AI302" s="223">
        <v>9.6361879987915984</v>
      </c>
      <c r="AJ302" s="223">
        <v>1.1525231907096674</v>
      </c>
      <c r="AM302" s="346"/>
      <c r="AN302" s="346"/>
      <c r="AO302" s="324"/>
    </row>
    <row r="303" spans="1:41" ht="12" customHeight="1" x14ac:dyDescent="0.2">
      <c r="A303" s="29">
        <v>303</v>
      </c>
      <c r="B303" s="592"/>
      <c r="C303" s="518"/>
      <c r="D303" s="627" t="s">
        <v>940</v>
      </c>
      <c r="E303" s="602">
        <v>5.7485340605524196E-2</v>
      </c>
      <c r="F303" s="602">
        <v>4.5515500595885499E-3</v>
      </c>
      <c r="G303" s="602">
        <v>9.4288520625817347E-3</v>
      </c>
      <c r="H303" s="602">
        <v>3.3126107422318642E-4</v>
      </c>
      <c r="I303" s="602">
        <v>0.22186018651131933</v>
      </c>
      <c r="J303" s="641">
        <v>4.8938925278648404E-2</v>
      </c>
      <c r="K303" s="630">
        <v>1.4943240097483668E-3</v>
      </c>
      <c r="L303" s="223">
        <v>56.753586364067878</v>
      </c>
      <c r="M303" s="223">
        <v>4.3703365135161443</v>
      </c>
      <c r="N303" s="223">
        <v>60.497520672676011</v>
      </c>
      <c r="O303" s="223">
        <v>2.1154993563839093</v>
      </c>
      <c r="P303" s="223">
        <v>144.90613021251264</v>
      </c>
      <c r="Q303" s="223">
        <v>71.630016073790458</v>
      </c>
      <c r="R303" s="223"/>
      <c r="S303" s="223"/>
      <c r="T303" s="226">
        <v>60.028116290853347</v>
      </c>
      <c r="U303" s="223">
        <v>4.0844713457472821</v>
      </c>
      <c r="V303" s="223">
        <v>0.72185578934170547</v>
      </c>
      <c r="W303" s="223">
        <v>0.39553709062127218</v>
      </c>
      <c r="X303" s="226">
        <v>268.21933705038799</v>
      </c>
      <c r="Y303" s="633">
        <v>414.39184047422538</v>
      </c>
      <c r="Z303" s="634">
        <v>0.2829951414391732</v>
      </c>
      <c r="AA303" s="634">
        <v>2.740115867750286E-5</v>
      </c>
      <c r="AB303" s="635">
        <v>1.9953187054784233E-3</v>
      </c>
      <c r="AC303" s="635">
        <v>3.2280838486121365E-5</v>
      </c>
      <c r="AD303" s="636">
        <v>4.9065320971467354E-2</v>
      </c>
      <c r="AE303" s="636">
        <v>8.2117979954480309E-4</v>
      </c>
      <c r="AF303" s="637">
        <v>1.4672458148644736</v>
      </c>
      <c r="AG303" s="638">
        <v>3.7235675426390461E-5</v>
      </c>
      <c r="AH303" s="223">
        <v>60.497520672676011</v>
      </c>
      <c r="AI303" s="223">
        <v>9.1395533617649072</v>
      </c>
      <c r="AJ303" s="223">
        <v>0.96825544559366383</v>
      </c>
      <c r="AM303" s="346"/>
      <c r="AN303" s="346"/>
      <c r="AO303" s="324"/>
    </row>
    <row r="304" spans="1:41" ht="12" customHeight="1" x14ac:dyDescent="0.2">
      <c r="A304" s="333">
        <v>304</v>
      </c>
      <c r="B304" s="642" t="s">
        <v>320</v>
      </c>
      <c r="C304" s="518"/>
      <c r="D304" s="643" t="s">
        <v>941</v>
      </c>
      <c r="E304" s="644">
        <v>7.5122449592535875E-2</v>
      </c>
      <c r="F304" s="644">
        <v>2.3238263938762944E-2</v>
      </c>
      <c r="G304" s="644">
        <v>7.495134764676302E-3</v>
      </c>
      <c r="H304" s="644">
        <v>1.0342290169828743E-3</v>
      </c>
      <c r="I304" s="644">
        <v>0.2230351628761259</v>
      </c>
      <c r="J304" s="645">
        <v>8.9772265922915442E-2</v>
      </c>
      <c r="K304" s="646">
        <v>5.1034669004093409E-3</v>
      </c>
      <c r="L304" s="647">
        <v>73.548826410590365</v>
      </c>
      <c r="M304" s="647">
        <v>21.94702510348667</v>
      </c>
      <c r="N304" s="647">
        <v>48.136572501855092</v>
      </c>
      <c r="O304" s="647">
        <v>6.6174697748655378</v>
      </c>
      <c r="P304" s="647">
        <v>1420.6895829289874</v>
      </c>
      <c r="Q304" s="647">
        <v>108.64262497630878</v>
      </c>
      <c r="R304" s="647"/>
      <c r="S304" s="647"/>
      <c r="T304" s="648">
        <v>48.700296449703949</v>
      </c>
      <c r="U304" s="647">
        <v>13.198652264939186</v>
      </c>
      <c r="V304" s="647">
        <v>1.3688123832751125</v>
      </c>
      <c r="W304" s="647">
        <v>0.24201601968131947</v>
      </c>
      <c r="X304" s="648">
        <v>77.650248347556385</v>
      </c>
      <c r="Y304" s="649">
        <v>105.1400592062716</v>
      </c>
      <c r="Z304" s="644"/>
      <c r="AA304" s="644"/>
      <c r="AB304" s="644"/>
      <c r="AC304" s="644"/>
      <c r="AD304" s="650"/>
      <c r="AE304" s="650"/>
      <c r="AF304" s="644"/>
      <c r="AG304" s="651"/>
      <c r="AH304" s="647">
        <v>48.136572501855092</v>
      </c>
      <c r="AI304" s="647"/>
      <c r="AJ304" s="647"/>
      <c r="AM304" s="346"/>
      <c r="AN304" s="346"/>
      <c r="AO304" s="324"/>
    </row>
    <row r="305" spans="1:41" ht="12" customHeight="1" x14ac:dyDescent="0.2">
      <c r="A305" s="29">
        <v>305</v>
      </c>
      <c r="B305" s="592"/>
      <c r="C305" s="518"/>
      <c r="D305" s="627" t="s">
        <v>942</v>
      </c>
      <c r="E305" s="628">
        <v>5.9036557029474898E-2</v>
      </c>
      <c r="F305" s="628">
        <v>1.6673523561483623E-2</v>
      </c>
      <c r="G305" s="628">
        <v>9.3264870560644062E-3</v>
      </c>
      <c r="H305" s="628">
        <v>1.420501015583631E-3</v>
      </c>
      <c r="I305" s="628">
        <v>0.26964172406084602</v>
      </c>
      <c r="J305" s="629">
        <v>3.6638513990103427E-2</v>
      </c>
      <c r="K305" s="630">
        <v>1.8087663420221893E-3</v>
      </c>
      <c r="L305" s="228">
        <v>58.241951925126784</v>
      </c>
      <c r="M305" s="228">
        <v>15.986240654332699</v>
      </c>
      <c r="N305" s="228">
        <v>59.843764154939706</v>
      </c>
      <c r="O305" s="228">
        <v>9.0725231230883558</v>
      </c>
      <c r="P305" s="228">
        <v>-583.0613138812289</v>
      </c>
      <c r="Q305" s="228">
        <v>133.72992603689411</v>
      </c>
      <c r="R305" s="228"/>
      <c r="S305" s="228"/>
      <c r="T305" s="631">
        <v>59.576464588610442</v>
      </c>
      <c r="U305" s="228">
        <v>17.331424656750119</v>
      </c>
      <c r="V305" s="228">
        <v>9.8923170758357555E-3</v>
      </c>
      <c r="W305" s="228">
        <v>0.92077880150819269</v>
      </c>
      <c r="X305" s="631">
        <v>130.31921397833398</v>
      </c>
      <c r="Y305" s="633">
        <v>162.76580274714897</v>
      </c>
      <c r="Z305" s="628"/>
      <c r="AA305" s="628"/>
      <c r="AB305" s="602"/>
      <c r="AC305" s="602"/>
      <c r="AD305" s="639"/>
      <c r="AE305" s="639"/>
      <c r="AF305" s="602"/>
      <c r="AG305" s="640"/>
      <c r="AH305" s="228">
        <v>59.843764154939706</v>
      </c>
      <c r="AI305" s="228"/>
      <c r="AJ305" s="228"/>
      <c r="AM305" s="346"/>
      <c r="AN305" s="346"/>
      <c r="AO305" s="324"/>
    </row>
    <row r="306" spans="1:41" ht="12" customHeight="1" x14ac:dyDescent="0.2">
      <c r="A306" s="333">
        <v>306</v>
      </c>
      <c r="B306" s="592"/>
      <c r="C306" s="518"/>
      <c r="D306" s="627" t="s">
        <v>943</v>
      </c>
      <c r="E306" s="628">
        <v>3.9374810842753585E-2</v>
      </c>
      <c r="F306" s="628">
        <v>5.3516549338391683E-3</v>
      </c>
      <c r="G306" s="628">
        <v>7.968982874583537E-3</v>
      </c>
      <c r="H306" s="628">
        <v>4.6936011081067768E-4</v>
      </c>
      <c r="I306" s="628">
        <v>0.21667243596033015</v>
      </c>
      <c r="J306" s="629">
        <v>4.9488145941462988E-2</v>
      </c>
      <c r="K306" s="630">
        <v>1.9588487170273863E-3</v>
      </c>
      <c r="L306" s="228">
        <v>39.21347309103016</v>
      </c>
      <c r="M306" s="228">
        <v>5.228123358399106</v>
      </c>
      <c r="N306" s="228">
        <v>51.167756441493971</v>
      </c>
      <c r="O306" s="228">
        <v>3.0017686320251671</v>
      </c>
      <c r="P306" s="228">
        <v>171.02325398845687</v>
      </c>
      <c r="Q306" s="228">
        <v>92.409100942701144</v>
      </c>
      <c r="R306" s="228"/>
      <c r="S306" s="228"/>
      <c r="T306" s="631">
        <v>48.856676168053909</v>
      </c>
      <c r="U306" s="228">
        <v>5.6288174375643045</v>
      </c>
      <c r="V306" s="228">
        <v>4.8741971577009346</v>
      </c>
      <c r="W306" s="228">
        <v>2.7260990759123086E-2</v>
      </c>
      <c r="X306" s="631">
        <v>146.59810235866792</v>
      </c>
      <c r="Y306" s="633">
        <v>184.05770980158451</v>
      </c>
      <c r="Z306" s="628"/>
      <c r="AA306" s="628"/>
      <c r="AB306" s="602"/>
      <c r="AC306" s="602"/>
      <c r="AD306" s="639"/>
      <c r="AE306" s="639"/>
      <c r="AF306" s="602"/>
      <c r="AG306" s="640"/>
      <c r="AH306" s="228">
        <v>51.167756441493971</v>
      </c>
      <c r="AI306" s="228"/>
      <c r="AJ306" s="228"/>
      <c r="AM306" s="346"/>
      <c r="AN306" s="346"/>
      <c r="AO306" s="324"/>
    </row>
    <row r="307" spans="1:41" ht="12" customHeight="1" x14ac:dyDescent="0.2">
      <c r="A307" s="29">
        <v>307</v>
      </c>
      <c r="B307" s="592"/>
      <c r="C307" s="518"/>
      <c r="D307" s="627" t="s">
        <v>944</v>
      </c>
      <c r="E307" s="628">
        <v>4.8299833451916553E-2</v>
      </c>
      <c r="F307" s="628">
        <v>6.2283827667239987E-3</v>
      </c>
      <c r="G307" s="628">
        <v>7.1711384263244953E-3</v>
      </c>
      <c r="H307" s="628">
        <v>6.7962483006738059E-4</v>
      </c>
      <c r="I307" s="628">
        <v>0.36746964914483127</v>
      </c>
      <c r="J307" s="629">
        <v>5.8107551851554279E-2</v>
      </c>
      <c r="K307" s="630">
        <v>3.0121786674847596E-3</v>
      </c>
      <c r="L307" s="228">
        <v>47.895258772330394</v>
      </c>
      <c r="M307" s="228">
        <v>6.0328105649924098</v>
      </c>
      <c r="N307" s="228">
        <v>46.063162492165134</v>
      </c>
      <c r="O307" s="228">
        <v>4.3499490562315808</v>
      </c>
      <c r="P307" s="228">
        <v>533.81961965267408</v>
      </c>
      <c r="Q307" s="228">
        <v>113.4951328130379</v>
      </c>
      <c r="R307" s="228"/>
      <c r="S307" s="228"/>
      <c r="T307" s="631">
        <v>46.533540537082985</v>
      </c>
      <c r="U307" s="228">
        <v>8.1344046482450363</v>
      </c>
      <c r="V307" s="228">
        <v>9.3069055454957764E-2</v>
      </c>
      <c r="W307" s="228">
        <v>0.76031293668612754</v>
      </c>
      <c r="X307" s="631">
        <v>82.951889485781351</v>
      </c>
      <c r="Y307" s="633">
        <v>78.588215935084065</v>
      </c>
      <c r="Z307" s="634">
        <v>0.2830502884242127</v>
      </c>
      <c r="AA307" s="634">
        <v>3.4771817864495329E-5</v>
      </c>
      <c r="AB307" s="635">
        <v>7.7441511834100624E-4</v>
      </c>
      <c r="AC307" s="635">
        <v>2.4631600942201452E-5</v>
      </c>
      <c r="AD307" s="636">
        <v>2.3373662533374643E-2</v>
      </c>
      <c r="AE307" s="636">
        <v>6.7067508378150899E-4</v>
      </c>
      <c r="AF307" s="637">
        <v>1.4672933318058257</v>
      </c>
      <c r="AG307" s="638">
        <v>5.4684854936572966E-5</v>
      </c>
      <c r="AH307" s="228">
        <v>46.063162492165134</v>
      </c>
      <c r="AI307" s="228">
        <v>10.82912486653426</v>
      </c>
      <c r="AJ307" s="228">
        <v>1.2284678478186943</v>
      </c>
      <c r="AM307" s="346"/>
      <c r="AN307" s="346"/>
      <c r="AO307" s="324"/>
    </row>
    <row r="308" spans="1:41" ht="12" customHeight="1" x14ac:dyDescent="0.2">
      <c r="A308" s="333">
        <v>308</v>
      </c>
      <c r="B308" s="592"/>
      <c r="C308" s="518"/>
      <c r="D308" s="627" t="s">
        <v>945</v>
      </c>
      <c r="E308" s="628">
        <v>5.4055271439371638E-2</v>
      </c>
      <c r="F308" s="628">
        <v>1.195114271722224E-2</v>
      </c>
      <c r="G308" s="628">
        <v>8.0521562406872145E-3</v>
      </c>
      <c r="H308" s="628">
        <v>5.3328555979480132E-4</v>
      </c>
      <c r="I308" s="628">
        <v>0.1497773888821084</v>
      </c>
      <c r="J308" s="629">
        <v>8.1714035732236664E-2</v>
      </c>
      <c r="K308" s="630">
        <v>4.1132296969562197E-3</v>
      </c>
      <c r="L308" s="228">
        <v>53.45472756263014</v>
      </c>
      <c r="M308" s="228">
        <v>11.512667419755296</v>
      </c>
      <c r="N308" s="228">
        <v>51.699665513999662</v>
      </c>
      <c r="O308" s="228">
        <v>3.4103191729649933</v>
      </c>
      <c r="P308" s="228">
        <v>1238.671499827336</v>
      </c>
      <c r="Q308" s="228">
        <v>98.680345818675306</v>
      </c>
      <c r="R308" s="228"/>
      <c r="S308" s="228"/>
      <c r="T308" s="631">
        <v>51.775564139187182</v>
      </c>
      <c r="U308" s="228">
        <v>6.7474371559863586</v>
      </c>
      <c r="V308" s="228">
        <v>2.322607350592365E-2</v>
      </c>
      <c r="W308" s="228">
        <v>0.87887055078503384</v>
      </c>
      <c r="X308" s="631">
        <v>116.54773517861126</v>
      </c>
      <c r="Y308" s="633">
        <v>159.55521409704971</v>
      </c>
      <c r="Z308" s="628"/>
      <c r="AA308" s="628"/>
      <c r="AB308" s="602"/>
      <c r="AC308" s="602"/>
      <c r="AD308" s="639"/>
      <c r="AE308" s="639"/>
      <c r="AF308" s="602"/>
      <c r="AG308" s="640"/>
      <c r="AH308" s="228">
        <v>51.699665513999662</v>
      </c>
      <c r="AI308" s="228"/>
      <c r="AJ308" s="228"/>
      <c r="AM308" s="346"/>
      <c r="AN308" s="346"/>
      <c r="AO308" s="324"/>
    </row>
    <row r="309" spans="1:41" ht="12" customHeight="1" x14ac:dyDescent="0.2">
      <c r="A309" s="29">
        <v>309</v>
      </c>
      <c r="B309" s="592"/>
      <c r="C309" s="518"/>
      <c r="D309" s="627" t="s">
        <v>946</v>
      </c>
      <c r="E309" s="628">
        <v>4.9913009686378268E-2</v>
      </c>
      <c r="F309" s="628">
        <v>4.5833036970757152E-3</v>
      </c>
      <c r="G309" s="628">
        <v>8.2775483554364121E-3</v>
      </c>
      <c r="H309" s="628">
        <v>3.3291557767263567E-4</v>
      </c>
      <c r="I309" s="628">
        <v>0.21899667327272862</v>
      </c>
      <c r="J309" s="629">
        <v>5.1764868460176618E-2</v>
      </c>
      <c r="K309" s="630">
        <v>1.1888348504408142E-2</v>
      </c>
      <c r="L309" s="228">
        <v>49.456580006720515</v>
      </c>
      <c r="M309" s="228">
        <v>4.4325661831071672</v>
      </c>
      <c r="N309" s="228">
        <v>53.140869229637588</v>
      </c>
      <c r="O309" s="228">
        <v>2.1284929976424283</v>
      </c>
      <c r="P309" s="228">
        <v>275.03743982047723</v>
      </c>
      <c r="Q309" s="228">
        <v>526.1236492717976</v>
      </c>
      <c r="R309" s="228"/>
      <c r="S309" s="228"/>
      <c r="T309" s="631">
        <v>52.684765198645671</v>
      </c>
      <c r="U309" s="228">
        <v>4.1108343236915212</v>
      </c>
      <c r="V309" s="228">
        <v>0.67903354994913045</v>
      </c>
      <c r="W309" s="228">
        <v>0.40992323008608622</v>
      </c>
      <c r="X309" s="631">
        <v>200.74277075817307</v>
      </c>
      <c r="Y309" s="633">
        <v>505.30046966178992</v>
      </c>
      <c r="Z309" s="628"/>
      <c r="AA309" s="628"/>
      <c r="AB309" s="602"/>
      <c r="AC309" s="602"/>
      <c r="AD309" s="639"/>
      <c r="AE309" s="639"/>
      <c r="AF309" s="602"/>
      <c r="AG309" s="640"/>
      <c r="AH309" s="228">
        <v>53.140869229637588</v>
      </c>
      <c r="AI309" s="228"/>
      <c r="AJ309" s="228"/>
      <c r="AM309" s="346"/>
      <c r="AN309" s="346"/>
      <c r="AO309" s="324"/>
    </row>
    <row r="310" spans="1:41" ht="12" customHeight="1" x14ac:dyDescent="0.2">
      <c r="A310" s="333">
        <v>310</v>
      </c>
      <c r="B310" s="592"/>
      <c r="C310" s="518"/>
      <c r="D310" s="627" t="s">
        <v>947</v>
      </c>
      <c r="E310" s="628">
        <v>4.2341094737297177E-2</v>
      </c>
      <c r="F310" s="628">
        <v>3.8521749658681952E-3</v>
      </c>
      <c r="G310" s="628">
        <v>7.396384032684819E-3</v>
      </c>
      <c r="H310" s="628">
        <v>4.4152556344732456E-4</v>
      </c>
      <c r="I310" s="628">
        <v>0.3280669517870759</v>
      </c>
      <c r="J310" s="629">
        <v>4.2981201063414555E-2</v>
      </c>
      <c r="K310" s="630">
        <v>1.5739457124831816E-3</v>
      </c>
      <c r="L310" s="228">
        <v>42.107159427446241</v>
      </c>
      <c r="M310" s="228">
        <v>3.7525462617480514</v>
      </c>
      <c r="N310" s="228">
        <v>47.504689232929259</v>
      </c>
      <c r="O310" s="228">
        <v>2.8253592122077005</v>
      </c>
      <c r="P310" s="228">
        <v>-168.70199761367638</v>
      </c>
      <c r="Q310" s="228">
        <v>91.190275643871701</v>
      </c>
      <c r="R310" s="228"/>
      <c r="S310" s="228"/>
      <c r="T310" s="631">
        <v>45.883729023975761</v>
      </c>
      <c r="U310" s="228">
        <v>5.1486792421968319</v>
      </c>
      <c r="V310" s="228">
        <v>1.9332662225810013</v>
      </c>
      <c r="W310" s="228">
        <v>0.1643979749929515</v>
      </c>
      <c r="X310" s="631">
        <v>131.69305330261039</v>
      </c>
      <c r="Y310" s="633">
        <v>175.42258072056896</v>
      </c>
      <c r="Z310" s="628"/>
      <c r="AA310" s="628"/>
      <c r="AB310" s="602"/>
      <c r="AC310" s="602"/>
      <c r="AD310" s="639"/>
      <c r="AE310" s="639"/>
      <c r="AF310" s="602"/>
      <c r="AG310" s="640"/>
      <c r="AH310" s="228">
        <v>47.504689232929259</v>
      </c>
      <c r="AI310" s="228"/>
      <c r="AJ310" s="228"/>
      <c r="AM310" s="346"/>
      <c r="AN310" s="346"/>
      <c r="AO310" s="324"/>
    </row>
    <row r="311" spans="1:41" ht="12" customHeight="1" x14ac:dyDescent="0.2">
      <c r="A311" s="29">
        <v>311</v>
      </c>
      <c r="B311" s="592"/>
      <c r="C311" s="518"/>
      <c r="D311" s="627" t="s">
        <v>948</v>
      </c>
      <c r="E311" s="628">
        <v>5.4603388385900273E-2</v>
      </c>
      <c r="F311" s="628">
        <v>6.0432683180129476E-3</v>
      </c>
      <c r="G311" s="628">
        <v>8.4042610405202587E-3</v>
      </c>
      <c r="H311" s="628">
        <v>5.3568058213807924E-4</v>
      </c>
      <c r="I311" s="628">
        <v>0.2879546468123636</v>
      </c>
      <c r="J311" s="629">
        <v>5.3359189984629539E-2</v>
      </c>
      <c r="K311" s="630">
        <v>1.8687280393390048E-3</v>
      </c>
      <c r="L311" s="228">
        <v>53.982597418331657</v>
      </c>
      <c r="M311" s="228">
        <v>5.8185212601924174</v>
      </c>
      <c r="N311" s="228">
        <v>53.950954834065641</v>
      </c>
      <c r="O311" s="228">
        <v>3.4244390223156138</v>
      </c>
      <c r="P311" s="228">
        <v>344.10128346723411</v>
      </c>
      <c r="Q311" s="228">
        <v>79.246700924442351</v>
      </c>
      <c r="R311" s="228"/>
      <c r="S311" s="228"/>
      <c r="T311" s="631">
        <v>53.956510389473671</v>
      </c>
      <c r="U311" s="228">
        <v>6.534566994563221</v>
      </c>
      <c r="V311" s="228">
        <v>2.9358311539523379E-5</v>
      </c>
      <c r="W311" s="228">
        <v>0.99571322872586254</v>
      </c>
      <c r="X311" s="631">
        <v>165.86001948296399</v>
      </c>
      <c r="Y311" s="633">
        <v>211.61522628649945</v>
      </c>
      <c r="Z311" s="634">
        <v>0.28302352064415859</v>
      </c>
      <c r="AA311" s="634">
        <v>2.2581378450462154E-5</v>
      </c>
      <c r="AB311" s="635">
        <v>5.8778850288573328E-4</v>
      </c>
      <c r="AC311" s="635">
        <v>3.2612007779484805E-5</v>
      </c>
      <c r="AD311" s="636">
        <v>1.7367561059233826E-2</v>
      </c>
      <c r="AE311" s="636">
        <v>1.1233126823698312E-3</v>
      </c>
      <c r="AF311" s="637">
        <v>1.467216467558955</v>
      </c>
      <c r="AG311" s="638">
        <v>3.8504869014123075E-5</v>
      </c>
      <c r="AH311" s="228">
        <v>53.950954834065641</v>
      </c>
      <c r="AI311" s="228">
        <v>10.058278891020301</v>
      </c>
      <c r="AJ311" s="228">
        <v>0.79786225537252775</v>
      </c>
      <c r="AM311" s="346"/>
      <c r="AN311" s="346"/>
      <c r="AO311" s="324"/>
    </row>
    <row r="312" spans="1:41" ht="12" customHeight="1" x14ac:dyDescent="0.2">
      <c r="A312" s="333">
        <v>312</v>
      </c>
      <c r="B312" s="592"/>
      <c r="C312" s="518"/>
      <c r="D312" s="627" t="s">
        <v>949</v>
      </c>
      <c r="E312" s="628">
        <v>5.5515833646129706E-2</v>
      </c>
      <c r="F312" s="628">
        <v>6.2307531834789156E-3</v>
      </c>
      <c r="G312" s="628">
        <v>7.7622662754782508E-3</v>
      </c>
      <c r="H312" s="628">
        <v>8.3712523488558557E-4</v>
      </c>
      <c r="I312" s="628">
        <v>0.48045002375117413</v>
      </c>
      <c r="J312" s="629">
        <v>6.0525233806597002E-2</v>
      </c>
      <c r="K312" s="630">
        <v>2.9864355128772762E-3</v>
      </c>
      <c r="L312" s="228">
        <v>54.860729328920435</v>
      </c>
      <c r="M312" s="228">
        <v>5.9938477376282053</v>
      </c>
      <c r="N312" s="228">
        <v>49.845575400361916</v>
      </c>
      <c r="O312" s="228">
        <v>5.3548899050507357</v>
      </c>
      <c r="P312" s="228">
        <v>622.40418429768272</v>
      </c>
      <c r="Q312" s="228">
        <v>106.4300281127413</v>
      </c>
      <c r="R312" s="228"/>
      <c r="S312" s="228"/>
      <c r="T312" s="631">
        <v>51.801000768735008</v>
      </c>
      <c r="U312" s="228">
        <v>9.6990567766060849</v>
      </c>
      <c r="V312" s="228">
        <v>0.74375147136372555</v>
      </c>
      <c r="W312" s="228">
        <v>0.38845980427760207</v>
      </c>
      <c r="X312" s="631">
        <v>29.8498874016828</v>
      </c>
      <c r="Y312" s="633">
        <v>37.924707586750365</v>
      </c>
      <c r="Z312" s="634">
        <v>0.28300117589879403</v>
      </c>
      <c r="AA312" s="634">
        <v>2.8481271200731815E-5</v>
      </c>
      <c r="AB312" s="635">
        <v>8.1712414258565879E-4</v>
      </c>
      <c r="AC312" s="635">
        <v>2.792897302983745E-5</v>
      </c>
      <c r="AD312" s="636">
        <v>2.1414221863923107E-2</v>
      </c>
      <c r="AE312" s="636">
        <v>8.2085075485901018E-4</v>
      </c>
      <c r="AF312" s="637">
        <v>1.4672488569055397</v>
      </c>
      <c r="AG312" s="638">
        <v>5.287379941914028E-5</v>
      </c>
      <c r="AH312" s="228">
        <v>49.845575400361916</v>
      </c>
      <c r="AI312" s="228">
        <v>9.1718532245310058</v>
      </c>
      <c r="AJ312" s="228">
        <v>1.0064011610650407</v>
      </c>
      <c r="AM312" s="346"/>
      <c r="AN312" s="346"/>
      <c r="AO312" s="324"/>
    </row>
    <row r="313" spans="1:41" ht="12" customHeight="1" x14ac:dyDescent="0.2">
      <c r="A313" s="29">
        <v>313</v>
      </c>
      <c r="B313" s="592"/>
      <c r="C313" s="518"/>
      <c r="D313" s="627" t="s">
        <v>950</v>
      </c>
      <c r="E313" s="602">
        <v>5.2696595385836133E-2</v>
      </c>
      <c r="F313" s="602">
        <v>5.876703443012621E-3</v>
      </c>
      <c r="G313" s="602">
        <v>7.7650523746416386E-3</v>
      </c>
      <c r="H313" s="602">
        <v>7.3276464408286138E-4</v>
      </c>
      <c r="I313" s="602">
        <v>0.42309598424614475</v>
      </c>
      <c r="J313" s="641">
        <v>4.7525172618292769E-2</v>
      </c>
      <c r="K313" s="630">
        <v>1.7189903383467106E-3</v>
      </c>
      <c r="L313" s="223">
        <v>52.145055690386982</v>
      </c>
      <c r="M313" s="223">
        <v>5.6683997185951513</v>
      </c>
      <c r="N313" s="223">
        <v>49.863397385698832</v>
      </c>
      <c r="O313" s="223">
        <v>4.6873072078008162</v>
      </c>
      <c r="P313" s="223">
        <v>75.697666191357683</v>
      </c>
      <c r="Q313" s="223">
        <v>85.949727893451424</v>
      </c>
      <c r="R313" s="223"/>
      <c r="S313" s="223"/>
      <c r="T313" s="226">
        <v>50.635112897728987</v>
      </c>
      <c r="U313" s="223">
        <v>8.5663386263959467</v>
      </c>
      <c r="V313" s="223">
        <v>0.16449357029199668</v>
      </c>
      <c r="W313" s="223">
        <v>0.68505450394455147</v>
      </c>
      <c r="X313" s="226">
        <v>225.49708044098909</v>
      </c>
      <c r="Y313" s="633">
        <v>238.46747475903982</v>
      </c>
      <c r="Z313" s="634"/>
      <c r="AA313" s="634"/>
      <c r="AB313" s="635"/>
      <c r="AC313" s="635"/>
      <c r="AD313" s="636"/>
      <c r="AE313" s="636"/>
      <c r="AF313" s="637"/>
      <c r="AG313" s="638"/>
      <c r="AH313" s="223">
        <v>49.863397385698832</v>
      </c>
      <c r="AI313" s="223"/>
      <c r="AJ313" s="223"/>
      <c r="AM313" s="346"/>
      <c r="AN313" s="346"/>
      <c r="AO313" s="324"/>
    </row>
    <row r="314" spans="1:41" ht="12" customHeight="1" x14ac:dyDescent="0.2">
      <c r="A314" s="333">
        <v>314</v>
      </c>
      <c r="B314" s="592"/>
      <c r="C314" s="518"/>
      <c r="D314" s="627" t="s">
        <v>951</v>
      </c>
      <c r="E314" s="628">
        <v>4.492264312483276E-2</v>
      </c>
      <c r="F314" s="628">
        <v>4.2859122968095771E-3</v>
      </c>
      <c r="G314" s="628">
        <v>8.0953553350648841E-3</v>
      </c>
      <c r="H314" s="628">
        <v>4.6300468464036853E-4</v>
      </c>
      <c r="I314" s="628">
        <v>0.29973778559112596</v>
      </c>
      <c r="J314" s="629">
        <v>3.1782915507956228E-2</v>
      </c>
      <c r="K314" s="630">
        <v>1.6901993275403502E-3</v>
      </c>
      <c r="L314" s="228">
        <v>44.618832267728443</v>
      </c>
      <c r="M314" s="228">
        <v>4.1647510871344489</v>
      </c>
      <c r="N314" s="228">
        <v>51.975914402629371</v>
      </c>
      <c r="O314" s="228">
        <v>2.9607516289543381</v>
      </c>
      <c r="P314" s="228">
        <v>-984.98801357735749</v>
      </c>
      <c r="Q314" s="228">
        <v>157.12929008988303</v>
      </c>
      <c r="R314" s="228"/>
      <c r="S314" s="228"/>
      <c r="T314" s="631">
        <v>49.962971403420482</v>
      </c>
      <c r="U314" s="228">
        <v>5.4313959625580797</v>
      </c>
      <c r="V314" s="228">
        <v>2.9023779072924869</v>
      </c>
      <c r="W314" s="228">
        <v>8.8450684468042162E-2</v>
      </c>
      <c r="X314" s="631">
        <v>276.06288702788129</v>
      </c>
      <c r="Y314" s="633">
        <v>221.97752440360421</v>
      </c>
      <c r="Z314" s="628"/>
      <c r="AA314" s="628"/>
      <c r="AB314" s="602"/>
      <c r="AC314" s="602"/>
      <c r="AD314" s="639"/>
      <c r="AE314" s="639"/>
      <c r="AF314" s="602"/>
      <c r="AG314" s="640"/>
      <c r="AH314" s="228">
        <v>51.975914402629371</v>
      </c>
      <c r="AI314" s="228"/>
      <c r="AJ314" s="228"/>
      <c r="AM314" s="346"/>
      <c r="AN314" s="346"/>
      <c r="AO314" s="324"/>
    </row>
    <row r="315" spans="1:41" ht="12" customHeight="1" x14ac:dyDescent="0.2">
      <c r="A315" s="29">
        <v>315</v>
      </c>
      <c r="B315" s="592"/>
      <c r="C315" s="518"/>
      <c r="D315" s="627" t="s">
        <v>952</v>
      </c>
      <c r="E315" s="628">
        <v>4.9666573738715677E-2</v>
      </c>
      <c r="F315" s="628">
        <v>7.597985160643657E-3</v>
      </c>
      <c r="G315" s="628">
        <v>7.9602332144533411E-3</v>
      </c>
      <c r="H315" s="628">
        <v>6.4496905092472777E-4</v>
      </c>
      <c r="I315" s="628">
        <v>0.26481882126911249</v>
      </c>
      <c r="J315" s="629">
        <v>4.9823850056318661E-2</v>
      </c>
      <c r="K315" s="630">
        <v>2.0150712895949294E-3</v>
      </c>
      <c r="L315" s="228">
        <v>49.218220967516302</v>
      </c>
      <c r="M315" s="228">
        <v>7.3498247577186548</v>
      </c>
      <c r="N315" s="228">
        <v>51.111798193850966</v>
      </c>
      <c r="O315" s="228">
        <v>4.124902451403921</v>
      </c>
      <c r="P315" s="228">
        <v>186.78387331678312</v>
      </c>
      <c r="Q315" s="228">
        <v>94.148285819381186</v>
      </c>
      <c r="R315" s="228"/>
      <c r="S315" s="228"/>
      <c r="T315" s="631">
        <v>50.801217787448117</v>
      </c>
      <c r="U315" s="228">
        <v>7.8839868899097576</v>
      </c>
      <c r="V315" s="228">
        <v>6.5304488492794091E-2</v>
      </c>
      <c r="W315" s="228">
        <v>0.79830099244175079</v>
      </c>
      <c r="X315" s="631">
        <v>164.9868907302309</v>
      </c>
      <c r="Y315" s="633">
        <v>194.21878000210842</v>
      </c>
      <c r="Z315" s="634">
        <v>0.28299981524249079</v>
      </c>
      <c r="AA315" s="634">
        <v>3.2793855472614889E-5</v>
      </c>
      <c r="AB315" s="635">
        <v>1.0424231263053852E-3</v>
      </c>
      <c r="AC315" s="635">
        <v>2.5029241720426438E-5</v>
      </c>
      <c r="AD315" s="636">
        <v>2.5519052519934339E-2</v>
      </c>
      <c r="AE315" s="636">
        <v>7.1723723443128484E-4</v>
      </c>
      <c r="AF315" s="637">
        <v>1.4672453623582655</v>
      </c>
      <c r="AG315" s="638">
        <v>4.5719813050893539E-5</v>
      </c>
      <c r="AH315" s="228">
        <v>51.111798193850966</v>
      </c>
      <c r="AI315" s="228">
        <v>9.1432486618111177</v>
      </c>
      <c r="AJ315" s="228">
        <v>1.1587942361204437</v>
      </c>
      <c r="AM315" s="346"/>
      <c r="AN315" s="346"/>
      <c r="AO315" s="324"/>
    </row>
    <row r="316" spans="1:41" ht="12" customHeight="1" x14ac:dyDescent="0.2">
      <c r="A316" s="333">
        <v>316</v>
      </c>
      <c r="B316" s="592"/>
      <c r="C316" s="518"/>
      <c r="D316" s="627" t="s">
        <v>953</v>
      </c>
      <c r="E316" s="628">
        <v>5.9612756251315409E-2</v>
      </c>
      <c r="F316" s="628">
        <v>7.7053802700718333E-3</v>
      </c>
      <c r="G316" s="628">
        <v>7.9965525964501606E-3</v>
      </c>
      <c r="H316" s="628">
        <v>5.1874696848613411E-4</v>
      </c>
      <c r="I316" s="628">
        <v>0.2509388501943976</v>
      </c>
      <c r="J316" s="629">
        <v>6.3932164120547363E-2</v>
      </c>
      <c r="K316" s="630">
        <v>2.2525749864777066E-3</v>
      </c>
      <c r="L316" s="228">
        <v>58.794249972674244</v>
      </c>
      <c r="M316" s="228">
        <v>7.3837470330292181</v>
      </c>
      <c r="N316" s="228">
        <v>51.344074779206544</v>
      </c>
      <c r="O316" s="228">
        <v>3.3175290192832585</v>
      </c>
      <c r="P316" s="228">
        <v>739.38713688337589</v>
      </c>
      <c r="Q316" s="228">
        <v>74.549809981103877</v>
      </c>
      <c r="R316" s="228"/>
      <c r="S316" s="228"/>
      <c r="T316" s="631">
        <v>52.012069453552307</v>
      </c>
      <c r="U316" s="228">
        <v>6.5032975212678412</v>
      </c>
      <c r="V316" s="228">
        <v>1.0364082842073028</v>
      </c>
      <c r="W316" s="228">
        <v>0.30865579026844348</v>
      </c>
      <c r="X316" s="631">
        <v>210.07675529650663</v>
      </c>
      <c r="Y316" s="633">
        <v>226.90279972383524</v>
      </c>
      <c r="Z316" s="634">
        <v>0.28299747178135248</v>
      </c>
      <c r="AA316" s="634">
        <v>2.2842199943753424E-5</v>
      </c>
      <c r="AB316" s="635">
        <v>1.327665686117697E-3</v>
      </c>
      <c r="AC316" s="635">
        <v>1.7915155571802474E-5</v>
      </c>
      <c r="AD316" s="636">
        <v>3.2787460790209055E-2</v>
      </c>
      <c r="AE316" s="636">
        <v>5.5977095502756497E-4</v>
      </c>
      <c r="AF316" s="637">
        <v>1.4672637748014623</v>
      </c>
      <c r="AG316" s="638">
        <v>4.4348139187755705E-5</v>
      </c>
      <c r="AH316" s="228">
        <v>51.344074779206544</v>
      </c>
      <c r="AI316" s="228">
        <v>9.0556309660529291</v>
      </c>
      <c r="AJ316" s="228">
        <v>0.80715208513953096</v>
      </c>
      <c r="AM316" s="346"/>
      <c r="AN316" s="346"/>
      <c r="AO316" s="324"/>
    </row>
    <row r="317" spans="1:41" ht="12" customHeight="1" x14ac:dyDescent="0.2">
      <c r="A317" s="29">
        <v>317</v>
      </c>
      <c r="B317" s="592"/>
      <c r="C317" s="518"/>
      <c r="D317" s="627" t="s">
        <v>954</v>
      </c>
      <c r="E317" s="628">
        <v>5.275299535991404E-2</v>
      </c>
      <c r="F317" s="628">
        <v>1.434553215946E-2</v>
      </c>
      <c r="G317" s="628">
        <v>7.9106423583891767E-3</v>
      </c>
      <c r="H317" s="628">
        <v>5.4819998569793059E-4</v>
      </c>
      <c r="I317" s="628">
        <v>0.12741710537158266</v>
      </c>
      <c r="J317" s="629">
        <v>9.0879570405121624E-2</v>
      </c>
      <c r="K317" s="630">
        <v>4.6846985200247136E-3</v>
      </c>
      <c r="L317" s="228">
        <v>52.199455072018587</v>
      </c>
      <c r="M317" s="228">
        <v>13.836303775784385</v>
      </c>
      <c r="N317" s="228">
        <v>50.794631849743816</v>
      </c>
      <c r="O317" s="228">
        <v>3.506187963416421</v>
      </c>
      <c r="P317" s="228">
        <v>1444.080356402342</v>
      </c>
      <c r="Q317" s="228">
        <v>98.199441473486786</v>
      </c>
      <c r="R317" s="228"/>
      <c r="S317" s="228"/>
      <c r="T317" s="631">
        <v>50.839348978218744</v>
      </c>
      <c r="U317" s="228">
        <v>6.9567296685225282</v>
      </c>
      <c r="V317" s="228">
        <v>1.0299077058192906E-2</v>
      </c>
      <c r="W317" s="228">
        <v>0.91916459989107635</v>
      </c>
      <c r="X317" s="631">
        <v>274.74580990133535</v>
      </c>
      <c r="Y317" s="633">
        <v>227.20444880523408</v>
      </c>
      <c r="Z317" s="628"/>
      <c r="AA317" s="628"/>
      <c r="AB317" s="602"/>
      <c r="AC317" s="602"/>
      <c r="AD317" s="639"/>
      <c r="AE317" s="639"/>
      <c r="AF317" s="602"/>
      <c r="AG317" s="640"/>
      <c r="AH317" s="228">
        <v>50.794631849743816</v>
      </c>
      <c r="AI317" s="228"/>
      <c r="AJ317" s="228"/>
      <c r="AM317" s="346"/>
      <c r="AN317" s="346"/>
      <c r="AO317" s="324"/>
    </row>
    <row r="318" spans="1:41" ht="12" customHeight="1" x14ac:dyDescent="0.2">
      <c r="A318" s="333">
        <v>318</v>
      </c>
      <c r="B318" s="592"/>
      <c r="C318" s="518"/>
      <c r="D318" s="627" t="s">
        <v>955</v>
      </c>
      <c r="E318" s="602">
        <v>5.7927568996858282E-2</v>
      </c>
      <c r="F318" s="602">
        <v>5.6698008219898477E-3</v>
      </c>
      <c r="G318" s="602">
        <v>8.243203663708067E-3</v>
      </c>
      <c r="H318" s="602">
        <v>2.8239163587649214E-4</v>
      </c>
      <c r="I318" s="602">
        <v>0.17500211772354793</v>
      </c>
      <c r="J318" s="641">
        <v>5.8173183162348568E-2</v>
      </c>
      <c r="K318" s="630">
        <v>1.919858013879245E-3</v>
      </c>
      <c r="L318" s="223">
        <v>57.178119294478442</v>
      </c>
      <c r="M318" s="223">
        <v>5.4417900040634022</v>
      </c>
      <c r="N318" s="223">
        <v>52.92128298671134</v>
      </c>
      <c r="O318" s="223">
        <v>1.8055300941368768</v>
      </c>
      <c r="P318" s="223">
        <v>536.29061058342995</v>
      </c>
      <c r="Q318" s="223">
        <v>72.225875997413908</v>
      </c>
      <c r="R318" s="223"/>
      <c r="S318" s="223"/>
      <c r="T318" s="226">
        <v>53.141811819018912</v>
      </c>
      <c r="U318" s="223">
        <v>3.5667483845283829</v>
      </c>
      <c r="V318" s="223">
        <v>0.61332178574001162</v>
      </c>
      <c r="W318" s="223">
        <v>0.43354400485598865</v>
      </c>
      <c r="X318" s="226">
        <v>430.81343324895693</v>
      </c>
      <c r="Y318" s="633">
        <v>364.72027405028183</v>
      </c>
      <c r="Z318" s="634">
        <v>0.28302117954721162</v>
      </c>
      <c r="AA318" s="634">
        <v>2.99358687235113E-5</v>
      </c>
      <c r="AB318" s="635">
        <v>2.2865882207959627E-3</v>
      </c>
      <c r="AC318" s="635">
        <v>1.9022277774660061E-4</v>
      </c>
      <c r="AD318" s="636">
        <v>5.227660763862934E-2</v>
      </c>
      <c r="AE318" s="636">
        <v>4.0597845134851575E-3</v>
      </c>
      <c r="AF318" s="637">
        <v>1.4672392222554109</v>
      </c>
      <c r="AG318" s="638">
        <v>5.1659046011463738E-5</v>
      </c>
      <c r="AH318" s="223">
        <v>52.92128298671134</v>
      </c>
      <c r="AI318" s="223">
        <v>9.893865393646184</v>
      </c>
      <c r="AJ318" s="223">
        <v>1.0577253890116589</v>
      </c>
      <c r="AM318" s="346"/>
      <c r="AN318" s="346"/>
      <c r="AO318" s="324"/>
    </row>
    <row r="319" spans="1:41" ht="12" customHeight="1" x14ac:dyDescent="0.2">
      <c r="A319" s="29">
        <v>319</v>
      </c>
      <c r="B319" s="642" t="s">
        <v>276</v>
      </c>
      <c r="C319" s="518"/>
      <c r="D319" s="643" t="s">
        <v>956</v>
      </c>
      <c r="E319" s="644">
        <v>4.4378794898025958E-2</v>
      </c>
      <c r="F319" s="644">
        <v>8.4851848606432162E-3</v>
      </c>
      <c r="G319" s="644">
        <v>7.2665444628195663E-3</v>
      </c>
      <c r="H319" s="644">
        <v>1.2035848591553894E-3</v>
      </c>
      <c r="I319" s="644">
        <v>0.43314467660512179</v>
      </c>
      <c r="J319" s="645">
        <v>4.4896045438910862E-2</v>
      </c>
      <c r="K319" s="646">
        <v>2.795394894667009E-3</v>
      </c>
      <c r="L319" s="647">
        <v>44.090220861575133</v>
      </c>
      <c r="M319" s="647">
        <v>8.2496053666906164</v>
      </c>
      <c r="N319" s="647">
        <v>46.673781358566075</v>
      </c>
      <c r="O319" s="647">
        <v>7.7028335231479623</v>
      </c>
      <c r="P319" s="647">
        <v>-61.292393081771067</v>
      </c>
      <c r="Q319" s="647">
        <v>151.85103430700983</v>
      </c>
      <c r="R319" s="647"/>
      <c r="S319" s="647"/>
      <c r="T319" s="648">
        <v>45.534654761315871</v>
      </c>
      <c r="U319" s="647">
        <v>13.460880225793957</v>
      </c>
      <c r="V319" s="647">
        <v>9.2334677685865382E-2</v>
      </c>
      <c r="W319" s="647">
        <v>0.76122964553544681</v>
      </c>
      <c r="X319" s="648">
        <v>115.03341974670992</v>
      </c>
      <c r="Y319" s="649">
        <v>105.70929930542992</v>
      </c>
      <c r="Z319" s="652">
        <v>0.28298733624222827</v>
      </c>
      <c r="AA319" s="652">
        <v>3.7440304185380654E-5</v>
      </c>
      <c r="AB319" s="653">
        <v>6.9226091394400076E-4</v>
      </c>
      <c r="AC319" s="653">
        <v>5.3615981999664453E-5</v>
      </c>
      <c r="AD319" s="654">
        <v>1.8583486213641972E-2</v>
      </c>
      <c r="AE319" s="654">
        <v>1.5160822595444957E-3</v>
      </c>
      <c r="AF319" s="655">
        <v>1.4672980535325035</v>
      </c>
      <c r="AG319" s="656">
        <v>7.1048977578664938E-5</v>
      </c>
      <c r="AH319" s="647">
        <v>46.673781358566075</v>
      </c>
      <c r="AI319" s="647">
        <v>8.6182776032405837</v>
      </c>
      <c r="AJ319" s="647">
        <v>1.3230381501359103</v>
      </c>
      <c r="AM319" s="346"/>
      <c r="AN319" s="346"/>
      <c r="AO319" s="324"/>
    </row>
    <row r="320" spans="1:41" ht="12" customHeight="1" x14ac:dyDescent="0.2">
      <c r="A320" s="333">
        <v>320</v>
      </c>
      <c r="B320" s="592"/>
      <c r="C320" s="518"/>
      <c r="D320" s="627" t="s">
        <v>957</v>
      </c>
      <c r="E320" s="628">
        <v>3.2703145276504343E-2</v>
      </c>
      <c r="F320" s="628">
        <v>5.9661276540092876E-3</v>
      </c>
      <c r="G320" s="628">
        <v>7.4671280400446091E-3</v>
      </c>
      <c r="H320" s="628">
        <v>6.566683783659666E-4</v>
      </c>
      <c r="I320" s="628">
        <v>0.24102355712260093</v>
      </c>
      <c r="J320" s="629">
        <v>3.5732737569787676E-2</v>
      </c>
      <c r="K320" s="630">
        <v>2.7356245141032139E-3</v>
      </c>
      <c r="L320" s="228">
        <v>32.674800602390022</v>
      </c>
      <c r="M320" s="228">
        <v>5.8660661015281725</v>
      </c>
      <c r="N320" s="228">
        <v>47.957370191018441</v>
      </c>
      <c r="O320" s="228">
        <v>4.2017811096999607</v>
      </c>
      <c r="P320" s="228">
        <v>-651.36001157662986</v>
      </c>
      <c r="Q320" s="228">
        <v>210.39435533098899</v>
      </c>
      <c r="R320" s="228"/>
      <c r="S320" s="228"/>
      <c r="T320" s="631">
        <v>43.423025409338692</v>
      </c>
      <c r="U320" s="228">
        <v>7.5274415757449802</v>
      </c>
      <c r="V320" s="228">
        <v>5.8547048775855854</v>
      </c>
      <c r="W320" s="228">
        <v>1.5535438687109762E-2</v>
      </c>
      <c r="X320" s="631">
        <v>151.91942244841749</v>
      </c>
      <c r="Y320" s="633">
        <v>151.18844534831314</v>
      </c>
      <c r="Z320" s="634">
        <v>0.28302312197031609</v>
      </c>
      <c r="AA320" s="634">
        <v>5.2159949226020675E-5</v>
      </c>
      <c r="AB320" s="635">
        <v>1.7227860761907224E-3</v>
      </c>
      <c r="AC320" s="635">
        <v>1.3994693591784754E-4</v>
      </c>
      <c r="AD320" s="636">
        <v>4.7357487331675358E-2</v>
      </c>
      <c r="AE320" s="636">
        <v>3.7609962067096398E-3</v>
      </c>
      <c r="AF320" s="637">
        <v>1.4672457419217497</v>
      </c>
      <c r="AG320" s="638">
        <v>6.1374507080245387E-5</v>
      </c>
      <c r="AH320" s="228">
        <v>47.957370191018441</v>
      </c>
      <c r="AI320" s="228">
        <v>9.8788967071509468</v>
      </c>
      <c r="AJ320" s="228">
        <v>1.8429571712339208</v>
      </c>
      <c r="AM320" s="346"/>
      <c r="AN320" s="346"/>
      <c r="AO320" s="324"/>
    </row>
    <row r="321" spans="1:41" ht="12" customHeight="1" x14ac:dyDescent="0.2">
      <c r="A321" s="29">
        <v>321</v>
      </c>
      <c r="B321" s="592"/>
      <c r="C321" s="518"/>
      <c r="D321" s="627" t="s">
        <v>958</v>
      </c>
      <c r="E321" s="628">
        <v>5.050170942086251E-2</v>
      </c>
      <c r="F321" s="628">
        <v>1.7557471089122135E-2</v>
      </c>
      <c r="G321" s="628">
        <v>7.3196014981260016E-3</v>
      </c>
      <c r="H321" s="628">
        <v>1.09493515875999E-3</v>
      </c>
      <c r="I321" s="628">
        <v>0.21513698850451846</v>
      </c>
      <c r="J321" s="629">
        <v>6.2855300738046266E-2</v>
      </c>
      <c r="K321" s="630">
        <v>3.2442711544738352E-3</v>
      </c>
      <c r="L321" s="228">
        <v>50.025758792287647</v>
      </c>
      <c r="M321" s="228">
        <v>16.970518412359194</v>
      </c>
      <c r="N321" s="228">
        <v>47.013332611438322</v>
      </c>
      <c r="O321" s="228">
        <v>7.0071162374136637</v>
      </c>
      <c r="P321" s="228">
        <v>703.33880822394099</v>
      </c>
      <c r="Q321" s="228">
        <v>109.85357322115583</v>
      </c>
      <c r="R321" s="228"/>
      <c r="S321" s="228"/>
      <c r="T321" s="631">
        <v>47.2594084692631</v>
      </c>
      <c r="U321" s="228">
        <v>13.738015017793465</v>
      </c>
      <c r="V321" s="228">
        <v>3.1658144469114344E-2</v>
      </c>
      <c r="W321" s="228">
        <v>0.85878120609351605</v>
      </c>
      <c r="X321" s="631">
        <v>115.65246578369084</v>
      </c>
      <c r="Y321" s="633">
        <v>128.70849638061068</v>
      </c>
      <c r="Z321" s="634">
        <v>0.28300549536528369</v>
      </c>
      <c r="AA321" s="634">
        <v>4.218301189077594E-5</v>
      </c>
      <c r="AB321" s="635">
        <v>6.9668950745786773E-4</v>
      </c>
      <c r="AC321" s="635">
        <v>1.3006182294452752E-5</v>
      </c>
      <c r="AD321" s="636">
        <v>1.8270017978144461E-2</v>
      </c>
      <c r="AE321" s="636">
        <v>3.7674666463822441E-4</v>
      </c>
      <c r="AF321" s="637">
        <v>1.467303357319681</v>
      </c>
      <c r="AG321" s="638">
        <v>6.4760674665898841E-5</v>
      </c>
      <c r="AH321" s="228">
        <v>47.013332611438322</v>
      </c>
      <c r="AI321" s="228">
        <v>9.2676901903900006</v>
      </c>
      <c r="AJ321" s="228">
        <v>1.4905368475735448</v>
      </c>
      <c r="AM321" s="346"/>
      <c r="AN321" s="346"/>
      <c r="AO321" s="324"/>
    </row>
    <row r="322" spans="1:41" ht="12" customHeight="1" x14ac:dyDescent="0.2">
      <c r="A322" s="333">
        <v>322</v>
      </c>
      <c r="B322" s="592"/>
      <c r="C322" s="518"/>
      <c r="D322" s="627" t="s">
        <v>959</v>
      </c>
      <c r="E322" s="628">
        <v>4.7646672579951255E-2</v>
      </c>
      <c r="F322" s="628">
        <v>6.970703454848147E-3</v>
      </c>
      <c r="G322" s="628">
        <v>8.8389831481371466E-3</v>
      </c>
      <c r="H322" s="628">
        <v>5.6483340777317486E-4</v>
      </c>
      <c r="I322" s="628">
        <v>0.21839568001602325</v>
      </c>
      <c r="J322" s="629">
        <v>5.0364267049173149E-2</v>
      </c>
      <c r="K322" s="630">
        <v>2.4755859612342166E-3</v>
      </c>
      <c r="L322" s="228">
        <v>47.262410080816309</v>
      </c>
      <c r="M322" s="228">
        <v>6.7560317257549158</v>
      </c>
      <c r="N322" s="228">
        <v>56.729398942158078</v>
      </c>
      <c r="O322" s="228">
        <v>3.6092480080783411</v>
      </c>
      <c r="P322" s="228">
        <v>211.83982932017122</v>
      </c>
      <c r="Q322" s="228">
        <v>113.90076047383802</v>
      </c>
      <c r="R322" s="228"/>
      <c r="S322" s="228"/>
      <c r="T322" s="631">
        <v>55.187173288034877</v>
      </c>
      <c r="U322" s="228">
        <v>6.8604721200274268</v>
      </c>
      <c r="V322" s="228">
        <v>1.8785949851302055</v>
      </c>
      <c r="W322" s="228">
        <v>0.17049602710622347</v>
      </c>
      <c r="X322" s="631">
        <v>77.099664175230672</v>
      </c>
      <c r="Y322" s="633">
        <v>104.27175684299692</v>
      </c>
      <c r="Z322" s="628"/>
      <c r="AA322" s="628"/>
      <c r="AB322" s="602"/>
      <c r="AC322" s="602"/>
      <c r="AD322" s="639"/>
      <c r="AE322" s="639"/>
      <c r="AF322" s="602"/>
      <c r="AG322" s="640"/>
      <c r="AH322" s="228">
        <v>56.729398942158078</v>
      </c>
      <c r="AI322" s="228"/>
      <c r="AJ322" s="228"/>
      <c r="AM322" s="346"/>
      <c r="AN322" s="346"/>
      <c r="AO322" s="324"/>
    </row>
    <row r="323" spans="1:41" ht="12" customHeight="1" x14ac:dyDescent="0.2">
      <c r="A323" s="29">
        <v>323</v>
      </c>
      <c r="B323" s="592"/>
      <c r="C323" s="518"/>
      <c r="D323" s="627" t="s">
        <v>960</v>
      </c>
      <c r="E323" s="602">
        <v>5.8131835088314987E-2</v>
      </c>
      <c r="F323" s="602">
        <v>6.5908503220364727E-3</v>
      </c>
      <c r="G323" s="602">
        <v>9.4164269086583832E-3</v>
      </c>
      <c r="H323" s="602">
        <v>5.0032977779993295E-4</v>
      </c>
      <c r="I323" s="602">
        <v>0.23432185664280089</v>
      </c>
      <c r="J323" s="641">
        <v>5.5079562680813071E-2</v>
      </c>
      <c r="K323" s="630">
        <v>2.1855040748927131E-3</v>
      </c>
      <c r="L323" s="223">
        <v>57.374151908557018</v>
      </c>
      <c r="M323" s="223">
        <v>6.324578376369967</v>
      </c>
      <c r="N323" s="223">
        <v>60.418170670669575</v>
      </c>
      <c r="O323" s="223">
        <v>3.1952451826246069</v>
      </c>
      <c r="P323" s="223">
        <v>415.45431846903494</v>
      </c>
      <c r="Q323" s="223">
        <v>88.665026466935274</v>
      </c>
      <c r="R323" s="223"/>
      <c r="S323" s="223"/>
      <c r="T323" s="226">
        <v>60.006779395173574</v>
      </c>
      <c r="U323" s="223">
        <v>6.1541584408851326</v>
      </c>
      <c r="V323" s="223">
        <v>0.22795660184068148</v>
      </c>
      <c r="W323" s="223">
        <v>0.63304597534316864</v>
      </c>
      <c r="X323" s="226">
        <v>162.48531011990221</v>
      </c>
      <c r="Y323" s="633">
        <v>160.52685115435239</v>
      </c>
      <c r="Z323" s="602"/>
      <c r="AA323" s="602"/>
      <c r="AB323" s="602"/>
      <c r="AC323" s="602"/>
      <c r="AD323" s="639"/>
      <c r="AE323" s="639"/>
      <c r="AF323" s="602"/>
      <c r="AG323" s="640"/>
      <c r="AH323" s="223">
        <v>60.418170670669575</v>
      </c>
      <c r="AI323" s="223"/>
      <c r="AJ323" s="223"/>
      <c r="AM323" s="346"/>
      <c r="AN323" s="346"/>
      <c r="AO323" s="324"/>
    </row>
    <row r="324" spans="1:41" ht="12" customHeight="1" x14ac:dyDescent="0.2">
      <c r="A324" s="333">
        <v>324</v>
      </c>
      <c r="B324" s="592"/>
      <c r="C324" s="518"/>
      <c r="D324" s="627" t="s">
        <v>961</v>
      </c>
      <c r="E324" s="602">
        <v>5.7296623801166749E-2</v>
      </c>
      <c r="F324" s="602">
        <v>7.4246930259305377E-3</v>
      </c>
      <c r="G324" s="602">
        <v>8.7657916226944899E-3</v>
      </c>
      <c r="H324" s="602">
        <v>5.7529948518437904E-4</v>
      </c>
      <c r="I324" s="602">
        <v>0.25323479398368237</v>
      </c>
      <c r="J324" s="641">
        <v>6.3125933095468864E-2</v>
      </c>
      <c r="K324" s="630">
        <v>3.0739634607957209E-3</v>
      </c>
      <c r="L324" s="223">
        <v>56.572366882586451</v>
      </c>
      <c r="M324" s="223">
        <v>7.1303618156468049</v>
      </c>
      <c r="N324" s="223">
        <v>56.261692983357932</v>
      </c>
      <c r="O324" s="223">
        <v>3.6763922716770483</v>
      </c>
      <c r="P324" s="223">
        <v>712.47612831988249</v>
      </c>
      <c r="Q324" s="223">
        <v>103.48582698633649</v>
      </c>
      <c r="R324" s="223"/>
      <c r="S324" s="223"/>
      <c r="T324" s="226">
        <v>56.303495558778771</v>
      </c>
      <c r="U324" s="223">
        <v>7.096654081580378</v>
      </c>
      <c r="V324" s="223">
        <v>1.8890886612681233E-3</v>
      </c>
      <c r="W324" s="223">
        <v>0.96533738240150146</v>
      </c>
      <c r="X324" s="226">
        <v>74.280498576314699</v>
      </c>
      <c r="Y324" s="633">
        <v>84.423957534784307</v>
      </c>
      <c r="Z324" s="634">
        <v>0.28306459729192829</v>
      </c>
      <c r="AA324" s="634">
        <v>4.8786756035306039E-5</v>
      </c>
      <c r="AB324" s="635">
        <v>4.7389226670099176E-4</v>
      </c>
      <c r="AC324" s="635">
        <v>1.3168794787886272E-5</v>
      </c>
      <c r="AD324" s="636">
        <v>1.2141311177050895E-2</v>
      </c>
      <c r="AE324" s="636">
        <v>4.4176443236834581E-4</v>
      </c>
      <c r="AF324" s="637">
        <v>1.4672016675647819</v>
      </c>
      <c r="AG324" s="638">
        <v>5.9440664717860792E-5</v>
      </c>
      <c r="AH324" s="223">
        <v>56.261692983357932</v>
      </c>
      <c r="AI324" s="223">
        <v>11.565197372837165</v>
      </c>
      <c r="AJ324" s="223">
        <v>1.7235202318498206</v>
      </c>
      <c r="AM324" s="346"/>
      <c r="AN324" s="346"/>
      <c r="AO324" s="324"/>
    </row>
    <row r="325" spans="1:41" ht="12" customHeight="1" x14ac:dyDescent="0.2">
      <c r="A325" s="29">
        <v>325</v>
      </c>
      <c r="B325" s="592"/>
      <c r="C325" s="518"/>
      <c r="D325" s="627" t="s">
        <v>962</v>
      </c>
      <c r="E325" s="602">
        <v>4.299431901554672E-2</v>
      </c>
      <c r="F325" s="602">
        <v>7.5418884311463088E-3</v>
      </c>
      <c r="G325" s="602">
        <v>8.1483194841199952E-3</v>
      </c>
      <c r="H325" s="602">
        <v>3.8147979228907213E-4</v>
      </c>
      <c r="I325" s="602">
        <v>0.13344566313457756</v>
      </c>
      <c r="J325" s="641">
        <v>5.4000521313635863E-2</v>
      </c>
      <c r="K325" s="630">
        <v>2.0523421873672762E-3</v>
      </c>
      <c r="L325" s="223">
        <v>42.743290075235954</v>
      </c>
      <c r="M325" s="223">
        <v>7.3422314608270076</v>
      </c>
      <c r="N325" s="223">
        <v>52.314592555429577</v>
      </c>
      <c r="O325" s="223">
        <v>2.4393005430584815</v>
      </c>
      <c r="P325" s="223">
        <v>371.07145625047275</v>
      </c>
      <c r="Q325" s="223">
        <v>85.590427144517463</v>
      </c>
      <c r="R325" s="223"/>
      <c r="S325" s="223"/>
      <c r="T325" s="226">
        <v>51.684416565913892</v>
      </c>
      <c r="U325" s="223">
        <v>4.7810143435840864</v>
      </c>
      <c r="V325" s="223">
        <v>1.677010884472077</v>
      </c>
      <c r="W325" s="223">
        <v>0.19532355930252832</v>
      </c>
      <c r="X325" s="226">
        <v>844.70888810411634</v>
      </c>
      <c r="Y325" s="633">
        <v>491.88658551284306</v>
      </c>
      <c r="Z325" s="602"/>
      <c r="AA325" s="602"/>
      <c r="AB325" s="602"/>
      <c r="AC325" s="602"/>
      <c r="AD325" s="639"/>
      <c r="AE325" s="639"/>
      <c r="AF325" s="602"/>
      <c r="AG325" s="640"/>
      <c r="AH325" s="223">
        <v>52.314592555429577</v>
      </c>
      <c r="AI325" s="223"/>
      <c r="AJ325" s="223"/>
      <c r="AM325" s="346"/>
      <c r="AN325" s="346"/>
      <c r="AO325" s="324"/>
    </row>
    <row r="326" spans="1:41" ht="12" customHeight="1" x14ac:dyDescent="0.2">
      <c r="A326" s="333">
        <v>326</v>
      </c>
      <c r="B326" s="592"/>
      <c r="C326" s="518"/>
      <c r="D326" s="627" t="s">
        <v>963</v>
      </c>
      <c r="E326" s="628">
        <v>4.9199712533584392E-2</v>
      </c>
      <c r="F326" s="628">
        <v>5.5544714266930187E-3</v>
      </c>
      <c r="G326" s="628">
        <v>8.3973706644861167E-3</v>
      </c>
      <c r="H326" s="628">
        <v>3.5759296407291319E-4</v>
      </c>
      <c r="I326" s="628">
        <v>0.18859730134801761</v>
      </c>
      <c r="J326" s="629">
        <v>4.6868626157830925E-2</v>
      </c>
      <c r="K326" s="630">
        <v>1.5398907780726108E-3</v>
      </c>
      <c r="L326" s="228">
        <v>48.766507614615271</v>
      </c>
      <c r="M326" s="228">
        <v>5.375445769847091</v>
      </c>
      <c r="N326" s="228">
        <v>53.906906656905015</v>
      </c>
      <c r="O326" s="228">
        <v>2.2859959992793275</v>
      </c>
      <c r="P326" s="228">
        <v>42.538450991366325</v>
      </c>
      <c r="Q326" s="228">
        <v>78.561127877000672</v>
      </c>
      <c r="R326" s="228"/>
      <c r="S326" s="228"/>
      <c r="T326" s="631">
        <v>53.394834120078286</v>
      </c>
      <c r="U326" s="228">
        <v>4.4430506000534029</v>
      </c>
      <c r="V326" s="228">
        <v>0.89982284985436878</v>
      </c>
      <c r="W326" s="228">
        <v>0.34282584362052249</v>
      </c>
      <c r="X326" s="631">
        <v>208.72749341155514</v>
      </c>
      <c r="Y326" s="633">
        <v>385.70899835796797</v>
      </c>
      <c r="Z326" s="628"/>
      <c r="AA326" s="628"/>
      <c r="AB326" s="602"/>
      <c r="AC326" s="602"/>
      <c r="AD326" s="639"/>
      <c r="AE326" s="639"/>
      <c r="AF326" s="602"/>
      <c r="AG326" s="640"/>
      <c r="AH326" s="228">
        <v>53.906906656905015</v>
      </c>
      <c r="AI326" s="228"/>
      <c r="AJ326" s="228"/>
      <c r="AM326" s="346"/>
      <c r="AN326" s="346"/>
      <c r="AO326" s="324"/>
    </row>
    <row r="327" spans="1:41" ht="12" customHeight="1" x14ac:dyDescent="0.2">
      <c r="A327" s="29">
        <v>327</v>
      </c>
      <c r="B327" s="592"/>
      <c r="C327" s="518"/>
      <c r="D327" s="627" t="s">
        <v>964</v>
      </c>
      <c r="E327" s="628">
        <v>5.6865661348755821E-2</v>
      </c>
      <c r="F327" s="628">
        <v>1.2725976998340187E-2</v>
      </c>
      <c r="G327" s="628">
        <v>8.6468264184025277E-3</v>
      </c>
      <c r="H327" s="628">
        <v>8.406494681385048E-4</v>
      </c>
      <c r="I327" s="628">
        <v>0.21721367656255586</v>
      </c>
      <c r="J327" s="629">
        <v>4.4168964368511802E-2</v>
      </c>
      <c r="K327" s="630">
        <v>5.1179044482432007E-3</v>
      </c>
      <c r="L327" s="228">
        <v>56.158404359555249</v>
      </c>
      <c r="M327" s="228">
        <v>12.226474804527625</v>
      </c>
      <c r="N327" s="228">
        <v>55.501413232794498</v>
      </c>
      <c r="O327" s="228">
        <v>5.3727176962775047</v>
      </c>
      <c r="P327" s="228">
        <v>-101.265636572864</v>
      </c>
      <c r="Q327" s="228">
        <v>284.77811612335239</v>
      </c>
      <c r="R327" s="228"/>
      <c r="S327" s="228"/>
      <c r="T327" s="631">
        <v>55.565338607878921</v>
      </c>
      <c r="U327" s="228">
        <v>10.477862957027689</v>
      </c>
      <c r="V327" s="228">
        <v>2.8796228469223674E-3</v>
      </c>
      <c r="W327" s="228">
        <v>0.95720217311282152</v>
      </c>
      <c r="X327" s="631">
        <v>121.79510120579101</v>
      </c>
      <c r="Y327" s="633">
        <v>123.0559794484532</v>
      </c>
      <c r="Z327" s="634">
        <v>0.28296219629612201</v>
      </c>
      <c r="AA327" s="634">
        <v>6.0600199785812076E-5</v>
      </c>
      <c r="AB327" s="635">
        <v>7.4575402868003453E-4</v>
      </c>
      <c r="AC327" s="635">
        <v>1.0250256844506403E-5</v>
      </c>
      <c r="AD327" s="636">
        <v>1.8705092128139974E-2</v>
      </c>
      <c r="AE327" s="636">
        <v>3.6154830565613436E-4</v>
      </c>
      <c r="AF327" s="637">
        <v>1.4672629074451806</v>
      </c>
      <c r="AG327" s="638">
        <v>7.3394705222787254E-5</v>
      </c>
      <c r="AH327" s="228">
        <v>55.501413232794498</v>
      </c>
      <c r="AI327" s="228">
        <v>7.9169944427959171</v>
      </c>
      <c r="AJ327" s="228">
        <v>2.1416358997437777</v>
      </c>
      <c r="AM327" s="346"/>
      <c r="AN327" s="346"/>
      <c r="AO327" s="324"/>
    </row>
    <row r="328" spans="1:41" ht="12" customHeight="1" x14ac:dyDescent="0.2">
      <c r="A328" s="333">
        <v>328</v>
      </c>
      <c r="B328" s="592"/>
      <c r="C328" s="518"/>
      <c r="D328" s="627" t="s">
        <v>965</v>
      </c>
      <c r="E328" s="628">
        <v>4.9601536615247729E-2</v>
      </c>
      <c r="F328" s="628">
        <v>5.3424275861883672E-3</v>
      </c>
      <c r="G328" s="628">
        <v>7.9961708146701511E-3</v>
      </c>
      <c r="H328" s="628">
        <v>5.2163365621685405E-4</v>
      </c>
      <c r="I328" s="628">
        <v>0.30283776515123417</v>
      </c>
      <c r="J328" s="629">
        <v>5.0096077745860376E-2</v>
      </c>
      <c r="K328" s="630">
        <v>1.9495474405882905E-3</v>
      </c>
      <c r="L328" s="228">
        <v>49.155306094759233</v>
      </c>
      <c r="M328" s="228">
        <v>5.1682569480231413</v>
      </c>
      <c r="N328" s="228">
        <v>51.341633179637533</v>
      </c>
      <c r="O328" s="228">
        <v>3.3359914418971597</v>
      </c>
      <c r="P328" s="228">
        <v>199.45359097902534</v>
      </c>
      <c r="Q328" s="228">
        <v>90.382174147519862</v>
      </c>
      <c r="R328" s="228"/>
      <c r="S328" s="228"/>
      <c r="T328" s="631">
        <v>50.868491641240681</v>
      </c>
      <c r="U328" s="228">
        <v>6.2766135360052173</v>
      </c>
      <c r="V328" s="228">
        <v>0.17470000415458753</v>
      </c>
      <c r="W328" s="228">
        <v>0.67596582271672501</v>
      </c>
      <c r="X328" s="631">
        <v>145.4652033185715</v>
      </c>
      <c r="Y328" s="633">
        <v>154.85499126246478</v>
      </c>
      <c r="Z328" s="634">
        <v>0.28296125112812065</v>
      </c>
      <c r="AA328" s="634">
        <v>4.4288434011361342E-5</v>
      </c>
      <c r="AB328" s="635">
        <v>8.3082397107236581E-4</v>
      </c>
      <c r="AC328" s="635">
        <v>5.8411595896721807E-6</v>
      </c>
      <c r="AD328" s="636">
        <v>2.1765085555417098E-2</v>
      </c>
      <c r="AE328" s="636">
        <v>2.1116723176243439E-4</v>
      </c>
      <c r="AF328" s="637">
        <v>1.4672344076241428</v>
      </c>
      <c r="AG328" s="638">
        <v>5.8918671260363592E-5</v>
      </c>
      <c r="AH328" s="228">
        <v>51.341633179637533</v>
      </c>
      <c r="AI328" s="228">
        <v>7.7913735763327505</v>
      </c>
      <c r="AJ328" s="228">
        <v>1.5651766393734312</v>
      </c>
      <c r="AM328" s="346"/>
      <c r="AN328" s="346"/>
      <c r="AO328" s="324"/>
    </row>
    <row r="329" spans="1:41" ht="12" customHeight="1" x14ac:dyDescent="0.2">
      <c r="A329" s="29">
        <v>329</v>
      </c>
      <c r="B329" s="592"/>
      <c r="C329" s="518"/>
      <c r="D329" s="627" t="s">
        <v>966</v>
      </c>
      <c r="E329" s="628">
        <v>5.4650925207740383E-2</v>
      </c>
      <c r="F329" s="628">
        <v>8.9998636491616449E-3</v>
      </c>
      <c r="G329" s="628">
        <v>7.8021240451904509E-3</v>
      </c>
      <c r="H329" s="628">
        <v>8.656674662788573E-4</v>
      </c>
      <c r="I329" s="628">
        <v>0.3368758190787392</v>
      </c>
      <c r="J329" s="629">
        <v>6.1902333114036229E-2</v>
      </c>
      <c r="K329" s="630">
        <v>3.7921617698522619E-3</v>
      </c>
      <c r="L329" s="228">
        <v>54.028365330715786</v>
      </c>
      <c r="M329" s="228">
        <v>8.6647712646542114</v>
      </c>
      <c r="N329" s="228">
        <v>50.100530978271401</v>
      </c>
      <c r="O329" s="228">
        <v>5.5372487301505879</v>
      </c>
      <c r="P329" s="228">
        <v>670.7363890170252</v>
      </c>
      <c r="Q329" s="228">
        <v>131.08276424311231</v>
      </c>
      <c r="R329" s="228"/>
      <c r="S329" s="228"/>
      <c r="T329" s="631">
        <v>50.87042603727776</v>
      </c>
      <c r="U329" s="228">
        <v>10.550186911736093</v>
      </c>
      <c r="V329" s="228">
        <v>0.20963187722180293</v>
      </c>
      <c r="W329" s="228">
        <v>0.64705583919004017</v>
      </c>
      <c r="X329" s="631">
        <v>66.111351174617255</v>
      </c>
      <c r="Y329" s="633">
        <v>97.440840605041046</v>
      </c>
      <c r="Z329" s="628"/>
      <c r="AA329" s="628"/>
      <c r="AB329" s="602"/>
      <c r="AC329" s="602"/>
      <c r="AD329" s="639"/>
      <c r="AE329" s="639"/>
      <c r="AF329" s="602"/>
      <c r="AG329" s="640"/>
      <c r="AH329" s="228">
        <v>50.100530978271401</v>
      </c>
      <c r="AI329" s="228"/>
      <c r="AJ329" s="228"/>
      <c r="AM329" s="346"/>
      <c r="AN329" s="346"/>
      <c r="AO329" s="324"/>
    </row>
    <row r="330" spans="1:41" ht="12" customHeight="1" x14ac:dyDescent="0.2">
      <c r="A330" s="333">
        <v>330</v>
      </c>
      <c r="B330" s="592"/>
      <c r="C330" s="518"/>
      <c r="D330" s="627" t="s">
        <v>967</v>
      </c>
      <c r="E330" s="602">
        <v>5.0462021210999762E-2</v>
      </c>
      <c r="F330" s="602">
        <v>4.1766881693453516E-3</v>
      </c>
      <c r="G330" s="602">
        <v>8.3619719147410045E-3</v>
      </c>
      <c r="H330" s="602">
        <v>3.9357706998798854E-4</v>
      </c>
      <c r="I330" s="602">
        <v>0.28433064989508977</v>
      </c>
      <c r="J330" s="641">
        <v>4.6501210981287046E-2</v>
      </c>
      <c r="K330" s="630">
        <v>1.4706331103130983E-3</v>
      </c>
      <c r="L330" s="223">
        <v>49.987396649118985</v>
      </c>
      <c r="M330" s="223">
        <v>4.0372124838959387</v>
      </c>
      <c r="N330" s="223">
        <v>53.680607963161762</v>
      </c>
      <c r="O330" s="223">
        <v>2.5161210719863045</v>
      </c>
      <c r="P330" s="223">
        <v>23.686560177080977</v>
      </c>
      <c r="Q330" s="223">
        <v>75.890223107191559</v>
      </c>
      <c r="R330" s="223"/>
      <c r="S330" s="223"/>
      <c r="T330" s="226">
        <v>52.92158662491498</v>
      </c>
      <c r="U330" s="223">
        <v>4.7421694343750458</v>
      </c>
      <c r="V330" s="223">
        <v>0.81116304145564988</v>
      </c>
      <c r="W330" s="223">
        <v>0.36777531727674762</v>
      </c>
      <c r="X330" s="226">
        <v>235.20763118589267</v>
      </c>
      <c r="Y330" s="633">
        <v>246.3071860904339</v>
      </c>
      <c r="Z330" s="634"/>
      <c r="AA330" s="634"/>
      <c r="AB330" s="635"/>
      <c r="AC330" s="635"/>
      <c r="AD330" s="636"/>
      <c r="AE330" s="636"/>
      <c r="AF330" s="637"/>
      <c r="AG330" s="638"/>
      <c r="AH330" s="223">
        <v>53.680607963161762</v>
      </c>
      <c r="AI330" s="223"/>
      <c r="AJ330" s="223"/>
      <c r="AM330" s="346"/>
      <c r="AN330" s="346"/>
      <c r="AO330" s="324"/>
    </row>
    <row r="331" spans="1:41" ht="12" customHeight="1" x14ac:dyDescent="0.2">
      <c r="A331" s="29">
        <v>331</v>
      </c>
      <c r="B331" s="592"/>
      <c r="C331" s="518"/>
      <c r="D331" s="627" t="s">
        <v>968</v>
      </c>
      <c r="E331" s="628">
        <v>4.6922335094826156E-2</v>
      </c>
      <c r="F331" s="628">
        <v>3.6936420973286577E-3</v>
      </c>
      <c r="G331" s="628">
        <v>8.3524762416578649E-3</v>
      </c>
      <c r="H331" s="628">
        <v>3.0610186192955087E-4</v>
      </c>
      <c r="I331" s="628">
        <v>0.23277992933552122</v>
      </c>
      <c r="J331" s="629">
        <v>4.6467659679786839E-2</v>
      </c>
      <c r="K331" s="630">
        <v>1.5330156562609854E-3</v>
      </c>
      <c r="L331" s="228">
        <v>46.560136692965969</v>
      </c>
      <c r="M331" s="228">
        <v>3.5823684954470596</v>
      </c>
      <c r="N331" s="228">
        <v>53.619902252753967</v>
      </c>
      <c r="O331" s="228">
        <v>1.9569143036848138</v>
      </c>
      <c r="P331" s="228">
        <v>21.95427760397498</v>
      </c>
      <c r="Q331" s="228">
        <v>79.192464787522852</v>
      </c>
      <c r="R331" s="228"/>
      <c r="S331" s="228"/>
      <c r="T331" s="631">
        <v>52.448131318660678</v>
      </c>
      <c r="U331" s="228">
        <v>3.7220867874910151</v>
      </c>
      <c r="V331" s="228">
        <v>3.7376352171271066</v>
      </c>
      <c r="W331" s="228">
        <v>5.3199520010295924E-2</v>
      </c>
      <c r="X331" s="226">
        <v>490.87617363602482</v>
      </c>
      <c r="Y331" s="633">
        <v>287.88885700327938</v>
      </c>
      <c r="Z331" s="628"/>
      <c r="AA331" s="628"/>
      <c r="AB331" s="602"/>
      <c r="AC331" s="602"/>
      <c r="AD331" s="639"/>
      <c r="AE331" s="639"/>
      <c r="AF331" s="602"/>
      <c r="AG331" s="640"/>
      <c r="AH331" s="228">
        <v>53.619902252753967</v>
      </c>
      <c r="AI331" s="228"/>
      <c r="AJ331" s="228"/>
      <c r="AM331" s="346"/>
      <c r="AN331" s="346"/>
      <c r="AO331" s="324"/>
    </row>
    <row r="332" spans="1:41" ht="12" customHeight="1" x14ac:dyDescent="0.2">
      <c r="A332" s="333">
        <v>332</v>
      </c>
      <c r="B332" s="592"/>
      <c r="C332" s="518"/>
      <c r="D332" s="627" t="s">
        <v>969</v>
      </c>
      <c r="E332" s="628">
        <v>5.0515746302387782E-2</v>
      </c>
      <c r="F332" s="628">
        <v>4.8326269034384972E-3</v>
      </c>
      <c r="G332" s="628">
        <v>7.7120293324872682E-3</v>
      </c>
      <c r="H332" s="628">
        <v>4.1177372715687415E-4</v>
      </c>
      <c r="I332" s="628">
        <v>0.27906377911742031</v>
      </c>
      <c r="J332" s="629">
        <v>4.961708918877266E-2</v>
      </c>
      <c r="K332" s="630">
        <v>1.641527059332591E-3</v>
      </c>
      <c r="L332" s="228">
        <v>50.03932632508733</v>
      </c>
      <c r="M332" s="228">
        <v>4.6710080051023617</v>
      </c>
      <c r="N332" s="228">
        <v>49.524213681648696</v>
      </c>
      <c r="O332" s="228">
        <v>2.6341493574540236</v>
      </c>
      <c r="P332" s="228">
        <v>177.09488107947996</v>
      </c>
      <c r="Q332" s="228">
        <v>77.152065914406293</v>
      </c>
      <c r="R332" s="228"/>
      <c r="S332" s="228"/>
      <c r="T332" s="631">
        <v>49.606614519371014</v>
      </c>
      <c r="U332" s="228">
        <v>5.0510276713756612</v>
      </c>
      <c r="V332" s="228">
        <v>1.2117431576459161E-2</v>
      </c>
      <c r="W332" s="228">
        <v>0.91234803436500622</v>
      </c>
      <c r="X332" s="631">
        <v>248.16520352281847</v>
      </c>
      <c r="Y332" s="633">
        <v>249.8546017637569</v>
      </c>
      <c r="Z332" s="634">
        <v>0.28301383981244937</v>
      </c>
      <c r="AA332" s="634">
        <v>3.8040788969928467E-5</v>
      </c>
      <c r="AB332" s="635">
        <v>6.9111062451483306E-4</v>
      </c>
      <c r="AC332" s="635">
        <v>2.8891097363007347E-5</v>
      </c>
      <c r="AD332" s="636">
        <v>1.7840671415292594E-2</v>
      </c>
      <c r="AE332" s="636">
        <v>8.2139785349319688E-4</v>
      </c>
      <c r="AF332" s="637">
        <v>1.4672712861653157</v>
      </c>
      <c r="AG332" s="638">
        <v>5.0866221014710958E-5</v>
      </c>
      <c r="AH332" s="228">
        <v>49.524213681648696</v>
      </c>
      <c r="AI332" s="228">
        <v>9.6169890284073354</v>
      </c>
      <c r="AJ332" s="228">
        <v>1.3441317567769033</v>
      </c>
      <c r="AM332" s="346"/>
      <c r="AN332" s="346"/>
      <c r="AO332" s="324"/>
    </row>
    <row r="333" spans="1:41" ht="12" customHeight="1" x14ac:dyDescent="0.2">
      <c r="A333" s="29">
        <v>333</v>
      </c>
      <c r="B333" s="592"/>
      <c r="C333" s="518"/>
      <c r="D333" s="627" t="s">
        <v>970</v>
      </c>
      <c r="E333" s="602">
        <v>5.0032510815317968E-2</v>
      </c>
      <c r="F333" s="602">
        <v>3.6934208244420439E-3</v>
      </c>
      <c r="G333" s="602">
        <v>8.1541924203881629E-3</v>
      </c>
      <c r="H333" s="602">
        <v>2.3509133038939758E-4</v>
      </c>
      <c r="I333" s="602">
        <v>0.19527613323844539</v>
      </c>
      <c r="J333" s="641">
        <v>4.7566323100347668E-2</v>
      </c>
      <c r="K333" s="630">
        <v>1.1074309925688103E-3</v>
      </c>
      <c r="L333" s="223">
        <v>49.572144358382722</v>
      </c>
      <c r="M333" s="223">
        <v>3.571543618942254</v>
      </c>
      <c r="N333" s="223">
        <v>52.352145828735594</v>
      </c>
      <c r="O333" s="223">
        <v>1.5032383912178973</v>
      </c>
      <c r="P333" s="223">
        <v>77.753909230260533</v>
      </c>
      <c r="Q333" s="223">
        <v>55.302489591317318</v>
      </c>
      <c r="R333" s="223"/>
      <c r="S333" s="223"/>
      <c r="T333" s="226">
        <v>52.090018745676026</v>
      </c>
      <c r="U333" s="223">
        <v>2.9293726148612733</v>
      </c>
      <c r="V333" s="223">
        <v>0.59957180785556297</v>
      </c>
      <c r="W333" s="223">
        <v>0.43874199303256967</v>
      </c>
      <c r="X333" s="631">
        <v>1641.3232274122213</v>
      </c>
      <c r="Y333" s="633">
        <v>911.5831433110211</v>
      </c>
      <c r="Z333" s="602"/>
      <c r="AA333" s="602"/>
      <c r="AB333" s="602"/>
      <c r="AC333" s="602"/>
      <c r="AD333" s="639"/>
      <c r="AE333" s="639"/>
      <c r="AF333" s="602"/>
      <c r="AG333" s="640"/>
      <c r="AH333" s="223">
        <v>52.352145828735594</v>
      </c>
      <c r="AI333" s="223"/>
      <c r="AJ333" s="223"/>
      <c r="AM333" s="346"/>
      <c r="AN333" s="346"/>
      <c r="AO333" s="324"/>
    </row>
    <row r="334" spans="1:41" ht="12" customHeight="1" x14ac:dyDescent="0.2">
      <c r="A334" s="333">
        <v>334</v>
      </c>
      <c r="B334" s="592"/>
      <c r="C334" s="518"/>
      <c r="D334" s="627" t="s">
        <v>971</v>
      </c>
      <c r="E334" s="628">
        <v>5.5114955857266792E-2</v>
      </c>
      <c r="F334" s="628">
        <v>6.5495168770697649E-3</v>
      </c>
      <c r="G334" s="628">
        <v>8.6861802260751776E-3</v>
      </c>
      <c r="H334" s="628">
        <v>4.8366048660987838E-4</v>
      </c>
      <c r="I334" s="628">
        <v>0.23428364652788791</v>
      </c>
      <c r="J334" s="629">
        <v>4.5148135168592556E-2</v>
      </c>
      <c r="K334" s="630">
        <v>1.8411057101449426E-3</v>
      </c>
      <c r="L334" s="228">
        <v>54.475020449700629</v>
      </c>
      <c r="M334" s="228">
        <v>6.3028852041937498</v>
      </c>
      <c r="N334" s="228">
        <v>55.752924453894252</v>
      </c>
      <c r="O334" s="228">
        <v>3.0910266060251965</v>
      </c>
      <c r="P334" s="228">
        <v>-47.654587743082431</v>
      </c>
      <c r="Q334" s="228">
        <v>99.193832958762755</v>
      </c>
      <c r="R334" s="228"/>
      <c r="S334" s="228"/>
      <c r="T334" s="631">
        <v>55.59370847901188</v>
      </c>
      <c r="U334" s="228">
        <v>5.9773657780954119</v>
      </c>
      <c r="V334" s="228">
        <v>4.0710461150907797E-2</v>
      </c>
      <c r="W334" s="228">
        <v>0.84009716500740994</v>
      </c>
      <c r="X334" s="631">
        <v>185.15594661397918</v>
      </c>
      <c r="Y334" s="633">
        <v>172.53963321533141</v>
      </c>
      <c r="Z334" s="634">
        <v>0.28296161382683416</v>
      </c>
      <c r="AA334" s="634">
        <v>5.2344908372114526E-5</v>
      </c>
      <c r="AB334" s="635">
        <v>1.1235134415250618E-3</v>
      </c>
      <c r="AC334" s="635">
        <v>3.2892699218210177E-5</v>
      </c>
      <c r="AD334" s="636">
        <v>2.9747537464793247E-2</v>
      </c>
      <c r="AE334" s="636">
        <v>9.1548008931055839E-4</v>
      </c>
      <c r="AF334" s="637">
        <v>1.4672270429684797</v>
      </c>
      <c r="AG334" s="638">
        <v>6.316402089199749E-5</v>
      </c>
      <c r="AH334" s="228">
        <v>55.752924453894252</v>
      </c>
      <c r="AI334" s="228">
        <v>7.887878782369472</v>
      </c>
      <c r="AJ334" s="228">
        <v>1.849894325388898</v>
      </c>
      <c r="AM334" s="346"/>
      <c r="AN334" s="346"/>
      <c r="AO334" s="324"/>
    </row>
    <row r="335" spans="1:41" ht="12" customHeight="1" x14ac:dyDescent="0.2">
      <c r="A335" s="29">
        <v>335</v>
      </c>
      <c r="B335" s="592"/>
      <c r="C335" s="518"/>
      <c r="D335" s="627" t="s">
        <v>972</v>
      </c>
      <c r="E335" s="628">
        <v>4.8318156842837696E-2</v>
      </c>
      <c r="F335" s="628">
        <v>5.2426423860003407E-3</v>
      </c>
      <c r="G335" s="628">
        <v>8.2912760078135139E-3</v>
      </c>
      <c r="H335" s="628">
        <v>4.4442606975132786E-4</v>
      </c>
      <c r="I335" s="628">
        <v>0.24700644375951539</v>
      </c>
      <c r="J335" s="629">
        <v>4.7388375053196201E-2</v>
      </c>
      <c r="K335" s="630">
        <v>2.1337215788850366E-3</v>
      </c>
      <c r="L335" s="223">
        <v>47.913006650776737</v>
      </c>
      <c r="M335" s="228">
        <v>5.0779338298047021</v>
      </c>
      <c r="N335" s="228">
        <v>53.228636264318268</v>
      </c>
      <c r="O335" s="228">
        <v>2.8413957227600775</v>
      </c>
      <c r="P335" s="228">
        <v>68.843509658286152</v>
      </c>
      <c r="Q335" s="228">
        <v>107.13181575338943</v>
      </c>
      <c r="R335" s="228"/>
      <c r="S335" s="228"/>
      <c r="T335" s="226">
        <v>52.323660006234434</v>
      </c>
      <c r="U335" s="228">
        <v>5.4050634077337758</v>
      </c>
      <c r="V335" s="223">
        <v>1.0608410711191179</v>
      </c>
      <c r="W335" s="223">
        <v>0.30301999212703534</v>
      </c>
      <c r="X335" s="631">
        <v>136.83647252824608</v>
      </c>
      <c r="Y335" s="633">
        <v>188.76689211267538</v>
      </c>
      <c r="Z335" s="628"/>
      <c r="AA335" s="628"/>
      <c r="AB335" s="602"/>
      <c r="AC335" s="602"/>
      <c r="AD335" s="639"/>
      <c r="AE335" s="639"/>
      <c r="AF335" s="602"/>
      <c r="AG335" s="640"/>
      <c r="AH335" s="228">
        <v>53.228636264318268</v>
      </c>
      <c r="AI335" s="228"/>
      <c r="AJ335" s="228"/>
      <c r="AM335" s="346"/>
      <c r="AN335" s="346"/>
      <c r="AO335" s="324"/>
    </row>
    <row r="336" spans="1:41" ht="12" customHeight="1" x14ac:dyDescent="0.2">
      <c r="A336" s="333">
        <v>336</v>
      </c>
      <c r="B336" s="592"/>
      <c r="C336" s="518"/>
      <c r="D336" s="627" t="s">
        <v>973</v>
      </c>
      <c r="E336" s="602">
        <v>5.1669802521152615E-2</v>
      </c>
      <c r="F336" s="602">
        <v>1.8844591895578286E-2</v>
      </c>
      <c r="G336" s="602">
        <v>8.1430594282331323E-3</v>
      </c>
      <c r="H336" s="602">
        <v>6.1877436193269561E-4</v>
      </c>
      <c r="I336" s="602">
        <v>0.10417530390539884</v>
      </c>
      <c r="J336" s="641">
        <v>0.10077181111007825</v>
      </c>
      <c r="K336" s="630">
        <v>4.5942884192360107E-3</v>
      </c>
      <c r="L336" s="223">
        <v>51.154174864898252</v>
      </c>
      <c r="M336" s="223">
        <v>18.194379272315892</v>
      </c>
      <c r="N336" s="223">
        <v>52.280958032936994</v>
      </c>
      <c r="O336" s="223">
        <v>3.9566565330043764</v>
      </c>
      <c r="P336" s="223">
        <v>1638.3715239612643</v>
      </c>
      <c r="Q336" s="223">
        <v>84.648163083446789</v>
      </c>
      <c r="R336" s="223"/>
      <c r="S336" s="223"/>
      <c r="T336" s="226">
        <v>52.253179982402514</v>
      </c>
      <c r="U336" s="223">
        <v>7.862290828582827</v>
      </c>
      <c r="V336" s="228">
        <v>3.8318070793851972E-3</v>
      </c>
      <c r="W336" s="223">
        <v>0.95064385668586926</v>
      </c>
      <c r="X336" s="631">
        <v>125.27379824571887</v>
      </c>
      <c r="Y336" s="633">
        <v>165.49347939895648</v>
      </c>
      <c r="Z336" s="602"/>
      <c r="AA336" s="628"/>
      <c r="AB336" s="602"/>
      <c r="AC336" s="602"/>
      <c r="AD336" s="639"/>
      <c r="AE336" s="639"/>
      <c r="AF336" s="602"/>
      <c r="AG336" s="640"/>
      <c r="AH336" s="228">
        <v>52.280958032936994</v>
      </c>
      <c r="AI336" s="228"/>
      <c r="AJ336" s="228"/>
      <c r="AM336" s="346"/>
      <c r="AN336" s="346"/>
      <c r="AO336" s="324"/>
    </row>
    <row r="337" spans="1:41" ht="12" customHeight="1" x14ac:dyDescent="0.2">
      <c r="A337" s="29">
        <v>337</v>
      </c>
      <c r="B337" s="592"/>
      <c r="C337" s="518"/>
      <c r="D337" s="627" t="s">
        <v>974</v>
      </c>
      <c r="E337" s="602">
        <v>5.0739379509683644E-2</v>
      </c>
      <c r="F337" s="602">
        <v>5.7021285496007884E-3</v>
      </c>
      <c r="G337" s="602">
        <v>8.6542558877905074E-3</v>
      </c>
      <c r="H337" s="602">
        <v>4.932887575256939E-4</v>
      </c>
      <c r="I337" s="602">
        <v>0.25360022692422718</v>
      </c>
      <c r="J337" s="641">
        <v>4.1672152849660582E-2</v>
      </c>
      <c r="K337" s="630">
        <v>2.9951683737313604E-3</v>
      </c>
      <c r="L337" s="223">
        <v>50.255457500118474</v>
      </c>
      <c r="M337" s="223">
        <v>5.5102576430117445</v>
      </c>
      <c r="N337" s="223">
        <v>55.548895918694129</v>
      </c>
      <c r="O337" s="223">
        <v>3.1526597184589731</v>
      </c>
      <c r="P337" s="223">
        <v>-246.31380149852887</v>
      </c>
      <c r="Q337" s="223">
        <v>181.7460815455614</v>
      </c>
      <c r="R337" s="223"/>
      <c r="S337" s="223"/>
      <c r="T337" s="226">
        <v>54.61030942014829</v>
      </c>
      <c r="U337" s="223">
        <v>5.9851233617639759</v>
      </c>
      <c r="V337" s="223">
        <v>0.89291818703152659</v>
      </c>
      <c r="W337" s="223">
        <v>0.34469274113989945</v>
      </c>
      <c r="X337" s="226">
        <v>358.57944473350568</v>
      </c>
      <c r="Y337" s="633">
        <v>398.89496088558877</v>
      </c>
      <c r="Z337" s="602"/>
      <c r="AA337" s="602"/>
      <c r="AB337" s="602"/>
      <c r="AC337" s="602"/>
      <c r="AD337" s="639"/>
      <c r="AE337" s="639"/>
      <c r="AF337" s="602"/>
      <c r="AG337" s="640"/>
      <c r="AH337" s="223">
        <v>55.548895918694129</v>
      </c>
      <c r="AI337" s="223"/>
      <c r="AJ337" s="223"/>
      <c r="AM337" s="346"/>
      <c r="AN337" s="346"/>
      <c r="AO337" s="324"/>
    </row>
    <row r="338" spans="1:41" ht="12" customHeight="1" x14ac:dyDescent="0.2">
      <c r="A338" s="333">
        <v>338</v>
      </c>
      <c r="B338" s="642" t="s">
        <v>275</v>
      </c>
      <c r="C338" s="518"/>
      <c r="D338" s="643" t="s">
        <v>975</v>
      </c>
      <c r="E338" s="644">
        <v>5.9733848693141009E-2</v>
      </c>
      <c r="F338" s="644">
        <v>7.3877400610127889E-3</v>
      </c>
      <c r="G338" s="644">
        <v>8.3609022171644391E-3</v>
      </c>
      <c r="H338" s="644">
        <v>5.2276496718621328E-4</v>
      </c>
      <c r="I338" s="644">
        <v>0.25277389885018697</v>
      </c>
      <c r="J338" s="645">
        <v>5.9880622400057308E-2</v>
      </c>
      <c r="K338" s="646">
        <v>2.2291107423133769E-3</v>
      </c>
      <c r="L338" s="647">
        <v>58.910281218487569</v>
      </c>
      <c r="M338" s="647">
        <v>7.0785566291665818</v>
      </c>
      <c r="N338" s="647">
        <v>53.673769429502748</v>
      </c>
      <c r="O338" s="647">
        <v>3.3420172192022717</v>
      </c>
      <c r="P338" s="647">
        <v>599.26375825646244</v>
      </c>
      <c r="Q338" s="647">
        <v>80.607138221354148</v>
      </c>
      <c r="R338" s="647"/>
      <c r="S338" s="647"/>
      <c r="T338" s="648">
        <v>54.218342024012671</v>
      </c>
      <c r="U338" s="647">
        <v>6.5212524385706612</v>
      </c>
      <c r="V338" s="647">
        <v>0.55374509863201393</v>
      </c>
      <c r="W338" s="647">
        <v>0.45679385279839746</v>
      </c>
      <c r="X338" s="648">
        <v>182.89377971142719</v>
      </c>
      <c r="Y338" s="649">
        <v>214.61161163530448</v>
      </c>
      <c r="Z338" s="652">
        <v>0.28300330992488931</v>
      </c>
      <c r="AA338" s="652">
        <v>2.8297038840129504E-5</v>
      </c>
      <c r="AB338" s="653">
        <v>1.0910661307348493E-3</v>
      </c>
      <c r="AC338" s="653">
        <v>9.6922563389942254E-6</v>
      </c>
      <c r="AD338" s="654">
        <v>2.6849068188342751E-2</v>
      </c>
      <c r="AE338" s="654">
        <v>3.2084808830675767E-4</v>
      </c>
      <c r="AF338" s="655">
        <v>1.4672497324067018</v>
      </c>
      <c r="AG338" s="656">
        <v>4.5279334697678479E-5</v>
      </c>
      <c r="AH338" s="647">
        <v>53.673769429502748</v>
      </c>
      <c r="AI338" s="647">
        <v>9.3196317715276304</v>
      </c>
      <c r="AJ338" s="647">
        <v>0.99988367088850294</v>
      </c>
      <c r="AM338" s="346"/>
      <c r="AN338" s="346"/>
      <c r="AO338" s="324"/>
    </row>
    <row r="339" spans="1:41" ht="12" customHeight="1" x14ac:dyDescent="0.2">
      <c r="A339" s="29">
        <v>339</v>
      </c>
      <c r="B339" s="592"/>
      <c r="C339" s="518"/>
      <c r="D339" s="627" t="s">
        <v>976</v>
      </c>
      <c r="E339" s="628">
        <v>5.0685802299059307E-2</v>
      </c>
      <c r="F339" s="628">
        <v>5.4666244452887163E-3</v>
      </c>
      <c r="G339" s="628">
        <v>8.046294322184332E-3</v>
      </c>
      <c r="H339" s="628">
        <v>4.0748386837402572E-4</v>
      </c>
      <c r="I339" s="628">
        <v>0.23477486339841783</v>
      </c>
      <c r="J339" s="629">
        <v>5.3379849819622988E-2</v>
      </c>
      <c r="K339" s="630">
        <v>2.5395286522348955E-3</v>
      </c>
      <c r="L339" s="228">
        <v>50.203681788861765</v>
      </c>
      <c r="M339" s="228">
        <v>5.2829473931406836</v>
      </c>
      <c r="N339" s="228">
        <v>51.662178897648616</v>
      </c>
      <c r="O339" s="228">
        <v>2.6058424130551803</v>
      </c>
      <c r="P339" s="228">
        <v>344.97716254644422</v>
      </c>
      <c r="Q339" s="228">
        <v>107.63478440922431</v>
      </c>
      <c r="R339" s="228"/>
      <c r="S339" s="228"/>
      <c r="T339" s="631">
        <v>51.477849587522257</v>
      </c>
      <c r="U339" s="228">
        <v>5.0359838832393233</v>
      </c>
      <c r="V339" s="228">
        <v>7.5419529244299066E-2</v>
      </c>
      <c r="W339" s="228">
        <v>0.7836017749481059</v>
      </c>
      <c r="X339" s="631">
        <v>172.0594166916392</v>
      </c>
      <c r="Y339" s="633">
        <v>206.34383919191708</v>
      </c>
      <c r="Z339" s="634">
        <v>0.28300350401734625</v>
      </c>
      <c r="AA339" s="634">
        <v>2.8328984497055456E-5</v>
      </c>
      <c r="AB339" s="635">
        <v>9.7072565408806157E-4</v>
      </c>
      <c r="AC339" s="635">
        <v>1.1640152973404088E-5</v>
      </c>
      <c r="AD339" s="636">
        <v>2.3353958996289399E-2</v>
      </c>
      <c r="AE339" s="636">
        <v>2.7371369570088603E-4</v>
      </c>
      <c r="AF339" s="637">
        <v>1.4672362574375628</v>
      </c>
      <c r="AG339" s="638">
        <v>4.5975138428890813E-5</v>
      </c>
      <c r="AH339" s="228">
        <v>51.662178897648616</v>
      </c>
      <c r="AI339" s="228">
        <v>9.2878702709154695</v>
      </c>
      <c r="AJ339" s="228">
        <v>1.001011792960665</v>
      </c>
      <c r="AM339" s="346"/>
      <c r="AN339" s="346"/>
      <c r="AO339" s="324"/>
    </row>
    <row r="340" spans="1:41" ht="12" customHeight="1" x14ac:dyDescent="0.2">
      <c r="A340" s="333">
        <v>340</v>
      </c>
      <c r="B340" s="592"/>
      <c r="C340" s="518"/>
      <c r="D340" s="627" t="s">
        <v>977</v>
      </c>
      <c r="E340" s="602">
        <v>5.6148261963324432E-2</v>
      </c>
      <c r="F340" s="602">
        <v>7.9860194301028652E-3</v>
      </c>
      <c r="G340" s="602">
        <v>8.2933149449321061E-3</v>
      </c>
      <c r="H340" s="602">
        <v>6.4888790019892399E-4</v>
      </c>
      <c r="I340" s="602">
        <v>0.27505369080422659</v>
      </c>
      <c r="J340" s="641">
        <v>5.8419031643965051E-2</v>
      </c>
      <c r="K340" s="630">
        <v>2.6781282222859281E-3</v>
      </c>
      <c r="L340" s="223">
        <v>55.468929294259745</v>
      </c>
      <c r="M340" s="223">
        <v>7.677775066572889</v>
      </c>
      <c r="N340" s="223">
        <v>53.241672001292514</v>
      </c>
      <c r="O340" s="223">
        <v>4.1485945611681023</v>
      </c>
      <c r="P340" s="223">
        <v>545.51281568341153</v>
      </c>
      <c r="Q340" s="223">
        <v>100.1712556223966</v>
      </c>
      <c r="R340" s="223"/>
      <c r="S340" s="223"/>
      <c r="T340" s="226">
        <v>53.561193349487141</v>
      </c>
      <c r="U340" s="223">
        <v>8.0001158167059128</v>
      </c>
      <c r="V340" s="223">
        <v>8.4464441126926554E-2</v>
      </c>
      <c r="W340" s="223">
        <v>0.77133461365870115</v>
      </c>
      <c r="X340" s="226">
        <v>169.65626870959014</v>
      </c>
      <c r="Y340" s="633">
        <v>192.96092873349573</v>
      </c>
      <c r="Z340" s="634">
        <v>0.28295789299545726</v>
      </c>
      <c r="AA340" s="634">
        <v>2.803000110663165E-5</v>
      </c>
      <c r="AB340" s="635">
        <v>1.706020707889248E-3</v>
      </c>
      <c r="AC340" s="635">
        <v>7.8643225633435966E-5</v>
      </c>
      <c r="AD340" s="636">
        <v>4.8535108464369224E-2</v>
      </c>
      <c r="AE340" s="636">
        <v>2.3702166674671168E-3</v>
      </c>
      <c r="AF340" s="637">
        <v>1.4672407710194466</v>
      </c>
      <c r="AG340" s="638">
        <v>5.3877550149950701E-5</v>
      </c>
      <c r="AH340" s="223">
        <v>53.241672001292514</v>
      </c>
      <c r="AI340" s="223">
        <v>7.6825016171534291</v>
      </c>
      <c r="AJ340" s="223">
        <v>0.99060679346667502</v>
      </c>
      <c r="AM340" s="346"/>
      <c r="AN340" s="346"/>
      <c r="AO340" s="324"/>
    </row>
    <row r="341" spans="1:41" ht="12" customHeight="1" x14ac:dyDescent="0.2">
      <c r="A341" s="29">
        <v>341</v>
      </c>
      <c r="B341" s="592"/>
      <c r="C341" s="518"/>
      <c r="D341" s="627" t="s">
        <v>978</v>
      </c>
      <c r="E341" s="628">
        <v>5.4875562234240137E-2</v>
      </c>
      <c r="F341" s="628">
        <v>9.7121153459797643E-3</v>
      </c>
      <c r="G341" s="628">
        <v>8.4629444910528859E-3</v>
      </c>
      <c r="H341" s="628">
        <v>9.7073289005537031E-4</v>
      </c>
      <c r="I341" s="628">
        <v>0.32405103114779948</v>
      </c>
      <c r="J341" s="629">
        <v>5.118789282626781E-2</v>
      </c>
      <c r="K341" s="630">
        <v>2.2256025615265186E-3</v>
      </c>
      <c r="L341" s="228">
        <v>54.244615405850524</v>
      </c>
      <c r="M341" s="228">
        <v>9.3485124564803979</v>
      </c>
      <c r="N341" s="228">
        <v>54.326088929992835</v>
      </c>
      <c r="O341" s="228">
        <v>6.2052317377440849</v>
      </c>
      <c r="P341" s="228">
        <v>249.30018549428593</v>
      </c>
      <c r="Q341" s="228">
        <v>100.06861996304504</v>
      </c>
      <c r="R341" s="228"/>
      <c r="S341" s="228"/>
      <c r="T341" s="631">
        <v>54.307903290354396</v>
      </c>
      <c r="U341" s="228">
        <v>11.68008622874032</v>
      </c>
      <c r="V341" s="228">
        <v>7.5172917714936817E-5</v>
      </c>
      <c r="W341" s="228">
        <v>0.99311864481237788</v>
      </c>
      <c r="X341" s="631">
        <v>204.80429908134067</v>
      </c>
      <c r="Y341" s="633">
        <v>204.04650800332828</v>
      </c>
      <c r="Z341" s="634">
        <v>0.28297116057491423</v>
      </c>
      <c r="AA341" s="634">
        <v>3.0230359344110403E-5</v>
      </c>
      <c r="AB341" s="635">
        <v>1.1728458739826717E-3</v>
      </c>
      <c r="AC341" s="635">
        <v>1.8803124219123231E-5</v>
      </c>
      <c r="AD341" s="636">
        <v>3.3461163085808918E-2</v>
      </c>
      <c r="AE341" s="636">
        <v>3.8466924941106762E-4</v>
      </c>
      <c r="AF341" s="637">
        <v>1.4672180186795247</v>
      </c>
      <c r="AG341" s="638">
        <v>4.4735917509424886E-5</v>
      </c>
      <c r="AH341" s="228">
        <v>54.326088929992835</v>
      </c>
      <c r="AI341" s="228">
        <v>8.1934837575977841</v>
      </c>
      <c r="AJ341" s="228">
        <v>1.0683194457940943</v>
      </c>
      <c r="AM341" s="346"/>
      <c r="AN341" s="346"/>
      <c r="AO341" s="324"/>
    </row>
    <row r="342" spans="1:41" ht="12" customHeight="1" x14ac:dyDescent="0.2">
      <c r="A342" s="333">
        <v>342</v>
      </c>
      <c r="B342" s="592"/>
      <c r="C342" s="518"/>
      <c r="D342" s="627" t="s">
        <v>979</v>
      </c>
      <c r="E342" s="628">
        <v>4.5164472767378144E-2</v>
      </c>
      <c r="F342" s="628">
        <v>6.0719096812962003E-3</v>
      </c>
      <c r="G342" s="628">
        <v>8.0016660539858966E-3</v>
      </c>
      <c r="H342" s="628">
        <v>5.4606093329765998E-4</v>
      </c>
      <c r="I342" s="628">
        <v>0.25380626083430308</v>
      </c>
      <c r="J342" s="629">
        <v>6.4748069874637285E-2</v>
      </c>
      <c r="K342" s="630">
        <v>3.0417397116076204E-3</v>
      </c>
      <c r="L342" s="228">
        <v>44.853798284258851</v>
      </c>
      <c r="M342" s="228">
        <v>5.8988937645094648</v>
      </c>
      <c r="N342" s="228">
        <v>51.376776658476452</v>
      </c>
      <c r="O342" s="228">
        <v>3.4921915937769743</v>
      </c>
      <c r="P342" s="228">
        <v>766.16084259713307</v>
      </c>
      <c r="Q342" s="228">
        <v>98.969236569681442</v>
      </c>
      <c r="R342" s="228"/>
      <c r="S342" s="228"/>
      <c r="T342" s="631">
        <v>50.119718538918981</v>
      </c>
      <c r="U342" s="228">
        <v>6.5874651065341139</v>
      </c>
      <c r="V342" s="228">
        <v>1.1694553606338274</v>
      </c>
      <c r="W342" s="228">
        <v>0.27950989028627149</v>
      </c>
      <c r="X342" s="631">
        <v>195.25211249670775</v>
      </c>
      <c r="Y342" s="633">
        <v>154.30996739746033</v>
      </c>
      <c r="Z342" s="628"/>
      <c r="AA342" s="628"/>
      <c r="AB342" s="602"/>
      <c r="AC342" s="602"/>
      <c r="AD342" s="639"/>
      <c r="AE342" s="639"/>
      <c r="AF342" s="602"/>
      <c r="AG342" s="640"/>
      <c r="AH342" s="228">
        <v>51.376776658476452</v>
      </c>
      <c r="AI342" s="228"/>
      <c r="AJ342" s="228"/>
      <c r="AM342" s="346"/>
      <c r="AN342" s="346"/>
      <c r="AO342" s="324"/>
    </row>
    <row r="343" spans="1:41" ht="12" customHeight="1" x14ac:dyDescent="0.2">
      <c r="A343" s="29">
        <v>343</v>
      </c>
      <c r="B343" s="592"/>
      <c r="C343" s="518"/>
      <c r="D343" s="627" t="s">
        <v>980</v>
      </c>
      <c r="E343" s="602">
        <v>5.1799373891303839E-2</v>
      </c>
      <c r="F343" s="602">
        <v>1.3220461496738532E-2</v>
      </c>
      <c r="G343" s="602">
        <v>8.2771117931742192E-3</v>
      </c>
      <c r="H343" s="602">
        <v>1.3333531599921138E-3</v>
      </c>
      <c r="I343" s="602">
        <v>0.31558348850660151</v>
      </c>
      <c r="J343" s="641">
        <v>5.1932821498281184E-2</v>
      </c>
      <c r="K343" s="630">
        <v>3.4662932456860801E-3</v>
      </c>
      <c r="L343" s="223">
        <v>51.279267806673261</v>
      </c>
      <c r="M343" s="223">
        <v>12.762731080889708</v>
      </c>
      <c r="N343" s="223">
        <v>53.13807807181287</v>
      </c>
      <c r="O343" s="223">
        <v>8.5247861126684903</v>
      </c>
      <c r="P343" s="223">
        <v>282.45329080497709</v>
      </c>
      <c r="Q343" s="223">
        <v>152.70239825703254</v>
      </c>
      <c r="R343" s="223"/>
      <c r="S343" s="223"/>
      <c r="T343" s="226">
        <v>52.709789989801159</v>
      </c>
      <c r="U343" s="223">
        <v>15.978817008984709</v>
      </c>
      <c r="V343" s="223">
        <v>2.0725618970633502E-2</v>
      </c>
      <c r="W343" s="223">
        <v>0.88552970740931747</v>
      </c>
      <c r="X343" s="226">
        <v>132.79781337318016</v>
      </c>
      <c r="Y343" s="633">
        <v>163.08558525701463</v>
      </c>
      <c r="Z343" s="602"/>
      <c r="AA343" s="602"/>
      <c r="AB343" s="602"/>
      <c r="AC343" s="602"/>
      <c r="AD343" s="639"/>
      <c r="AE343" s="639"/>
      <c r="AF343" s="602"/>
      <c r="AG343" s="640"/>
      <c r="AH343" s="223">
        <v>53.13807807181287</v>
      </c>
      <c r="AI343" s="223"/>
      <c r="AJ343" s="223"/>
      <c r="AM343" s="346"/>
      <c r="AN343" s="346"/>
      <c r="AO343" s="324"/>
    </row>
    <row r="344" spans="1:41" ht="12" customHeight="1" x14ac:dyDescent="0.2">
      <c r="A344" s="333">
        <v>344</v>
      </c>
      <c r="B344" s="592"/>
      <c r="C344" s="518"/>
      <c r="D344" s="627" t="s">
        <v>981</v>
      </c>
      <c r="E344" s="602">
        <v>5.6115581790775644E-2</v>
      </c>
      <c r="F344" s="602">
        <v>5.8676990991616967E-3</v>
      </c>
      <c r="G344" s="602">
        <v>8.0370477205900497E-3</v>
      </c>
      <c r="H344" s="602">
        <v>5.3123059101321249E-4</v>
      </c>
      <c r="I344" s="602">
        <v>0.31606191601892392</v>
      </c>
      <c r="J344" s="641">
        <v>5.2254928064256329E-2</v>
      </c>
      <c r="K344" s="630">
        <v>2.1040507098011494E-3</v>
      </c>
      <c r="L344" s="223">
        <v>55.437510024849544</v>
      </c>
      <c r="M344" s="223">
        <v>5.6413922203446258</v>
      </c>
      <c r="N344" s="223">
        <v>51.603046993315218</v>
      </c>
      <c r="O344" s="223">
        <v>3.3972287264863583</v>
      </c>
      <c r="P344" s="223">
        <v>296.58146847363474</v>
      </c>
      <c r="Q344" s="223">
        <v>91.886337366613134</v>
      </c>
      <c r="R344" s="223"/>
      <c r="S344" s="223"/>
      <c r="T344" s="226">
        <v>52.270820009307791</v>
      </c>
      <c r="U344" s="223">
        <v>6.5080356319804196</v>
      </c>
      <c r="V344" s="223">
        <v>0.46927377077312327</v>
      </c>
      <c r="W344" s="223">
        <v>0.49331774585860233</v>
      </c>
      <c r="X344" s="226">
        <v>107.60462824527333</v>
      </c>
      <c r="Y344" s="633">
        <v>166.63899501174916</v>
      </c>
      <c r="Z344" s="634">
        <v>0.28299454878849895</v>
      </c>
      <c r="AA344" s="634">
        <v>3.6386570455505587E-5</v>
      </c>
      <c r="AB344" s="635">
        <v>1.1689489077075523E-3</v>
      </c>
      <c r="AC344" s="635">
        <v>2.0455408409345642E-5</v>
      </c>
      <c r="AD344" s="636">
        <v>3.2399537971928224E-2</v>
      </c>
      <c r="AE344" s="636">
        <v>6.9962437250205929E-4</v>
      </c>
      <c r="AF344" s="637">
        <v>1.467282005300991</v>
      </c>
      <c r="AG344" s="638">
        <v>5.5601714028251962E-5</v>
      </c>
      <c r="AH344" s="223">
        <v>51.603046993315218</v>
      </c>
      <c r="AI344" s="223">
        <v>8.9631215903489707</v>
      </c>
      <c r="AJ344" s="228">
        <v>1.2857693058497655</v>
      </c>
      <c r="AM344" s="346"/>
      <c r="AN344" s="346"/>
      <c r="AO344" s="324"/>
    </row>
    <row r="345" spans="1:41" ht="12" customHeight="1" x14ac:dyDescent="0.2">
      <c r="A345" s="29">
        <v>345</v>
      </c>
      <c r="B345" s="592"/>
      <c r="C345" s="518"/>
      <c r="D345" s="627" t="s">
        <v>982</v>
      </c>
      <c r="E345" s="628">
        <v>9.757641756266143E-2</v>
      </c>
      <c r="F345" s="628">
        <v>3.7315753989429247E-2</v>
      </c>
      <c r="G345" s="628">
        <v>7.9557724194592554E-3</v>
      </c>
      <c r="H345" s="628">
        <v>1.5957226709559977E-3</v>
      </c>
      <c r="I345" s="628">
        <v>0.26223926338065467</v>
      </c>
      <c r="J345" s="629">
        <v>0.14809421013226914</v>
      </c>
      <c r="K345" s="630">
        <v>1.6224011019752495E-2</v>
      </c>
      <c r="L345" s="228">
        <v>94.536723665440533</v>
      </c>
      <c r="M345" s="228">
        <v>34.521317708800595</v>
      </c>
      <c r="N345" s="228">
        <v>51.083269096375822</v>
      </c>
      <c r="O345" s="228">
        <v>10.205496648008003</v>
      </c>
      <c r="P345" s="228">
        <v>2324.0364273032578</v>
      </c>
      <c r="Q345" s="228">
        <v>187.76066602388414</v>
      </c>
      <c r="R345" s="228"/>
      <c r="S345" s="228"/>
      <c r="T345" s="631">
        <v>51.367674946523472</v>
      </c>
      <c r="U345" s="228">
        <v>20.405228339005443</v>
      </c>
      <c r="V345" s="228">
        <v>1.6296371218935288</v>
      </c>
      <c r="W345" s="228">
        <v>0.20175951790847702</v>
      </c>
      <c r="X345" s="631">
        <v>34.743213694660319</v>
      </c>
      <c r="Y345" s="633">
        <v>39.815085209951405</v>
      </c>
      <c r="Z345" s="628"/>
      <c r="AA345" s="628"/>
      <c r="AB345" s="602"/>
      <c r="AC345" s="602"/>
      <c r="AD345" s="639"/>
      <c r="AE345" s="639"/>
      <c r="AF345" s="602"/>
      <c r="AG345" s="640"/>
      <c r="AH345" s="228">
        <v>51.083269096375822</v>
      </c>
      <c r="AI345" s="228"/>
      <c r="AJ345" s="228"/>
      <c r="AM345" s="346"/>
      <c r="AN345" s="346"/>
      <c r="AO345" s="324"/>
    </row>
    <row r="346" spans="1:41" ht="12" customHeight="1" x14ac:dyDescent="0.2">
      <c r="A346" s="333">
        <v>346</v>
      </c>
      <c r="B346" s="592"/>
      <c r="C346" s="518"/>
      <c r="D346" s="627" t="s">
        <v>983</v>
      </c>
      <c r="E346" s="628">
        <v>5.9265082713879813E-2</v>
      </c>
      <c r="F346" s="628">
        <v>4.9810361511354725E-3</v>
      </c>
      <c r="G346" s="628">
        <v>9.0400818815892982E-3</v>
      </c>
      <c r="H346" s="628">
        <v>3.2809004180665244E-4</v>
      </c>
      <c r="I346" s="628">
        <v>0.21590857455089446</v>
      </c>
      <c r="J346" s="629">
        <v>4.9323591148468356E-2</v>
      </c>
      <c r="K346" s="630">
        <v>1.8766415502129831E-3</v>
      </c>
      <c r="L346" s="228">
        <v>58.461034140544491</v>
      </c>
      <c r="M346" s="228">
        <v>4.774687448928943</v>
      </c>
      <c r="N346" s="228">
        <v>58.01427845162668</v>
      </c>
      <c r="O346" s="228">
        <v>2.0960557826086998</v>
      </c>
      <c r="P346" s="228">
        <v>163.24184855668631</v>
      </c>
      <c r="Q346" s="228">
        <v>88.953518483891798</v>
      </c>
      <c r="R346" s="228"/>
      <c r="S346" s="228"/>
      <c r="T346" s="631">
        <v>58.057851378329644</v>
      </c>
      <c r="U346" s="228">
        <v>4.0869358055452425</v>
      </c>
      <c r="V346" s="228">
        <v>8.7243260245309234E-3</v>
      </c>
      <c r="W346" s="228">
        <v>0.9255836879395487</v>
      </c>
      <c r="X346" s="631">
        <v>785.36047419405122</v>
      </c>
      <c r="Y346" s="633">
        <v>480.12574399303304</v>
      </c>
      <c r="Z346" s="657">
        <v>0.28306571732356711</v>
      </c>
      <c r="AA346" s="657">
        <v>7.3225120635257878E-5</v>
      </c>
      <c r="AB346" s="658">
        <v>5.5420963047591743E-3</v>
      </c>
      <c r="AC346" s="658">
        <v>4.5334473770489389E-5</v>
      </c>
      <c r="AD346" s="659">
        <v>0.17553009302922881</v>
      </c>
      <c r="AE346" s="659">
        <v>4.2039229214017372E-4</v>
      </c>
      <c r="AF346" s="660">
        <v>1.46730116807397</v>
      </c>
      <c r="AG346" s="661">
        <v>6.5590972811348512E-5</v>
      </c>
      <c r="AH346" s="228">
        <v>58.01427845162668</v>
      </c>
      <c r="AI346" s="228">
        <v>11.448508146459041</v>
      </c>
      <c r="AJ346" s="228">
        <v>2.5868593811929408</v>
      </c>
      <c r="AM346" s="346"/>
      <c r="AN346" s="346"/>
      <c r="AO346" s="324"/>
    </row>
    <row r="347" spans="1:41" ht="12" customHeight="1" x14ac:dyDescent="0.2">
      <c r="A347" s="29">
        <v>347</v>
      </c>
      <c r="B347" s="592"/>
      <c r="C347" s="518"/>
      <c r="D347" s="627" t="s">
        <v>984</v>
      </c>
      <c r="E347" s="602">
        <v>4.8154045949388616E-2</v>
      </c>
      <c r="F347" s="602">
        <v>5.5380596380314746E-3</v>
      </c>
      <c r="G347" s="602">
        <v>7.7349086291843509E-3</v>
      </c>
      <c r="H347" s="602">
        <v>4.73843811124933E-4</v>
      </c>
      <c r="I347" s="602">
        <v>0.26633312431616812</v>
      </c>
      <c r="J347" s="641">
        <v>5.1752164588290496E-2</v>
      </c>
      <c r="K347" s="630">
        <v>2.1265142791999933E-3</v>
      </c>
      <c r="L347" s="223">
        <v>47.754039200427023</v>
      </c>
      <c r="M347" s="223">
        <v>5.3649097917563173</v>
      </c>
      <c r="N347" s="223">
        <v>49.670572704982362</v>
      </c>
      <c r="O347" s="223">
        <v>3.0311478127680771</v>
      </c>
      <c r="P347" s="223">
        <v>274.47512741527521</v>
      </c>
      <c r="Q347" s="223">
        <v>94.142370399765454</v>
      </c>
      <c r="R347" s="223"/>
      <c r="S347" s="223"/>
      <c r="T347" s="226">
        <v>49.351866699909429</v>
      </c>
      <c r="U347" s="223">
        <v>5.7894114512112216</v>
      </c>
      <c r="V347" s="223">
        <v>0.12549110709817451</v>
      </c>
      <c r="W347" s="223">
        <v>0.72315452029554916</v>
      </c>
      <c r="X347" s="226">
        <v>98.991736924371637</v>
      </c>
      <c r="Y347" s="633">
        <v>141.46401434712973</v>
      </c>
      <c r="Z347" s="602"/>
      <c r="AA347" s="602"/>
      <c r="AB347" s="602"/>
      <c r="AC347" s="602"/>
      <c r="AD347" s="639"/>
      <c r="AE347" s="639"/>
      <c r="AF347" s="602"/>
      <c r="AG347" s="640"/>
      <c r="AH347" s="223">
        <v>49.670572704982362</v>
      </c>
      <c r="AI347" s="223"/>
      <c r="AJ347" s="223"/>
      <c r="AM347" s="346"/>
      <c r="AN347" s="346"/>
      <c r="AO347" s="324"/>
    </row>
    <row r="348" spans="1:41" ht="12" customHeight="1" x14ac:dyDescent="0.2">
      <c r="A348" s="333">
        <v>348</v>
      </c>
      <c r="B348" s="592"/>
      <c r="C348" s="518"/>
      <c r="D348" s="627" t="s">
        <v>985</v>
      </c>
      <c r="E348" s="602">
        <v>5.4325388415951498E-2</v>
      </c>
      <c r="F348" s="602">
        <v>1.2637378436718506E-2</v>
      </c>
      <c r="G348" s="602">
        <v>8.0445362682769594E-3</v>
      </c>
      <c r="H348" s="602">
        <v>9.9898109127558249E-4</v>
      </c>
      <c r="I348" s="602">
        <v>0.26691446322661527</v>
      </c>
      <c r="J348" s="641">
        <v>6.4273129264279777E-2</v>
      </c>
      <c r="K348" s="630">
        <v>3.4352040463931201E-3</v>
      </c>
      <c r="L348" s="223">
        <v>53.714900886299027</v>
      </c>
      <c r="M348" s="223">
        <v>12.170606952296041</v>
      </c>
      <c r="N348" s="223">
        <v>51.650936206129721</v>
      </c>
      <c r="O348" s="223">
        <v>6.3884537267567358</v>
      </c>
      <c r="P348" s="223">
        <v>750.63126158221655</v>
      </c>
      <c r="Q348" s="223">
        <v>112.88028220762541</v>
      </c>
      <c r="R348" s="223"/>
      <c r="S348" s="223"/>
      <c r="T348" s="226">
        <v>51.930582047078289</v>
      </c>
      <c r="U348" s="223">
        <v>12.344775206473649</v>
      </c>
      <c r="V348" s="223">
        <v>2.8851090577575046E-2</v>
      </c>
      <c r="W348" s="223">
        <v>0.86512560633654578</v>
      </c>
      <c r="X348" s="226">
        <v>103.22065537894571</v>
      </c>
      <c r="Y348" s="633">
        <v>82.366486177769275</v>
      </c>
      <c r="Z348" s="602"/>
      <c r="AA348" s="602"/>
      <c r="AB348" s="602"/>
      <c r="AC348" s="602"/>
      <c r="AD348" s="639"/>
      <c r="AE348" s="639"/>
      <c r="AF348" s="602"/>
      <c r="AG348" s="640"/>
      <c r="AH348" s="223">
        <v>51.650936206129721</v>
      </c>
      <c r="AI348" s="223"/>
      <c r="AJ348" s="223"/>
      <c r="AM348" s="346"/>
      <c r="AN348" s="346"/>
      <c r="AO348" s="324"/>
    </row>
    <row r="349" spans="1:41" ht="12" customHeight="1" x14ac:dyDescent="0.2">
      <c r="A349" s="29">
        <v>349</v>
      </c>
      <c r="B349" s="592"/>
      <c r="C349" s="518"/>
      <c r="D349" s="627" t="s">
        <v>986</v>
      </c>
      <c r="E349" s="628">
        <v>6.0033415231259178E-2</v>
      </c>
      <c r="F349" s="628">
        <v>6.8618721527768257E-3</v>
      </c>
      <c r="G349" s="628">
        <v>8.9162013558161755E-3</v>
      </c>
      <c r="H349" s="628">
        <v>5.9023154516161819E-4</v>
      </c>
      <c r="I349" s="628">
        <v>0.28957627809689235</v>
      </c>
      <c r="J349" s="629">
        <v>5.2718140242975393E-2</v>
      </c>
      <c r="K349" s="630">
        <v>2.1760174700546447E-3</v>
      </c>
      <c r="L349" s="228">
        <v>59.19727007177319</v>
      </c>
      <c r="M349" s="228">
        <v>6.5728387402057473</v>
      </c>
      <c r="N349" s="228">
        <v>57.222799284443887</v>
      </c>
      <c r="O349" s="228">
        <v>3.7712517633735483</v>
      </c>
      <c r="P349" s="228">
        <v>316.68516540071249</v>
      </c>
      <c r="Q349" s="228">
        <v>93.856409733922249</v>
      </c>
      <c r="R349" s="228"/>
      <c r="S349" s="228"/>
      <c r="T349" s="631">
        <v>57.54451564815492</v>
      </c>
      <c r="U349" s="228">
        <v>7.2321515168651569</v>
      </c>
      <c r="V349" s="228">
        <v>9.0396888578897952E-2</v>
      </c>
      <c r="W349" s="228">
        <v>0.76367485094430365</v>
      </c>
      <c r="X349" s="631">
        <v>145.23139224504035</v>
      </c>
      <c r="Y349" s="633">
        <v>175.06208313694501</v>
      </c>
      <c r="Z349" s="628"/>
      <c r="AA349" s="628"/>
      <c r="AB349" s="602"/>
      <c r="AC349" s="602"/>
      <c r="AD349" s="639"/>
      <c r="AE349" s="639"/>
      <c r="AF349" s="602"/>
      <c r="AG349" s="640"/>
      <c r="AH349" s="228">
        <v>57.222799284443887</v>
      </c>
      <c r="AI349" s="228"/>
      <c r="AJ349" s="228"/>
      <c r="AM349" s="346"/>
      <c r="AN349" s="346"/>
      <c r="AO349" s="324"/>
    </row>
    <row r="350" spans="1:41" ht="12" customHeight="1" x14ac:dyDescent="0.2">
      <c r="A350" s="333">
        <v>350</v>
      </c>
      <c r="B350" s="592"/>
      <c r="C350" s="518"/>
      <c r="D350" s="627" t="s">
        <v>987</v>
      </c>
      <c r="E350" s="602">
        <v>5.4473219048607587E-2</v>
      </c>
      <c r="F350" s="602">
        <v>4.610525839637919E-3</v>
      </c>
      <c r="G350" s="602">
        <v>7.9074452246258153E-3</v>
      </c>
      <c r="H350" s="602">
        <v>4.7421561537555341E-4</v>
      </c>
      <c r="I350" s="602">
        <v>0.35427641617710987</v>
      </c>
      <c r="J350" s="641">
        <v>4.3526368442437034E-2</v>
      </c>
      <c r="K350" s="630">
        <v>1.7863015458832413E-3</v>
      </c>
      <c r="L350" s="223">
        <v>53.857261298398896</v>
      </c>
      <c r="M350" s="223">
        <v>4.4396099584159403</v>
      </c>
      <c r="N350" s="223">
        <v>50.774183527980874</v>
      </c>
      <c r="O350" s="223">
        <v>3.033006932153643</v>
      </c>
      <c r="P350" s="223">
        <v>-137.41104232592323</v>
      </c>
      <c r="Q350" s="223">
        <v>101.57422470819647</v>
      </c>
      <c r="R350" s="223"/>
      <c r="S350" s="223"/>
      <c r="T350" s="226">
        <v>51.475282644091322</v>
      </c>
      <c r="U350" s="223">
        <v>5.7249895358574738</v>
      </c>
      <c r="V350" s="223">
        <v>0.48989369484539086</v>
      </c>
      <c r="W350" s="223">
        <v>0.4839745950298282</v>
      </c>
      <c r="X350" s="226">
        <v>270.34194561969798</v>
      </c>
      <c r="Y350" s="633">
        <v>297.12443078801618</v>
      </c>
      <c r="Z350" s="634">
        <v>0.28298136789480416</v>
      </c>
      <c r="AA350" s="634">
        <v>4.7307931494784653E-5</v>
      </c>
      <c r="AB350" s="635">
        <v>1.6303899601212922E-3</v>
      </c>
      <c r="AC350" s="635">
        <v>9.5865847159792096E-5</v>
      </c>
      <c r="AD350" s="636">
        <v>4.8858908785080722E-2</v>
      </c>
      <c r="AE350" s="636">
        <v>3.1427153716962093E-3</v>
      </c>
      <c r="AF350" s="637">
        <v>1.4672497872138168</v>
      </c>
      <c r="AG350" s="638">
        <v>7.0427372492976658E-5</v>
      </c>
      <c r="AH350" s="223">
        <v>50.774183527980874</v>
      </c>
      <c r="AI350" s="223">
        <v>8.4638957309140999</v>
      </c>
      <c r="AJ350" s="223">
        <v>1.671768422307258</v>
      </c>
      <c r="AM350" s="346"/>
      <c r="AN350" s="346"/>
      <c r="AO350" s="324"/>
    </row>
    <row r="351" spans="1:41" ht="12" customHeight="1" x14ac:dyDescent="0.2">
      <c r="A351" s="29">
        <v>351</v>
      </c>
      <c r="B351" s="642" t="s">
        <v>269</v>
      </c>
      <c r="C351" s="518"/>
      <c r="D351" s="643" t="s">
        <v>988</v>
      </c>
      <c r="E351" s="644">
        <v>0.10893380965806355</v>
      </c>
      <c r="F351" s="644">
        <v>9.2177055420939544E-3</v>
      </c>
      <c r="G351" s="644">
        <v>1.5949268525173664E-2</v>
      </c>
      <c r="H351" s="644">
        <v>6.085104589581892E-4</v>
      </c>
      <c r="I351" s="644">
        <v>0.22544320147846142</v>
      </c>
      <c r="J351" s="645">
        <v>5.5213173914058063E-2</v>
      </c>
      <c r="K351" s="646">
        <v>1.3332583411906423E-3</v>
      </c>
      <c r="L351" s="647">
        <v>104.98961453859742</v>
      </c>
      <c r="M351" s="647">
        <v>8.4400907573012312</v>
      </c>
      <c r="N351" s="647">
        <v>102.00428915813524</v>
      </c>
      <c r="O351" s="647">
        <v>3.8611282808299676</v>
      </c>
      <c r="P351" s="647">
        <v>420.86575210789772</v>
      </c>
      <c r="Q351" s="647">
        <v>53.907927468115844</v>
      </c>
      <c r="R351" s="647"/>
      <c r="S351" s="647"/>
      <c r="T351" s="648">
        <v>102.31826915324596</v>
      </c>
      <c r="U351" s="647">
        <v>7.5139015744342634</v>
      </c>
      <c r="V351" s="647">
        <v>0.12444103733732301</v>
      </c>
      <c r="W351" s="647">
        <v>0.7242679582074103</v>
      </c>
      <c r="X351" s="648">
        <v>311.72104715068718</v>
      </c>
      <c r="Y351" s="649">
        <v>544.59944080141236</v>
      </c>
      <c r="Z351" s="652">
        <v>0.28303423155800322</v>
      </c>
      <c r="AA351" s="652">
        <v>3.1093437481460585E-5</v>
      </c>
      <c r="AB351" s="653">
        <v>1.7895267318013641E-3</v>
      </c>
      <c r="AC351" s="653">
        <v>5.8861997708920375E-5</v>
      </c>
      <c r="AD351" s="654">
        <v>5.0451682220445659E-2</v>
      </c>
      <c r="AE351" s="654">
        <v>1.8909522334469055E-3</v>
      </c>
      <c r="AF351" s="655">
        <v>1.4672486058021963</v>
      </c>
      <c r="AG351" s="656">
        <v>4.7193205265079626E-5</v>
      </c>
      <c r="AH351" s="647">
        <v>102.00428915813524</v>
      </c>
      <c r="AI351" s="647">
        <v>11.393610289552392</v>
      </c>
      <c r="AJ351" s="647">
        <v>1.0985751550369798</v>
      </c>
      <c r="AK351" s="29"/>
      <c r="AM351" s="346"/>
      <c r="AN351" s="346"/>
      <c r="AO351" s="324"/>
    </row>
    <row r="352" spans="1:41" ht="12" customHeight="1" x14ac:dyDescent="0.2">
      <c r="A352" s="333">
        <v>352</v>
      </c>
      <c r="B352" s="592"/>
      <c r="C352" s="518"/>
      <c r="D352" s="627" t="s">
        <v>989</v>
      </c>
      <c r="E352" s="602">
        <v>0.10163038733711553</v>
      </c>
      <c r="F352" s="602">
        <v>6.8516103363400064E-3</v>
      </c>
      <c r="G352" s="602">
        <v>1.6169964937836633E-2</v>
      </c>
      <c r="H352" s="602">
        <v>5.6958421268367117E-4</v>
      </c>
      <c r="I352" s="602">
        <v>0.26124608710138825</v>
      </c>
      <c r="J352" s="641">
        <v>4.6329318378420872E-2</v>
      </c>
      <c r="K352" s="630">
        <v>1.4052496862214309E-3</v>
      </c>
      <c r="L352" s="223">
        <v>98.280197776857364</v>
      </c>
      <c r="M352" s="223">
        <v>6.3151934650746862</v>
      </c>
      <c r="N352" s="223">
        <v>103.40450275455963</v>
      </c>
      <c r="O352" s="223">
        <v>3.6133480355082903</v>
      </c>
      <c r="P352" s="223">
        <v>14.792336291765157</v>
      </c>
      <c r="Q352" s="223">
        <v>72.907893754928338</v>
      </c>
      <c r="R352" s="223"/>
      <c r="S352" s="223"/>
      <c r="T352" s="226">
        <v>102.51012770001657</v>
      </c>
      <c r="U352" s="223">
        <v>6.874465396789228</v>
      </c>
      <c r="V352" s="223">
        <v>0.6424075330437149</v>
      </c>
      <c r="W352" s="223">
        <v>0.42283701878967328</v>
      </c>
      <c r="X352" s="226">
        <v>177.19551835999829</v>
      </c>
      <c r="Y352" s="633">
        <v>312.88194017943636</v>
      </c>
      <c r="Z352" s="634">
        <v>0.28306679909431204</v>
      </c>
      <c r="AA352" s="634">
        <v>2.8590254067140518E-5</v>
      </c>
      <c r="AB352" s="635">
        <v>1.5077120884222472E-3</v>
      </c>
      <c r="AC352" s="635">
        <v>8.7807312428480624E-5</v>
      </c>
      <c r="AD352" s="636">
        <v>4.2392794855225617E-2</v>
      </c>
      <c r="AE352" s="636">
        <v>2.8701449304163232E-3</v>
      </c>
      <c r="AF352" s="637">
        <v>1.4672313602456524</v>
      </c>
      <c r="AG352" s="638">
        <v>4.5822446603128559E-5</v>
      </c>
      <c r="AH352" s="228">
        <v>103.40450275455963</v>
      </c>
      <c r="AI352" s="223">
        <v>12.593995148593621</v>
      </c>
      <c r="AJ352" s="223">
        <v>1.0100179236355737</v>
      </c>
      <c r="AK352" s="29"/>
      <c r="AM352" s="346"/>
      <c r="AN352" s="346"/>
      <c r="AO352" s="324"/>
    </row>
    <row r="353" spans="1:41" ht="12" customHeight="1" x14ac:dyDescent="0.2">
      <c r="A353" s="29">
        <v>353</v>
      </c>
      <c r="B353" s="592"/>
      <c r="C353" s="518"/>
      <c r="D353" s="627" t="s">
        <v>990</v>
      </c>
      <c r="E353" s="628">
        <v>9.536356128043981E-2</v>
      </c>
      <c r="F353" s="628">
        <v>6.4649303839029995E-3</v>
      </c>
      <c r="G353" s="628">
        <v>1.5520496363880597E-2</v>
      </c>
      <c r="H353" s="628">
        <v>6.1868111178751495E-4</v>
      </c>
      <c r="I353" s="628">
        <v>0.29400171493523541</v>
      </c>
      <c r="J353" s="629">
        <v>4.9014108599367619E-2</v>
      </c>
      <c r="K353" s="630">
        <v>1.3294067665652626E-3</v>
      </c>
      <c r="L353" s="228">
        <v>92.487513424786115</v>
      </c>
      <c r="M353" s="228">
        <v>5.9928785148072929</v>
      </c>
      <c r="N353" s="228">
        <v>99.283064328437405</v>
      </c>
      <c r="O353" s="228">
        <v>3.9273207261808785</v>
      </c>
      <c r="P353" s="228">
        <v>148.50605997779238</v>
      </c>
      <c r="Q353" s="228">
        <v>63.584724569122635</v>
      </c>
      <c r="R353" s="228"/>
      <c r="S353" s="228"/>
      <c r="T353" s="631">
        <v>97.725471705363688</v>
      </c>
      <c r="U353" s="228">
        <v>7.3398915074524007</v>
      </c>
      <c r="V353" s="228">
        <v>1.2363330324120161</v>
      </c>
      <c r="W353" s="228">
        <v>0.26618436497127951</v>
      </c>
      <c r="X353" s="631">
        <v>193.60151342720152</v>
      </c>
      <c r="Y353" s="633">
        <v>350.49922109818772</v>
      </c>
      <c r="Z353" s="628"/>
      <c r="AA353" s="628"/>
      <c r="AB353" s="602"/>
      <c r="AC353" s="602"/>
      <c r="AD353" s="639"/>
      <c r="AE353" s="639"/>
      <c r="AF353" s="602"/>
      <c r="AG353" s="640"/>
      <c r="AH353" s="228">
        <v>99.283064328437405</v>
      </c>
      <c r="AI353" s="228"/>
      <c r="AJ353" s="228"/>
      <c r="AM353" s="346"/>
      <c r="AN353" s="346"/>
      <c r="AO353" s="324"/>
    </row>
    <row r="354" spans="1:41" ht="12" customHeight="1" x14ac:dyDescent="0.2">
      <c r="A354" s="333">
        <v>354</v>
      </c>
      <c r="B354" s="592"/>
      <c r="C354" s="518"/>
      <c r="D354" s="627" t="s">
        <v>991</v>
      </c>
      <c r="E354" s="628">
        <v>0.10116319616911226</v>
      </c>
      <c r="F354" s="628">
        <v>1.2417249379588257E-2</v>
      </c>
      <c r="G354" s="628">
        <v>1.5140941867971762E-2</v>
      </c>
      <c r="H354" s="628">
        <v>7.0701791975171185E-4</v>
      </c>
      <c r="I354" s="628">
        <v>0.19021496095590845</v>
      </c>
      <c r="J354" s="629">
        <v>6.4333444065644702E-2</v>
      </c>
      <c r="K354" s="630">
        <v>2.1315920755716738E-3</v>
      </c>
      <c r="L354" s="228">
        <v>97.849491962852085</v>
      </c>
      <c r="M354" s="228">
        <v>11.449950953647397</v>
      </c>
      <c r="N354" s="228">
        <v>96.873243106899949</v>
      </c>
      <c r="O354" s="228">
        <v>4.4897512817357814</v>
      </c>
      <c r="P354" s="228">
        <v>752.61194983833434</v>
      </c>
      <c r="Q354" s="228">
        <v>69.955690056914094</v>
      </c>
      <c r="R354" s="228"/>
      <c r="S354" s="228"/>
      <c r="T354" s="631">
        <v>96.950019088089419</v>
      </c>
      <c r="U354" s="228">
        <v>8.7959404956370353</v>
      </c>
      <c r="V354" s="228">
        <v>7.2306263143936643E-3</v>
      </c>
      <c r="W354" s="228">
        <v>0.93223349675261102</v>
      </c>
      <c r="X354" s="631">
        <v>133.14587187903177</v>
      </c>
      <c r="Y354" s="633">
        <v>282.56616879396842</v>
      </c>
      <c r="Z354" s="634">
        <v>0.28307723880818347</v>
      </c>
      <c r="AA354" s="634">
        <v>3.3394289355408604E-5</v>
      </c>
      <c r="AB354" s="635">
        <v>2.2811104235156273E-3</v>
      </c>
      <c r="AC354" s="635">
        <v>6.8955331887993724E-5</v>
      </c>
      <c r="AD354" s="636">
        <v>6.3696013596249698E-2</v>
      </c>
      <c r="AE354" s="636">
        <v>1.861247771273404E-3</v>
      </c>
      <c r="AF354" s="637">
        <v>1.4672862791608017</v>
      </c>
      <c r="AG354" s="638">
        <v>4.0216914472514663E-5</v>
      </c>
      <c r="AH354" s="228">
        <v>96.873243106899949</v>
      </c>
      <c r="AI354" s="228">
        <v>12.776612440823566</v>
      </c>
      <c r="AJ354" s="228">
        <v>1.1796882538492248</v>
      </c>
      <c r="AM354" s="346"/>
      <c r="AN354" s="346"/>
      <c r="AO354" s="324"/>
    </row>
    <row r="355" spans="1:41" ht="12" customHeight="1" x14ac:dyDescent="0.2">
      <c r="A355" s="29">
        <v>355</v>
      </c>
      <c r="B355" s="592"/>
      <c r="C355" s="518"/>
      <c r="D355" s="627" t="s">
        <v>992</v>
      </c>
      <c r="E355" s="628">
        <v>7.0161670633877307E-2</v>
      </c>
      <c r="F355" s="628">
        <v>6.5458105310628664E-3</v>
      </c>
      <c r="G355" s="628">
        <v>1.6262380478507144E-2</v>
      </c>
      <c r="H355" s="628">
        <v>7.9351781544004262E-4</v>
      </c>
      <c r="I355" s="628">
        <v>0.26150443539045182</v>
      </c>
      <c r="J355" s="629">
        <v>3.9615050800621936E-2</v>
      </c>
      <c r="K355" s="630">
        <v>1.3458989408224849E-3</v>
      </c>
      <c r="L355" s="228">
        <v>68.852851815617626</v>
      </c>
      <c r="M355" s="228">
        <v>6.2107485863650362</v>
      </c>
      <c r="N355" s="228">
        <v>103.99074500147138</v>
      </c>
      <c r="O355" s="228">
        <v>5.033488002185055</v>
      </c>
      <c r="P355" s="228">
        <v>-375.99333604914858</v>
      </c>
      <c r="Q355" s="228">
        <v>88.177701624117205</v>
      </c>
      <c r="R355" s="228"/>
      <c r="S355" s="228"/>
      <c r="T355" s="631">
        <v>90.877669868896291</v>
      </c>
      <c r="U355" s="228">
        <v>8.692237711027996</v>
      </c>
      <c r="V355" s="228">
        <v>26.30362898903493</v>
      </c>
      <c r="W355" s="228">
        <v>2.9173822292272127E-7</v>
      </c>
      <c r="X355" s="631">
        <v>104.00448890893774</v>
      </c>
      <c r="Y355" s="633">
        <v>201.83798723265613</v>
      </c>
      <c r="Z355" s="628"/>
      <c r="AA355" s="628"/>
      <c r="AB355" s="602"/>
      <c r="AC355" s="602"/>
      <c r="AD355" s="639"/>
      <c r="AE355" s="639"/>
      <c r="AF355" s="602"/>
      <c r="AG355" s="640"/>
      <c r="AH355" s="228">
        <v>103.99074500147138</v>
      </c>
      <c r="AI355" s="228"/>
      <c r="AJ355" s="228"/>
      <c r="AM355" s="346"/>
      <c r="AN355" s="346"/>
      <c r="AO355" s="324"/>
    </row>
    <row r="356" spans="1:41" ht="12" customHeight="1" x14ac:dyDescent="0.2">
      <c r="A356" s="333">
        <v>356</v>
      </c>
      <c r="B356" s="592"/>
      <c r="C356" s="518"/>
      <c r="D356" s="627" t="s">
        <v>993</v>
      </c>
      <c r="E356" s="628">
        <v>0.10340509578592735</v>
      </c>
      <c r="F356" s="628">
        <v>9.451677539186425E-3</v>
      </c>
      <c r="G356" s="628">
        <v>1.6224918729004487E-2</v>
      </c>
      <c r="H356" s="628">
        <v>6.6672408086516336E-4</v>
      </c>
      <c r="I356" s="628">
        <v>0.22478465484432014</v>
      </c>
      <c r="J356" s="629">
        <v>5.4501851372778597E-2</v>
      </c>
      <c r="K356" s="630">
        <v>1.7040400962868528E-3</v>
      </c>
      <c r="L356" s="228">
        <v>99.914647005711245</v>
      </c>
      <c r="M356" s="228">
        <v>8.6976879432503136</v>
      </c>
      <c r="N356" s="228">
        <v>103.75311109015256</v>
      </c>
      <c r="O356" s="228">
        <v>4.2293585713482997</v>
      </c>
      <c r="P356" s="228">
        <v>391.844333142734</v>
      </c>
      <c r="Q356" s="228">
        <v>70.15440416663229</v>
      </c>
      <c r="R356" s="228"/>
      <c r="S356" s="228"/>
      <c r="T356" s="631">
        <v>103.27008883644358</v>
      </c>
      <c r="U356" s="228">
        <v>8.1668325171859149</v>
      </c>
      <c r="V356" s="228">
        <v>0.19190141901147637</v>
      </c>
      <c r="W356" s="228">
        <v>0.66133964104335208</v>
      </c>
      <c r="X356" s="631">
        <v>186.35566346860844</v>
      </c>
      <c r="Y356" s="633">
        <v>265.13185878305876</v>
      </c>
      <c r="Z356" s="634">
        <v>0.28307006476645513</v>
      </c>
      <c r="AA356" s="634">
        <v>2.9934179587000342E-5</v>
      </c>
      <c r="AB356" s="635">
        <v>2.3844030551148244E-3</v>
      </c>
      <c r="AC356" s="635">
        <v>7.4255052873480821E-5</v>
      </c>
      <c r="AD356" s="636">
        <v>6.2930350232359974E-2</v>
      </c>
      <c r="AE356" s="636">
        <v>1.4779744540451146E-3</v>
      </c>
      <c r="AF356" s="637">
        <v>1.4672622071418098</v>
      </c>
      <c r="AG356" s="638">
        <v>4.6855111787796052E-5</v>
      </c>
      <c r="AH356" s="228">
        <v>103.75311109015256</v>
      </c>
      <c r="AI356" s="228">
        <v>12.656701478383441</v>
      </c>
      <c r="AJ356" s="228">
        <v>1.0574830514733982</v>
      </c>
      <c r="AM356" s="346"/>
      <c r="AN356" s="346"/>
      <c r="AO356" s="324"/>
    </row>
    <row r="357" spans="1:41" ht="12" customHeight="1" x14ac:dyDescent="0.2">
      <c r="A357" s="29">
        <v>357</v>
      </c>
      <c r="B357" s="592"/>
      <c r="C357" s="518"/>
      <c r="D357" s="627" t="s">
        <v>994</v>
      </c>
      <c r="E357" s="628">
        <v>9.116751122048479E-2</v>
      </c>
      <c r="F357" s="628">
        <v>9.3545468867121846E-3</v>
      </c>
      <c r="G357" s="628">
        <v>1.5348666636013095E-2</v>
      </c>
      <c r="H357" s="628">
        <v>7.6863333374200377E-4</v>
      </c>
      <c r="I357" s="628">
        <v>0.24402589183865267</v>
      </c>
      <c r="J357" s="629">
        <v>4.7101735219557073E-2</v>
      </c>
      <c r="K357" s="630">
        <v>1.3781487450606573E-3</v>
      </c>
      <c r="L357" s="228">
        <v>88.590378455790315</v>
      </c>
      <c r="M357" s="228">
        <v>8.7048489640604849</v>
      </c>
      <c r="N357" s="228">
        <v>98.192215525907969</v>
      </c>
      <c r="O357" s="228">
        <v>4.8800269171517323</v>
      </c>
      <c r="P357" s="228">
        <v>54.388346239970396</v>
      </c>
      <c r="Q357" s="228">
        <v>69.805630231093488</v>
      </c>
      <c r="R357" s="228"/>
      <c r="S357" s="228"/>
      <c r="T357" s="631">
        <v>96.52791712155225</v>
      </c>
      <c r="U357" s="228">
        <v>9.2676691380694187</v>
      </c>
      <c r="V357" s="228">
        <v>1.1767053724434458</v>
      </c>
      <c r="W357" s="228">
        <v>0.27802337447644954</v>
      </c>
      <c r="X357" s="631">
        <v>223.27631985234797</v>
      </c>
      <c r="Y357" s="633">
        <v>349.80611224675175</v>
      </c>
      <c r="Z357" s="634">
        <v>0.28304071180777612</v>
      </c>
      <c r="AA357" s="634">
        <v>3.1577390639843145E-5</v>
      </c>
      <c r="AB357" s="635">
        <v>1.7431675624192799E-3</v>
      </c>
      <c r="AC357" s="635">
        <v>6.2161836329853912E-5</v>
      </c>
      <c r="AD357" s="636">
        <v>4.8099491604760528E-2</v>
      </c>
      <c r="AE357" s="636">
        <v>2.0133372701594695E-3</v>
      </c>
      <c r="AF357" s="637">
        <v>1.467276508409042</v>
      </c>
      <c r="AG357" s="638">
        <v>5.1548712566031843E-5</v>
      </c>
      <c r="AH357" s="228">
        <v>98.192215525907969</v>
      </c>
      <c r="AI357" s="228">
        <v>11.546519359255905</v>
      </c>
      <c r="AJ357" s="228">
        <v>1.1156483616140906</v>
      </c>
      <c r="AM357" s="346"/>
      <c r="AN357" s="346"/>
      <c r="AO357" s="324"/>
    </row>
    <row r="358" spans="1:41" ht="12" customHeight="1" x14ac:dyDescent="0.2">
      <c r="A358" s="333">
        <v>358</v>
      </c>
      <c r="B358" s="592"/>
      <c r="C358" s="518"/>
      <c r="D358" s="627" t="s">
        <v>995</v>
      </c>
      <c r="E358" s="602">
        <v>9.4481795245327349E-2</v>
      </c>
      <c r="F358" s="602">
        <v>6.5576530072359992E-3</v>
      </c>
      <c r="G358" s="602">
        <v>1.6001047226953263E-2</v>
      </c>
      <c r="H358" s="602">
        <v>6.7675845720717226E-4</v>
      </c>
      <c r="I358" s="602">
        <v>0.30468774955770189</v>
      </c>
      <c r="J358" s="641">
        <v>4.2284009871081323E-2</v>
      </c>
      <c r="K358" s="630">
        <v>1.1902494794260251E-3</v>
      </c>
      <c r="L358" s="223">
        <v>91.669802407237825</v>
      </c>
      <c r="M358" s="223">
        <v>6.0837281731065156</v>
      </c>
      <c r="N358" s="223">
        <v>102.33282766123494</v>
      </c>
      <c r="O358" s="223">
        <v>4.2939574996614001</v>
      </c>
      <c r="P358" s="223">
        <v>-209.59042471651134</v>
      </c>
      <c r="Q358" s="223">
        <v>70.663070116181601</v>
      </c>
      <c r="R358" s="223"/>
      <c r="S358" s="228"/>
      <c r="T358" s="226">
        <v>99.463452664458984</v>
      </c>
      <c r="U358" s="223">
        <v>7.9010019711364885</v>
      </c>
      <c r="V358" s="223">
        <v>2.8921600245527661</v>
      </c>
      <c r="W358" s="223">
        <v>8.9016587054483898E-2</v>
      </c>
      <c r="X358" s="631">
        <v>190.26846340315524</v>
      </c>
      <c r="Y358" s="633">
        <v>344.58175794792356</v>
      </c>
      <c r="Z358" s="628"/>
      <c r="AA358" s="628"/>
      <c r="AB358" s="602"/>
      <c r="AC358" s="602"/>
      <c r="AD358" s="639"/>
      <c r="AE358" s="639"/>
      <c r="AF358" s="602"/>
      <c r="AG358" s="640"/>
      <c r="AH358" s="228">
        <v>102.33282766123494</v>
      </c>
      <c r="AI358" s="228"/>
      <c r="AJ358" s="228"/>
      <c r="AK358" s="29"/>
      <c r="AM358" s="346"/>
      <c r="AN358" s="346"/>
      <c r="AO358" s="324"/>
    </row>
    <row r="359" spans="1:41" ht="12" customHeight="1" x14ac:dyDescent="0.2">
      <c r="A359" s="29">
        <v>359</v>
      </c>
      <c r="B359" s="592"/>
      <c r="C359" s="518"/>
      <c r="D359" s="627" t="s">
        <v>996</v>
      </c>
      <c r="E359" s="628">
        <v>0.11223540572268924</v>
      </c>
      <c r="F359" s="628">
        <v>1.4147411824100963E-2</v>
      </c>
      <c r="G359" s="628">
        <v>1.6856971078404497E-2</v>
      </c>
      <c r="H359" s="628">
        <v>8.78033669394548E-4</v>
      </c>
      <c r="I359" s="628">
        <v>0.2066115127595585</v>
      </c>
      <c r="J359" s="629">
        <v>5.4967104190612424E-2</v>
      </c>
      <c r="K359" s="630">
        <v>1.5281350506459671E-3</v>
      </c>
      <c r="L359" s="228">
        <v>108.00819334699021</v>
      </c>
      <c r="M359" s="228">
        <v>12.915469279009061</v>
      </c>
      <c r="N359" s="228">
        <v>107.76128349157001</v>
      </c>
      <c r="O359" s="228">
        <v>5.5663371149960144</v>
      </c>
      <c r="P359" s="228">
        <v>410.88543570646959</v>
      </c>
      <c r="Q359" s="228">
        <v>62.172276821134062</v>
      </c>
      <c r="R359" s="228"/>
      <c r="S359" s="228"/>
      <c r="T359" s="631">
        <v>107.78496473510161</v>
      </c>
      <c r="U359" s="228">
        <v>10.851210817644283</v>
      </c>
      <c r="V359" s="228">
        <v>3.6263418059695376E-4</v>
      </c>
      <c r="W359" s="228">
        <v>0.98482147944952947</v>
      </c>
      <c r="X359" s="226">
        <v>162.16357547003366</v>
      </c>
      <c r="Y359" s="633">
        <v>295.13353657846579</v>
      </c>
      <c r="Z359" s="634">
        <v>0.28305014348081209</v>
      </c>
      <c r="AA359" s="634">
        <v>3.0962784387686523E-5</v>
      </c>
      <c r="AB359" s="635">
        <v>1.8669742896235439E-3</v>
      </c>
      <c r="AC359" s="635">
        <v>9.272722575604066E-5</v>
      </c>
      <c r="AD359" s="636">
        <v>5.8933320131686479E-2</v>
      </c>
      <c r="AE359" s="636">
        <v>3.4178311406675601E-3</v>
      </c>
      <c r="AF359" s="637">
        <v>1.4672993117006732</v>
      </c>
      <c r="AG359" s="638">
        <v>4.1473446285274138E-5</v>
      </c>
      <c r="AH359" s="228">
        <v>107.76128349157001</v>
      </c>
      <c r="AI359" s="223">
        <v>12.070737518514578</v>
      </c>
      <c r="AJ359" s="223">
        <v>1.0938974984051009</v>
      </c>
      <c r="AK359" s="29"/>
      <c r="AM359" s="346"/>
      <c r="AN359" s="346"/>
      <c r="AO359" s="324"/>
    </row>
    <row r="360" spans="1:41" ht="12" customHeight="1" x14ac:dyDescent="0.2">
      <c r="A360" s="333">
        <v>360</v>
      </c>
      <c r="B360" s="592"/>
      <c r="C360" s="518"/>
      <c r="D360" s="627" t="s">
        <v>997</v>
      </c>
      <c r="E360" s="602">
        <v>1.8529554283908057E-2</v>
      </c>
      <c r="F360" s="602">
        <v>1.1812820046069891E-3</v>
      </c>
      <c r="G360" s="602">
        <v>1.5778309810068798E-2</v>
      </c>
      <c r="H360" s="602">
        <v>4.7654357328310573E-4</v>
      </c>
      <c r="I360" s="602">
        <v>0.23687734504232552</v>
      </c>
      <c r="J360" s="641">
        <v>8.1063020697882786E-3</v>
      </c>
      <c r="K360" s="630">
        <v>2.2172965514292116E-4</v>
      </c>
      <c r="L360" s="223">
        <v>18.642406178206727</v>
      </c>
      <c r="M360" s="223">
        <v>1.1776327191983151</v>
      </c>
      <c r="N360" s="223">
        <v>100.91942847114146</v>
      </c>
      <c r="O360" s="223">
        <v>3.0242792344921861</v>
      </c>
      <c r="P360" s="223">
        <v>-14510.278727122657</v>
      </c>
      <c r="Q360" s="223">
        <v>1498.1866506504609</v>
      </c>
      <c r="R360" s="223"/>
      <c r="S360" s="223"/>
      <c r="T360" s="226">
        <v>23.447348020242806</v>
      </c>
      <c r="U360" s="223">
        <v>2.3181005951263147</v>
      </c>
      <c r="V360" s="223">
        <v>756.9200678404336</v>
      </c>
      <c r="W360" s="223">
        <v>1.2553000974319893E-166</v>
      </c>
      <c r="X360" s="226">
        <v>321.39696846951529</v>
      </c>
      <c r="Y360" s="633">
        <v>421.89533015827101</v>
      </c>
      <c r="Z360" s="634">
        <v>0.28303790849650473</v>
      </c>
      <c r="AA360" s="634">
        <v>2.8474611687411283E-5</v>
      </c>
      <c r="AB360" s="635">
        <v>1.6352387247852485E-3</v>
      </c>
      <c r="AC360" s="635">
        <v>7.3188444852738147E-5</v>
      </c>
      <c r="AD360" s="636">
        <v>5.4327702847763996E-2</v>
      </c>
      <c r="AE360" s="636">
        <v>2.8964210784136347E-3</v>
      </c>
      <c r="AF360" s="637">
        <v>1.467278354858947</v>
      </c>
      <c r="AG360" s="638">
        <v>3.6645789550144522E-5</v>
      </c>
      <c r="AH360" s="223">
        <v>100.91942847114146</v>
      </c>
      <c r="AI360" s="223">
        <v>11.488272106238963</v>
      </c>
      <c r="AJ360" s="223">
        <v>1.0060352635683401</v>
      </c>
      <c r="AM360" s="346"/>
      <c r="AN360" s="346"/>
      <c r="AO360" s="324"/>
    </row>
    <row r="361" spans="1:41" ht="12" customHeight="1" x14ac:dyDescent="0.2">
      <c r="A361" s="29">
        <v>361</v>
      </c>
      <c r="B361" s="592"/>
      <c r="C361" s="518"/>
      <c r="D361" s="627" t="s">
        <v>998</v>
      </c>
      <c r="E361" s="628">
        <v>0.1251263355667673</v>
      </c>
      <c r="F361" s="628">
        <v>7.4516442373078924E-3</v>
      </c>
      <c r="G361" s="628">
        <v>1.5897752003596312E-2</v>
      </c>
      <c r="H361" s="628">
        <v>5.8057421527586814E-4</v>
      </c>
      <c r="I361" s="628">
        <v>0.30661164419093928</v>
      </c>
      <c r="J361" s="629">
        <v>5.6070625913487993E-2</v>
      </c>
      <c r="K361" s="630">
        <v>1.2599037024712157E-3</v>
      </c>
      <c r="L361" s="228">
        <v>119.70891773668521</v>
      </c>
      <c r="M361" s="228">
        <v>6.7248210607833858</v>
      </c>
      <c r="N361" s="228">
        <v>101.67739758408973</v>
      </c>
      <c r="O361" s="228">
        <v>3.6840536832974395</v>
      </c>
      <c r="P361" s="228">
        <v>455.16628639861511</v>
      </c>
      <c r="Q361" s="228">
        <v>49.864819912371154</v>
      </c>
      <c r="R361" s="228"/>
      <c r="S361" s="228"/>
      <c r="T361" s="631">
        <v>104.04963429537781</v>
      </c>
      <c r="U361" s="228">
        <v>7.1548000911610021</v>
      </c>
      <c r="V361" s="228">
        <v>7.3585750169765634</v>
      </c>
      <c r="W361" s="228">
        <v>6.6743940297174465E-3</v>
      </c>
      <c r="X361" s="631">
        <v>535.7614172873873</v>
      </c>
      <c r="Y361" s="633">
        <v>698.94608871995524</v>
      </c>
      <c r="Z361" s="634">
        <v>0.28307671668291934</v>
      </c>
      <c r="AA361" s="634">
        <v>3.1099186127225559E-5</v>
      </c>
      <c r="AB361" s="635">
        <v>2.5528757196899583E-3</v>
      </c>
      <c r="AC361" s="635">
        <v>5.7914415581761822E-5</v>
      </c>
      <c r="AD361" s="636">
        <v>8.3401413364162805E-2</v>
      </c>
      <c r="AE361" s="636">
        <v>1.6854613821170787E-3</v>
      </c>
      <c r="AF361" s="637">
        <v>1.4672109654892569</v>
      </c>
      <c r="AG361" s="638">
        <v>4.5527585619128711E-5</v>
      </c>
      <c r="AH361" s="228">
        <v>101.67739758408973</v>
      </c>
      <c r="AI361" s="228">
        <v>12.753697390429998</v>
      </c>
      <c r="AJ361" s="228">
        <v>1.0986133544165859</v>
      </c>
      <c r="AM361" s="346"/>
      <c r="AN361" s="346"/>
      <c r="AO361" s="324"/>
    </row>
    <row r="362" spans="1:41" ht="12" customHeight="1" x14ac:dyDescent="0.2">
      <c r="A362" s="333">
        <v>362</v>
      </c>
      <c r="B362" s="592"/>
      <c r="C362" s="518"/>
      <c r="D362" s="627" t="s">
        <v>999</v>
      </c>
      <c r="E362" s="628">
        <v>0.11774252912076051</v>
      </c>
      <c r="F362" s="628">
        <v>1.4718987721129792E-2</v>
      </c>
      <c r="G362" s="628">
        <v>1.6608692391256154E-2</v>
      </c>
      <c r="H362" s="628">
        <v>9.1521506084268445E-4</v>
      </c>
      <c r="I362" s="628">
        <v>0.22040078563649174</v>
      </c>
      <c r="J362" s="629">
        <v>5.9133678705175587E-2</v>
      </c>
      <c r="K362" s="630">
        <v>2.4090213301359064E-3</v>
      </c>
      <c r="L362" s="228">
        <v>113.02335609923917</v>
      </c>
      <c r="M362" s="228">
        <v>13.371067400367322</v>
      </c>
      <c r="N362" s="228">
        <v>106.18711650497599</v>
      </c>
      <c r="O362" s="228">
        <v>5.8034673439791966</v>
      </c>
      <c r="P362" s="228">
        <v>572.02131044364182</v>
      </c>
      <c r="Q362" s="228">
        <v>88.618381534096557</v>
      </c>
      <c r="R362" s="228"/>
      <c r="S362" s="228"/>
      <c r="T362" s="631">
        <v>106.81344991702527</v>
      </c>
      <c r="U362" s="228">
        <v>11.343575924099783</v>
      </c>
      <c r="V362" s="228">
        <v>0.26072126563991815</v>
      </c>
      <c r="W362" s="228">
        <v>0.60962805424388211</v>
      </c>
      <c r="X362" s="226">
        <v>139.29068411602816</v>
      </c>
      <c r="Y362" s="633">
        <v>192.85493732544336</v>
      </c>
      <c r="Z362" s="602"/>
      <c r="AA362" s="602"/>
      <c r="AB362" s="602"/>
      <c r="AC362" s="602"/>
      <c r="AD362" s="639"/>
      <c r="AE362" s="639"/>
      <c r="AF362" s="602"/>
      <c r="AG362" s="640"/>
      <c r="AH362" s="228">
        <v>106.18711650497599</v>
      </c>
      <c r="AI362" s="223"/>
      <c r="AJ362" s="223"/>
      <c r="AK362" s="29"/>
      <c r="AM362" s="346"/>
      <c r="AN362" s="346"/>
      <c r="AO362" s="324"/>
    </row>
    <row r="363" spans="1:41" ht="12" customHeight="1" x14ac:dyDescent="0.2">
      <c r="A363" s="29">
        <v>363</v>
      </c>
      <c r="B363" s="592"/>
      <c r="C363" s="518"/>
      <c r="D363" s="627" t="s">
        <v>1000</v>
      </c>
      <c r="E363" s="628">
        <v>0.10087045683954493</v>
      </c>
      <c r="F363" s="628">
        <v>7.0798964950531031E-3</v>
      </c>
      <c r="G363" s="628">
        <v>1.594315287625744E-2</v>
      </c>
      <c r="H363" s="628">
        <v>5.3829515388397094E-4</v>
      </c>
      <c r="I363" s="628">
        <v>0.24052118953124105</v>
      </c>
      <c r="J363" s="629">
        <v>5.0850527611031766E-2</v>
      </c>
      <c r="K363" s="630">
        <v>1.2838970666846838E-3</v>
      </c>
      <c r="L363" s="228">
        <v>97.579521015215235</v>
      </c>
      <c r="M363" s="228">
        <v>6.5301115814548725</v>
      </c>
      <c r="N363" s="228">
        <v>101.9654839482817</v>
      </c>
      <c r="O363" s="228">
        <v>3.4156177974477857</v>
      </c>
      <c r="P363" s="228">
        <v>234.06019520966964</v>
      </c>
      <c r="Q363" s="228">
        <v>58.270825202973306</v>
      </c>
      <c r="R363" s="228"/>
      <c r="S363" s="228"/>
      <c r="T363" s="631">
        <v>101.32611287078906</v>
      </c>
      <c r="U363" s="228">
        <v>6.556058798614691</v>
      </c>
      <c r="V363" s="228">
        <v>0.44280480684239409</v>
      </c>
      <c r="W363" s="228">
        <v>0.5057752310649275</v>
      </c>
      <c r="X363" s="631">
        <v>218.61328699540917</v>
      </c>
      <c r="Y363" s="633">
        <v>436.21515674924933</v>
      </c>
      <c r="Z363" s="634">
        <v>0.28304094645259842</v>
      </c>
      <c r="AA363" s="634">
        <v>3.4782802405019646E-5</v>
      </c>
      <c r="AB363" s="635">
        <v>2.4075006626602825E-3</v>
      </c>
      <c r="AC363" s="635">
        <v>2.7936458223584105E-5</v>
      </c>
      <c r="AD363" s="636">
        <v>8.0030331929649631E-2</v>
      </c>
      <c r="AE363" s="636">
        <v>1.29843337687016E-3</v>
      </c>
      <c r="AF363" s="637">
        <v>1.4672153040309623</v>
      </c>
      <c r="AG363" s="638">
        <v>4.5796588587501241E-5</v>
      </c>
      <c r="AH363" s="228">
        <v>101.9654839482817</v>
      </c>
      <c r="AI363" s="228">
        <v>11.588670138251688</v>
      </c>
      <c r="AJ363" s="228">
        <v>1.228896484447165</v>
      </c>
      <c r="AM363" s="346"/>
      <c r="AN363" s="346"/>
      <c r="AO363" s="324"/>
    </row>
    <row r="364" spans="1:41" ht="12" customHeight="1" x14ac:dyDescent="0.2">
      <c r="A364" s="333">
        <v>364</v>
      </c>
      <c r="B364" s="592"/>
      <c r="C364" s="518"/>
      <c r="D364" s="627" t="s">
        <v>1001</v>
      </c>
      <c r="E364" s="602">
        <v>8.1039603768367899E-2</v>
      </c>
      <c r="F364" s="602">
        <v>1.1827245993529332E-2</v>
      </c>
      <c r="G364" s="602">
        <v>1.5582691804432171E-2</v>
      </c>
      <c r="H364" s="602">
        <v>8.8806456992173626E-4</v>
      </c>
      <c r="I364" s="602">
        <v>0.19524761885870806</v>
      </c>
      <c r="J364" s="641">
        <v>4.8135111471158287E-2</v>
      </c>
      <c r="K364" s="630">
        <v>1.7436739242057281E-3</v>
      </c>
      <c r="L364" s="223">
        <v>79.1218705583983</v>
      </c>
      <c r="M364" s="223">
        <v>11.108922473022311</v>
      </c>
      <c r="N364" s="223">
        <v>99.677862162929415</v>
      </c>
      <c r="O364" s="223">
        <v>5.6369925210150971</v>
      </c>
      <c r="P364" s="223">
        <v>105.91516143764139</v>
      </c>
      <c r="Q364" s="223">
        <v>85.59491847351822</v>
      </c>
      <c r="R364" s="223"/>
      <c r="S364" s="223"/>
      <c r="T364" s="226">
        <v>96.4999866478786</v>
      </c>
      <c r="U364" s="223">
        <v>10.719330444074238</v>
      </c>
      <c r="V364" s="223">
        <v>3.2793924492891104</v>
      </c>
      <c r="W364" s="223">
        <v>7.0154863899397957E-2</v>
      </c>
      <c r="X364" s="226">
        <v>299.1954668111137</v>
      </c>
      <c r="Y364" s="633">
        <v>360.80779136518163</v>
      </c>
      <c r="Z364" s="602"/>
      <c r="AA364" s="602"/>
      <c r="AB364" s="602"/>
      <c r="AC364" s="602"/>
      <c r="AD364" s="639"/>
      <c r="AE364" s="639"/>
      <c r="AF364" s="602"/>
      <c r="AG364" s="640"/>
      <c r="AH364" s="228">
        <v>99.677862162929415</v>
      </c>
      <c r="AI364" s="223"/>
      <c r="AJ364" s="223"/>
      <c r="AK364" s="29"/>
      <c r="AM364" s="346"/>
      <c r="AN364" s="346"/>
      <c r="AO364" s="324"/>
    </row>
    <row r="365" spans="1:41" ht="12" customHeight="1" x14ac:dyDescent="0.2">
      <c r="A365" s="29">
        <v>365</v>
      </c>
      <c r="B365" s="592"/>
      <c r="C365" s="518"/>
      <c r="D365" s="627" t="s">
        <v>1002</v>
      </c>
      <c r="E365" s="602">
        <v>0.10100811058245295</v>
      </c>
      <c r="F365" s="602">
        <v>9.7431563833491035E-3</v>
      </c>
      <c r="G365" s="602">
        <v>1.6477317517544419E-2</v>
      </c>
      <c r="H365" s="602">
        <v>5.0142895271118289E-4</v>
      </c>
      <c r="I365" s="602">
        <v>0.15774277424290908</v>
      </c>
      <c r="J365" s="641">
        <v>5.156234741494032E-2</v>
      </c>
      <c r="K365" s="630">
        <v>1.6627829171031133E-3</v>
      </c>
      <c r="L365" s="223">
        <v>97.706477406013832</v>
      </c>
      <c r="M365" s="223">
        <v>8.9854341505716082</v>
      </c>
      <c r="N365" s="223">
        <v>105.35400187419349</v>
      </c>
      <c r="O365" s="223">
        <v>3.1800205045133678</v>
      </c>
      <c r="P365" s="223">
        <v>266.0499450653848</v>
      </c>
      <c r="Q365" s="223">
        <v>73.995806222755107</v>
      </c>
      <c r="R365" s="223"/>
      <c r="S365" s="223"/>
      <c r="T365" s="226">
        <v>104.82197749475267</v>
      </c>
      <c r="U365" s="223">
        <v>6.2356013920460658</v>
      </c>
      <c r="V365" s="223">
        <v>0.71933518168733535</v>
      </c>
      <c r="W365" s="223">
        <v>0.39636275165563883</v>
      </c>
      <c r="X365" s="226">
        <v>293.00297582673284</v>
      </c>
      <c r="Y365" s="633">
        <v>455.3051040814392</v>
      </c>
      <c r="Z365" s="634">
        <v>0.28304163341299104</v>
      </c>
      <c r="AA365" s="634">
        <v>3.0645138932912642E-5</v>
      </c>
      <c r="AB365" s="635">
        <v>2.447664511028728E-3</v>
      </c>
      <c r="AC365" s="635">
        <v>6.0754032502164122E-5</v>
      </c>
      <c r="AD365" s="636">
        <v>7.8824035811622034E-2</v>
      </c>
      <c r="AE365" s="636">
        <v>2.4419470883681868E-3</v>
      </c>
      <c r="AF365" s="637">
        <v>1.4672773344077823</v>
      </c>
      <c r="AG365" s="638">
        <v>4.6953376019187781E-5</v>
      </c>
      <c r="AH365" s="223">
        <v>105.35400187419349</v>
      </c>
      <c r="AI365" s="223">
        <v>11.679299061449473</v>
      </c>
      <c r="AJ365" s="223">
        <v>1.0827078180473109</v>
      </c>
      <c r="AM365" s="346"/>
      <c r="AN365" s="346"/>
      <c r="AO365" s="324"/>
    </row>
    <row r="366" spans="1:41" ht="12" customHeight="1" x14ac:dyDescent="0.2">
      <c r="A366" s="333">
        <v>366</v>
      </c>
      <c r="B366" s="642" t="s">
        <v>301</v>
      </c>
      <c r="C366" s="518"/>
      <c r="D366" s="662" t="s">
        <v>1003</v>
      </c>
      <c r="E366" s="663">
        <v>4.4888847993651219E-2</v>
      </c>
      <c r="F366" s="663">
        <v>2.9365038684511856E-3</v>
      </c>
      <c r="G366" s="663">
        <v>5.8727499982640053E-3</v>
      </c>
      <c r="H366" s="663">
        <v>2.3687768873885696E-4</v>
      </c>
      <c r="I366" s="663">
        <v>0.30829077573569086</v>
      </c>
      <c r="J366" s="650">
        <v>4.9071680636548799E-2</v>
      </c>
      <c r="K366" s="664">
        <v>1.2210988553943189E-3</v>
      </c>
      <c r="L366" s="647">
        <v>44.585991981766426</v>
      </c>
      <c r="M366" s="647">
        <v>2.8535822442490142</v>
      </c>
      <c r="N366" s="647">
        <v>37.747446391462958</v>
      </c>
      <c r="O366" s="647">
        <v>1.5180962921150074</v>
      </c>
      <c r="P366" s="647">
        <v>151.25738126694509</v>
      </c>
      <c r="Q366" s="647">
        <v>58.306291162549961</v>
      </c>
      <c r="R366" s="647"/>
      <c r="S366" s="647"/>
      <c r="T366" s="648">
        <v>38.585860430275254</v>
      </c>
      <c r="U366" s="647">
        <v>2.9573898793356137</v>
      </c>
      <c r="V366" s="647">
        <v>5.9827950447427423</v>
      </c>
      <c r="W366" s="647">
        <v>1.4446088009937814E-2</v>
      </c>
      <c r="X366" s="648">
        <v>2008.9837946356529</v>
      </c>
      <c r="Y366" s="649">
        <v>1463.2504492572514</v>
      </c>
      <c r="Z366" s="665">
        <v>0.28292458151223565</v>
      </c>
      <c r="AA366" s="665">
        <v>8.7335241469028451E-5</v>
      </c>
      <c r="AB366" s="653">
        <v>6.2854323395823896E-3</v>
      </c>
      <c r="AC366" s="653">
        <v>3.9833972460777184E-4</v>
      </c>
      <c r="AD366" s="654">
        <v>0.23635231091802517</v>
      </c>
      <c r="AE366" s="654">
        <v>1.2106266679090767E-2</v>
      </c>
      <c r="AF366" s="655">
        <v>1.4672032622279632</v>
      </c>
      <c r="AG366" s="656">
        <v>1.0184375373692999E-4</v>
      </c>
      <c r="AH366" s="647">
        <v>37.747446391462958</v>
      </c>
      <c r="AI366" s="647">
        <v>6.0674430687764547</v>
      </c>
      <c r="AJ366" s="647">
        <v>3.0868735760682378</v>
      </c>
      <c r="AM366" s="346"/>
      <c r="AN366" s="346"/>
      <c r="AO366" s="324"/>
    </row>
    <row r="367" spans="1:41" ht="12" customHeight="1" x14ac:dyDescent="0.2">
      <c r="A367" s="29">
        <v>367</v>
      </c>
      <c r="B367" s="592"/>
      <c r="C367" s="518"/>
      <c r="D367" s="627" t="s">
        <v>1004</v>
      </c>
      <c r="E367" s="225">
        <v>4.7141890899923579E-2</v>
      </c>
      <c r="F367" s="225">
        <v>6.6438182239461768E-3</v>
      </c>
      <c r="G367" s="225">
        <v>6.3133868388390779E-3</v>
      </c>
      <c r="H367" s="225">
        <v>3.7284979126463066E-4</v>
      </c>
      <c r="I367" s="225">
        <v>0.20952254705046161</v>
      </c>
      <c r="J367" s="639">
        <v>6.766342729503555E-2</v>
      </c>
      <c r="K367" s="604">
        <v>3.0088925815457651E-3</v>
      </c>
      <c r="L367" s="223">
        <v>46.773055897438695</v>
      </c>
      <c r="M367" s="223">
        <v>6.4423174090727287</v>
      </c>
      <c r="N367" s="223">
        <v>40.570771303255498</v>
      </c>
      <c r="O367" s="223">
        <v>2.3884648794704386</v>
      </c>
      <c r="P367" s="223">
        <v>858.2618766551783</v>
      </c>
      <c r="Q367" s="223">
        <v>92.31564877380994</v>
      </c>
      <c r="R367" s="223"/>
      <c r="S367" s="223"/>
      <c r="T367" s="226">
        <v>40.942356926769811</v>
      </c>
      <c r="U367" s="223">
        <v>4.714667318333027</v>
      </c>
      <c r="V367" s="223">
        <v>0.93870007193812743</v>
      </c>
      <c r="W367" s="223">
        <v>0.33260978837839372</v>
      </c>
      <c r="X367" s="226">
        <v>164.42550117287749</v>
      </c>
      <c r="Y367" s="633">
        <v>175.85695960748905</v>
      </c>
      <c r="Z367" s="666">
        <v>0.28303304291731896</v>
      </c>
      <c r="AA367" s="666">
        <v>6.4784260190176745E-5</v>
      </c>
      <c r="AB367" s="635">
        <v>7.127641627164259E-4</v>
      </c>
      <c r="AC367" s="635">
        <v>7.832710776921309E-6</v>
      </c>
      <c r="AD367" s="636">
        <v>2.3494084975548876E-2</v>
      </c>
      <c r="AE367" s="636">
        <v>1.5355803351120391E-4</v>
      </c>
      <c r="AF367" s="637">
        <v>1.4673225705715764</v>
      </c>
      <c r="AG367" s="638">
        <v>9.5334751040667624E-5</v>
      </c>
      <c r="AH367" s="223">
        <v>40.570771303255498</v>
      </c>
      <c r="AI367" s="667">
        <v>10.10302706810479</v>
      </c>
      <c r="AJ367" s="223">
        <v>2.2889292190912793</v>
      </c>
      <c r="AM367" s="346"/>
      <c r="AN367" s="346"/>
      <c r="AO367" s="324"/>
    </row>
    <row r="368" spans="1:41" ht="12" customHeight="1" x14ac:dyDescent="0.2">
      <c r="A368" s="333">
        <v>368</v>
      </c>
      <c r="B368" s="592"/>
      <c r="C368" s="518"/>
      <c r="D368" s="627" t="s">
        <v>1005</v>
      </c>
      <c r="E368" s="668">
        <v>4.7199743924218385E-2</v>
      </c>
      <c r="F368" s="668">
        <v>3.8229508070514412E-3</v>
      </c>
      <c r="G368" s="668">
        <v>5.9716076311682985E-3</v>
      </c>
      <c r="H368" s="668">
        <v>3.2796133091636488E-4</v>
      </c>
      <c r="I368" s="225">
        <v>0.33903326569522896</v>
      </c>
      <c r="J368" s="669">
        <v>4.8667738052916111E-2</v>
      </c>
      <c r="K368" s="604">
        <v>2.1062777617198605E-3</v>
      </c>
      <c r="L368" s="228">
        <v>46.829152743805054</v>
      </c>
      <c r="M368" s="228">
        <v>3.7067994768298038</v>
      </c>
      <c r="N368" s="228">
        <v>38.380971788057039</v>
      </c>
      <c r="O368" s="228">
        <v>2.1016244979137277</v>
      </c>
      <c r="P368" s="228">
        <v>131.85496135423884</v>
      </c>
      <c r="Q368" s="228">
        <v>101.77181285253616</v>
      </c>
      <c r="R368" s="228"/>
      <c r="S368" s="228"/>
      <c r="T368" s="631">
        <v>39.522342731234417</v>
      </c>
      <c r="U368" s="228">
        <v>4.0884453609266602</v>
      </c>
      <c r="V368" s="228">
        <v>5.5093680815177546</v>
      </c>
      <c r="W368" s="228">
        <v>1.8914895183987132E-2</v>
      </c>
      <c r="X368" s="631">
        <v>256.12561648526849</v>
      </c>
      <c r="Y368" s="633">
        <v>307.24758891776349</v>
      </c>
      <c r="Z368" s="628"/>
      <c r="AA368" s="602"/>
      <c r="AB368" s="628"/>
      <c r="AC368" s="628"/>
      <c r="AD368" s="669"/>
      <c r="AE368" s="639"/>
      <c r="AF368" s="628"/>
      <c r="AG368" s="640"/>
      <c r="AH368" s="228">
        <v>38.380971788057039</v>
      </c>
      <c r="AI368" s="228"/>
      <c r="AJ368" s="228"/>
      <c r="AM368" s="346"/>
      <c r="AN368" s="346"/>
      <c r="AO368" s="324"/>
    </row>
    <row r="369" spans="1:41" ht="12" customHeight="1" x14ac:dyDescent="0.2">
      <c r="A369" s="29">
        <v>369</v>
      </c>
      <c r="B369" s="592"/>
      <c r="C369" s="518"/>
      <c r="D369" s="627" t="s">
        <v>1006</v>
      </c>
      <c r="E369" s="668">
        <v>5.973390663217186E-2</v>
      </c>
      <c r="F369" s="668">
        <v>4.9230771065830849E-3</v>
      </c>
      <c r="G369" s="668">
        <v>5.6377448875799437E-3</v>
      </c>
      <c r="H369" s="668">
        <v>3.2599589357974653E-4</v>
      </c>
      <c r="I369" s="225">
        <v>0.35080113912486421</v>
      </c>
      <c r="J369" s="669">
        <v>6.6235004663702732E-2</v>
      </c>
      <c r="K369" s="604">
        <v>2.0224475899505742E-3</v>
      </c>
      <c r="L369" s="228">
        <v>58.910336732717447</v>
      </c>
      <c r="M369" s="228">
        <v>4.7170417334171875</v>
      </c>
      <c r="N369" s="228">
        <v>36.241175070356995</v>
      </c>
      <c r="O369" s="228">
        <v>2.0897232252528655</v>
      </c>
      <c r="P369" s="228">
        <v>813.81122775862934</v>
      </c>
      <c r="Q369" s="228">
        <v>63.837390437093163</v>
      </c>
      <c r="R369" s="228"/>
      <c r="S369" s="228"/>
      <c r="T369" s="631">
        <v>37.171220040898199</v>
      </c>
      <c r="U369" s="228">
        <v>4.1626161863695099</v>
      </c>
      <c r="V369" s="228">
        <v>25.557512971322144</v>
      </c>
      <c r="W369" s="228">
        <v>4.2938951601057325E-7</v>
      </c>
      <c r="X369" s="631">
        <v>1943.5077848990495</v>
      </c>
      <c r="Y369" s="633">
        <v>763.6967893216497</v>
      </c>
      <c r="Z369" s="666">
        <v>0.28294739360874266</v>
      </c>
      <c r="AA369" s="666">
        <v>2.8357531287822523E-5</v>
      </c>
      <c r="AB369" s="635">
        <v>1.1242805491878561E-3</v>
      </c>
      <c r="AC369" s="635">
        <v>7.9491903541251057E-5</v>
      </c>
      <c r="AD369" s="636">
        <v>3.9499768431864514E-2</v>
      </c>
      <c r="AE369" s="636">
        <v>3.8501990352463661E-3</v>
      </c>
      <c r="AF369" s="637">
        <v>1.4671927764398276</v>
      </c>
      <c r="AG369" s="638">
        <v>5.3807428113529356E-5</v>
      </c>
      <c r="AH369" s="228">
        <v>36.241175070356995</v>
      </c>
      <c r="AI369" s="228">
        <v>6.970979403237096</v>
      </c>
      <c r="AJ369" s="228">
        <v>1.0022192085301582</v>
      </c>
      <c r="AM369" s="346"/>
      <c r="AN369" s="346"/>
      <c r="AO369" s="324"/>
    </row>
    <row r="370" spans="1:41" ht="12" customHeight="1" x14ac:dyDescent="0.2">
      <c r="A370" s="333">
        <v>370</v>
      </c>
      <c r="B370" s="592"/>
      <c r="C370" s="518"/>
      <c r="D370" s="627" t="s">
        <v>1007</v>
      </c>
      <c r="E370" s="225">
        <v>4.0454333120584537E-2</v>
      </c>
      <c r="F370" s="225">
        <v>3.3694541665681733E-3</v>
      </c>
      <c r="G370" s="225">
        <v>5.7169856804235846E-3</v>
      </c>
      <c r="H370" s="225">
        <v>2.0228998407974499E-4</v>
      </c>
      <c r="I370" s="225">
        <v>0.21241382196022338</v>
      </c>
      <c r="J370" s="639">
        <v>4.9141038300811325E-2</v>
      </c>
      <c r="K370" s="604">
        <v>1.1993958468834178E-3</v>
      </c>
      <c r="L370" s="223">
        <v>40.267529601526533</v>
      </c>
      <c r="M370" s="223">
        <v>3.2882622048366859</v>
      </c>
      <c r="N370" s="223">
        <v>36.749110307527992</v>
      </c>
      <c r="O370" s="223">
        <v>1.2966321945815187</v>
      </c>
      <c r="P370" s="223">
        <v>154.56579494082948</v>
      </c>
      <c r="Q370" s="223">
        <v>57.154280076495191</v>
      </c>
      <c r="R370" s="223"/>
      <c r="S370" s="223"/>
      <c r="T370" s="226">
        <v>37.002436705392569</v>
      </c>
      <c r="U370" s="223">
        <v>2.5499654305660937</v>
      </c>
      <c r="V370" s="223">
        <v>1.1553799637194735</v>
      </c>
      <c r="W370" s="223">
        <v>0.28242701099298384</v>
      </c>
      <c r="X370" s="226">
        <v>1505.6249169337107</v>
      </c>
      <c r="Y370" s="633">
        <v>1106.7939071848039</v>
      </c>
      <c r="Z370" s="666">
        <v>0.28298667380040804</v>
      </c>
      <c r="AA370" s="666">
        <v>5.6876521268172306E-5</v>
      </c>
      <c r="AB370" s="635">
        <v>1.6074930816686833E-3</v>
      </c>
      <c r="AC370" s="635">
        <v>1.2204917602173958E-4</v>
      </c>
      <c r="AD370" s="636">
        <v>5.7032056346684991E-2</v>
      </c>
      <c r="AE370" s="636">
        <v>5.7877669947097301E-3</v>
      </c>
      <c r="AF370" s="637">
        <v>1.467272514712421</v>
      </c>
      <c r="AG370" s="638">
        <v>6.8937306616295634E-5</v>
      </c>
      <c r="AH370" s="223">
        <v>36.749110307527992</v>
      </c>
      <c r="AI370" s="223">
        <v>8.3592467054915485</v>
      </c>
      <c r="AJ370" s="223">
        <v>2.0098657122026746</v>
      </c>
      <c r="AM370" s="346"/>
      <c r="AN370" s="346"/>
      <c r="AO370" s="324"/>
    </row>
    <row r="371" spans="1:41" ht="12" customHeight="1" x14ac:dyDescent="0.2">
      <c r="A371" s="29">
        <v>371</v>
      </c>
      <c r="B371" s="592"/>
      <c r="C371" s="518"/>
      <c r="D371" s="627" t="s">
        <v>1008</v>
      </c>
      <c r="E371" s="668">
        <v>4.232991830252731E-2</v>
      </c>
      <c r="F371" s="668">
        <v>6.3178743434880681E-3</v>
      </c>
      <c r="G371" s="668">
        <v>5.9027798048615797E-3</v>
      </c>
      <c r="H371" s="668">
        <v>2.9382751568334453E-4</v>
      </c>
      <c r="I371" s="225">
        <v>0.16675633097361442</v>
      </c>
      <c r="J371" s="669">
        <v>5.9710525700292942E-2</v>
      </c>
      <c r="K371" s="604">
        <v>2.4208751183279957E-3</v>
      </c>
      <c r="L371" s="228">
        <v>42.096271990157497</v>
      </c>
      <c r="M371" s="228">
        <v>6.1545413101363726</v>
      </c>
      <c r="N371" s="228">
        <v>37.939897853649896</v>
      </c>
      <c r="O371" s="228">
        <v>1.8830188187401797</v>
      </c>
      <c r="P371" s="228">
        <v>593.10093409899685</v>
      </c>
      <c r="Q371" s="228">
        <v>87.881759303044021</v>
      </c>
      <c r="R371" s="228"/>
      <c r="S371" s="228"/>
      <c r="T371" s="631">
        <v>38.116568426532851</v>
      </c>
      <c r="U371" s="228">
        <v>3.7295855180437574</v>
      </c>
      <c r="V371" s="228">
        <v>0.45823379081726173</v>
      </c>
      <c r="W371" s="228">
        <v>0.49845231622572006</v>
      </c>
      <c r="X371" s="631">
        <v>455.27245109012472</v>
      </c>
      <c r="Y371" s="633">
        <v>450.90320562395158</v>
      </c>
      <c r="Z371" s="628"/>
      <c r="AA371" s="602"/>
      <c r="AB371" s="628"/>
      <c r="AC371" s="628"/>
      <c r="AD371" s="669"/>
      <c r="AE371" s="639"/>
      <c r="AF371" s="628"/>
      <c r="AG371" s="640"/>
      <c r="AH371" s="228">
        <v>37.939897853649896</v>
      </c>
      <c r="AI371" s="228"/>
      <c r="AJ371" s="228"/>
      <c r="AM371" s="346"/>
      <c r="AN371" s="346"/>
      <c r="AO371" s="324"/>
    </row>
    <row r="372" spans="1:41" ht="12" customHeight="1" x14ac:dyDescent="0.2">
      <c r="A372" s="333">
        <v>372</v>
      </c>
      <c r="B372" s="592"/>
      <c r="C372" s="518"/>
      <c r="D372" s="627" t="s">
        <v>1009</v>
      </c>
      <c r="E372" s="225">
        <v>6.361414324877307E-2</v>
      </c>
      <c r="F372" s="225">
        <v>1.4382130536547147E-2</v>
      </c>
      <c r="G372" s="225">
        <v>5.4537823644742025E-3</v>
      </c>
      <c r="H372" s="225">
        <v>4.3445172676381892E-4</v>
      </c>
      <c r="I372" s="225">
        <v>0.17617496142432079</v>
      </c>
      <c r="J372" s="639">
        <v>0.12068778412336156</v>
      </c>
      <c r="K372" s="604">
        <v>5.7649098189034801E-3</v>
      </c>
      <c r="L372" s="223">
        <v>62.621391911893951</v>
      </c>
      <c r="M372" s="223">
        <v>13.72995245431035</v>
      </c>
      <c r="N372" s="223">
        <v>35.061816890817887</v>
      </c>
      <c r="O372" s="223">
        <v>2.7854644559263817</v>
      </c>
      <c r="P372" s="223">
        <v>1966.4161369985482</v>
      </c>
      <c r="Q372" s="223">
        <v>85.185618689555227</v>
      </c>
      <c r="R372" s="223"/>
      <c r="S372" s="223"/>
      <c r="T372" s="226">
        <v>35.182940727503059</v>
      </c>
      <c r="U372" s="223">
        <v>5.5695219412191559</v>
      </c>
      <c r="V372" s="223">
        <v>4.0451648578569888</v>
      </c>
      <c r="W372" s="223">
        <v>4.4298060024320719E-2</v>
      </c>
      <c r="X372" s="226">
        <v>160.05076417616326</v>
      </c>
      <c r="Y372" s="633">
        <v>197.65872675188879</v>
      </c>
      <c r="Z372" s="602"/>
      <c r="AA372" s="602"/>
      <c r="AB372" s="602"/>
      <c r="AC372" s="602"/>
      <c r="AD372" s="639"/>
      <c r="AE372" s="639"/>
      <c r="AF372" s="602"/>
      <c r="AG372" s="640"/>
      <c r="AH372" s="223">
        <v>35.061816890817887</v>
      </c>
      <c r="AI372" s="223"/>
      <c r="AJ372" s="223"/>
      <c r="AM372" s="346"/>
      <c r="AN372" s="346"/>
      <c r="AO372" s="324"/>
    </row>
    <row r="373" spans="1:41" ht="12" customHeight="1" x14ac:dyDescent="0.2">
      <c r="A373" s="29">
        <v>373</v>
      </c>
      <c r="B373" s="592"/>
      <c r="C373" s="518"/>
      <c r="D373" s="627" t="s">
        <v>1010</v>
      </c>
      <c r="E373" s="668">
        <v>3.0177636647244321E-2</v>
      </c>
      <c r="F373" s="668">
        <v>4.4023983730506451E-3</v>
      </c>
      <c r="G373" s="668">
        <v>5.370628563805953E-3</v>
      </c>
      <c r="H373" s="668">
        <v>4.9937627944272411E-4</v>
      </c>
      <c r="I373" s="225">
        <v>0.31869018051320541</v>
      </c>
      <c r="J373" s="669">
        <v>4.2036558578794236E-2</v>
      </c>
      <c r="K373" s="604">
        <v>2.0646989530997226E-3</v>
      </c>
      <c r="L373" s="228">
        <v>30.18860754009895</v>
      </c>
      <c r="M373" s="228">
        <v>4.3391746652832675</v>
      </c>
      <c r="N373" s="228">
        <v>34.528658612733928</v>
      </c>
      <c r="O373" s="228">
        <v>3.2019896330253661</v>
      </c>
      <c r="P373" s="228">
        <v>-224.34582912521287</v>
      </c>
      <c r="Q373" s="228">
        <v>123.65939583365295</v>
      </c>
      <c r="R373" s="228"/>
      <c r="S373" s="228"/>
      <c r="T373" s="631">
        <v>33.271344567425814</v>
      </c>
      <c r="U373" s="228">
        <v>5.8523618120115088</v>
      </c>
      <c r="V373" s="228">
        <v>0.933268145984542</v>
      </c>
      <c r="W373" s="228">
        <v>0.33401087864934909</v>
      </c>
      <c r="X373" s="631">
        <v>258.7826024094781</v>
      </c>
      <c r="Y373" s="633">
        <v>243.13140184725071</v>
      </c>
      <c r="Z373" s="666">
        <v>0.28297567898621673</v>
      </c>
      <c r="AA373" s="666">
        <v>6.2356018552922257E-5</v>
      </c>
      <c r="AB373" s="635">
        <v>1.2440767671107614E-3</v>
      </c>
      <c r="AC373" s="635">
        <v>7.108379312902057E-6</v>
      </c>
      <c r="AD373" s="636">
        <v>4.1928940659781769E-2</v>
      </c>
      <c r="AE373" s="636">
        <v>3.8063576215380615E-4</v>
      </c>
      <c r="AF373" s="637">
        <v>1.467228275560688</v>
      </c>
      <c r="AG373" s="638">
        <v>1.2130679778789473E-4</v>
      </c>
      <c r="AH373" s="228">
        <v>34.528658612733928</v>
      </c>
      <c r="AI373" s="228">
        <v>7.9322916640371641</v>
      </c>
      <c r="AJ373" s="228">
        <v>2.2035822575395079</v>
      </c>
      <c r="AM373" s="346"/>
      <c r="AN373" s="346"/>
      <c r="AO373" s="324"/>
    </row>
    <row r="374" spans="1:41" ht="12" customHeight="1" x14ac:dyDescent="0.2">
      <c r="A374" s="333">
        <v>374</v>
      </c>
      <c r="B374" s="592"/>
      <c r="C374" s="518"/>
      <c r="D374" s="627" t="s">
        <v>1011</v>
      </c>
      <c r="E374" s="668">
        <v>4.4381894802405633E-2</v>
      </c>
      <c r="F374" s="668">
        <v>4.5924482466432924E-3</v>
      </c>
      <c r="G374" s="668">
        <v>5.7007926997536896E-3</v>
      </c>
      <c r="H374" s="668">
        <v>4.7681661622756943E-4</v>
      </c>
      <c r="I374" s="225">
        <v>0.40415476705244918</v>
      </c>
      <c r="J374" s="669">
        <v>5.1012037127437723E-2</v>
      </c>
      <c r="K374" s="604">
        <v>1.4734027254080003E-3</v>
      </c>
      <c r="L374" s="228">
        <v>44.093234696898207</v>
      </c>
      <c r="M374" s="228">
        <v>4.4649319811149519</v>
      </c>
      <c r="N374" s="228">
        <v>36.645316196363829</v>
      </c>
      <c r="O374" s="228">
        <v>3.0563338712941936</v>
      </c>
      <c r="P374" s="228">
        <v>241.37398177734551</v>
      </c>
      <c r="Q374" s="228">
        <v>66.571663602938074</v>
      </c>
      <c r="R374" s="228"/>
      <c r="S374" s="228"/>
      <c r="T374" s="631">
        <v>38.18223691522337</v>
      </c>
      <c r="U374" s="228">
        <v>5.8502606173916094</v>
      </c>
      <c r="V374" s="228">
        <v>3.0263424523015923</v>
      </c>
      <c r="W374" s="228">
        <v>8.192304043023188E-2</v>
      </c>
      <c r="X374" s="631">
        <v>534.79256877468106</v>
      </c>
      <c r="Y374" s="633">
        <v>726.40174991990511</v>
      </c>
      <c r="Z374" s="666">
        <v>0.28286273965774877</v>
      </c>
      <c r="AA374" s="666">
        <v>5.2508777041203943E-5</v>
      </c>
      <c r="AB374" s="635">
        <v>1.2196478829479191E-3</v>
      </c>
      <c r="AC374" s="635">
        <v>6.5699339839967605E-5</v>
      </c>
      <c r="AD374" s="636">
        <v>4.397518295706826E-2</v>
      </c>
      <c r="AE374" s="636">
        <v>2.7868888763999686E-3</v>
      </c>
      <c r="AF374" s="637">
        <v>1.4672768506104337</v>
      </c>
      <c r="AG374" s="638">
        <v>5.6061184152633325E-5</v>
      </c>
      <c r="AH374" s="228">
        <v>36.645316196363829</v>
      </c>
      <c r="AI374" s="228">
        <v>3.9832844258273656</v>
      </c>
      <c r="AJ374" s="228">
        <v>1.8563341748275932</v>
      </c>
      <c r="AM374" s="346"/>
      <c r="AN374" s="346"/>
      <c r="AO374" s="324"/>
    </row>
    <row r="375" spans="1:41" ht="12" customHeight="1" x14ac:dyDescent="0.2">
      <c r="A375" s="29">
        <v>375</v>
      </c>
      <c r="B375" s="592"/>
      <c r="C375" s="518"/>
      <c r="D375" s="627" t="s">
        <v>1012</v>
      </c>
      <c r="E375" s="225">
        <v>5.9690985599537019E-2</v>
      </c>
      <c r="F375" s="225">
        <v>4.573163423234888E-3</v>
      </c>
      <c r="G375" s="225">
        <v>5.8831626553450186E-3</v>
      </c>
      <c r="H375" s="225">
        <v>2.5133490879832975E-4</v>
      </c>
      <c r="I375" s="225">
        <v>0.27880720368962247</v>
      </c>
      <c r="J375" s="639">
        <v>6.3583356340707803E-2</v>
      </c>
      <c r="K375" s="604">
        <v>2.0450937194996539E-3</v>
      </c>
      <c r="L375" s="223">
        <v>58.869211152536472</v>
      </c>
      <c r="M375" s="223">
        <v>4.3819497408479009</v>
      </c>
      <c r="N375" s="223">
        <v>37.814178443655699</v>
      </c>
      <c r="O375" s="223">
        <v>1.6107327179631152</v>
      </c>
      <c r="P375" s="223">
        <v>727.80070727611951</v>
      </c>
      <c r="Q375" s="223">
        <v>68.18273882013338</v>
      </c>
      <c r="R375" s="223"/>
      <c r="S375" s="223"/>
      <c r="T375" s="226">
        <v>38.485656147806154</v>
      </c>
      <c r="U375" s="223">
        <v>3.2096114735105941</v>
      </c>
      <c r="V375" s="223">
        <v>24.345951743735302</v>
      </c>
      <c r="W375" s="223">
        <v>8.0495435129711875E-7</v>
      </c>
      <c r="X375" s="226">
        <v>371.68594426832692</v>
      </c>
      <c r="Y375" s="633">
        <v>392.82774474536876</v>
      </c>
      <c r="Z375" s="602"/>
      <c r="AA375" s="602"/>
      <c r="AB375" s="602"/>
      <c r="AC375" s="602"/>
      <c r="AD375" s="639"/>
      <c r="AE375" s="639"/>
      <c r="AF375" s="602"/>
      <c r="AG375" s="640"/>
      <c r="AH375" s="223">
        <v>37.814178443655699</v>
      </c>
      <c r="AI375" s="223"/>
      <c r="AJ375" s="223"/>
      <c r="AM375" s="346"/>
      <c r="AN375" s="346"/>
      <c r="AO375" s="324"/>
    </row>
    <row r="376" spans="1:41" ht="12" customHeight="1" x14ac:dyDescent="0.2">
      <c r="A376" s="333">
        <v>376</v>
      </c>
      <c r="B376" s="592"/>
      <c r="C376" s="518"/>
      <c r="D376" s="627" t="s">
        <v>1013</v>
      </c>
      <c r="E376" s="225">
        <v>3.8355411277231341E-2</v>
      </c>
      <c r="F376" s="225">
        <v>3.6499467279163494E-3</v>
      </c>
      <c r="G376" s="225">
        <v>5.5877645459304027E-3</v>
      </c>
      <c r="H376" s="225">
        <v>2.3820273222709777E-4</v>
      </c>
      <c r="I376" s="225">
        <v>0.22398491136832063</v>
      </c>
      <c r="J376" s="639">
        <v>4.8038392657841836E-2</v>
      </c>
      <c r="K376" s="604">
        <v>1.4758209019805129E-3</v>
      </c>
      <c r="L376" s="223">
        <v>38.217115512588386</v>
      </c>
      <c r="M376" s="223">
        <v>3.5691960696365332</v>
      </c>
      <c r="N376" s="223">
        <v>35.920779389423302</v>
      </c>
      <c r="O376" s="223">
        <v>1.527020838344999</v>
      </c>
      <c r="P376" s="223">
        <v>101.16046727122065</v>
      </c>
      <c r="Q376" s="223">
        <v>72.656494072750561</v>
      </c>
      <c r="R376" s="223"/>
      <c r="S376" s="223"/>
      <c r="T376" s="226">
        <v>36.121747533135292</v>
      </c>
      <c r="U376" s="223">
        <v>2.9898070642997712</v>
      </c>
      <c r="V376" s="223">
        <v>0.41674659976716849</v>
      </c>
      <c r="W376" s="223">
        <v>0.51856436281602769</v>
      </c>
      <c r="X376" s="226">
        <v>905.60831876823647</v>
      </c>
      <c r="Y376" s="633">
        <v>623.18153630374741</v>
      </c>
      <c r="Z376" s="666">
        <v>0.28297020211453711</v>
      </c>
      <c r="AA376" s="666">
        <v>6.8934756410266916E-5</v>
      </c>
      <c r="AB376" s="635">
        <v>1.1092506880153157E-3</v>
      </c>
      <c r="AC376" s="635">
        <v>2.9068616783519827E-5</v>
      </c>
      <c r="AD376" s="636">
        <v>3.685647277884381E-2</v>
      </c>
      <c r="AE376" s="636">
        <v>6.7502241766044567E-4</v>
      </c>
      <c r="AF376" s="637">
        <v>1.4672900504018864</v>
      </c>
      <c r="AG376" s="638">
        <v>8.7880412173638541E-5</v>
      </c>
      <c r="AH376" s="223">
        <v>35.920779389423302</v>
      </c>
      <c r="AI376" s="223">
        <v>7.7712083221114714</v>
      </c>
      <c r="AJ376" s="223">
        <v>2.4361136223935116</v>
      </c>
      <c r="AM376" s="346"/>
      <c r="AN376" s="346"/>
      <c r="AO376" s="324"/>
    </row>
    <row r="377" spans="1:41" ht="12" customHeight="1" x14ac:dyDescent="0.2">
      <c r="A377" s="29">
        <v>377</v>
      </c>
      <c r="B377" s="642" t="s">
        <v>300</v>
      </c>
      <c r="C377" s="518"/>
      <c r="D377" s="643" t="s">
        <v>1014</v>
      </c>
      <c r="E377" s="663">
        <v>4.5112988368596695E-2</v>
      </c>
      <c r="F377" s="663">
        <v>1.3061800200371293E-2</v>
      </c>
      <c r="G377" s="663">
        <v>5.7896893974281743E-3</v>
      </c>
      <c r="H377" s="663">
        <v>1.7395850877779321E-3</v>
      </c>
      <c r="I377" s="663">
        <v>0.51887049432803645</v>
      </c>
      <c r="J377" s="650">
        <v>4.966267835014318E-2</v>
      </c>
      <c r="K377" s="664">
        <v>2.6280088901750953E-3</v>
      </c>
      <c r="L377" s="647">
        <v>44.803779674756321</v>
      </c>
      <c r="M377" s="647">
        <v>12.690236095129499</v>
      </c>
      <c r="N377" s="647">
        <v>37.21510754074729</v>
      </c>
      <c r="O377" s="647">
        <v>11.14953364411522</v>
      </c>
      <c r="P377" s="647">
        <v>179.2361753124386</v>
      </c>
      <c r="Q377" s="647">
        <v>123.35502707659124</v>
      </c>
      <c r="R377" s="647"/>
      <c r="S377" s="647"/>
      <c r="T377" s="648">
        <v>39.968813121766487</v>
      </c>
      <c r="U377" s="647">
        <v>20.583627866599059</v>
      </c>
      <c r="V377" s="647">
        <v>0.41454008054156699</v>
      </c>
      <c r="W377" s="647">
        <v>0.51967619299106049</v>
      </c>
      <c r="X377" s="648">
        <v>47.398661844661135</v>
      </c>
      <c r="Y377" s="649">
        <v>317.64139886450636</v>
      </c>
      <c r="Z377" s="665">
        <v>0.28260718919846867</v>
      </c>
      <c r="AA377" s="665">
        <v>5.3293919043379098E-5</v>
      </c>
      <c r="AB377" s="653">
        <v>6.9679662507278256E-4</v>
      </c>
      <c r="AC377" s="653">
        <v>8.2677303802657654E-5</v>
      </c>
      <c r="AD377" s="654">
        <v>2.7132365092117947E-2</v>
      </c>
      <c r="AE377" s="654">
        <v>3.0197594957011723E-3</v>
      </c>
      <c r="AF377" s="655">
        <v>1.4672594414614084</v>
      </c>
      <c r="AG377" s="656">
        <v>5.2240900577108582E-5</v>
      </c>
      <c r="AH377" s="647">
        <v>37.21510754074729</v>
      </c>
      <c r="AI377" s="647">
        <v>-5.029887623881117</v>
      </c>
      <c r="AJ377" s="647">
        <v>1.8857948799721431</v>
      </c>
      <c r="AM377" s="346"/>
      <c r="AN377" s="346"/>
      <c r="AO377" s="324"/>
    </row>
    <row r="378" spans="1:41" ht="12" customHeight="1" x14ac:dyDescent="0.2">
      <c r="A378" s="333">
        <v>378</v>
      </c>
      <c r="B378" s="592"/>
      <c r="C378" s="518"/>
      <c r="D378" s="627" t="s">
        <v>1015</v>
      </c>
      <c r="E378" s="225">
        <v>4.5119715171669461E-2</v>
      </c>
      <c r="F378" s="225">
        <v>1.8880071779285479E-3</v>
      </c>
      <c r="G378" s="225">
        <v>6.1613895990811855E-3</v>
      </c>
      <c r="H378" s="225">
        <v>1.3130439687546647E-4</v>
      </c>
      <c r="I378" s="225">
        <v>0.25464391970100703</v>
      </c>
      <c r="J378" s="639">
        <v>4.7165146326383446E-2</v>
      </c>
      <c r="K378" s="604">
        <v>7.2334250357775824E-4</v>
      </c>
      <c r="L378" s="223">
        <v>44.810315101966076</v>
      </c>
      <c r="M378" s="223">
        <v>1.8342879433491788</v>
      </c>
      <c r="N378" s="223">
        <v>39.59700787988033</v>
      </c>
      <c r="O378" s="223">
        <v>0.84125920050345138</v>
      </c>
      <c r="P378" s="223">
        <v>57.597101027601738</v>
      </c>
      <c r="Q378" s="223">
        <v>36.567235112858533</v>
      </c>
      <c r="R378" s="223"/>
      <c r="S378" s="223"/>
      <c r="T378" s="226">
        <v>40.090209635480377</v>
      </c>
      <c r="U378" s="223">
        <v>1.6469045694280726</v>
      </c>
      <c r="V378" s="223">
        <v>8.2352940689050342</v>
      </c>
      <c r="W378" s="223">
        <v>4.1083606616110135E-3</v>
      </c>
      <c r="X378" s="226">
        <v>484.37458950171686</v>
      </c>
      <c r="Y378" s="633">
        <v>2038.1948352901723</v>
      </c>
      <c r="Z378" s="666">
        <v>0.28269977963641019</v>
      </c>
      <c r="AA378" s="666">
        <v>4.0918799299068234E-5</v>
      </c>
      <c r="AB378" s="635">
        <v>1.7195389568322529E-4</v>
      </c>
      <c r="AC378" s="635">
        <v>8.2516593362572236E-6</v>
      </c>
      <c r="AD378" s="636">
        <v>8.7764858789888926E-3</v>
      </c>
      <c r="AE378" s="636">
        <v>3.3256948803452079E-4</v>
      </c>
      <c r="AF378" s="637">
        <v>1.4672433463033892</v>
      </c>
      <c r="AG378" s="638">
        <v>5.2076621978109107E-5</v>
      </c>
      <c r="AH378" s="223">
        <v>39.59700787988033</v>
      </c>
      <c r="AI378" s="223">
        <v>-1.6903597236032859</v>
      </c>
      <c r="AJ378" s="223">
        <v>1.4474294727677288</v>
      </c>
      <c r="AM378" s="346"/>
      <c r="AN378" s="346"/>
      <c r="AO378" s="324"/>
    </row>
    <row r="379" spans="1:41" ht="12" customHeight="1" x14ac:dyDescent="0.2">
      <c r="A379" s="29">
        <v>379</v>
      </c>
      <c r="B379" s="592"/>
      <c r="C379" s="518"/>
      <c r="D379" s="627" t="s">
        <v>1016</v>
      </c>
      <c r="E379" s="225">
        <v>4.7464940845494664E-2</v>
      </c>
      <c r="F379" s="225">
        <v>2.987781597442985E-3</v>
      </c>
      <c r="G379" s="225">
        <v>6.32783977642989E-3</v>
      </c>
      <c r="H379" s="225">
        <v>2.200308097574304E-4</v>
      </c>
      <c r="I379" s="225">
        <v>0.27619901360379073</v>
      </c>
      <c r="J379" s="639">
        <v>4.9193666490173579E-2</v>
      </c>
      <c r="K379" s="604">
        <v>1.0097426202037721E-3</v>
      </c>
      <c r="L379" s="223">
        <v>47.086259729029301</v>
      </c>
      <c r="M379" s="223">
        <v>2.8962714479278691</v>
      </c>
      <c r="N379" s="223">
        <v>40.663355734726906</v>
      </c>
      <c r="O379" s="223">
        <v>1.409490701198161</v>
      </c>
      <c r="P379" s="223">
        <v>157.07174196832887</v>
      </c>
      <c r="Q379" s="223">
        <v>48.043147387367149</v>
      </c>
      <c r="R379" s="223"/>
      <c r="S379" s="223"/>
      <c r="T379" s="226">
        <v>41.33257241130346</v>
      </c>
      <c r="U379" s="223">
        <v>2.7551136839881272</v>
      </c>
      <c r="V379" s="223">
        <v>5.0548822640987785</v>
      </c>
      <c r="W379" s="223">
        <v>2.4556518616259015E-2</v>
      </c>
      <c r="X379" s="226">
        <v>239.56121274885223</v>
      </c>
      <c r="Y379" s="633">
        <v>1142.5838902764795</v>
      </c>
      <c r="Z379" s="666">
        <v>0.28269530570801632</v>
      </c>
      <c r="AA379" s="666">
        <v>3.7573989477977405E-5</v>
      </c>
      <c r="AB379" s="635">
        <v>1.0673096835696896E-4</v>
      </c>
      <c r="AC379" s="635">
        <v>2.498676509300674E-6</v>
      </c>
      <c r="AD379" s="636">
        <v>4.8076179921412131E-3</v>
      </c>
      <c r="AE379" s="636">
        <v>1.0511137811013035E-4</v>
      </c>
      <c r="AF379" s="637">
        <v>1.4672469138339619</v>
      </c>
      <c r="AG379" s="638">
        <v>3.9741192671874072E-5</v>
      </c>
      <c r="AH379" s="223">
        <v>40.663355734726906</v>
      </c>
      <c r="AI379" s="223">
        <v>-1.8235695976842945</v>
      </c>
      <c r="AJ379" s="223">
        <v>1.3291338313479442</v>
      </c>
      <c r="AM379" s="346"/>
      <c r="AN379" s="346"/>
      <c r="AO379" s="324"/>
    </row>
    <row r="380" spans="1:41" ht="12" customHeight="1" x14ac:dyDescent="0.2">
      <c r="A380" s="333">
        <v>380</v>
      </c>
      <c r="B380" s="642" t="s">
        <v>299</v>
      </c>
      <c r="C380" s="518"/>
      <c r="D380" s="643" t="s">
        <v>1017</v>
      </c>
      <c r="E380" s="663">
        <v>4.3915253461920753E-2</v>
      </c>
      <c r="F380" s="663">
        <v>1.7444480499011479E-3</v>
      </c>
      <c r="G380" s="663">
        <v>6.4087234508184328E-3</v>
      </c>
      <c r="H380" s="663">
        <v>1.1646377822237033E-4</v>
      </c>
      <c r="I380" s="663">
        <v>0.22874241456995553</v>
      </c>
      <c r="J380" s="650">
        <v>5.0206635840778321E-2</v>
      </c>
      <c r="K380" s="664">
        <v>7.4265076250689429E-4</v>
      </c>
      <c r="L380" s="647">
        <v>43.639448972622645</v>
      </c>
      <c r="M380" s="647">
        <v>1.6967689487077522</v>
      </c>
      <c r="N380" s="647">
        <v>41.181465929061879</v>
      </c>
      <c r="O380" s="647">
        <v>0.74599288950979659</v>
      </c>
      <c r="P380" s="647">
        <v>204.57108993702457</v>
      </c>
      <c r="Q380" s="647">
        <v>34.32182443014559</v>
      </c>
      <c r="R380" s="647"/>
      <c r="S380" s="647"/>
      <c r="T380" s="648">
        <v>41.409940991473661</v>
      </c>
      <c r="U380" s="647">
        <v>1.4584066188607967</v>
      </c>
      <c r="V380" s="647">
        <v>2.1108999647300419</v>
      </c>
      <c r="W380" s="647">
        <v>0.14625872689330399</v>
      </c>
      <c r="X380" s="648">
        <v>334.5929583894216</v>
      </c>
      <c r="Y380" s="649">
        <v>1392.4093233670601</v>
      </c>
      <c r="Z380" s="665">
        <v>0.28300578644550362</v>
      </c>
      <c r="AA380" s="665">
        <v>2.8701062549828769E-5</v>
      </c>
      <c r="AB380" s="653">
        <v>9.0345928308659714E-4</v>
      </c>
      <c r="AC380" s="653">
        <v>2.9512481103438425E-6</v>
      </c>
      <c r="AD380" s="654">
        <v>2.6053190646098141E-2</v>
      </c>
      <c r="AE380" s="654">
        <v>1.0178858383326008E-4</v>
      </c>
      <c r="AF380" s="655">
        <v>1.4672284876445238</v>
      </c>
      <c r="AG380" s="656">
        <v>4.0622632632230597E-5</v>
      </c>
      <c r="AH380" s="647">
        <v>41.181465929061879</v>
      </c>
      <c r="AI380" s="647">
        <v>9.1469736819482996</v>
      </c>
      <c r="AJ380" s="647">
        <v>1.0141510854003519</v>
      </c>
      <c r="AM380" s="346"/>
      <c r="AN380" s="346"/>
      <c r="AO380" s="324"/>
    </row>
    <row r="381" spans="1:41" ht="12" customHeight="1" x14ac:dyDescent="0.2">
      <c r="A381" s="29">
        <v>381</v>
      </c>
      <c r="B381" s="592"/>
      <c r="C381" s="518"/>
      <c r="D381" s="627" t="s">
        <v>1018</v>
      </c>
      <c r="E381" s="668">
        <v>4.0219845287187472E-2</v>
      </c>
      <c r="F381" s="668">
        <v>1.5214650576288642E-2</v>
      </c>
      <c r="G381" s="668">
        <v>7.220822320014678E-3</v>
      </c>
      <c r="H381" s="668">
        <v>1.089068444719739E-3</v>
      </c>
      <c r="I381" s="225">
        <v>0.199350318306697</v>
      </c>
      <c r="J381" s="669">
        <v>7.5955071176065411E-2</v>
      </c>
      <c r="K381" s="604">
        <v>7.2468634918866001E-3</v>
      </c>
      <c r="L381" s="228">
        <v>40.038666307402792</v>
      </c>
      <c r="M381" s="228">
        <v>14.851378221997669</v>
      </c>
      <c r="N381" s="228">
        <v>46.381157165708217</v>
      </c>
      <c r="O381" s="228">
        <v>6.970255292339985</v>
      </c>
      <c r="P381" s="228">
        <v>1093.8867470873747</v>
      </c>
      <c r="Q381" s="228">
        <v>191.04069719395525</v>
      </c>
      <c r="R381" s="228"/>
      <c r="S381" s="228"/>
      <c r="T381" s="631">
        <v>45.594299836383115</v>
      </c>
      <c r="U381" s="228">
        <v>13.432107078865142</v>
      </c>
      <c r="V381" s="228">
        <v>0.17737861945304031</v>
      </c>
      <c r="W381" s="228">
        <v>0.67363770279271584</v>
      </c>
      <c r="X381" s="631">
        <v>19.081172535941889</v>
      </c>
      <c r="Y381" s="633">
        <v>36.008182309320524</v>
      </c>
      <c r="Z381" s="666">
        <v>0.28313543982299955</v>
      </c>
      <c r="AA381" s="666">
        <v>3.632754029565726E-5</v>
      </c>
      <c r="AB381" s="635">
        <v>3.8528913303700023E-4</v>
      </c>
      <c r="AC381" s="635">
        <v>1.1699871395522191E-5</v>
      </c>
      <c r="AD381" s="636">
        <v>1.0911395498522681E-2</v>
      </c>
      <c r="AE381" s="636">
        <v>4.6363595159183907E-4</v>
      </c>
      <c r="AF381" s="637">
        <v>1.4672387939809426</v>
      </c>
      <c r="AG381" s="638">
        <v>4.0935278756051242E-5</v>
      </c>
      <c r="AH381" s="228">
        <v>46.381157165708217</v>
      </c>
      <c r="AI381" s="228">
        <v>13.859485299480863</v>
      </c>
      <c r="AJ381" s="228">
        <v>1.2830446205662989</v>
      </c>
      <c r="AM381" s="346"/>
      <c r="AN381" s="346"/>
      <c r="AO381" s="324"/>
    </row>
    <row r="382" spans="1:41" ht="12" customHeight="1" x14ac:dyDescent="0.2">
      <c r="A382" s="333">
        <v>382</v>
      </c>
      <c r="B382" s="592"/>
      <c r="C382" s="518"/>
      <c r="D382" s="627" t="s">
        <v>1019</v>
      </c>
      <c r="E382" s="668">
        <v>4.6199338309411524E-2</v>
      </c>
      <c r="F382" s="668">
        <v>5.526684620813611E-3</v>
      </c>
      <c r="G382" s="668">
        <v>6.9004269191045384E-3</v>
      </c>
      <c r="H382" s="668">
        <v>4.8604642101075438E-4</v>
      </c>
      <c r="I382" s="225">
        <v>0.2944034304833501</v>
      </c>
      <c r="J382" s="669">
        <v>6.0222147059011986E-2</v>
      </c>
      <c r="K382" s="604">
        <v>2.6068940803216966E-3</v>
      </c>
      <c r="L382" s="228">
        <v>45.858678462425814</v>
      </c>
      <c r="M382" s="228">
        <v>5.3638935709302675</v>
      </c>
      <c r="N382" s="228">
        <v>44.330236473111519</v>
      </c>
      <c r="O382" s="228">
        <v>3.1117839041494886</v>
      </c>
      <c r="P382" s="228">
        <v>611.5659019777703</v>
      </c>
      <c r="Q382" s="228">
        <v>93.540724353365434</v>
      </c>
      <c r="R382" s="228"/>
      <c r="S382" s="228"/>
      <c r="T382" s="631">
        <v>44.584125067484955</v>
      </c>
      <c r="U382" s="228">
        <v>5.963813305130337</v>
      </c>
      <c r="V382" s="228">
        <v>8.1522433361532212E-2</v>
      </c>
      <c r="W382" s="228">
        <v>0.77524579177885289</v>
      </c>
      <c r="X382" s="631">
        <v>22.947314083449097</v>
      </c>
      <c r="Y382" s="633">
        <v>52.624636805410312</v>
      </c>
      <c r="Z382" s="666">
        <v>0.28310791176729633</v>
      </c>
      <c r="AA382" s="666">
        <v>2.5285348409578517E-5</v>
      </c>
      <c r="AB382" s="635">
        <v>4.5832067392745243E-4</v>
      </c>
      <c r="AC382" s="635">
        <v>2.182360802904928E-5</v>
      </c>
      <c r="AD382" s="636">
        <v>1.2350541041798349E-2</v>
      </c>
      <c r="AE382" s="636">
        <v>6.9547896548630291E-4</v>
      </c>
      <c r="AF382" s="637">
        <v>1.4672774482635071</v>
      </c>
      <c r="AG382" s="638">
        <v>4.4380354622022318E-5</v>
      </c>
      <c r="AH382" s="228">
        <v>44.330236473111519</v>
      </c>
      <c r="AI382" s="228">
        <v>12.839205521413215</v>
      </c>
      <c r="AJ382" s="228">
        <v>0.89313464437412426</v>
      </c>
      <c r="AM382" s="346"/>
      <c r="AN382" s="346"/>
      <c r="AO382" s="324"/>
    </row>
    <row r="383" spans="1:41" ht="12" customHeight="1" x14ac:dyDescent="0.2">
      <c r="A383" s="29">
        <v>383</v>
      </c>
      <c r="B383" s="592"/>
      <c r="C383" s="518"/>
      <c r="D383" s="627" t="s">
        <v>1020</v>
      </c>
      <c r="E383" s="225">
        <v>3.9145617000854983E-2</v>
      </c>
      <c r="F383" s="225">
        <v>2.4912972205217341E-3</v>
      </c>
      <c r="G383" s="225">
        <v>6.3079482682401791E-3</v>
      </c>
      <c r="H383" s="225">
        <v>1.8317937076585403E-4</v>
      </c>
      <c r="I383" s="225">
        <v>0.22814767291363028</v>
      </c>
      <c r="J383" s="639">
        <v>4.8701607601947E-2</v>
      </c>
      <c r="K383" s="604">
        <v>1.1920674121895793E-3</v>
      </c>
      <c r="L383" s="223">
        <v>38.989545011420866</v>
      </c>
      <c r="M383" s="223">
        <v>2.4343277178462648</v>
      </c>
      <c r="N383" s="223">
        <v>40.535931884606008</v>
      </c>
      <c r="O383" s="223">
        <v>1.1734480440180737</v>
      </c>
      <c r="P383" s="223">
        <v>133.49066428824489</v>
      </c>
      <c r="Q383" s="223">
        <v>57.541212980795088</v>
      </c>
      <c r="R383" s="223"/>
      <c r="S383" s="223"/>
      <c r="T383" s="226">
        <v>40.348425469767207</v>
      </c>
      <c r="U383" s="223">
        <v>2.2706414353087361</v>
      </c>
      <c r="V383" s="223">
        <v>0.39905271225301947</v>
      </c>
      <c r="W383" s="223">
        <v>0.52757926898079743</v>
      </c>
      <c r="X383" s="226">
        <v>142.69965983597373</v>
      </c>
      <c r="Y383" s="633">
        <v>531.54439724054498</v>
      </c>
      <c r="Z383" s="666">
        <v>0.28307506257958492</v>
      </c>
      <c r="AA383" s="666">
        <v>2.4812807084805545E-5</v>
      </c>
      <c r="AB383" s="635">
        <v>3.9195690838769932E-4</v>
      </c>
      <c r="AC383" s="635">
        <v>1.4519316435085621E-5</v>
      </c>
      <c r="AD383" s="636">
        <v>1.0824557121590568E-2</v>
      </c>
      <c r="AE383" s="636">
        <v>3.3072214270830094E-4</v>
      </c>
      <c r="AF383" s="637">
        <v>1.4672658681047652</v>
      </c>
      <c r="AG383" s="638">
        <v>3.9816762244811262E-5</v>
      </c>
      <c r="AH383" s="223">
        <v>40.535931884606008</v>
      </c>
      <c r="AI383" s="223">
        <v>11.596991424232861</v>
      </c>
      <c r="AJ383" s="223">
        <v>0.87654514172648346</v>
      </c>
      <c r="AM383" s="346"/>
      <c r="AN383" s="346"/>
      <c r="AO383" s="324"/>
    </row>
    <row r="384" spans="1:41" ht="12" customHeight="1" x14ac:dyDescent="0.2">
      <c r="A384" s="333">
        <v>384</v>
      </c>
      <c r="B384" s="592"/>
      <c r="C384" s="518"/>
      <c r="D384" s="627" t="s">
        <v>1021</v>
      </c>
      <c r="E384" s="225">
        <v>4.0122081123456263E-2</v>
      </c>
      <c r="F384" s="225">
        <v>3.4291342620715285E-3</v>
      </c>
      <c r="G384" s="225">
        <v>6.0437552615358924E-3</v>
      </c>
      <c r="H384" s="225">
        <v>2.7644670555282213E-4</v>
      </c>
      <c r="I384" s="225">
        <v>0.26759224045075769</v>
      </c>
      <c r="J384" s="639">
        <v>4.9774222411264259E-2</v>
      </c>
      <c r="K384" s="604">
        <v>1.3212802415639294E-3</v>
      </c>
      <c r="L384" s="223">
        <v>39.943231923389931</v>
      </c>
      <c r="M384" s="223">
        <v>3.3475732130299374</v>
      </c>
      <c r="N384" s="223">
        <v>38.843287848247797</v>
      </c>
      <c r="O384" s="223">
        <v>1.7713841509908792</v>
      </c>
      <c r="P384" s="223">
        <v>184.46351874507371</v>
      </c>
      <c r="Q384" s="223">
        <v>61.82076418464046</v>
      </c>
      <c r="R384" s="223"/>
      <c r="S384" s="223"/>
      <c r="T384" s="226">
        <v>38.995676570544667</v>
      </c>
      <c r="U384" s="223">
        <v>3.4194031781722036</v>
      </c>
      <c r="V384" s="223">
        <v>0.1082236503502888</v>
      </c>
      <c r="W384" s="223">
        <v>0.74217649803023011</v>
      </c>
      <c r="X384" s="226">
        <v>64.600877231405718</v>
      </c>
      <c r="Y384" s="633">
        <v>463.98166341242194</v>
      </c>
      <c r="Z384" s="666">
        <v>0.28307527681422234</v>
      </c>
      <c r="AA384" s="666">
        <v>2.4861541084592775E-5</v>
      </c>
      <c r="AB384" s="635">
        <v>1.4467620974977459E-4</v>
      </c>
      <c r="AC384" s="635">
        <v>1.4144830583456976E-6</v>
      </c>
      <c r="AD384" s="636">
        <v>3.8564614058074842E-3</v>
      </c>
      <c r="AE384" s="636">
        <v>3.1479215064313825E-5</v>
      </c>
      <c r="AF384" s="637">
        <v>1.4672562041664901</v>
      </c>
      <c r="AG384" s="638">
        <v>4.4290920922630991E-5</v>
      </c>
      <c r="AH384" s="223">
        <v>38.843287848247797</v>
      </c>
      <c r="AI384" s="223">
        <v>11.574174411944783</v>
      </c>
      <c r="AJ384" s="223">
        <v>0.8782660698733149</v>
      </c>
      <c r="AM384" s="346"/>
      <c r="AN384" s="346"/>
      <c r="AO384" s="324"/>
    </row>
    <row r="385" spans="1:41" ht="12" customHeight="1" x14ac:dyDescent="0.2">
      <c r="A385" s="29">
        <v>385</v>
      </c>
      <c r="B385" s="642" t="s">
        <v>17</v>
      </c>
      <c r="C385" s="518"/>
      <c r="D385" s="643" t="s">
        <v>1022</v>
      </c>
      <c r="E385" s="663">
        <v>6.6241977301833482E-2</v>
      </c>
      <c r="F385" s="663">
        <v>1.5084585114882773E-2</v>
      </c>
      <c r="G385" s="663">
        <v>9.0474339566796302E-3</v>
      </c>
      <c r="H385" s="663">
        <v>7.7960793712445017E-4</v>
      </c>
      <c r="I385" s="663">
        <v>0.18919983459078299</v>
      </c>
      <c r="J385" s="650">
        <v>7.3847341033827174E-2</v>
      </c>
      <c r="K385" s="664">
        <v>3.6527189062066255E-3</v>
      </c>
      <c r="L385" s="647">
        <v>65.126969159532621</v>
      </c>
      <c r="M385" s="647">
        <v>14.36506198135408</v>
      </c>
      <c r="N385" s="647">
        <v>58.061248189816553</v>
      </c>
      <c r="O385" s="647">
        <v>4.9806138871577321</v>
      </c>
      <c r="P385" s="647">
        <v>1037.2987851204205</v>
      </c>
      <c r="Q385" s="647">
        <v>99.884610134572966</v>
      </c>
      <c r="R385" s="647"/>
      <c r="S385" s="647"/>
      <c r="T385" s="648">
        <v>58.444671701053352</v>
      </c>
      <c r="U385" s="647">
        <v>9.8384690685635316</v>
      </c>
      <c r="V385" s="647">
        <v>0.2431070582011956</v>
      </c>
      <c r="W385" s="647">
        <v>0.62197430774108664</v>
      </c>
      <c r="X385" s="648">
        <v>122.24129147273339</v>
      </c>
      <c r="Y385" s="649">
        <v>118.22844756863431</v>
      </c>
      <c r="Z385" s="644"/>
      <c r="AA385" s="644"/>
      <c r="AB385" s="644"/>
      <c r="AC385" s="644"/>
      <c r="AD385" s="650"/>
      <c r="AE385" s="650"/>
      <c r="AF385" s="644"/>
      <c r="AG385" s="651"/>
      <c r="AH385" s="647">
        <v>58.061248189816553</v>
      </c>
      <c r="AI385" s="647"/>
      <c r="AJ385" s="647"/>
      <c r="AM385" s="346"/>
      <c r="AN385" s="346"/>
      <c r="AO385" s="324"/>
    </row>
    <row r="386" spans="1:41" ht="12" customHeight="1" x14ac:dyDescent="0.2">
      <c r="A386" s="333">
        <v>386</v>
      </c>
      <c r="B386" s="592"/>
      <c r="C386" s="518"/>
      <c r="D386" s="627" t="s">
        <v>1023</v>
      </c>
      <c r="E386" s="225">
        <v>6.4204998250523643E-2</v>
      </c>
      <c r="F386" s="225">
        <v>3.7216592601969308E-3</v>
      </c>
      <c r="G386" s="225">
        <v>9.5817840619267982E-3</v>
      </c>
      <c r="H386" s="225">
        <v>4.7343526190399542E-4</v>
      </c>
      <c r="I386" s="225">
        <v>0.4262029551426888</v>
      </c>
      <c r="J386" s="639">
        <v>4.3861161376970728E-2</v>
      </c>
      <c r="K386" s="604">
        <v>1.6595723494162995E-3</v>
      </c>
      <c r="L386" s="223">
        <v>63.185297141834489</v>
      </c>
      <c r="M386" s="223">
        <v>3.5509227536166539</v>
      </c>
      <c r="N386" s="223">
        <v>61.474100977625568</v>
      </c>
      <c r="O386" s="223">
        <v>3.0229941098682129</v>
      </c>
      <c r="P386" s="223">
        <v>-118.4815208740785</v>
      </c>
      <c r="Q386" s="223">
        <v>93.303445886303564</v>
      </c>
      <c r="R386" s="223"/>
      <c r="S386" s="223"/>
      <c r="T386" s="226">
        <v>62.092561153281913</v>
      </c>
      <c r="U386" s="223">
        <v>5.4736782652457947</v>
      </c>
      <c r="V386" s="223">
        <v>0.23229202627189569</v>
      </c>
      <c r="W386" s="223">
        <v>0.62982835076251731</v>
      </c>
      <c r="X386" s="226">
        <v>98.129582300463369</v>
      </c>
      <c r="Y386" s="633">
        <v>106.63685511549184</v>
      </c>
      <c r="Z386" s="666">
        <v>0.28310173409927286</v>
      </c>
      <c r="AA386" s="666">
        <v>3.3960379884105042E-5</v>
      </c>
      <c r="AB386" s="635">
        <v>2.97127342410218E-3</v>
      </c>
      <c r="AC386" s="635">
        <v>2.5378619589636341E-4</v>
      </c>
      <c r="AD386" s="636">
        <v>0.10311862546406529</v>
      </c>
      <c r="AE386" s="636">
        <v>8.4978357171046192E-3</v>
      </c>
      <c r="AF386" s="637">
        <v>1.4672617415652582</v>
      </c>
      <c r="AG386" s="638">
        <v>4.0989922293370063E-5</v>
      </c>
      <c r="AH386" s="223">
        <v>61.474100977625568</v>
      </c>
      <c r="AI386" s="223">
        <v>12.890148958904184</v>
      </c>
      <c r="AJ386" s="223">
        <v>1.1995821923222993</v>
      </c>
      <c r="AM386" s="346"/>
      <c r="AN386" s="346"/>
      <c r="AO386" s="324"/>
    </row>
    <row r="387" spans="1:41" ht="12" customHeight="1" x14ac:dyDescent="0.2">
      <c r="A387" s="29">
        <v>387</v>
      </c>
      <c r="B387" s="592"/>
      <c r="C387" s="518"/>
      <c r="D387" s="627" t="s">
        <v>1024</v>
      </c>
      <c r="E387" s="668">
        <v>9.1677263608771625E-2</v>
      </c>
      <c r="F387" s="668">
        <v>2.6814197343836464E-2</v>
      </c>
      <c r="G387" s="668">
        <v>1.0559205098886687E-2</v>
      </c>
      <c r="H387" s="668">
        <v>2.3564994568633828E-3</v>
      </c>
      <c r="I387" s="225">
        <v>0.38150739747679585</v>
      </c>
      <c r="J387" s="669">
        <v>5.9791987644992974E-2</v>
      </c>
      <c r="K387" s="604">
        <v>2.9229242276248798E-3</v>
      </c>
      <c r="L387" s="228">
        <v>89.064616433498216</v>
      </c>
      <c r="M387" s="228">
        <v>24.940229568959378</v>
      </c>
      <c r="N387" s="228">
        <v>67.712142144094528</v>
      </c>
      <c r="O387" s="228">
        <v>15.032242982116978</v>
      </c>
      <c r="P387" s="228">
        <v>596.05538887149464</v>
      </c>
      <c r="Q387" s="228">
        <v>105.90987284095013</v>
      </c>
      <c r="R387" s="228"/>
      <c r="S387" s="228"/>
      <c r="T387" s="631">
        <v>70.690149116758278</v>
      </c>
      <c r="U387" s="228">
        <v>29.302931142766873</v>
      </c>
      <c r="V387" s="228">
        <v>0.79901565074028758</v>
      </c>
      <c r="W387" s="228">
        <v>0.37139267860057812</v>
      </c>
      <c r="X387" s="631">
        <v>342.02559704434424</v>
      </c>
      <c r="Y387" s="633">
        <v>218.28968175674896</v>
      </c>
      <c r="Z387" s="628"/>
      <c r="AA387" s="602"/>
      <c r="AB387" s="602"/>
      <c r="AC387" s="602"/>
      <c r="AD387" s="639"/>
      <c r="AE387" s="639"/>
      <c r="AF387" s="628"/>
      <c r="AG387" s="640"/>
      <c r="AH387" s="228">
        <v>67.712142144094528</v>
      </c>
      <c r="AI387" s="228"/>
      <c r="AJ387" s="228"/>
      <c r="AM387" s="346"/>
      <c r="AN387" s="346"/>
      <c r="AO387" s="324"/>
    </row>
    <row r="388" spans="1:41" ht="12" customHeight="1" x14ac:dyDescent="0.2">
      <c r="A388" s="333">
        <v>388</v>
      </c>
      <c r="B388" s="592"/>
      <c r="C388" s="518"/>
      <c r="D388" s="627" t="s">
        <v>1025</v>
      </c>
      <c r="E388" s="668">
        <v>4.8298976957500059E-2</v>
      </c>
      <c r="F388" s="668">
        <v>4.8365245841934306E-3</v>
      </c>
      <c r="G388" s="668">
        <v>9.3984234398606144E-3</v>
      </c>
      <c r="H388" s="668">
        <v>5.3153016917689829E-4</v>
      </c>
      <c r="I388" s="225">
        <v>0.2823887872542577</v>
      </c>
      <c r="J388" s="669">
        <v>4.4269730762916251E-2</v>
      </c>
      <c r="K388" s="604">
        <v>1.918100820675383E-3</v>
      </c>
      <c r="L388" s="228">
        <v>47.894429171634826</v>
      </c>
      <c r="M388" s="228">
        <v>4.6846607765498165</v>
      </c>
      <c r="N388" s="228">
        <v>60.303194483954719</v>
      </c>
      <c r="O388" s="228">
        <v>3.3945601075193976</v>
      </c>
      <c r="P388" s="228">
        <v>-95.668061299288226</v>
      </c>
      <c r="Q388" s="228">
        <v>106.37161417971319</v>
      </c>
      <c r="R388" s="228"/>
      <c r="S388" s="228"/>
      <c r="T388" s="631">
        <v>56.683364104422807</v>
      </c>
      <c r="U388" s="228">
        <v>6.1525428694566662</v>
      </c>
      <c r="V388" s="228">
        <v>6.3258241826142196</v>
      </c>
      <c r="W388" s="228">
        <v>1.1899120439583787E-2</v>
      </c>
      <c r="X388" s="631">
        <v>79.45220880101644</v>
      </c>
      <c r="Y388" s="633">
        <v>99.627483068853465</v>
      </c>
      <c r="Z388" s="628"/>
      <c r="AA388" s="602"/>
      <c r="AB388" s="602"/>
      <c r="AC388" s="602"/>
      <c r="AD388" s="639"/>
      <c r="AE388" s="639"/>
      <c r="AF388" s="628"/>
      <c r="AG388" s="640"/>
      <c r="AH388" s="228">
        <v>60.303194483954719</v>
      </c>
      <c r="AI388" s="228"/>
      <c r="AJ388" s="228"/>
      <c r="AM388" s="346"/>
      <c r="AN388" s="346"/>
      <c r="AO388" s="324"/>
    </row>
    <row r="389" spans="1:41" ht="12" customHeight="1" x14ac:dyDescent="0.2">
      <c r="A389" s="29">
        <v>389</v>
      </c>
      <c r="B389" s="592"/>
      <c r="C389" s="518"/>
      <c r="D389" s="627" t="s">
        <v>1026</v>
      </c>
      <c r="E389" s="668">
        <v>5.7919193138468598E-2</v>
      </c>
      <c r="F389" s="668">
        <v>5.0237693262865455E-3</v>
      </c>
      <c r="G389" s="668">
        <v>9.4880630947312382E-3</v>
      </c>
      <c r="H389" s="668">
        <v>6.0035020594586088E-4</v>
      </c>
      <c r="I389" s="225">
        <v>0.36474547894265991</v>
      </c>
      <c r="J389" s="669">
        <v>4.7516023987984643E-2</v>
      </c>
      <c r="K389" s="604">
        <v>1.8017049757854009E-3</v>
      </c>
      <c r="L389" s="228">
        <v>57.170080239082104</v>
      </c>
      <c r="M389" s="228">
        <v>4.8217768147772242</v>
      </c>
      <c r="N389" s="228">
        <v>60.875643055651494</v>
      </c>
      <c r="O389" s="228">
        <v>3.8337313964648674</v>
      </c>
      <c r="P389" s="228">
        <v>75.240169923555143</v>
      </c>
      <c r="Q389" s="228">
        <v>90.110534168729757</v>
      </c>
      <c r="R389" s="228"/>
      <c r="S389" s="228"/>
      <c r="T389" s="631">
        <v>59.66466821357843</v>
      </c>
      <c r="U389" s="228">
        <v>6.9553442655063487</v>
      </c>
      <c r="V389" s="228">
        <v>0.56222187786137423</v>
      </c>
      <c r="W389" s="228">
        <v>0.45336923173395316</v>
      </c>
      <c r="X389" s="631">
        <v>87.916070021519531</v>
      </c>
      <c r="Y389" s="633">
        <v>105.56793297707652</v>
      </c>
      <c r="Z389" s="666">
        <v>0.28305427776608316</v>
      </c>
      <c r="AA389" s="666">
        <v>3.5852893056199489E-5</v>
      </c>
      <c r="AB389" s="635">
        <v>3.9271054740887259E-3</v>
      </c>
      <c r="AC389" s="635">
        <v>4.8470882090557649E-5</v>
      </c>
      <c r="AD389" s="636">
        <v>0.12603700355971223</v>
      </c>
      <c r="AE389" s="636">
        <v>1.2919465231877071E-3</v>
      </c>
      <c r="AF389" s="637">
        <v>1.4672396064470559</v>
      </c>
      <c r="AG389" s="638">
        <v>5.3174604127663723E-5</v>
      </c>
      <c r="AH389" s="228">
        <v>60.875643055651494</v>
      </c>
      <c r="AI389" s="228">
        <v>11.16124920820158</v>
      </c>
      <c r="AJ389" s="228">
        <v>1.2666437454737363</v>
      </c>
      <c r="AM389" s="346"/>
      <c r="AN389" s="346"/>
      <c r="AO389" s="324"/>
    </row>
    <row r="390" spans="1:41" ht="12" customHeight="1" x14ac:dyDescent="0.2">
      <c r="A390" s="333">
        <v>390</v>
      </c>
      <c r="B390" s="592"/>
      <c r="C390" s="518"/>
      <c r="D390" s="627" t="s">
        <v>1027</v>
      </c>
      <c r="E390" s="225">
        <v>5.3643787711999444E-2</v>
      </c>
      <c r="F390" s="225">
        <v>1.3596427876778745E-2</v>
      </c>
      <c r="G390" s="225">
        <v>8.153330945425993E-3</v>
      </c>
      <c r="H390" s="225">
        <v>5.7882761134576445E-4</v>
      </c>
      <c r="I390" s="225">
        <v>0.14004860433514713</v>
      </c>
      <c r="J390" s="639">
        <v>9.4907537761884042E-2</v>
      </c>
      <c r="K390" s="604">
        <v>4.4297087262002537E-3</v>
      </c>
      <c r="L390" s="223">
        <v>53.058263364424313</v>
      </c>
      <c r="M390" s="223">
        <v>13.102703790328443</v>
      </c>
      <c r="N390" s="223">
        <v>52.346637319395207</v>
      </c>
      <c r="O390" s="223">
        <v>3.7011855322420937</v>
      </c>
      <c r="P390" s="223">
        <v>1526.2394773607052</v>
      </c>
      <c r="Q390" s="223">
        <v>87.938263771528028</v>
      </c>
      <c r="R390" s="223"/>
      <c r="S390" s="223"/>
      <c r="T390" s="226">
        <v>52.37520044525656</v>
      </c>
      <c r="U390" s="223">
        <v>7.3271244965647071</v>
      </c>
      <c r="V390" s="223">
        <v>2.9458563237978932E-3</v>
      </c>
      <c r="W390" s="223">
        <v>0.95671853963533515</v>
      </c>
      <c r="X390" s="631">
        <v>83.854225353333064</v>
      </c>
      <c r="Y390" s="633">
        <v>111.8165820089903</v>
      </c>
      <c r="Z390" s="666">
        <v>0.28302970541130257</v>
      </c>
      <c r="AA390" s="666">
        <v>2.421338114235939E-5</v>
      </c>
      <c r="AB390" s="635">
        <v>1.5840092611521031E-3</v>
      </c>
      <c r="AC390" s="635">
        <v>1.5788709844611197E-5</v>
      </c>
      <c r="AD390" s="636">
        <v>5.2104314930898406E-2</v>
      </c>
      <c r="AE390" s="636">
        <v>5.5019594299361057E-4</v>
      </c>
      <c r="AF390" s="637">
        <v>1.4672622694380839</v>
      </c>
      <c r="AG390" s="638">
        <v>4.3392874501081264E-5</v>
      </c>
      <c r="AH390" s="223">
        <v>52.346637319395207</v>
      </c>
      <c r="AI390" s="223">
        <v>10.207953084862144</v>
      </c>
      <c r="AJ390" s="223">
        <v>0.85550670757941039</v>
      </c>
      <c r="AM390" s="346"/>
      <c r="AN390" s="346"/>
      <c r="AO390" s="324"/>
    </row>
    <row r="391" spans="1:41" ht="12" customHeight="1" x14ac:dyDescent="0.2">
      <c r="A391" s="29">
        <v>391</v>
      </c>
      <c r="B391" s="592"/>
      <c r="C391" s="518"/>
      <c r="D391" s="627" t="s">
        <v>1028</v>
      </c>
      <c r="E391" s="668">
        <v>5.5772727961678592E-2</v>
      </c>
      <c r="F391" s="668">
        <v>7.842763492380958E-3</v>
      </c>
      <c r="G391" s="668">
        <v>8.9317841375849104E-3</v>
      </c>
      <c r="H391" s="668">
        <v>5.9603653198180115E-4</v>
      </c>
      <c r="I391" s="225">
        <v>0.23727797845701273</v>
      </c>
      <c r="J391" s="669">
        <v>5.7635256703834022E-2</v>
      </c>
      <c r="K391" s="604">
        <v>2.2472988367381779E-3</v>
      </c>
      <c r="L391" s="228">
        <v>55.107825950876368</v>
      </c>
      <c r="M391" s="228">
        <v>7.5427304854138182</v>
      </c>
      <c r="N391" s="228">
        <v>57.322363836496152</v>
      </c>
      <c r="O391" s="228">
        <v>3.8082835858998942</v>
      </c>
      <c r="P391" s="228">
        <v>515.92415853598914</v>
      </c>
      <c r="Q391" s="228">
        <v>85.630161551690861</v>
      </c>
      <c r="R391" s="228"/>
      <c r="S391" s="228"/>
      <c r="T391" s="631">
        <v>57.026404168312538</v>
      </c>
      <c r="U391" s="228">
        <v>7.3414670181790527</v>
      </c>
      <c r="V391" s="228">
        <v>8.5038439588893011E-2</v>
      </c>
      <c r="W391" s="228">
        <v>0.77058107956715649</v>
      </c>
      <c r="X391" s="631">
        <v>109.60395148462764</v>
      </c>
      <c r="Y391" s="633">
        <v>123.91243957702955</v>
      </c>
      <c r="Z391" s="666">
        <v>0.28302042310484493</v>
      </c>
      <c r="AA391" s="666">
        <v>3.0502055892232368E-5</v>
      </c>
      <c r="AB391" s="635">
        <v>1.719004765528067E-3</v>
      </c>
      <c r="AC391" s="635">
        <v>2.2761884062286916E-5</v>
      </c>
      <c r="AD391" s="636">
        <v>5.5101451043643321E-2</v>
      </c>
      <c r="AE391" s="636">
        <v>1.0748747040056454E-3</v>
      </c>
      <c r="AF391" s="637">
        <v>1.4672505087210765</v>
      </c>
      <c r="AG391" s="638">
        <v>4.5159046493893444E-5</v>
      </c>
      <c r="AH391" s="228">
        <v>57.322363836496152</v>
      </c>
      <c r="AI391" s="228">
        <v>9.9786344938372675</v>
      </c>
      <c r="AJ391" s="228">
        <v>1.0777333860790985</v>
      </c>
      <c r="AM391" s="346"/>
      <c r="AN391" s="346"/>
      <c r="AO391" s="324"/>
    </row>
    <row r="392" spans="1:41" ht="12" customHeight="1" x14ac:dyDescent="0.2">
      <c r="A392" s="333">
        <v>392</v>
      </c>
      <c r="B392" s="592"/>
      <c r="C392" s="518"/>
      <c r="D392" s="627" t="s">
        <v>1029</v>
      </c>
      <c r="E392" s="225">
        <v>6.7029330854196489E-2</v>
      </c>
      <c r="F392" s="225">
        <v>6.9062716391161509E-3</v>
      </c>
      <c r="G392" s="225">
        <v>8.5412541874024979E-3</v>
      </c>
      <c r="H392" s="225">
        <v>7.0324081089640118E-4</v>
      </c>
      <c r="I392" s="225">
        <v>0.39955231518759488</v>
      </c>
      <c r="J392" s="639">
        <v>4.3925305364075642E-2</v>
      </c>
      <c r="K392" s="604">
        <v>2.0979752838392995E-3</v>
      </c>
      <c r="L392" s="223">
        <v>65.876489848472687</v>
      </c>
      <c r="M392" s="223">
        <v>6.5719947716274225</v>
      </c>
      <c r="N392" s="223">
        <v>54.826649848735521</v>
      </c>
      <c r="O392" s="223">
        <v>4.4949886957817684</v>
      </c>
      <c r="P392" s="223">
        <v>-114.87915217618331</v>
      </c>
      <c r="Q392" s="223">
        <v>117.69646525134014</v>
      </c>
      <c r="R392" s="223"/>
      <c r="S392" s="223"/>
      <c r="T392" s="226">
        <v>57.105823735515614</v>
      </c>
      <c r="U392" s="223">
        <v>8.5992950281537919</v>
      </c>
      <c r="V392" s="223">
        <v>3.0480056727836073</v>
      </c>
      <c r="W392" s="223">
        <v>8.0835794095800204E-2</v>
      </c>
      <c r="X392" s="226">
        <v>72.125501308654108</v>
      </c>
      <c r="Y392" s="633">
        <v>81.325573482866773</v>
      </c>
      <c r="Z392" s="602"/>
      <c r="AA392" s="602"/>
      <c r="AB392" s="602"/>
      <c r="AC392" s="602"/>
      <c r="AD392" s="639"/>
      <c r="AE392" s="639"/>
      <c r="AF392" s="602"/>
      <c r="AG392" s="640"/>
      <c r="AH392" s="223">
        <v>54.826649848735521</v>
      </c>
      <c r="AI392" s="223"/>
      <c r="AJ392" s="223"/>
      <c r="AM392" s="346"/>
      <c r="AN392" s="346"/>
      <c r="AO392" s="324"/>
    </row>
    <row r="393" spans="1:41" ht="12" customHeight="1" x14ac:dyDescent="0.2">
      <c r="A393" s="29">
        <v>393</v>
      </c>
      <c r="B393" s="592"/>
      <c r="C393" s="518"/>
      <c r="D393" s="627" t="s">
        <v>1030</v>
      </c>
      <c r="E393" s="668">
        <v>6.288677841801478E-2</v>
      </c>
      <c r="F393" s="668">
        <v>6.0122304163956856E-3</v>
      </c>
      <c r="G393" s="668">
        <v>9.6517257560810709E-3</v>
      </c>
      <c r="H393" s="668">
        <v>7.1156819850313124E-4</v>
      </c>
      <c r="I393" s="225">
        <v>0.38557182582354338</v>
      </c>
      <c r="J393" s="669">
        <v>5.9628961911689093E-2</v>
      </c>
      <c r="K393" s="604">
        <v>3.0953224736406833E-3</v>
      </c>
      <c r="L393" s="228">
        <v>61.926772931046287</v>
      </c>
      <c r="M393" s="228">
        <v>5.7435250875635813</v>
      </c>
      <c r="N393" s="228">
        <v>61.92067947100464</v>
      </c>
      <c r="O393" s="228">
        <v>4.5432134758496705</v>
      </c>
      <c r="P393" s="228">
        <v>590.13727250807494</v>
      </c>
      <c r="Q393" s="228">
        <v>112.57503449415262</v>
      </c>
      <c r="R393" s="228"/>
      <c r="S393" s="228"/>
      <c r="T393" s="631">
        <v>61.922602964885165</v>
      </c>
      <c r="U393" s="228">
        <v>8.318730130735517</v>
      </c>
      <c r="V393" s="228">
        <v>1.1087273354117698E-6</v>
      </c>
      <c r="W393" s="228">
        <v>0.99881106939966258</v>
      </c>
      <c r="X393" s="631">
        <v>60.144295468930217</v>
      </c>
      <c r="Y393" s="633">
        <v>59.785451944902704</v>
      </c>
      <c r="Z393" s="666">
        <v>0.2830693869838577</v>
      </c>
      <c r="AA393" s="666">
        <v>2.9016135079516381E-5</v>
      </c>
      <c r="AB393" s="635">
        <v>2.0970328915018667E-3</v>
      </c>
      <c r="AC393" s="635">
        <v>4.3581628246977826E-5</v>
      </c>
      <c r="AD393" s="636">
        <v>6.849394188171018E-2</v>
      </c>
      <c r="AE393" s="636">
        <v>9.6941856101599169E-4</v>
      </c>
      <c r="AF393" s="637">
        <v>1.4672420162077591</v>
      </c>
      <c r="AG393" s="638">
        <v>4.9046710004005456E-5</v>
      </c>
      <c r="AH393" s="228">
        <v>61.92067947100464</v>
      </c>
      <c r="AI393" s="228">
        <v>11.790768683888576</v>
      </c>
      <c r="AJ393" s="228">
        <v>1.0250538000130354</v>
      </c>
      <c r="AM393" s="346"/>
      <c r="AN393" s="346"/>
      <c r="AO393" s="324"/>
    </row>
    <row r="394" spans="1:41" ht="12" customHeight="1" x14ac:dyDescent="0.2">
      <c r="A394" s="333">
        <v>394</v>
      </c>
      <c r="B394" s="592"/>
      <c r="C394" s="518"/>
      <c r="D394" s="627" t="s">
        <v>1031</v>
      </c>
      <c r="E394" s="668">
        <v>6.2387059189527666E-2</v>
      </c>
      <c r="F394" s="668">
        <v>7.50237665719828E-3</v>
      </c>
      <c r="G394" s="668">
        <v>8.8037503212236544E-3</v>
      </c>
      <c r="H394" s="668">
        <v>6.2239798422936328E-4</v>
      </c>
      <c r="I394" s="225">
        <v>0.29394502531889904</v>
      </c>
      <c r="J394" s="669">
        <v>5.883838325927699E-2</v>
      </c>
      <c r="K394" s="604">
        <v>2.4277950148743634E-3</v>
      </c>
      <c r="L394" s="228">
        <v>61.449275456260189</v>
      </c>
      <c r="M394" s="228">
        <v>7.1704432494502415</v>
      </c>
      <c r="N394" s="228">
        <v>56.504259583889414</v>
      </c>
      <c r="O394" s="228">
        <v>3.9772207341378474</v>
      </c>
      <c r="P394" s="228">
        <v>561.12131973259511</v>
      </c>
      <c r="Q394" s="228">
        <v>89.922621628285157</v>
      </c>
      <c r="R394" s="228"/>
      <c r="S394" s="228"/>
      <c r="T394" s="631">
        <v>57.225339304710538</v>
      </c>
      <c r="U394" s="228">
        <v>7.6780089828667668</v>
      </c>
      <c r="V394" s="228">
        <v>0.48282297191342299</v>
      </c>
      <c r="W394" s="228">
        <v>0.48714847735753597</v>
      </c>
      <c r="X394" s="631">
        <v>91.416925269080778</v>
      </c>
      <c r="Y394" s="633">
        <v>115.16071550204575</v>
      </c>
      <c r="Z394" s="628"/>
      <c r="AA394" s="602"/>
      <c r="AB394" s="602"/>
      <c r="AC394" s="602"/>
      <c r="AD394" s="639"/>
      <c r="AE394" s="639"/>
      <c r="AF394" s="628"/>
      <c r="AG394" s="640"/>
      <c r="AH394" s="228">
        <v>56.504259583889414</v>
      </c>
      <c r="AI394" s="228"/>
      <c r="AJ394" s="228"/>
      <c r="AM394" s="346"/>
      <c r="AN394" s="346"/>
      <c r="AO394" s="324"/>
    </row>
    <row r="395" spans="1:41" ht="12" customHeight="1" x14ac:dyDescent="0.2">
      <c r="A395" s="29">
        <v>395</v>
      </c>
      <c r="B395" s="592"/>
      <c r="C395" s="518"/>
      <c r="D395" s="627" t="s">
        <v>1032</v>
      </c>
      <c r="E395" s="668">
        <v>7.6031126751255868E-2</v>
      </c>
      <c r="F395" s="668">
        <v>1.3466592249288889E-2</v>
      </c>
      <c r="G395" s="668">
        <v>9.0199837571251877E-3</v>
      </c>
      <c r="H395" s="668">
        <v>6.9916834770169568E-4</v>
      </c>
      <c r="I395" s="225">
        <v>0.21881632709470891</v>
      </c>
      <c r="J395" s="669">
        <v>8.749364725085379E-2</v>
      </c>
      <c r="K395" s="604">
        <v>4.3326096149574013E-3</v>
      </c>
      <c r="L395" s="228">
        <v>74.406650280415334</v>
      </c>
      <c r="M395" s="228">
        <v>12.707578075674757</v>
      </c>
      <c r="N395" s="228">
        <v>57.885877085593037</v>
      </c>
      <c r="O395" s="228">
        <v>4.4668379465835724</v>
      </c>
      <c r="P395" s="228">
        <v>1371.3897163262386</v>
      </c>
      <c r="Q395" s="228">
        <v>95.278496708454682</v>
      </c>
      <c r="R395" s="228"/>
      <c r="S395" s="228"/>
      <c r="T395" s="631">
        <v>58.642747782912785</v>
      </c>
      <c r="U395" s="228">
        <v>8.8576385397642738</v>
      </c>
      <c r="V395" s="228">
        <v>1.7174224573712142</v>
      </c>
      <c r="W395" s="228">
        <v>0.19002744957511286</v>
      </c>
      <c r="X395" s="631">
        <v>74.665400592622959</v>
      </c>
      <c r="Y395" s="633">
        <v>104.36110300834156</v>
      </c>
      <c r="Z395" s="628"/>
      <c r="AA395" s="602"/>
      <c r="AB395" s="602"/>
      <c r="AC395" s="602"/>
      <c r="AD395" s="639"/>
      <c r="AE395" s="639"/>
      <c r="AF395" s="628"/>
      <c r="AG395" s="640"/>
      <c r="AH395" s="228">
        <v>57.885877085593037</v>
      </c>
      <c r="AI395" s="228"/>
      <c r="AJ395" s="228"/>
      <c r="AM395" s="346"/>
      <c r="AN395" s="346"/>
      <c r="AO395" s="324"/>
    </row>
    <row r="396" spans="1:41" ht="12" customHeight="1" x14ac:dyDescent="0.2">
      <c r="A396" s="333">
        <v>396</v>
      </c>
      <c r="B396" s="592"/>
      <c r="C396" s="518"/>
      <c r="D396" s="627" t="s">
        <v>1033</v>
      </c>
      <c r="E396" s="668">
        <v>5.6122695668387422E-2</v>
      </c>
      <c r="F396" s="668">
        <v>4.679737667661105E-3</v>
      </c>
      <c r="G396" s="668">
        <v>8.7359909818304736E-3</v>
      </c>
      <c r="H396" s="668">
        <v>2.5868961814748057E-4</v>
      </c>
      <c r="I396" s="225">
        <v>0.17756355903916463</v>
      </c>
      <c r="J396" s="669">
        <v>5.7475253081604935E-2</v>
      </c>
      <c r="K396" s="604">
        <v>1.3090055881541192E-3</v>
      </c>
      <c r="L396" s="228">
        <v>55.444349509624459</v>
      </c>
      <c r="M396" s="228">
        <v>4.4992180746798178</v>
      </c>
      <c r="N396" s="228">
        <v>56.071252235725062</v>
      </c>
      <c r="O396" s="228">
        <v>1.6531782727091051</v>
      </c>
      <c r="P396" s="228">
        <v>509.81577971751358</v>
      </c>
      <c r="Q396" s="228">
        <v>50.068926686794796</v>
      </c>
      <c r="R396" s="228"/>
      <c r="S396" s="228"/>
      <c r="T396" s="631">
        <v>56.027652600822833</v>
      </c>
      <c r="U396" s="228">
        <v>3.246373409229744</v>
      </c>
      <c r="V396" s="228">
        <v>1.9337320169353661E-2</v>
      </c>
      <c r="W396" s="228">
        <v>0.88940549192938612</v>
      </c>
      <c r="X396" s="631">
        <v>1015.2383922463023</v>
      </c>
      <c r="Y396" s="633">
        <v>753.34675558557115</v>
      </c>
      <c r="Z396" s="666">
        <v>0.2830152781047342</v>
      </c>
      <c r="AA396" s="666">
        <v>2.2521390544583665E-5</v>
      </c>
      <c r="AB396" s="635">
        <v>3.4935285071347722E-3</v>
      </c>
      <c r="AC396" s="635">
        <v>1.3131932313019634E-4</v>
      </c>
      <c r="AD396" s="636">
        <v>0.1144364769751023</v>
      </c>
      <c r="AE396" s="636">
        <v>5.5272320544091334E-3</v>
      </c>
      <c r="AF396" s="637">
        <v>1.4672415680910578</v>
      </c>
      <c r="AG396" s="638">
        <v>4.4326607762493837E-5</v>
      </c>
      <c r="AH396" s="228">
        <v>56.071252235725062</v>
      </c>
      <c r="AI396" s="228">
        <v>9.704863399419736</v>
      </c>
      <c r="AJ396" s="228">
        <v>0.79576589276036447</v>
      </c>
      <c r="AM396" s="346"/>
      <c r="AN396" s="346"/>
      <c r="AO396" s="324"/>
    </row>
    <row r="397" spans="1:41" ht="12" customHeight="1" x14ac:dyDescent="0.2">
      <c r="A397" s="29">
        <v>397</v>
      </c>
      <c r="B397" s="592"/>
      <c r="C397" s="518"/>
      <c r="D397" s="627" t="s">
        <v>1034</v>
      </c>
      <c r="E397" s="225">
        <v>5.761057567803303E-2</v>
      </c>
      <c r="F397" s="225">
        <v>6.5173787911946878E-3</v>
      </c>
      <c r="G397" s="225">
        <v>8.8707671182420601E-3</v>
      </c>
      <c r="H397" s="225">
        <v>6.3312302158538699E-4</v>
      </c>
      <c r="I397" s="225">
        <v>0.31544684197415146</v>
      </c>
      <c r="J397" s="639">
        <v>5.0380751420183709E-2</v>
      </c>
      <c r="K397" s="604">
        <v>2.1377600839328219E-3</v>
      </c>
      <c r="L397" s="223">
        <v>56.873828258979948</v>
      </c>
      <c r="M397" s="223">
        <v>6.2571575288873067</v>
      </c>
      <c r="N397" s="223">
        <v>56.932493203497501</v>
      </c>
      <c r="O397" s="223">
        <v>4.0454866553693973</v>
      </c>
      <c r="P397" s="223">
        <v>212.59809242325315</v>
      </c>
      <c r="Q397" s="223">
        <v>98.311753849680457</v>
      </c>
      <c r="R397" s="223"/>
      <c r="S397" s="223"/>
      <c r="T397" s="226">
        <v>56.920059121509524</v>
      </c>
      <c r="U397" s="223">
        <v>7.6392763146079421</v>
      </c>
      <c r="V397" s="223">
        <v>8.7021434836852214E-5</v>
      </c>
      <c r="W397" s="223">
        <v>0.99252770447931116</v>
      </c>
      <c r="X397" s="226">
        <v>105.35544013924077</v>
      </c>
      <c r="Y397" s="633">
        <v>122.09312157488367</v>
      </c>
      <c r="Z397" s="666">
        <v>0.28307677253135421</v>
      </c>
      <c r="AA397" s="666">
        <v>3.49423130322763E-5</v>
      </c>
      <c r="AB397" s="635">
        <v>2.7085466924112876E-3</v>
      </c>
      <c r="AC397" s="635">
        <v>1.0355878906083623E-4</v>
      </c>
      <c r="AD397" s="636">
        <v>8.0902406322904991E-2</v>
      </c>
      <c r="AE397" s="636">
        <v>2.8051815871124089E-3</v>
      </c>
      <c r="AF397" s="637">
        <v>1.4672753713289048</v>
      </c>
      <c r="AG397" s="638">
        <v>4.8627870870450535E-5</v>
      </c>
      <c r="AH397" s="223">
        <v>56.932493203497501</v>
      </c>
      <c r="AI397" s="223">
        <v>11.926291906345597</v>
      </c>
      <c r="AJ397" s="223">
        <v>1.2343758451042113</v>
      </c>
      <c r="AM397" s="346"/>
      <c r="AN397" s="346"/>
      <c r="AO397" s="324"/>
    </row>
    <row r="398" spans="1:41" ht="12" customHeight="1" x14ac:dyDescent="0.2">
      <c r="A398" s="333">
        <v>398</v>
      </c>
      <c r="B398" s="592"/>
      <c r="C398" s="518"/>
      <c r="D398" s="627" t="s">
        <v>1035</v>
      </c>
      <c r="E398" s="668">
        <v>6.5644945934113533E-2</v>
      </c>
      <c r="F398" s="668">
        <v>6.4707710245999767E-3</v>
      </c>
      <c r="G398" s="668">
        <v>9.390036687892598E-3</v>
      </c>
      <c r="H398" s="668">
        <v>5.0870765294149141E-4</v>
      </c>
      <c r="I398" s="225">
        <v>0.27479969683215028</v>
      </c>
      <c r="J398" s="669">
        <v>5.2698705217547021E-2</v>
      </c>
      <c r="K398" s="604">
        <v>1.6197659907740455E-3</v>
      </c>
      <c r="L398" s="228">
        <v>64.558256492564965</v>
      </c>
      <c r="M398" s="228">
        <v>6.1655725623743072</v>
      </c>
      <c r="N398" s="228">
        <v>60.249633174390517</v>
      </c>
      <c r="O398" s="228">
        <v>3.2488335621292825</v>
      </c>
      <c r="P398" s="228">
        <v>315.8466728449468</v>
      </c>
      <c r="Q398" s="228">
        <v>69.90028079852091</v>
      </c>
      <c r="R398" s="228"/>
      <c r="S398" s="228"/>
      <c r="T398" s="631">
        <v>60.823779891787709</v>
      </c>
      <c r="U398" s="228">
        <v>6.2877733151072537</v>
      </c>
      <c r="V398" s="228">
        <v>0.49268816771169227</v>
      </c>
      <c r="W398" s="228">
        <v>0.48272904208840628</v>
      </c>
      <c r="X398" s="631">
        <v>454.98653278282751</v>
      </c>
      <c r="Y398" s="633">
        <v>343.42890838225259</v>
      </c>
      <c r="Z398" s="666">
        <v>0.28304610102217476</v>
      </c>
      <c r="AA398" s="666">
        <v>2.8684635733668886E-5</v>
      </c>
      <c r="AB398" s="635">
        <v>2.3549859852644091E-3</v>
      </c>
      <c r="AC398" s="635">
        <v>7.3087979554475795E-5</v>
      </c>
      <c r="AD398" s="636">
        <v>7.5007256816758697E-2</v>
      </c>
      <c r="AE398" s="636">
        <v>3.3024824559866246E-3</v>
      </c>
      <c r="AF398" s="637">
        <v>1.467275409496092</v>
      </c>
      <c r="AG398" s="638">
        <v>4.6476701085409379E-5</v>
      </c>
      <c r="AH398" s="228">
        <v>60.249633174390517</v>
      </c>
      <c r="AI398" s="228">
        <v>10.922499390232295</v>
      </c>
      <c r="AJ398" s="228">
        <v>1.0134262803860929</v>
      </c>
      <c r="AM398" s="346"/>
      <c r="AN398" s="346"/>
      <c r="AO398" s="324"/>
    </row>
    <row r="399" spans="1:41" ht="12" customHeight="1" x14ac:dyDescent="0.2">
      <c r="A399" s="29">
        <v>399</v>
      </c>
      <c r="B399" s="592"/>
      <c r="C399" s="518"/>
      <c r="D399" s="627" t="s">
        <v>1036</v>
      </c>
      <c r="E399" s="668">
        <v>4.9535015393950284E-2</v>
      </c>
      <c r="F399" s="668">
        <v>5.4700018557849762E-3</v>
      </c>
      <c r="G399" s="668">
        <v>9.3368939468950786E-3</v>
      </c>
      <c r="H399" s="668">
        <v>6.7978157566001268E-4</v>
      </c>
      <c r="I399" s="225">
        <v>0.32965661634428634</v>
      </c>
      <c r="J399" s="669">
        <v>4.0621575253110484E-2</v>
      </c>
      <c r="K399" s="604">
        <v>1.6167513770800246E-3</v>
      </c>
      <c r="L399" s="228">
        <v>49.090951519307275</v>
      </c>
      <c r="M399" s="228">
        <v>5.2920075120721428</v>
      </c>
      <c r="N399" s="228">
        <v>59.910231035228662</v>
      </c>
      <c r="O399" s="228">
        <v>4.3416163783894781</v>
      </c>
      <c r="P399" s="228">
        <v>-311.29928948537872</v>
      </c>
      <c r="Q399" s="228">
        <v>101.95678672091832</v>
      </c>
      <c r="R399" s="228"/>
      <c r="S399" s="228"/>
      <c r="T399" s="631">
        <v>56.015806915271277</v>
      </c>
      <c r="U399" s="228">
        <v>7.6886892506405706</v>
      </c>
      <c r="V399" s="228">
        <v>3.7073256152940859</v>
      </c>
      <c r="W399" s="228">
        <v>5.4174490658905124E-2</v>
      </c>
      <c r="X399" s="631">
        <v>97.837931570701869</v>
      </c>
      <c r="Y399" s="633">
        <v>111.60096189497081</v>
      </c>
      <c r="Z399" s="628"/>
      <c r="AA399" s="602"/>
      <c r="AB399" s="602"/>
      <c r="AC399" s="602"/>
      <c r="AD399" s="639"/>
      <c r="AE399" s="639"/>
      <c r="AF399" s="628"/>
      <c r="AG399" s="640"/>
      <c r="AH399" s="228">
        <v>59.910231035228662</v>
      </c>
      <c r="AI399" s="228"/>
      <c r="AJ399" s="228"/>
      <c r="AM399" s="346"/>
      <c r="AN399" s="346"/>
      <c r="AO399" s="324"/>
    </row>
    <row r="400" spans="1:41" ht="12" customHeight="1" x14ac:dyDescent="0.2">
      <c r="A400" s="333">
        <v>400</v>
      </c>
      <c r="B400" s="592"/>
      <c r="C400" s="518"/>
      <c r="D400" s="627" t="s">
        <v>1037</v>
      </c>
      <c r="E400" s="668">
        <v>7.2186627625483349E-2</v>
      </c>
      <c r="F400" s="668">
        <v>1.0775896395195187E-2</v>
      </c>
      <c r="G400" s="668">
        <v>9.5601598033152949E-3</v>
      </c>
      <c r="H400" s="668">
        <v>5.0502009956419208E-4</v>
      </c>
      <c r="I400" s="225">
        <v>0.17693626755660763</v>
      </c>
      <c r="J400" s="669">
        <v>7.0545330805962439E-2</v>
      </c>
      <c r="K400" s="604">
        <v>3.0694551584031374E-3</v>
      </c>
      <c r="L400" s="228">
        <v>70.772341402663955</v>
      </c>
      <c r="M400" s="228">
        <v>10.204998179808133</v>
      </c>
      <c r="N400" s="228">
        <v>61.336023585077903</v>
      </c>
      <c r="O400" s="228">
        <v>3.2247397051762379</v>
      </c>
      <c r="P400" s="228">
        <v>944.2679973861292</v>
      </c>
      <c r="Q400" s="228">
        <v>89.121476441456579</v>
      </c>
      <c r="R400" s="228"/>
      <c r="S400" s="228"/>
      <c r="T400" s="631">
        <v>61.745606041499343</v>
      </c>
      <c r="U400" s="228">
        <v>6.3881547332600679</v>
      </c>
      <c r="V400" s="228">
        <v>0.85807090023362809</v>
      </c>
      <c r="W400" s="228">
        <v>0.35427860740843065</v>
      </c>
      <c r="X400" s="631">
        <v>173.75893475726082</v>
      </c>
      <c r="Y400" s="633">
        <v>209.268046792174</v>
      </c>
      <c r="Z400" s="628"/>
      <c r="AA400" s="602"/>
      <c r="AB400" s="602"/>
      <c r="AC400" s="602"/>
      <c r="AD400" s="639"/>
      <c r="AE400" s="639"/>
      <c r="AF400" s="628"/>
      <c r="AG400" s="640"/>
      <c r="AH400" s="228">
        <v>61.336023585077903</v>
      </c>
      <c r="AI400" s="228"/>
      <c r="AJ400" s="228"/>
      <c r="AM400" s="346"/>
      <c r="AN400" s="346"/>
      <c r="AO400" s="324"/>
    </row>
    <row r="401" spans="1:41" ht="12" customHeight="1" x14ac:dyDescent="0.2">
      <c r="A401" s="29">
        <v>401</v>
      </c>
      <c r="B401" s="592"/>
      <c r="C401" s="518"/>
      <c r="D401" s="627" t="s">
        <v>1038</v>
      </c>
      <c r="E401" s="668">
        <v>6.6513377956565839E-2</v>
      </c>
      <c r="F401" s="668">
        <v>4.5232036257730202E-3</v>
      </c>
      <c r="G401" s="668">
        <v>9.5801499890319202E-3</v>
      </c>
      <c r="H401" s="668">
        <v>3.0082871602021285E-4</v>
      </c>
      <c r="I401" s="225">
        <v>0.23087656435754916</v>
      </c>
      <c r="J401" s="669">
        <v>4.9160648113521187E-2</v>
      </c>
      <c r="K401" s="604">
        <v>1.085913064007067E-3</v>
      </c>
      <c r="L401" s="228">
        <v>65.385391323393236</v>
      </c>
      <c r="M401" s="228">
        <v>4.3063541470427449</v>
      </c>
      <c r="N401" s="228">
        <v>61.463667034209905</v>
      </c>
      <c r="O401" s="228">
        <v>1.9208643329210378</v>
      </c>
      <c r="P401" s="228">
        <v>155.49998583251423</v>
      </c>
      <c r="Q401" s="228">
        <v>51.716986937441902</v>
      </c>
      <c r="R401" s="228"/>
      <c r="S401" s="228"/>
      <c r="T401" s="631">
        <v>61.839469963069924</v>
      </c>
      <c r="U401" s="228">
        <v>3.7521563282440273</v>
      </c>
      <c r="V401" s="228">
        <v>0.83256791664474217</v>
      </c>
      <c r="W401" s="228">
        <v>0.36153061748117665</v>
      </c>
      <c r="X401" s="631">
        <v>1718.7303630958606</v>
      </c>
      <c r="Y401" s="633">
        <v>852.76272843413415</v>
      </c>
      <c r="Z401" s="628"/>
      <c r="AA401" s="602"/>
      <c r="AB401" s="602"/>
      <c r="AC401" s="602"/>
      <c r="AD401" s="639"/>
      <c r="AE401" s="639"/>
      <c r="AF401" s="628"/>
      <c r="AG401" s="640"/>
      <c r="AH401" s="228">
        <v>61.463667034209905</v>
      </c>
      <c r="AI401" s="228"/>
      <c r="AJ401" s="228"/>
      <c r="AM401" s="346"/>
      <c r="AN401" s="346"/>
      <c r="AO401" s="324"/>
    </row>
    <row r="402" spans="1:41" ht="12" customHeight="1" x14ac:dyDescent="0.2">
      <c r="A402" s="333">
        <v>402</v>
      </c>
      <c r="B402" s="592"/>
      <c r="C402" s="518"/>
      <c r="D402" s="627" t="s">
        <v>1039</v>
      </c>
      <c r="E402" s="668">
        <v>4.6416165265025525E-2</v>
      </c>
      <c r="F402" s="668">
        <v>1.0717009723249909E-2</v>
      </c>
      <c r="G402" s="668">
        <v>8.9122496945921101E-3</v>
      </c>
      <c r="H402" s="668">
        <v>7.1500087907506711E-4</v>
      </c>
      <c r="I402" s="225">
        <v>0.17373401946422673</v>
      </c>
      <c r="J402" s="669">
        <v>7.9264896547226099E-2</v>
      </c>
      <c r="K402" s="604">
        <v>3.9949974768310895E-3</v>
      </c>
      <c r="L402" s="228">
        <v>46.069096875776523</v>
      </c>
      <c r="M402" s="228">
        <v>10.399179997205701</v>
      </c>
      <c r="N402" s="228">
        <v>57.197550314498784</v>
      </c>
      <c r="O402" s="228">
        <v>4.5684764046494006</v>
      </c>
      <c r="P402" s="228">
        <v>1178.7577699568938</v>
      </c>
      <c r="Q402" s="228">
        <v>99.664520377039565</v>
      </c>
      <c r="R402" s="228"/>
      <c r="S402" s="228"/>
      <c r="T402" s="631">
        <v>55.924827450755132</v>
      </c>
      <c r="U402" s="228">
        <v>8.8136223670211162</v>
      </c>
      <c r="V402" s="228">
        <v>1.1102680667489546</v>
      </c>
      <c r="W402" s="228">
        <v>0.29202676869308308</v>
      </c>
      <c r="X402" s="631">
        <v>69.89132311044348</v>
      </c>
      <c r="Y402" s="633">
        <v>94.609241205059178</v>
      </c>
      <c r="Z402" s="628"/>
      <c r="AA402" s="602"/>
      <c r="AB402" s="602"/>
      <c r="AC402" s="602"/>
      <c r="AD402" s="639"/>
      <c r="AE402" s="639"/>
      <c r="AF402" s="628"/>
      <c r="AG402" s="640"/>
      <c r="AH402" s="228">
        <v>57.197550314498784</v>
      </c>
      <c r="AI402" s="228"/>
      <c r="AJ402" s="228"/>
      <c r="AM402" s="346"/>
      <c r="AN402" s="346"/>
      <c r="AO402" s="324"/>
    </row>
    <row r="403" spans="1:41" ht="12" customHeight="1" x14ac:dyDescent="0.2">
      <c r="A403" s="29">
        <v>403</v>
      </c>
      <c r="B403" s="592"/>
      <c r="C403" s="518"/>
      <c r="D403" s="627" t="s">
        <v>1040</v>
      </c>
      <c r="E403" s="668">
        <v>7.6607220132936665E-2</v>
      </c>
      <c r="F403" s="668">
        <v>7.8358003810086278E-3</v>
      </c>
      <c r="G403" s="668">
        <v>9.772822685416481E-3</v>
      </c>
      <c r="H403" s="668">
        <v>5.1082196217363944E-4</v>
      </c>
      <c r="I403" s="225">
        <v>0.25550881376540679</v>
      </c>
      <c r="J403" s="669">
        <v>6.1556343291238658E-2</v>
      </c>
      <c r="K403" s="604">
        <v>2.0440373090888143E-3</v>
      </c>
      <c r="L403" s="228">
        <v>74.950127982244695</v>
      </c>
      <c r="M403" s="228">
        <v>7.3901965050886727</v>
      </c>
      <c r="N403" s="228">
        <v>62.693811563725376</v>
      </c>
      <c r="O403" s="228">
        <v>3.26109979146855</v>
      </c>
      <c r="P403" s="228">
        <v>658.73120179773116</v>
      </c>
      <c r="Q403" s="228">
        <v>71.193932960586025</v>
      </c>
      <c r="R403" s="228"/>
      <c r="S403" s="228"/>
      <c r="T403" s="631">
        <v>63.698652139170022</v>
      </c>
      <c r="U403" s="228">
        <v>6.4100196247440522</v>
      </c>
      <c r="V403" s="228">
        <v>2.8092299389117636</v>
      </c>
      <c r="W403" s="228">
        <v>9.3730230755786903E-2</v>
      </c>
      <c r="X403" s="631">
        <v>127.36375131525074</v>
      </c>
      <c r="Y403" s="633">
        <v>169.62402151793015</v>
      </c>
      <c r="Z403" s="628"/>
      <c r="AA403" s="602"/>
      <c r="AB403" s="602"/>
      <c r="AC403" s="602"/>
      <c r="AD403" s="639"/>
      <c r="AE403" s="639"/>
      <c r="AF403" s="628"/>
      <c r="AG403" s="640"/>
      <c r="AH403" s="228">
        <v>62.693811563725376</v>
      </c>
      <c r="AI403" s="228"/>
      <c r="AJ403" s="228"/>
      <c r="AM403" s="346"/>
      <c r="AN403" s="346"/>
      <c r="AO403" s="324"/>
    </row>
    <row r="404" spans="1:41" ht="12" customHeight="1" x14ac:dyDescent="0.2">
      <c r="A404" s="333">
        <v>404</v>
      </c>
      <c r="B404" s="592"/>
      <c r="C404" s="518"/>
      <c r="D404" s="627" t="s">
        <v>1041</v>
      </c>
      <c r="E404" s="668">
        <v>6.0097270366054764E-2</v>
      </c>
      <c r="F404" s="668">
        <v>1.0347604817372166E-2</v>
      </c>
      <c r="G404" s="668">
        <v>1.0043438358166127E-2</v>
      </c>
      <c r="H404" s="668">
        <v>7.9127663807454171E-4</v>
      </c>
      <c r="I404" s="225">
        <v>0.22878673571362754</v>
      </c>
      <c r="J404" s="669">
        <v>5.2541326731973641E-2</v>
      </c>
      <c r="K404" s="604">
        <v>2.0176884771095998E-3</v>
      </c>
      <c r="L404" s="228">
        <v>59.258433680408167</v>
      </c>
      <c r="M404" s="228">
        <v>9.9111495398252707</v>
      </c>
      <c r="N404" s="228">
        <v>64.421197123293069</v>
      </c>
      <c r="O404" s="228">
        <v>5.0501758121893721</v>
      </c>
      <c r="P404" s="228">
        <v>309.04078153626273</v>
      </c>
      <c r="Q404" s="228">
        <v>87.439419644217665</v>
      </c>
      <c r="R404" s="228"/>
      <c r="S404" s="228"/>
      <c r="T404" s="631">
        <v>63.694861342485787</v>
      </c>
      <c r="U404" s="228">
        <v>9.6997933141408144</v>
      </c>
      <c r="V404" s="228">
        <v>0.26533311548650068</v>
      </c>
      <c r="W404" s="228">
        <v>0.60647932004942118</v>
      </c>
      <c r="X404" s="631">
        <v>113.8841720230956</v>
      </c>
      <c r="Y404" s="633">
        <v>132.98593792429267</v>
      </c>
      <c r="Z404" s="628"/>
      <c r="AA404" s="628"/>
      <c r="AB404" s="628"/>
      <c r="AC404" s="628"/>
      <c r="AD404" s="669"/>
      <c r="AE404" s="669"/>
      <c r="AF404" s="628"/>
      <c r="AG404" s="640"/>
      <c r="AH404" s="228">
        <v>64.421197123293069</v>
      </c>
      <c r="AI404" s="228"/>
      <c r="AJ404" s="228"/>
      <c r="AM404" s="346"/>
      <c r="AN404" s="346"/>
      <c r="AO404" s="324"/>
    </row>
    <row r="405" spans="1:41" ht="12" customHeight="1" x14ac:dyDescent="0.2">
      <c r="A405" s="29">
        <v>405</v>
      </c>
      <c r="B405" s="592"/>
      <c r="C405" s="518"/>
      <c r="D405" s="627" t="s">
        <v>1042</v>
      </c>
      <c r="E405" s="225">
        <v>6.3315970190063575E-2</v>
      </c>
      <c r="F405" s="225">
        <v>6.8683917842255349E-3</v>
      </c>
      <c r="G405" s="225">
        <v>8.9706945476916485E-3</v>
      </c>
      <c r="H405" s="225">
        <v>5.9006936942494076E-4</v>
      </c>
      <c r="I405" s="225">
        <v>0.30318325549716474</v>
      </c>
      <c r="J405" s="639">
        <v>5.5828144665001023E-2</v>
      </c>
      <c r="K405" s="604">
        <v>2.0312784299973872E-3</v>
      </c>
      <c r="L405" s="223">
        <v>62.336700025854249</v>
      </c>
      <c r="M405" s="223">
        <v>6.5587735126225395</v>
      </c>
      <c r="N405" s="223">
        <v>57.570971112838869</v>
      </c>
      <c r="O405" s="223">
        <v>3.7700119260605081</v>
      </c>
      <c r="P405" s="223">
        <v>445.54046238793791</v>
      </c>
      <c r="Q405" s="223">
        <v>80.878502824509255</v>
      </c>
      <c r="R405" s="223"/>
      <c r="S405" s="223"/>
      <c r="T405" s="226">
        <v>58.321470450657003</v>
      </c>
      <c r="U405" s="223">
        <v>7.2550328474738492</v>
      </c>
      <c r="V405" s="223">
        <v>0.53595582663549779</v>
      </c>
      <c r="W405" s="223">
        <v>0.46411555518701386</v>
      </c>
      <c r="X405" s="226">
        <v>183.82221888857501</v>
      </c>
      <c r="Y405" s="633">
        <v>197.50923492423416</v>
      </c>
      <c r="Z405" s="666">
        <v>0.28303308489468726</v>
      </c>
      <c r="AA405" s="666">
        <v>3.1682101282281694E-5</v>
      </c>
      <c r="AB405" s="635">
        <v>2.1045674000500503E-3</v>
      </c>
      <c r="AC405" s="635">
        <v>7.5399934436923985E-5</v>
      </c>
      <c r="AD405" s="636">
        <v>6.5575910683422139E-2</v>
      </c>
      <c r="AE405" s="636">
        <v>3.235712170295035E-3</v>
      </c>
      <c r="AF405" s="637">
        <v>1.4672787402838161</v>
      </c>
      <c r="AG405" s="638">
        <v>4.3791282271165685E-5</v>
      </c>
      <c r="AH405" s="223">
        <v>57.570971112838869</v>
      </c>
      <c r="AI405" s="223">
        <v>10.416978453304067</v>
      </c>
      <c r="AJ405" s="223">
        <v>1.1193780152617199</v>
      </c>
      <c r="AM405" s="346"/>
      <c r="AN405" s="346"/>
      <c r="AO405" s="324"/>
    </row>
    <row r="406" spans="1:41" ht="12" customHeight="1" x14ac:dyDescent="0.2">
      <c r="A406" s="333">
        <v>406</v>
      </c>
      <c r="B406" s="642" t="s">
        <v>16</v>
      </c>
      <c r="C406" s="518"/>
      <c r="D406" s="643" t="s">
        <v>1043</v>
      </c>
      <c r="E406" s="663">
        <v>1.7147162391374173E-2</v>
      </c>
      <c r="F406" s="663">
        <v>3.9014681679176494E-3</v>
      </c>
      <c r="G406" s="663">
        <v>1.4099949909509519E-2</v>
      </c>
      <c r="H406" s="663">
        <v>1.4178107993584013E-3</v>
      </c>
      <c r="I406" s="663">
        <v>0.22097080993241341</v>
      </c>
      <c r="J406" s="650">
        <v>1.0947268012944598E-2</v>
      </c>
      <c r="K406" s="664">
        <v>4.8373116062286852E-4</v>
      </c>
      <c r="L406" s="647">
        <v>17.263348781806407</v>
      </c>
      <c r="M406" s="647">
        <v>3.8947015800652767</v>
      </c>
      <c r="N406" s="647">
        <v>90.259276337004721</v>
      </c>
      <c r="O406" s="647">
        <v>9.0127167892572935</v>
      </c>
      <c r="P406" s="647">
        <v>-6989.2814806707402</v>
      </c>
      <c r="Q406" s="647">
        <v>564.67970023053488</v>
      </c>
      <c r="R406" s="647"/>
      <c r="S406" s="647"/>
      <c r="T406" s="648">
        <v>23.687409318223089</v>
      </c>
      <c r="U406" s="647">
        <v>7.5762701309287239</v>
      </c>
      <c r="V406" s="647">
        <v>65.299411267469623</v>
      </c>
      <c r="W406" s="647">
        <v>6.434079944773979E-16</v>
      </c>
      <c r="X406" s="648">
        <v>191.34347176740116</v>
      </c>
      <c r="Y406" s="649">
        <v>161.29075817720846</v>
      </c>
      <c r="Z406" s="644"/>
      <c r="AA406" s="644"/>
      <c r="AB406" s="644"/>
      <c r="AC406" s="644"/>
      <c r="AD406" s="650"/>
      <c r="AE406" s="650"/>
      <c r="AF406" s="644"/>
      <c r="AG406" s="651"/>
      <c r="AH406" s="647">
        <v>90.259276337004721</v>
      </c>
      <c r="AI406" s="647"/>
      <c r="AJ406" s="647"/>
      <c r="AM406" s="346"/>
      <c r="AN406" s="346"/>
      <c r="AO406" s="324"/>
    </row>
    <row r="407" spans="1:41" ht="12" customHeight="1" x14ac:dyDescent="0.2">
      <c r="A407" s="29">
        <v>407</v>
      </c>
      <c r="B407" s="592"/>
      <c r="C407" s="518"/>
      <c r="D407" s="627" t="s">
        <v>1044</v>
      </c>
      <c r="E407" s="668">
        <v>0.18452489141080688</v>
      </c>
      <c r="F407" s="668">
        <v>2.6828525771485631E-2</v>
      </c>
      <c r="G407" s="668">
        <v>1.3611903988425466E-2</v>
      </c>
      <c r="H407" s="668">
        <v>1.3657022350461849E-3</v>
      </c>
      <c r="I407" s="225">
        <v>0.34503670434726397</v>
      </c>
      <c r="J407" s="669">
        <v>0.12342138687503329</v>
      </c>
      <c r="K407" s="604">
        <v>5.4376035661710606E-3</v>
      </c>
      <c r="L407" s="228">
        <v>171.94675196492187</v>
      </c>
      <c r="M407" s="228">
        <v>22.997600649645914</v>
      </c>
      <c r="N407" s="228">
        <v>87.156127137671575</v>
      </c>
      <c r="O407" s="228">
        <v>8.6856539686448109</v>
      </c>
      <c r="P407" s="228">
        <v>2006.2659914977255</v>
      </c>
      <c r="Q407" s="228">
        <v>78.205865334975044</v>
      </c>
      <c r="R407" s="228"/>
      <c r="S407" s="228"/>
      <c r="T407" s="631">
        <v>87.240055104028798</v>
      </c>
      <c r="U407" s="228">
        <v>17.371024388620675</v>
      </c>
      <c r="V407" s="228">
        <v>14.202436376742382</v>
      </c>
      <c r="W407" s="228">
        <v>1.6415890659422861E-4</v>
      </c>
      <c r="X407" s="631">
        <v>75.960795545313559</v>
      </c>
      <c r="Y407" s="633">
        <v>84.469836765818869</v>
      </c>
      <c r="Z407" s="628"/>
      <c r="AA407" s="628"/>
      <c r="AB407" s="628"/>
      <c r="AC407" s="628"/>
      <c r="AD407" s="669"/>
      <c r="AE407" s="669"/>
      <c r="AF407" s="628"/>
      <c r="AG407" s="640"/>
      <c r="AH407" s="228">
        <v>87.156127137671575</v>
      </c>
      <c r="AI407" s="228"/>
      <c r="AJ407" s="228"/>
      <c r="AM407" s="346"/>
      <c r="AN407" s="346"/>
      <c r="AO407" s="324"/>
    </row>
    <row r="408" spans="1:41" ht="12" customHeight="1" x14ac:dyDescent="0.2">
      <c r="A408" s="333">
        <v>408</v>
      </c>
      <c r="B408" s="592"/>
      <c r="C408" s="518"/>
      <c r="D408" s="627" t="s">
        <v>1045</v>
      </c>
      <c r="E408" s="668">
        <v>7.7708128755271111E-2</v>
      </c>
      <c r="F408" s="668">
        <v>3.6009831302350005E-2</v>
      </c>
      <c r="G408" s="668">
        <v>1.2588931622203784E-2</v>
      </c>
      <c r="H408" s="668">
        <v>2.1952089353832914E-3</v>
      </c>
      <c r="I408" s="225">
        <v>0.18814919120238949</v>
      </c>
      <c r="J408" s="669">
        <v>7.0461642906580468E-2</v>
      </c>
      <c r="K408" s="604">
        <v>4.9992613058046182E-3</v>
      </c>
      <c r="L408" s="228">
        <v>75.98789996505748</v>
      </c>
      <c r="M408" s="228">
        <v>33.927342180553346</v>
      </c>
      <c r="N408" s="228">
        <v>80.646896646869251</v>
      </c>
      <c r="O408" s="228">
        <v>13.975292018135441</v>
      </c>
      <c r="P408" s="228">
        <v>941.83622405521965</v>
      </c>
      <c r="Q408" s="228">
        <v>145.38033959181789</v>
      </c>
      <c r="R408" s="228"/>
      <c r="S408" s="228"/>
      <c r="T408" s="631">
        <v>80.219702097092295</v>
      </c>
      <c r="U408" s="228">
        <v>27.243464867854367</v>
      </c>
      <c r="V408" s="228">
        <v>1.8655299795998739E-2</v>
      </c>
      <c r="W408" s="228">
        <v>0.8913572295734381</v>
      </c>
      <c r="X408" s="631">
        <v>76.58632812190433</v>
      </c>
      <c r="Y408" s="633">
        <v>97.782155771952759</v>
      </c>
      <c r="Z408" s="666">
        <v>0.28310957568283074</v>
      </c>
      <c r="AA408" s="666">
        <v>4.1171441131565232E-5</v>
      </c>
      <c r="AB408" s="635">
        <v>7.0182140530963442E-4</v>
      </c>
      <c r="AC408" s="635">
        <v>2.8205001287360215E-5</v>
      </c>
      <c r="AD408" s="636">
        <v>2.5739424012319802E-2</v>
      </c>
      <c r="AE408" s="636">
        <v>1.0539128365316263E-3</v>
      </c>
      <c r="AF408" s="637">
        <v>1.4672280237636266</v>
      </c>
      <c r="AG408" s="638">
        <v>5.257661988889856E-5</v>
      </c>
      <c r="AH408" s="228">
        <v>80.646896646869251</v>
      </c>
      <c r="AI408" s="228">
        <v>13.672241745579433</v>
      </c>
      <c r="AJ408" s="228">
        <v>1.4542581624893476</v>
      </c>
      <c r="AM408" s="346"/>
      <c r="AN408" s="346"/>
      <c r="AO408" s="324"/>
    </row>
    <row r="409" spans="1:41" ht="12" customHeight="1" x14ac:dyDescent="0.2">
      <c r="A409" s="29">
        <v>409</v>
      </c>
      <c r="B409" s="592"/>
      <c r="C409" s="518"/>
      <c r="D409" s="627" t="s">
        <v>1046</v>
      </c>
      <c r="E409" s="225">
        <v>8.2444115946254504E-2</v>
      </c>
      <c r="F409" s="225">
        <v>1.0647591758225442E-2</v>
      </c>
      <c r="G409" s="225">
        <v>1.2667395208523604E-2</v>
      </c>
      <c r="H409" s="225">
        <v>1.5780175690014383E-3</v>
      </c>
      <c r="I409" s="225">
        <v>0.48228393114278278</v>
      </c>
      <c r="J409" s="639">
        <v>5.3858783920164854E-2</v>
      </c>
      <c r="K409" s="604">
        <v>3.0725720536803796E-3</v>
      </c>
      <c r="L409" s="223">
        <v>80.440223963019193</v>
      </c>
      <c r="M409" s="223">
        <v>9.9879375480259274</v>
      </c>
      <c r="N409" s="223">
        <v>81.14639764255395</v>
      </c>
      <c r="O409" s="223">
        <v>10.045306963138502</v>
      </c>
      <c r="P409" s="223">
        <v>365.14960865355459</v>
      </c>
      <c r="Q409" s="223">
        <v>128.60936931529045</v>
      </c>
      <c r="R409" s="223"/>
      <c r="S409" s="223"/>
      <c r="T409" s="226">
        <v>80.789167589237493</v>
      </c>
      <c r="U409" s="223">
        <v>17.243671864608348</v>
      </c>
      <c r="V409" s="223">
        <v>4.8007344304732648E-3</v>
      </c>
      <c r="W409" s="223">
        <v>0.94476153278183639</v>
      </c>
      <c r="X409" s="226">
        <v>36.304128432638784</v>
      </c>
      <c r="Y409" s="633">
        <v>46.123238287080589</v>
      </c>
      <c r="Z409" s="666">
        <v>0.28307444446719304</v>
      </c>
      <c r="AA409" s="666">
        <v>4.78498443266475E-5</v>
      </c>
      <c r="AB409" s="635">
        <v>9.0555997624902087E-4</v>
      </c>
      <c r="AC409" s="635">
        <v>3.9351557156603565E-5</v>
      </c>
      <c r="AD409" s="636">
        <v>3.5737993262814224E-2</v>
      </c>
      <c r="AE409" s="636">
        <v>1.3766909377461646E-3</v>
      </c>
      <c r="AF409" s="637">
        <v>1.4671947035961359</v>
      </c>
      <c r="AG409" s="638">
        <v>5.9680445574877326E-5</v>
      </c>
      <c r="AH409" s="228">
        <v>81.14639764255395</v>
      </c>
      <c r="AI409" s="223">
        <v>12.429458863822312</v>
      </c>
      <c r="AJ409" s="223">
        <v>1.6903625622832605</v>
      </c>
      <c r="AK409" s="29"/>
      <c r="AM409" s="346"/>
      <c r="AN409" s="346"/>
      <c r="AO409" s="324"/>
    </row>
    <row r="410" spans="1:41" ht="12" customHeight="1" x14ac:dyDescent="0.2">
      <c r="A410" s="333">
        <v>410</v>
      </c>
      <c r="B410" s="592"/>
      <c r="C410" s="518"/>
      <c r="D410" s="627" t="s">
        <v>1047</v>
      </c>
      <c r="E410" s="668">
        <v>0.11056584937986748</v>
      </c>
      <c r="F410" s="668">
        <v>1.7466677232326915E-2</v>
      </c>
      <c r="G410" s="668">
        <v>1.2514484517197909E-2</v>
      </c>
      <c r="H410" s="668">
        <v>1.421870516913826E-3</v>
      </c>
      <c r="I410" s="225">
        <v>0.3596067206604795</v>
      </c>
      <c r="J410" s="669">
        <v>6.5216410746519904E-2</v>
      </c>
      <c r="K410" s="604">
        <v>3.0004010600791328E-3</v>
      </c>
      <c r="L410" s="228">
        <v>106.48287520902208</v>
      </c>
      <c r="M410" s="228">
        <v>15.969668136576649</v>
      </c>
      <c r="N410" s="228">
        <v>80.172928878191925</v>
      </c>
      <c r="O410" s="228">
        <v>9.0526766831683645</v>
      </c>
      <c r="P410" s="228">
        <v>781.32588248276238</v>
      </c>
      <c r="Q410" s="228">
        <v>96.686727594188085</v>
      </c>
      <c r="R410" s="228"/>
      <c r="S410" s="228"/>
      <c r="T410" s="631">
        <v>83.32017890540186</v>
      </c>
      <c r="U410" s="228">
        <v>17.716861436157576</v>
      </c>
      <c r="V410" s="228">
        <v>2.9125747586550332</v>
      </c>
      <c r="W410" s="228">
        <v>8.7890442903676091E-2</v>
      </c>
      <c r="X410" s="631">
        <v>85.038571129008318</v>
      </c>
      <c r="Y410" s="633">
        <v>98.5671360375717</v>
      </c>
      <c r="Z410" s="628"/>
      <c r="AA410" s="602"/>
      <c r="AB410" s="602"/>
      <c r="AC410" s="602"/>
      <c r="AD410" s="639"/>
      <c r="AE410" s="639"/>
      <c r="AF410" s="628"/>
      <c r="AG410" s="640"/>
      <c r="AH410" s="228">
        <v>80.172928878191925</v>
      </c>
      <c r="AI410" s="228"/>
      <c r="AJ410" s="228"/>
      <c r="AM410" s="346"/>
      <c r="AN410" s="346"/>
      <c r="AO410" s="324"/>
    </row>
    <row r="411" spans="1:41" ht="12" customHeight="1" x14ac:dyDescent="0.2">
      <c r="A411" s="29">
        <v>411</v>
      </c>
      <c r="B411" s="592"/>
      <c r="C411" s="518"/>
      <c r="D411" s="627" t="s">
        <v>1048</v>
      </c>
      <c r="E411" s="668">
        <v>2.7596207822527904E-2</v>
      </c>
      <c r="F411" s="668">
        <v>2.9101327542971928E-2</v>
      </c>
      <c r="G411" s="668">
        <v>1.2047058850509825E-2</v>
      </c>
      <c r="H411" s="668">
        <v>1.2653903838875998E-3</v>
      </c>
      <c r="I411" s="225">
        <v>4.9802381186958913E-2</v>
      </c>
      <c r="J411" s="669">
        <v>5.9126134582457655E-2</v>
      </c>
      <c r="K411" s="604">
        <v>3.7013528787588758E-3</v>
      </c>
      <c r="L411" s="228">
        <v>27.64105795021235</v>
      </c>
      <c r="M411" s="228">
        <v>28.75545334779353</v>
      </c>
      <c r="N411" s="228">
        <v>77.196265105997483</v>
      </c>
      <c r="O411" s="228">
        <v>8.0601296602405039</v>
      </c>
      <c r="P411" s="228">
        <v>571.74376775865142</v>
      </c>
      <c r="Q411" s="228">
        <v>136.18190530631736</v>
      </c>
      <c r="R411" s="228"/>
      <c r="S411" s="228"/>
      <c r="T411" s="631">
        <v>73.913312545974463</v>
      </c>
      <c r="U411" s="228">
        <v>15.668719908613271</v>
      </c>
      <c r="V411" s="228">
        <v>2.9505218970334517</v>
      </c>
      <c r="W411" s="228">
        <v>8.5845149985467106E-2</v>
      </c>
      <c r="X411" s="631">
        <v>168.99048732455813</v>
      </c>
      <c r="Y411" s="633">
        <v>184.42972236161847</v>
      </c>
      <c r="Z411" s="628"/>
      <c r="AA411" s="628"/>
      <c r="AB411" s="628"/>
      <c r="AC411" s="628"/>
      <c r="AD411" s="669"/>
      <c r="AE411" s="669"/>
      <c r="AF411" s="628"/>
      <c r="AG411" s="640"/>
      <c r="AH411" s="228">
        <v>77.196265105997483</v>
      </c>
      <c r="AI411" s="228"/>
      <c r="AJ411" s="228"/>
      <c r="AM411" s="346"/>
      <c r="AN411" s="346"/>
      <c r="AO411" s="324"/>
    </row>
    <row r="412" spans="1:41" ht="12" customHeight="1" x14ac:dyDescent="0.2">
      <c r="A412" s="333">
        <v>412</v>
      </c>
      <c r="B412" s="592"/>
      <c r="C412" s="518"/>
      <c r="D412" s="627" t="s">
        <v>1049</v>
      </c>
      <c r="E412" s="668">
        <v>1.4935358868016581E-2</v>
      </c>
      <c r="F412" s="668">
        <v>3.0155568625281504E-3</v>
      </c>
      <c r="G412" s="668">
        <v>1.2059069244394557E-2</v>
      </c>
      <c r="H412" s="668">
        <v>1.2597126640754093E-3</v>
      </c>
      <c r="I412" s="225">
        <v>0.25868774259836885</v>
      </c>
      <c r="J412" s="669">
        <v>1.1527582446880054E-2</v>
      </c>
      <c r="K412" s="604">
        <v>4.9406072485332455E-4</v>
      </c>
      <c r="L412" s="228">
        <v>15.052977226382193</v>
      </c>
      <c r="M412" s="228">
        <v>3.0168870436817965</v>
      </c>
      <c r="N412" s="228">
        <v>77.272766997274573</v>
      </c>
      <c r="O412" s="228">
        <v>8.0238691889236087</v>
      </c>
      <c r="P412" s="228">
        <v>-6374.222914362249</v>
      </c>
      <c r="Q412" s="228">
        <v>475.97164924072638</v>
      </c>
      <c r="R412" s="228"/>
      <c r="S412" s="228"/>
      <c r="T412" s="631">
        <v>17.826480449391461</v>
      </c>
      <c r="U412" s="228">
        <v>5.9766790344988001</v>
      </c>
      <c r="V412" s="228">
        <v>62.958132019829051</v>
      </c>
      <c r="W412" s="228">
        <v>2.1114640191808936E-15</v>
      </c>
      <c r="X412" s="631">
        <v>64.464336112304608</v>
      </c>
      <c r="Y412" s="633">
        <v>95.342406672465714</v>
      </c>
      <c r="Z412" s="628"/>
      <c r="AA412" s="628"/>
      <c r="AB412" s="628"/>
      <c r="AC412" s="628"/>
      <c r="AD412" s="669"/>
      <c r="AE412" s="669"/>
      <c r="AF412" s="628"/>
      <c r="AG412" s="640"/>
      <c r="AH412" s="228">
        <v>77.272766997274573</v>
      </c>
      <c r="AI412" s="228"/>
      <c r="AJ412" s="228"/>
      <c r="AM412" s="346"/>
      <c r="AN412" s="346"/>
      <c r="AO412" s="324"/>
    </row>
    <row r="413" spans="1:41" ht="12" customHeight="1" x14ac:dyDescent="0.2">
      <c r="A413" s="29">
        <v>413</v>
      </c>
      <c r="B413" s="592"/>
      <c r="C413" s="518"/>
      <c r="D413" s="627" t="s">
        <v>1050</v>
      </c>
      <c r="E413" s="668">
        <v>8.0495383802022494E-2</v>
      </c>
      <c r="F413" s="668">
        <v>1.167682505357479E-2</v>
      </c>
      <c r="G413" s="668">
        <v>1.2642816572041873E-2</v>
      </c>
      <c r="H413" s="668">
        <v>7.420407139786386E-4</v>
      </c>
      <c r="I413" s="225">
        <v>0.20230196624818877</v>
      </c>
      <c r="J413" s="669">
        <v>6.3708886977263027E-2</v>
      </c>
      <c r="K413" s="604">
        <v>2.2397016925189972E-3</v>
      </c>
      <c r="L413" s="228">
        <v>78.610574885716687</v>
      </c>
      <c r="M413" s="228">
        <v>10.973161434086411</v>
      </c>
      <c r="N413" s="228">
        <v>80.989933640269456</v>
      </c>
      <c r="O413" s="228">
        <v>4.7237798994997435</v>
      </c>
      <c r="P413" s="228">
        <v>731.98030905980909</v>
      </c>
      <c r="Q413" s="228">
        <v>74.473112686658638</v>
      </c>
      <c r="R413" s="228"/>
      <c r="S413" s="228"/>
      <c r="T413" s="631">
        <v>80.757669527007494</v>
      </c>
      <c r="U413" s="228">
        <v>9.1995036890429525</v>
      </c>
      <c r="V413" s="228">
        <v>4.6587713865946644E-2</v>
      </c>
      <c r="W413" s="228">
        <v>0.82911095544997016</v>
      </c>
      <c r="X413" s="631">
        <v>260.1455289114852</v>
      </c>
      <c r="Y413" s="633">
        <v>228.07706361603383</v>
      </c>
      <c r="Z413" s="628"/>
      <c r="AA413" s="602"/>
      <c r="AB413" s="602"/>
      <c r="AC413" s="602"/>
      <c r="AD413" s="639"/>
      <c r="AE413" s="639"/>
      <c r="AF413" s="628"/>
      <c r="AG413" s="640"/>
      <c r="AH413" s="228">
        <v>80.989933640269456</v>
      </c>
      <c r="AI413" s="228"/>
      <c r="AJ413" s="228"/>
      <c r="AM413" s="346"/>
      <c r="AN413" s="346"/>
      <c r="AO413" s="324"/>
    </row>
    <row r="414" spans="1:41" ht="12" customHeight="1" x14ac:dyDescent="0.2">
      <c r="A414" s="333">
        <v>414</v>
      </c>
      <c r="B414" s="592"/>
      <c r="C414" s="518"/>
      <c r="D414" s="627" t="s">
        <v>1051</v>
      </c>
      <c r="E414" s="668">
        <v>9.8756495053543614E-2</v>
      </c>
      <c r="F414" s="668">
        <v>1.3898652487496723E-2</v>
      </c>
      <c r="G414" s="668">
        <v>1.3143368650970808E-2</v>
      </c>
      <c r="H414" s="668">
        <v>9.5684098374370047E-4</v>
      </c>
      <c r="I414" s="225">
        <v>0.25864021683631733</v>
      </c>
      <c r="J414" s="669">
        <v>6.6430290451560348E-2</v>
      </c>
      <c r="K414" s="604">
        <v>2.381185976780908E-3</v>
      </c>
      <c r="L414" s="228">
        <v>95.627843134800159</v>
      </c>
      <c r="M414" s="228">
        <v>12.844025279889243</v>
      </c>
      <c r="N414" s="228">
        <v>84.175626295988934</v>
      </c>
      <c r="O414" s="228">
        <v>6.0881741701016594</v>
      </c>
      <c r="P414" s="228">
        <v>819.96322384527139</v>
      </c>
      <c r="Q414" s="228">
        <v>74.866364510669143</v>
      </c>
      <c r="R414" s="228"/>
      <c r="S414" s="228"/>
      <c r="T414" s="631">
        <v>85.338120701681618</v>
      </c>
      <c r="U414" s="228">
        <v>11.894989294022411</v>
      </c>
      <c r="V414" s="228">
        <v>0.80435102774502409</v>
      </c>
      <c r="W414" s="228">
        <v>0.36979297135030331</v>
      </c>
      <c r="X414" s="631">
        <v>48.325895259769368</v>
      </c>
      <c r="Y414" s="633">
        <v>83.153089775078996</v>
      </c>
      <c r="Z414" s="666">
        <v>0.28310625615887125</v>
      </c>
      <c r="AA414" s="666">
        <v>5.342205334694606E-5</v>
      </c>
      <c r="AB414" s="635">
        <v>6.9388993616111797E-4</v>
      </c>
      <c r="AC414" s="635">
        <v>5.2790824315073688E-6</v>
      </c>
      <c r="AD414" s="636">
        <v>2.2652848590942534E-2</v>
      </c>
      <c r="AE414" s="636">
        <v>2.4984398947641543E-4</v>
      </c>
      <c r="AF414" s="637">
        <v>1.4672638387311041</v>
      </c>
      <c r="AG414" s="638">
        <v>5.8748888976763398E-5</v>
      </c>
      <c r="AH414" s="228">
        <v>84.175626295988934</v>
      </c>
      <c r="AI414" s="228">
        <v>13.631221177402916</v>
      </c>
      <c r="AJ414" s="228">
        <v>1.8869965670051143</v>
      </c>
      <c r="AM414" s="346"/>
      <c r="AN414" s="346"/>
      <c r="AO414" s="324"/>
    </row>
    <row r="415" spans="1:41" ht="12" customHeight="1" x14ac:dyDescent="0.2">
      <c r="A415" s="29">
        <v>415</v>
      </c>
      <c r="B415" s="592"/>
      <c r="C415" s="518"/>
      <c r="D415" s="627" t="s">
        <v>1052</v>
      </c>
      <c r="E415" s="668">
        <v>7.8795240379679291E-2</v>
      </c>
      <c r="F415" s="668">
        <v>1.1926342062043547E-2</v>
      </c>
      <c r="G415" s="668">
        <v>1.2323545975189662E-2</v>
      </c>
      <c r="H415" s="668">
        <v>8.4649400290376777E-4</v>
      </c>
      <c r="I415" s="225">
        <v>0.22690858304132552</v>
      </c>
      <c r="J415" s="669">
        <v>6.0124137885494672E-2</v>
      </c>
      <c r="K415" s="604">
        <v>2.2777889728806209E-3</v>
      </c>
      <c r="L415" s="228">
        <v>77.011626456492834</v>
      </c>
      <c r="M415" s="228">
        <v>11.225305010505286</v>
      </c>
      <c r="N415" s="228">
        <v>78.957158618817019</v>
      </c>
      <c r="O415" s="228">
        <v>5.3904218340928205</v>
      </c>
      <c r="P415" s="228">
        <v>608.04522998738776</v>
      </c>
      <c r="Q415" s="228">
        <v>81.913213234745015</v>
      </c>
      <c r="R415" s="228"/>
      <c r="S415" s="228"/>
      <c r="T415" s="631">
        <v>78.722586142208442</v>
      </c>
      <c r="U415" s="228">
        <v>10.431962413269666</v>
      </c>
      <c r="V415" s="228">
        <v>2.9706642097661641E-2</v>
      </c>
      <c r="W415" s="228">
        <v>0.86315674935418552</v>
      </c>
      <c r="X415" s="631">
        <v>63.097460173218785</v>
      </c>
      <c r="Y415" s="633">
        <v>94.590283691681265</v>
      </c>
      <c r="Z415" s="666">
        <v>0.28308432746946255</v>
      </c>
      <c r="AA415" s="666">
        <v>4.0481154923872492E-5</v>
      </c>
      <c r="AB415" s="635">
        <v>7.221071140032947E-4</v>
      </c>
      <c r="AC415" s="635">
        <v>3.6740310825632246E-6</v>
      </c>
      <c r="AD415" s="636">
        <v>2.4691780795428754E-2</v>
      </c>
      <c r="AE415" s="636">
        <v>3.0033496258744148E-4</v>
      </c>
      <c r="AF415" s="637">
        <v>1.4673115446894573</v>
      </c>
      <c r="AG415" s="638">
        <v>5.7758583471127701E-5</v>
      </c>
      <c r="AH415" s="228">
        <v>78.957158618817019</v>
      </c>
      <c r="AI415" s="228">
        <v>12.741778600606809</v>
      </c>
      <c r="AJ415" s="228">
        <v>1.4300033945976525</v>
      </c>
      <c r="AM415" s="346"/>
      <c r="AN415" s="346"/>
      <c r="AO415" s="324"/>
    </row>
    <row r="416" spans="1:41" ht="12" customHeight="1" x14ac:dyDescent="0.2">
      <c r="A416" s="333">
        <v>416</v>
      </c>
      <c r="B416" s="592"/>
      <c r="C416" s="518"/>
      <c r="D416" s="627" t="s">
        <v>1053</v>
      </c>
      <c r="E416" s="668">
        <v>9.6696748286541526E-2</v>
      </c>
      <c r="F416" s="668">
        <v>1.4105882806137926E-2</v>
      </c>
      <c r="G416" s="668">
        <v>1.2511648694531452E-2</v>
      </c>
      <c r="H416" s="668">
        <v>1.5316465033382604E-3</v>
      </c>
      <c r="I416" s="225">
        <v>0.41959045971791759</v>
      </c>
      <c r="J416" s="669">
        <v>5.2733054530455389E-2</v>
      </c>
      <c r="K416" s="604">
        <v>2.2888175188086248E-3</v>
      </c>
      <c r="L416" s="228">
        <v>93.722603220279268</v>
      </c>
      <c r="M416" s="228">
        <v>13.060013513268183</v>
      </c>
      <c r="N416" s="228">
        <v>80.154873913709949</v>
      </c>
      <c r="O416" s="228">
        <v>9.7516189110823817</v>
      </c>
      <c r="P416" s="228">
        <v>317.3283234931335</v>
      </c>
      <c r="Q416" s="228">
        <v>98.682483509460141</v>
      </c>
      <c r="R416" s="228"/>
      <c r="S416" s="228"/>
      <c r="T416" s="631">
        <v>83.625610754538513</v>
      </c>
      <c r="U416" s="228">
        <v>18.388248592098705</v>
      </c>
      <c r="V416" s="228">
        <v>1.1510291283522389</v>
      </c>
      <c r="W416" s="228">
        <v>0.28333444893138593</v>
      </c>
      <c r="X416" s="631">
        <v>71.854749855817104</v>
      </c>
      <c r="Y416" s="633">
        <v>96.976593376498968</v>
      </c>
      <c r="Z416" s="666">
        <v>0.28306300841514492</v>
      </c>
      <c r="AA416" s="666">
        <v>4.6009596527716532E-5</v>
      </c>
      <c r="AB416" s="635">
        <v>6.8885997838205723E-4</v>
      </c>
      <c r="AC416" s="635">
        <v>3.7509345046919899E-5</v>
      </c>
      <c r="AD416" s="636">
        <v>2.2749835932507508E-2</v>
      </c>
      <c r="AE416" s="636">
        <v>1.1091983221249058E-3</v>
      </c>
      <c r="AF416" s="637">
        <v>1.467304603573601</v>
      </c>
      <c r="AG416" s="638">
        <v>5.5833647435855787E-5</v>
      </c>
      <c r="AH416" s="228">
        <v>80.154873913709949</v>
      </c>
      <c r="AI416" s="228">
        <v>12.0152356887953</v>
      </c>
      <c r="AJ416" s="228">
        <v>1.6254189053286006</v>
      </c>
      <c r="AM416" s="346"/>
      <c r="AN416" s="346"/>
      <c r="AO416" s="324"/>
    </row>
    <row r="417" spans="1:41" ht="12" customHeight="1" x14ac:dyDescent="0.2">
      <c r="A417" s="29">
        <v>417</v>
      </c>
      <c r="B417" s="592"/>
      <c r="C417" s="518"/>
      <c r="D417" s="627" t="s">
        <v>1054</v>
      </c>
      <c r="E417" s="668">
        <v>0.13373205096904364</v>
      </c>
      <c r="F417" s="668">
        <v>1.6443824229334016E-2</v>
      </c>
      <c r="G417" s="668">
        <v>1.3458630723989423E-2</v>
      </c>
      <c r="H417" s="668">
        <v>1.5129724705205791E-3</v>
      </c>
      <c r="I417" s="225">
        <v>0.45712274638205369</v>
      </c>
      <c r="J417" s="669">
        <v>6.8472815313170662E-2</v>
      </c>
      <c r="K417" s="604">
        <v>2.7880597539071683E-3</v>
      </c>
      <c r="L417" s="228">
        <v>127.445693011179</v>
      </c>
      <c r="M417" s="228">
        <v>14.727272144179594</v>
      </c>
      <c r="N417" s="228">
        <v>86.181259287182925</v>
      </c>
      <c r="O417" s="228">
        <v>9.623725029743154</v>
      </c>
      <c r="P417" s="228">
        <v>882.89944768497753</v>
      </c>
      <c r="Q417" s="228">
        <v>84.202116172475698</v>
      </c>
      <c r="R417" s="228"/>
      <c r="S417" s="228"/>
      <c r="T417" s="631">
        <v>91.755560820339085</v>
      </c>
      <c r="U417" s="228">
        <v>18.876126970865844</v>
      </c>
      <c r="V417" s="228">
        <v>9.1879150998400512</v>
      </c>
      <c r="W417" s="228">
        <v>2.4361765438174459E-3</v>
      </c>
      <c r="X417" s="631">
        <v>60.671738836108275</v>
      </c>
      <c r="Y417" s="633">
        <v>96.934047219032678</v>
      </c>
      <c r="Z417" s="628"/>
      <c r="AA417" s="602"/>
      <c r="AB417" s="602"/>
      <c r="AC417" s="602"/>
      <c r="AD417" s="639"/>
      <c r="AE417" s="639"/>
      <c r="AF417" s="628"/>
      <c r="AG417" s="640"/>
      <c r="AH417" s="228">
        <v>86.181259287182925</v>
      </c>
      <c r="AI417" s="228"/>
      <c r="AJ417" s="228"/>
      <c r="AM417" s="346"/>
      <c r="AN417" s="346"/>
      <c r="AO417" s="324"/>
    </row>
    <row r="418" spans="1:41" ht="12" customHeight="1" x14ac:dyDescent="0.2">
      <c r="A418" s="333">
        <v>418</v>
      </c>
      <c r="B418" s="592"/>
      <c r="C418" s="518"/>
      <c r="D418" s="627" t="s">
        <v>1055</v>
      </c>
      <c r="E418" s="668">
        <v>0.12105803524263703</v>
      </c>
      <c r="F418" s="668">
        <v>9.0653250697027964E-3</v>
      </c>
      <c r="G418" s="668">
        <v>1.3250060574908551E-2</v>
      </c>
      <c r="H418" s="668">
        <v>7.8014646136451528E-4</v>
      </c>
      <c r="I418" s="225">
        <v>0.39313211491651007</v>
      </c>
      <c r="J418" s="669">
        <v>5.9017783711241917E-2</v>
      </c>
      <c r="K418" s="604">
        <v>2.0263877202045285E-3</v>
      </c>
      <c r="L418" s="228">
        <v>116.03078002417659</v>
      </c>
      <c r="M418" s="228">
        <v>8.2107947659002054</v>
      </c>
      <c r="N418" s="228">
        <v>84.854448406548244</v>
      </c>
      <c r="O418" s="228">
        <v>4.9633820991933497</v>
      </c>
      <c r="P418" s="228">
        <v>567.75227057075574</v>
      </c>
      <c r="Q418" s="228">
        <v>74.743021883406755</v>
      </c>
      <c r="R418" s="228"/>
      <c r="S418" s="228"/>
      <c r="T418" s="631">
        <v>88.952060107464249</v>
      </c>
      <c r="U418" s="228">
        <v>9.7044450912841604</v>
      </c>
      <c r="V418" s="228">
        <v>15.832972389279801</v>
      </c>
      <c r="W418" s="228">
        <v>6.9185853981939942E-5</v>
      </c>
      <c r="X418" s="631">
        <v>98.326313340043242</v>
      </c>
      <c r="Y418" s="633">
        <v>133.68871065696629</v>
      </c>
      <c r="Z418" s="628"/>
      <c r="AA418" s="628"/>
      <c r="AB418" s="628"/>
      <c r="AC418" s="628"/>
      <c r="AD418" s="669"/>
      <c r="AE418" s="669"/>
      <c r="AF418" s="628"/>
      <c r="AG418" s="640"/>
      <c r="AH418" s="228">
        <v>84.854448406548244</v>
      </c>
      <c r="AI418" s="228"/>
      <c r="AJ418" s="228"/>
      <c r="AM418" s="346"/>
      <c r="AN418" s="346"/>
      <c r="AO418" s="324"/>
    </row>
    <row r="419" spans="1:41" ht="12" customHeight="1" x14ac:dyDescent="0.2">
      <c r="A419" s="29">
        <v>419</v>
      </c>
      <c r="B419" s="592"/>
      <c r="C419" s="518"/>
      <c r="D419" s="627" t="s">
        <v>1056</v>
      </c>
      <c r="E419" s="668">
        <v>6.5478125334194462E-2</v>
      </c>
      <c r="F419" s="668">
        <v>8.4918243253027555E-3</v>
      </c>
      <c r="G419" s="668">
        <v>1.3211277835564446E-2</v>
      </c>
      <c r="H419" s="668">
        <v>9.8785661234953291E-4</v>
      </c>
      <c r="I419" s="225">
        <v>0.2882798751903588</v>
      </c>
      <c r="J419" s="669">
        <v>4.7161058984138401E-2</v>
      </c>
      <c r="K419" s="604">
        <v>1.9680700323891106E-3</v>
      </c>
      <c r="L419" s="228">
        <v>64.399291660621159</v>
      </c>
      <c r="M419" s="228">
        <v>8.0925683091261362</v>
      </c>
      <c r="N419" s="228">
        <v>84.60770340705443</v>
      </c>
      <c r="O419" s="228">
        <v>6.2850986907153725</v>
      </c>
      <c r="P419" s="228">
        <v>57.3904600757079</v>
      </c>
      <c r="Q419" s="228">
        <v>99.504607067211069</v>
      </c>
      <c r="R419" s="228"/>
      <c r="S419" s="228"/>
      <c r="T419" s="631">
        <v>77.821775856254277</v>
      </c>
      <c r="U419" s="228">
        <v>11.15654610774129</v>
      </c>
      <c r="V419" s="228">
        <v>5.4433283173558742</v>
      </c>
      <c r="W419" s="228">
        <v>1.9643270617012869E-2</v>
      </c>
      <c r="X419" s="631">
        <v>53.050068366891047</v>
      </c>
      <c r="Y419" s="633">
        <v>73.696615559392058</v>
      </c>
      <c r="Z419" s="628"/>
      <c r="AA419" s="602"/>
      <c r="AB419" s="602"/>
      <c r="AC419" s="602"/>
      <c r="AD419" s="639"/>
      <c r="AE419" s="639"/>
      <c r="AF419" s="602"/>
      <c r="AG419" s="640"/>
      <c r="AH419" s="228">
        <v>84.60770340705443</v>
      </c>
      <c r="AI419" s="228"/>
      <c r="AJ419" s="228"/>
      <c r="AM419" s="346"/>
      <c r="AN419" s="346"/>
      <c r="AO419" s="324"/>
    </row>
    <row r="420" spans="1:41" ht="12" customHeight="1" x14ac:dyDescent="0.2">
      <c r="A420" s="333">
        <v>420</v>
      </c>
      <c r="B420" s="592"/>
      <c r="C420" s="518"/>
      <c r="D420" s="627" t="s">
        <v>1057</v>
      </c>
      <c r="E420" s="668">
        <v>8.2868032336586461E-2</v>
      </c>
      <c r="F420" s="668">
        <v>7.0521424591798347E-3</v>
      </c>
      <c r="G420" s="225">
        <v>1.2472323920339314E-2</v>
      </c>
      <c r="H420" s="225">
        <v>9.4463031056070585E-4</v>
      </c>
      <c r="I420" s="225">
        <v>0.44499020310956949</v>
      </c>
      <c r="J420" s="669">
        <v>4.7554840803038845E-2</v>
      </c>
      <c r="K420" s="604">
        <v>1.6640109829440346E-3</v>
      </c>
      <c r="L420" s="223">
        <v>80.837799457694615</v>
      </c>
      <c r="M420" s="223">
        <v>6.6126487516241506</v>
      </c>
      <c r="N420" s="223">
        <v>79.90449782627374</v>
      </c>
      <c r="O420" s="223">
        <v>6.0144638890196065</v>
      </c>
      <c r="P420" s="223">
        <v>77.180410407518664</v>
      </c>
      <c r="Q420" s="223">
        <v>83.125767568371856</v>
      </c>
      <c r="R420" s="223"/>
      <c r="S420" s="228"/>
      <c r="T420" s="226">
        <v>80.291523477604599</v>
      </c>
      <c r="U420" s="223">
        <v>10.679781582037517</v>
      </c>
      <c r="V420" s="223">
        <v>1.9566414195918064E-2</v>
      </c>
      <c r="W420" s="228">
        <v>0.88875726801725929</v>
      </c>
      <c r="X420" s="226">
        <v>77.582926254721002</v>
      </c>
      <c r="Y420" s="633">
        <v>114.10868374866608</v>
      </c>
      <c r="Z420" s="666">
        <v>0.28311064204055547</v>
      </c>
      <c r="AA420" s="666">
        <v>4.8616750600618833E-5</v>
      </c>
      <c r="AB420" s="635">
        <v>8.2413742711414609E-4</v>
      </c>
      <c r="AC420" s="635">
        <v>1.939424212836851E-5</v>
      </c>
      <c r="AD420" s="636">
        <v>3.0822771191567906E-2</v>
      </c>
      <c r="AE420" s="636">
        <v>6.4634662793265543E-4</v>
      </c>
      <c r="AF420" s="637">
        <v>1.4672807095392986</v>
      </c>
      <c r="AG420" s="638">
        <v>5.2016992102480793E-5</v>
      </c>
      <c r="AH420" s="228">
        <v>79.90449782627374</v>
      </c>
      <c r="AI420" s="223">
        <v>13.687521711751661</v>
      </c>
      <c r="AJ420" s="223">
        <v>1.7172350092602491</v>
      </c>
      <c r="AK420" s="29"/>
      <c r="AM420" s="346"/>
      <c r="AN420" s="346"/>
      <c r="AO420" s="324"/>
    </row>
    <row r="421" spans="1:41" ht="12" customHeight="1" x14ac:dyDescent="0.2">
      <c r="A421" s="29">
        <v>421</v>
      </c>
      <c r="B421" s="592"/>
      <c r="C421" s="518"/>
      <c r="D421" s="627" t="s">
        <v>1058</v>
      </c>
      <c r="E421" s="668">
        <v>4.040161793944784E-2</v>
      </c>
      <c r="F421" s="668">
        <v>1.3238760236369494E-2</v>
      </c>
      <c r="G421" s="668">
        <v>1.3483748299658054E-2</v>
      </c>
      <c r="H421" s="668">
        <v>1.1878550785621991E-3</v>
      </c>
      <c r="I421" s="225">
        <v>0.13442321144187777</v>
      </c>
      <c r="J421" s="669">
        <v>3.4614501512375391E-2</v>
      </c>
      <c r="K421" s="604">
        <v>1.6809196042373838E-3</v>
      </c>
      <c r="L421" s="228">
        <v>40.216083367048121</v>
      </c>
      <c r="M421" s="228">
        <v>12.920407425704788</v>
      </c>
      <c r="N421" s="228">
        <v>86.341025344368262</v>
      </c>
      <c r="O421" s="228">
        <v>7.5555289737829119</v>
      </c>
      <c r="P421" s="228">
        <v>-739.56044926012066</v>
      </c>
      <c r="Q421" s="228">
        <v>135.99117435767442</v>
      </c>
      <c r="R421" s="228"/>
      <c r="S421" s="228"/>
      <c r="T421" s="631">
        <v>75.53114109087393</v>
      </c>
      <c r="U421" s="228">
        <v>13.665028004817536</v>
      </c>
      <c r="V421" s="228">
        <v>11.048112814899161</v>
      </c>
      <c r="W421" s="228">
        <v>8.8778022219824398E-4</v>
      </c>
      <c r="X421" s="631">
        <v>100.63966869482647</v>
      </c>
      <c r="Y421" s="633">
        <v>121.59721537321205</v>
      </c>
      <c r="Z421" s="628"/>
      <c r="AA421" s="602"/>
      <c r="AB421" s="602"/>
      <c r="AC421" s="602"/>
      <c r="AD421" s="639"/>
      <c r="AE421" s="639"/>
      <c r="AF421" s="602"/>
      <c r="AG421" s="640"/>
      <c r="AH421" s="228">
        <v>86.341025344368262</v>
      </c>
      <c r="AI421" s="228"/>
      <c r="AJ421" s="228"/>
      <c r="AM421" s="346"/>
      <c r="AN421" s="346"/>
      <c r="AO421" s="324"/>
    </row>
    <row r="422" spans="1:41" ht="12" customHeight="1" x14ac:dyDescent="0.2">
      <c r="A422" s="333">
        <v>422</v>
      </c>
      <c r="B422" s="592"/>
      <c r="C422" s="518"/>
      <c r="D422" s="627" t="s">
        <v>1059</v>
      </c>
      <c r="E422" s="668">
        <v>8.0837111532119033E-2</v>
      </c>
      <c r="F422" s="668">
        <v>6.9975448531460404E-3</v>
      </c>
      <c r="G422" s="668">
        <v>1.3079294506016026E-2</v>
      </c>
      <c r="H422" s="668">
        <v>6.1967297540468978E-4</v>
      </c>
      <c r="I422" s="225">
        <v>0.27366126994245449</v>
      </c>
      <c r="J422" s="669">
        <v>4.9714429507114077E-2</v>
      </c>
      <c r="K422" s="604">
        <v>1.7391465677127284E-3</v>
      </c>
      <c r="L422" s="228">
        <v>78.931658800022518</v>
      </c>
      <c r="M422" s="228">
        <v>6.57378284153965</v>
      </c>
      <c r="N422" s="228">
        <v>83.767923347649926</v>
      </c>
      <c r="O422" s="228">
        <v>3.9430957463874177</v>
      </c>
      <c r="P422" s="228">
        <v>181.66349637474983</v>
      </c>
      <c r="Q422" s="228">
        <v>81.511811512846648</v>
      </c>
      <c r="R422" s="228"/>
      <c r="S422" s="228"/>
      <c r="T422" s="631">
        <v>82.843104462639715</v>
      </c>
      <c r="U422" s="228">
        <v>7.46385073883551</v>
      </c>
      <c r="V422" s="228">
        <v>0.52634200844877133</v>
      </c>
      <c r="W422" s="228">
        <v>0.46814993015495776</v>
      </c>
      <c r="X422" s="631">
        <v>99.711475637275271</v>
      </c>
      <c r="Y422" s="633">
        <v>132.19986878869426</v>
      </c>
      <c r="Z422" s="666">
        <v>0.28311167746927973</v>
      </c>
      <c r="AA422" s="666">
        <v>4.3759112472455258E-5</v>
      </c>
      <c r="AB422" s="635">
        <v>7.4920910966543713E-4</v>
      </c>
      <c r="AC422" s="635">
        <v>8.4183620906729948E-6</v>
      </c>
      <c r="AD422" s="636">
        <v>2.7320476132918034E-2</v>
      </c>
      <c r="AE422" s="636">
        <v>5.3343614197370263E-4</v>
      </c>
      <c r="AF422" s="637">
        <v>1.4672678544434643</v>
      </c>
      <c r="AG422" s="638">
        <v>5.5665953462259662E-5</v>
      </c>
      <c r="AH422" s="228">
        <v>83.767923347649926</v>
      </c>
      <c r="AI422" s="228">
        <v>13.811136362254675</v>
      </c>
      <c r="AJ422" s="228">
        <v>1.5456484474118355</v>
      </c>
      <c r="AM422" s="346"/>
      <c r="AN422" s="346"/>
      <c r="AO422" s="324"/>
    </row>
    <row r="423" spans="1:41" ht="12" customHeight="1" x14ac:dyDescent="0.2">
      <c r="A423" s="29">
        <v>423</v>
      </c>
      <c r="B423" s="592"/>
      <c r="C423" s="518"/>
      <c r="D423" s="627" t="s">
        <v>1060</v>
      </c>
      <c r="E423" s="668">
        <v>9.7619569397978487E-2</v>
      </c>
      <c r="F423" s="668">
        <v>1.1028607595297862E-2</v>
      </c>
      <c r="G423" s="668">
        <v>1.441834041731708E-2</v>
      </c>
      <c r="H423" s="668">
        <v>8.5978891625969941E-4</v>
      </c>
      <c r="I423" s="225">
        <v>0.26391420999116222</v>
      </c>
      <c r="J423" s="669">
        <v>5.6941728461669214E-2</v>
      </c>
      <c r="K423" s="604">
        <v>1.8634971137648849E-3</v>
      </c>
      <c r="L423" s="228">
        <v>94.576643237600578</v>
      </c>
      <c r="M423" s="228">
        <v>10.202315597768676</v>
      </c>
      <c r="N423" s="228">
        <v>92.282898319238441</v>
      </c>
      <c r="O423" s="228">
        <v>5.4637768685436221</v>
      </c>
      <c r="P423" s="228">
        <v>489.277282466636</v>
      </c>
      <c r="Q423" s="228">
        <v>72.199650264550982</v>
      </c>
      <c r="R423" s="228"/>
      <c r="S423" s="228"/>
      <c r="T423" s="631">
        <v>92.613707786525197</v>
      </c>
      <c r="U423" s="228">
        <v>10.52090086239145</v>
      </c>
      <c r="V423" s="228">
        <v>5.0256060067162572E-2</v>
      </c>
      <c r="W423" s="228">
        <v>0.82261663473632463</v>
      </c>
      <c r="X423" s="631">
        <v>70.281162790481488</v>
      </c>
      <c r="Y423" s="633">
        <v>103.1856443550363</v>
      </c>
      <c r="Z423" s="628"/>
      <c r="AA423" s="602"/>
      <c r="AB423" s="602"/>
      <c r="AC423" s="602"/>
      <c r="AD423" s="639"/>
      <c r="AE423" s="639"/>
      <c r="AF423" s="602"/>
      <c r="AG423" s="640"/>
      <c r="AH423" s="228">
        <v>92.282898319238441</v>
      </c>
      <c r="AI423" s="228"/>
      <c r="AJ423" s="228"/>
      <c r="AM423" s="346"/>
      <c r="AN423" s="346"/>
      <c r="AO423" s="324"/>
    </row>
    <row r="424" spans="1:41" ht="12" customHeight="1" x14ac:dyDescent="0.2">
      <c r="A424" s="333">
        <v>424</v>
      </c>
      <c r="B424" s="592"/>
      <c r="C424" s="518"/>
      <c r="D424" s="627" t="s">
        <v>1061</v>
      </c>
      <c r="E424" s="668">
        <v>8.2907278167248188E-2</v>
      </c>
      <c r="F424" s="668">
        <v>2.2709873487155575E-2</v>
      </c>
      <c r="G424" s="668">
        <v>1.2882825609831576E-2</v>
      </c>
      <c r="H424" s="668">
        <v>1.1871491264225874E-3</v>
      </c>
      <c r="I424" s="225">
        <v>0.16820623746363092</v>
      </c>
      <c r="J424" s="669">
        <v>7.3995621078173784E-2</v>
      </c>
      <c r="K424" s="604">
        <v>3.4044310649118947E-3</v>
      </c>
      <c r="L424" s="228">
        <v>80.874598798028785</v>
      </c>
      <c r="M424" s="228">
        <v>21.293808939478996</v>
      </c>
      <c r="N424" s="228">
        <v>82.517633551901227</v>
      </c>
      <c r="O424" s="228">
        <v>7.5555185371455931</v>
      </c>
      <c r="P424" s="228">
        <v>1041.3482407244994</v>
      </c>
      <c r="Q424" s="228">
        <v>92.851792461405111</v>
      </c>
      <c r="R424" s="228"/>
      <c r="S424" s="228"/>
      <c r="T424" s="631">
        <v>82.409163217234649</v>
      </c>
      <c r="U424" s="228">
        <v>14.846072233062291</v>
      </c>
      <c r="V424" s="228">
        <v>5.9233956494097089E-3</v>
      </c>
      <c r="W424" s="228">
        <v>0.93864860128754213</v>
      </c>
      <c r="X424" s="631">
        <v>45.79943326902157</v>
      </c>
      <c r="Y424" s="633">
        <v>65.923670022090178</v>
      </c>
      <c r="Z424" s="666">
        <v>0.28307753912451789</v>
      </c>
      <c r="AA424" s="666">
        <v>5.6105281597949405E-5</v>
      </c>
      <c r="AB424" s="635">
        <v>6.1966786662465069E-4</v>
      </c>
      <c r="AC424" s="635">
        <v>1.0332099011794022E-5</v>
      </c>
      <c r="AD424" s="636">
        <v>2.3077116373750577E-2</v>
      </c>
      <c r="AE424" s="636">
        <v>3.1714293792418897E-4</v>
      </c>
      <c r="AF424" s="637">
        <v>1.4672257662932617</v>
      </c>
      <c r="AG424" s="638">
        <v>4.7849249178481948E-5</v>
      </c>
      <c r="AH424" s="228">
        <v>82.517633551901227</v>
      </c>
      <c r="AI424" s="228">
        <v>12.583835000016997</v>
      </c>
      <c r="AJ424" s="228">
        <v>1.9819757431644995</v>
      </c>
      <c r="AM424" s="346"/>
      <c r="AN424" s="346"/>
      <c r="AO424" s="324"/>
    </row>
    <row r="425" spans="1:41" ht="12" customHeight="1" x14ac:dyDescent="0.2">
      <c r="A425" s="29">
        <v>425</v>
      </c>
      <c r="B425" s="592"/>
      <c r="C425" s="518"/>
      <c r="D425" s="627" t="s">
        <v>1062</v>
      </c>
      <c r="E425" s="668">
        <v>3.3894168172468549E-2</v>
      </c>
      <c r="F425" s="668">
        <v>1.1622173069693615E-2</v>
      </c>
      <c r="G425" s="668">
        <v>1.3372772698402466E-2</v>
      </c>
      <c r="H425" s="668">
        <v>1.1981152913710289E-3</v>
      </c>
      <c r="I425" s="225">
        <v>0.13064259373181797</v>
      </c>
      <c r="J425" s="669">
        <v>2.9279929335599603E-2</v>
      </c>
      <c r="K425" s="604">
        <v>1.2207523744237458E-3</v>
      </c>
      <c r="L425" s="228">
        <v>33.845173360184297</v>
      </c>
      <c r="M425" s="228">
        <v>11.414086606025199</v>
      </c>
      <c r="N425" s="228">
        <v>85.635109870721308</v>
      </c>
      <c r="O425" s="228">
        <v>7.6216251454361483</v>
      </c>
      <c r="P425" s="228">
        <v>-1234.1898268918592</v>
      </c>
      <c r="Q425" s="228">
        <v>130.30827626262652</v>
      </c>
      <c r="R425" s="228"/>
      <c r="S425" s="228"/>
      <c r="T425" s="631">
        <v>70.277956924373612</v>
      </c>
      <c r="U425" s="228">
        <v>13.285941457587048</v>
      </c>
      <c r="V425" s="228">
        <v>16.604326756991806</v>
      </c>
      <c r="W425" s="228">
        <v>4.6045562690943879E-5</v>
      </c>
      <c r="X425" s="631">
        <v>108.98475261710358</v>
      </c>
      <c r="Y425" s="633">
        <v>134.58397753761341</v>
      </c>
      <c r="Z425" s="628"/>
      <c r="AA425" s="602"/>
      <c r="AB425" s="602"/>
      <c r="AC425" s="602"/>
      <c r="AD425" s="639"/>
      <c r="AE425" s="639"/>
      <c r="AF425" s="602"/>
      <c r="AG425" s="640"/>
      <c r="AH425" s="228">
        <v>85.635109870721308</v>
      </c>
      <c r="AI425" s="228"/>
      <c r="AJ425" s="228"/>
      <c r="AM425" s="346"/>
      <c r="AN425" s="346"/>
      <c r="AO425" s="324"/>
    </row>
    <row r="426" spans="1:41" ht="12" customHeight="1" x14ac:dyDescent="0.2">
      <c r="A426" s="333">
        <v>426</v>
      </c>
      <c r="B426" s="592"/>
      <c r="C426" s="518"/>
      <c r="D426" s="627" t="s">
        <v>1063</v>
      </c>
      <c r="E426" s="668">
        <v>9.5451786213914036E-2</v>
      </c>
      <c r="F426" s="668">
        <v>1.7698105310702077E-2</v>
      </c>
      <c r="G426" s="668">
        <v>1.3713055465761743E-2</v>
      </c>
      <c r="H426" s="668">
        <v>1.4812064938931739E-3</v>
      </c>
      <c r="I426" s="225">
        <v>0.29127865731717589</v>
      </c>
      <c r="J426" s="669">
        <v>6.36496871797987E-2</v>
      </c>
      <c r="K426" s="604">
        <v>3.010272520785979E-3</v>
      </c>
      <c r="L426" s="228">
        <v>92.569293116968268</v>
      </c>
      <c r="M426" s="228">
        <v>16.404515865870003</v>
      </c>
      <c r="N426" s="228">
        <v>87.799402716697898</v>
      </c>
      <c r="O426" s="228">
        <v>9.4193031226977855</v>
      </c>
      <c r="P426" s="228">
        <v>730.01060504695533</v>
      </c>
      <c r="Q426" s="228">
        <v>100.22083795266386</v>
      </c>
      <c r="R426" s="228"/>
      <c r="S426" s="228"/>
      <c r="T426" s="631">
        <v>88.57078472071143</v>
      </c>
      <c r="U426" s="228">
        <v>18.074921945731404</v>
      </c>
      <c r="V426" s="228">
        <v>8.4675872081453593E-2</v>
      </c>
      <c r="W426" s="228">
        <v>0.77105650411741666</v>
      </c>
      <c r="X426" s="631">
        <v>57.734832000429719</v>
      </c>
      <c r="Y426" s="633">
        <v>81.200219962663681</v>
      </c>
      <c r="Z426" s="666">
        <v>0.2831212594561287</v>
      </c>
      <c r="AA426" s="666">
        <v>4.6728328625132102E-5</v>
      </c>
      <c r="AB426" s="635">
        <v>9.4163869002844396E-4</v>
      </c>
      <c r="AC426" s="635">
        <v>4.286430754859598E-5</v>
      </c>
      <c r="AD426" s="636">
        <v>3.5484465201727738E-2</v>
      </c>
      <c r="AE426" s="636">
        <v>1.3448619242599634E-3</v>
      </c>
      <c r="AF426" s="637">
        <v>1.4672947514166057</v>
      </c>
      <c r="AG426" s="638">
        <v>5.0393571033907033E-5</v>
      </c>
      <c r="AH426" s="228">
        <v>87.799402716697898</v>
      </c>
      <c r="AI426" s="228">
        <v>14.225548705807533</v>
      </c>
      <c r="AJ426" s="228">
        <v>1.6504704985735248</v>
      </c>
      <c r="AM426" s="346"/>
      <c r="AN426" s="346"/>
      <c r="AO426" s="324"/>
    </row>
    <row r="427" spans="1:41" ht="12" customHeight="1" x14ac:dyDescent="0.2">
      <c r="A427" s="29">
        <v>427</v>
      </c>
      <c r="B427" s="592"/>
      <c r="C427" s="518"/>
      <c r="D427" s="627" t="s">
        <v>1064</v>
      </c>
      <c r="E427" s="225">
        <v>0.13196017111320366</v>
      </c>
      <c r="F427" s="225">
        <v>1.4996978266791612E-2</v>
      </c>
      <c r="G427" s="225">
        <v>1.2860149947111727E-2</v>
      </c>
      <c r="H427" s="225">
        <v>9.5944264799575441E-4</v>
      </c>
      <c r="I427" s="225">
        <v>0.32823289190769989</v>
      </c>
      <c r="J427" s="639">
        <v>8.873432635411907E-2</v>
      </c>
      <c r="K427" s="604">
        <v>3.6410048965886338E-3</v>
      </c>
      <c r="L427" s="223">
        <v>125.8575363080968</v>
      </c>
      <c r="M427" s="223">
        <v>13.452485317735164</v>
      </c>
      <c r="N427" s="223">
        <v>82.373314439835539</v>
      </c>
      <c r="O427" s="223">
        <v>6.1064350229250453</v>
      </c>
      <c r="P427" s="223">
        <v>1398.4313165295757</v>
      </c>
      <c r="Q427" s="223">
        <v>78.655918565293874</v>
      </c>
      <c r="R427" s="223"/>
      <c r="S427" s="223"/>
      <c r="T427" s="226">
        <v>84.671036393969501</v>
      </c>
      <c r="U427" s="223">
        <v>12.130226008335724</v>
      </c>
      <c r="V427" s="223">
        <v>11.078673228506373</v>
      </c>
      <c r="W427" s="223">
        <v>8.7326605161769388E-4</v>
      </c>
      <c r="X427" s="226">
        <v>64.821049653045094</v>
      </c>
      <c r="Y427" s="633">
        <v>93.475044680324842</v>
      </c>
      <c r="Z427" s="602"/>
      <c r="AA427" s="602"/>
      <c r="AB427" s="602"/>
      <c r="AC427" s="602"/>
      <c r="AD427" s="639"/>
      <c r="AE427" s="639"/>
      <c r="AF427" s="602"/>
      <c r="AG427" s="640"/>
      <c r="AH427" s="223">
        <v>82.373314439835539</v>
      </c>
      <c r="AI427" s="223"/>
      <c r="AJ427" s="223"/>
      <c r="AM427" s="346"/>
      <c r="AN427" s="346"/>
      <c r="AO427" s="324"/>
    </row>
    <row r="428" spans="1:41" ht="12" customHeight="1" x14ac:dyDescent="0.2">
      <c r="A428" s="333">
        <v>428</v>
      </c>
      <c r="B428" s="642" t="s">
        <v>298</v>
      </c>
      <c r="C428" s="518"/>
      <c r="D428" s="643" t="s">
        <v>1065</v>
      </c>
      <c r="E428" s="663">
        <v>2.6855707016132799E-2</v>
      </c>
      <c r="F428" s="663">
        <v>2.5901881005192186E-3</v>
      </c>
      <c r="G428" s="663">
        <v>7.2501801234099422E-3</v>
      </c>
      <c r="H428" s="663">
        <v>4.3492582367215014E-4</v>
      </c>
      <c r="I428" s="663">
        <v>0.31098660917936155</v>
      </c>
      <c r="J428" s="650">
        <v>3.1121580188625372E-2</v>
      </c>
      <c r="K428" s="664">
        <v>1.2280805797359468E-3</v>
      </c>
      <c r="L428" s="647">
        <v>26.909094357522271</v>
      </c>
      <c r="M428" s="647">
        <v>2.5612489506019966</v>
      </c>
      <c r="N428" s="647">
        <v>46.569050225420902</v>
      </c>
      <c r="O428" s="647">
        <v>2.7835308975005879</v>
      </c>
      <c r="P428" s="647">
        <v>-1047.5514133775202</v>
      </c>
      <c r="Q428" s="647">
        <v>118.23221005639165</v>
      </c>
      <c r="R428" s="647"/>
      <c r="S428" s="647"/>
      <c r="T428" s="648">
        <v>35.438127884033555</v>
      </c>
      <c r="U428" s="647">
        <v>4.2955531908904154</v>
      </c>
      <c r="V428" s="647">
        <v>39.252175061856533</v>
      </c>
      <c r="W428" s="647">
        <v>3.7245062144179976E-10</v>
      </c>
      <c r="X428" s="648">
        <v>95.413321622934077</v>
      </c>
      <c r="Y428" s="649">
        <v>125.48679057953191</v>
      </c>
      <c r="Z428" s="644"/>
      <c r="AA428" s="644"/>
      <c r="AB428" s="644"/>
      <c r="AC428" s="644"/>
      <c r="AD428" s="650"/>
      <c r="AE428" s="650"/>
      <c r="AF428" s="644"/>
      <c r="AG428" s="651"/>
      <c r="AH428" s="647">
        <v>46.569050225420902</v>
      </c>
      <c r="AI428" s="647"/>
      <c r="AJ428" s="647"/>
      <c r="AM428" s="346"/>
      <c r="AN428" s="346"/>
      <c r="AO428" s="324"/>
    </row>
    <row r="429" spans="1:41" ht="12" customHeight="1" x14ac:dyDescent="0.2">
      <c r="A429" s="29">
        <v>429</v>
      </c>
      <c r="B429" s="592"/>
      <c r="C429" s="518"/>
      <c r="D429" s="627" t="s">
        <v>1066</v>
      </c>
      <c r="E429" s="668">
        <v>3.3635309339587541E-2</v>
      </c>
      <c r="F429" s="668">
        <v>3.8563718712909109E-3</v>
      </c>
      <c r="G429" s="668">
        <v>7.6847723907023553E-3</v>
      </c>
      <c r="H429" s="668">
        <v>4.7977560280994995E-4</v>
      </c>
      <c r="I429" s="225">
        <v>0.27226616546217497</v>
      </c>
      <c r="J429" s="669">
        <v>3.994457525672096E-2</v>
      </c>
      <c r="K429" s="604">
        <v>1.4909729993581096E-3</v>
      </c>
      <c r="L429" s="228">
        <v>33.590917373679289</v>
      </c>
      <c r="M429" s="228">
        <v>3.7882748487636193</v>
      </c>
      <c r="N429" s="228">
        <v>49.349846494061595</v>
      </c>
      <c r="O429" s="228">
        <v>3.0692457948405423</v>
      </c>
      <c r="P429" s="228">
        <v>-354.54031941211724</v>
      </c>
      <c r="Q429" s="228">
        <v>96.455985960032962</v>
      </c>
      <c r="R429" s="228"/>
      <c r="S429" s="228"/>
      <c r="T429" s="631">
        <v>43.608631584294479</v>
      </c>
      <c r="U429" s="228">
        <v>5.3419669170474</v>
      </c>
      <c r="V429" s="228">
        <v>14.325741581606525</v>
      </c>
      <c r="W429" s="228">
        <v>1.5374716894385105E-4</v>
      </c>
      <c r="X429" s="631">
        <v>92.934048664731904</v>
      </c>
      <c r="Y429" s="633">
        <v>131.13080432544686</v>
      </c>
      <c r="Z429" s="628"/>
      <c r="AA429" s="628"/>
      <c r="AB429" s="628"/>
      <c r="AC429" s="628"/>
      <c r="AD429" s="669"/>
      <c r="AE429" s="669"/>
      <c r="AF429" s="628"/>
      <c r="AG429" s="640"/>
      <c r="AH429" s="228">
        <v>49.349846494061595</v>
      </c>
      <c r="AI429" s="228"/>
      <c r="AJ429" s="228"/>
      <c r="AM429" s="346"/>
      <c r="AN429" s="346"/>
      <c r="AO429" s="324"/>
    </row>
    <row r="430" spans="1:41" ht="12" customHeight="1" x14ac:dyDescent="0.2">
      <c r="A430" s="333">
        <v>430</v>
      </c>
      <c r="B430" s="592"/>
      <c r="C430" s="518"/>
      <c r="D430" s="627" t="s">
        <v>1067</v>
      </c>
      <c r="E430" s="668">
        <v>5.3921201554406828E-2</v>
      </c>
      <c r="F430" s="668">
        <v>9.4707941570927792E-3</v>
      </c>
      <c r="G430" s="668">
        <v>7.8769822530913025E-3</v>
      </c>
      <c r="H430" s="668">
        <v>7.118438095724156E-4</v>
      </c>
      <c r="I430" s="225">
        <v>0.25725748149680328</v>
      </c>
      <c r="J430" s="669">
        <v>6.7134367131114731E-2</v>
      </c>
      <c r="K430" s="604">
        <v>3.0278748401096831E-3</v>
      </c>
      <c r="L430" s="228">
        <v>53.325568351345822</v>
      </c>
      <c r="M430" s="228">
        <v>9.124480913575665</v>
      </c>
      <c r="N430" s="228">
        <v>50.579344308998131</v>
      </c>
      <c r="O430" s="228">
        <v>4.5529763158370908</v>
      </c>
      <c r="P430" s="228">
        <v>841.94500526489458</v>
      </c>
      <c r="Q430" s="228">
        <v>93.872014605926651</v>
      </c>
      <c r="R430" s="228"/>
      <c r="S430" s="228"/>
      <c r="T430" s="631">
        <v>50.911246669771224</v>
      </c>
      <c r="U430" s="228">
        <v>8.8359122293990655</v>
      </c>
      <c r="V430" s="228">
        <v>9.1102510180455565E-2</v>
      </c>
      <c r="W430" s="228">
        <v>0.76278060477900234</v>
      </c>
      <c r="X430" s="631">
        <v>113.64748086571892</v>
      </c>
      <c r="Y430" s="633">
        <v>129.69219714443545</v>
      </c>
      <c r="Z430" s="666">
        <v>0.28306089173929067</v>
      </c>
      <c r="AA430" s="666">
        <v>3.0137244814390744E-5</v>
      </c>
      <c r="AB430" s="635">
        <v>1.8667232305817757E-3</v>
      </c>
      <c r="AC430" s="635">
        <v>2.1329473449878639E-5</v>
      </c>
      <c r="AD430" s="636">
        <v>6.1855277726936234E-2</v>
      </c>
      <c r="AE430" s="636">
        <v>7.3608471692256853E-4</v>
      </c>
      <c r="AF430" s="637">
        <v>1.4672551926779565</v>
      </c>
      <c r="AG430" s="638">
        <v>4.4431771133559407E-5</v>
      </c>
      <c r="AH430" s="228">
        <v>50.579344308998131</v>
      </c>
      <c r="AI430" s="228">
        <v>11.26453723977685</v>
      </c>
      <c r="AJ430" s="228">
        <v>1.0646912270080826</v>
      </c>
      <c r="AM430" s="346"/>
      <c r="AN430" s="346"/>
      <c r="AO430" s="324"/>
    </row>
    <row r="431" spans="1:41" ht="12" customHeight="1" x14ac:dyDescent="0.2">
      <c r="A431" s="29">
        <v>431</v>
      </c>
      <c r="B431" s="592"/>
      <c r="C431" s="518"/>
      <c r="D431" s="627" t="s">
        <v>1068</v>
      </c>
      <c r="E431" s="668">
        <v>4.7645944106412104E-2</v>
      </c>
      <c r="F431" s="668">
        <v>3.3037011033466212E-3</v>
      </c>
      <c r="G431" s="668">
        <v>6.9437580982923937E-3</v>
      </c>
      <c r="H431" s="668">
        <v>2.9143288772276308E-4</v>
      </c>
      <c r="I431" s="225">
        <v>0.30264894873934023</v>
      </c>
      <c r="J431" s="669">
        <v>4.8530004411466529E-2</v>
      </c>
      <c r="K431" s="604">
        <v>1.3940938469610171E-3</v>
      </c>
      <c r="L431" s="228">
        <v>47.26170404130621</v>
      </c>
      <c r="M431" s="228">
        <v>3.2019616285779842</v>
      </c>
      <c r="N431" s="228">
        <v>44.607646940280823</v>
      </c>
      <c r="O431" s="228">
        <v>1.8657418405351027</v>
      </c>
      <c r="P431" s="228">
        <v>125.18634962311141</v>
      </c>
      <c r="Q431" s="228">
        <v>67.634987040347639</v>
      </c>
      <c r="R431" s="228"/>
      <c r="S431" s="228"/>
      <c r="T431" s="631">
        <v>45.044201181186132</v>
      </c>
      <c r="U431" s="228">
        <v>3.5812338441127394</v>
      </c>
      <c r="V431" s="228">
        <v>0.69496321866005784</v>
      </c>
      <c r="W431" s="228">
        <v>0.40448357386974376</v>
      </c>
      <c r="X431" s="631">
        <v>349.27866717864038</v>
      </c>
      <c r="Y431" s="633">
        <v>555.58533924074038</v>
      </c>
      <c r="Z431" s="666">
        <v>0.28303609174388222</v>
      </c>
      <c r="AA431" s="666">
        <v>2.8708208027150248E-5</v>
      </c>
      <c r="AB431" s="635">
        <v>1.3907319755150655E-3</v>
      </c>
      <c r="AC431" s="635">
        <v>7.4291575765442631E-5</v>
      </c>
      <c r="AD431" s="636">
        <v>4.7860692522328142E-2</v>
      </c>
      <c r="AE431" s="636">
        <v>3.0403774642449935E-3</v>
      </c>
      <c r="AF431" s="637">
        <v>1.4672484159532921</v>
      </c>
      <c r="AG431" s="638">
        <v>3.6585353824862831E-5</v>
      </c>
      <c r="AH431" s="228">
        <v>44.607646940280823</v>
      </c>
      <c r="AI431" s="228">
        <v>10.277635476732272</v>
      </c>
      <c r="AJ431" s="228">
        <v>1.0142949561757009</v>
      </c>
      <c r="AM431" s="346"/>
      <c r="AN431" s="346"/>
      <c r="AO431" s="324"/>
    </row>
    <row r="432" spans="1:41" ht="12" customHeight="1" x14ac:dyDescent="0.2">
      <c r="A432" s="333">
        <v>432</v>
      </c>
      <c r="B432" s="592"/>
      <c r="C432" s="518"/>
      <c r="D432" s="627" t="s">
        <v>1069</v>
      </c>
      <c r="E432" s="668">
        <v>9.3495634948623174E-2</v>
      </c>
      <c r="F432" s="668">
        <v>8.8911838235408071E-3</v>
      </c>
      <c r="G432" s="668">
        <v>7.289171824653465E-3</v>
      </c>
      <c r="H432" s="668">
        <v>5.2392744325191758E-4</v>
      </c>
      <c r="I432" s="225">
        <v>0.37791550460074053</v>
      </c>
      <c r="J432" s="669">
        <v>9.0874269927903872E-2</v>
      </c>
      <c r="K432" s="604">
        <v>4.15844345607542E-3</v>
      </c>
      <c r="L432" s="228">
        <v>90.754499984959068</v>
      </c>
      <c r="M432" s="228">
        <v>8.2560525065460109</v>
      </c>
      <c r="N432" s="228">
        <v>46.818592787763407</v>
      </c>
      <c r="O432" s="228">
        <v>3.3530126154918718</v>
      </c>
      <c r="P432" s="228">
        <v>1443.969245088432</v>
      </c>
      <c r="Q432" s="228">
        <v>87.174617931253138</v>
      </c>
      <c r="R432" s="228"/>
      <c r="S432" s="228"/>
      <c r="T432" s="631">
        <v>47.044421134219633</v>
      </c>
      <c r="U432" s="228">
        <v>6.705309468423728</v>
      </c>
      <c r="V432" s="228">
        <v>31.639981340837863</v>
      </c>
      <c r="W432" s="228">
        <v>1.8556796926565794E-8</v>
      </c>
      <c r="X432" s="631">
        <v>109.85209459400569</v>
      </c>
      <c r="Y432" s="633">
        <v>123.05064545351122</v>
      </c>
      <c r="Z432" s="628"/>
      <c r="AA432" s="602"/>
      <c r="AB432" s="602"/>
      <c r="AC432" s="602"/>
      <c r="AD432" s="639"/>
      <c r="AE432" s="639"/>
      <c r="AF432" s="602"/>
      <c r="AG432" s="640"/>
      <c r="AH432" s="228">
        <v>46.818592787763407</v>
      </c>
      <c r="AI432" s="228"/>
      <c r="AJ432" s="228"/>
      <c r="AM432" s="346"/>
      <c r="AN432" s="346"/>
      <c r="AO432" s="324"/>
    </row>
    <row r="433" spans="1:41" ht="12" customHeight="1" x14ac:dyDescent="0.2">
      <c r="A433" s="29">
        <v>433</v>
      </c>
      <c r="B433" s="592"/>
      <c r="C433" s="518"/>
      <c r="D433" s="627" t="s">
        <v>1070</v>
      </c>
      <c r="E433" s="668">
        <v>1.0466390465688724E-2</v>
      </c>
      <c r="F433" s="668">
        <v>2.5610593607323668E-3</v>
      </c>
      <c r="G433" s="668">
        <v>6.9577403765189588E-3</v>
      </c>
      <c r="H433" s="668">
        <v>8.7999301265525675E-4</v>
      </c>
      <c r="I433" s="225">
        <v>0.25843914573520838</v>
      </c>
      <c r="J433" s="669">
        <v>1.5159685166602507E-2</v>
      </c>
      <c r="K433" s="604">
        <v>7.6340306412973631E-4</v>
      </c>
      <c r="L433" s="228">
        <v>10.572165311726041</v>
      </c>
      <c r="M433" s="228">
        <v>2.5735207997110963</v>
      </c>
      <c r="N433" s="228">
        <v>44.6971603119405</v>
      </c>
      <c r="O433" s="228">
        <v>5.633602294787913</v>
      </c>
      <c r="P433" s="228">
        <v>-4091.6232970364563</v>
      </c>
      <c r="Q433" s="228">
        <v>320.41897614500203</v>
      </c>
      <c r="R433" s="228"/>
      <c r="S433" s="228"/>
      <c r="T433" s="631">
        <v>13.685554278882963</v>
      </c>
      <c r="U433" s="228">
        <v>5.0300419947423389</v>
      </c>
      <c r="V433" s="228">
        <v>37.573784443552434</v>
      </c>
      <c r="W433" s="228">
        <v>8.8019557395989385E-10</v>
      </c>
      <c r="X433" s="631">
        <v>76.218035024194549</v>
      </c>
      <c r="Y433" s="633">
        <v>102.89841543619202</v>
      </c>
      <c r="Z433" s="628"/>
      <c r="AA433" s="602"/>
      <c r="AB433" s="602"/>
      <c r="AC433" s="602"/>
      <c r="AD433" s="639"/>
      <c r="AE433" s="639"/>
      <c r="AF433" s="602"/>
      <c r="AG433" s="640"/>
      <c r="AH433" s="228">
        <v>44.6971603119405</v>
      </c>
      <c r="AI433" s="228"/>
      <c r="AJ433" s="228"/>
      <c r="AM433" s="346"/>
      <c r="AN433" s="346"/>
      <c r="AO433" s="324"/>
    </row>
    <row r="434" spans="1:41" ht="12" customHeight="1" x14ac:dyDescent="0.2">
      <c r="A434" s="333">
        <v>434</v>
      </c>
      <c r="B434" s="592"/>
      <c r="C434" s="518"/>
      <c r="D434" s="627" t="s">
        <v>1071</v>
      </c>
      <c r="E434" s="668">
        <v>2.8428408890734908E-2</v>
      </c>
      <c r="F434" s="668">
        <v>9.6869252309290301E-3</v>
      </c>
      <c r="G434" s="668">
        <v>7.4773664623391895E-3</v>
      </c>
      <c r="H434" s="668">
        <v>6.4939776131774356E-4</v>
      </c>
      <c r="I434" s="225">
        <v>0.12743793673126561</v>
      </c>
      <c r="J434" s="669">
        <v>4.2795856603227961E-2</v>
      </c>
      <c r="K434" s="604">
        <v>1.9870351821630063E-3</v>
      </c>
      <c r="L434" s="228">
        <v>28.463035372892126</v>
      </c>
      <c r="M434" s="228">
        <v>9.5640490214195033</v>
      </c>
      <c r="N434" s="228">
        <v>48.022881782887922</v>
      </c>
      <c r="O434" s="228">
        <v>4.1552168592032146</v>
      </c>
      <c r="P434" s="228">
        <v>-179.47496140855569</v>
      </c>
      <c r="Q434" s="228">
        <v>115.86682074155136</v>
      </c>
      <c r="R434" s="228"/>
      <c r="S434" s="228"/>
      <c r="T434" s="631">
        <v>45.529866184716411</v>
      </c>
      <c r="U434" s="228">
        <v>7.9246597002691113</v>
      </c>
      <c r="V434" s="228">
        <v>3.9373159366673338</v>
      </c>
      <c r="W434" s="228">
        <v>4.7225712511146267E-2</v>
      </c>
      <c r="X434" s="631">
        <v>64.800592414235624</v>
      </c>
      <c r="Y434" s="633">
        <v>344.86601086661233</v>
      </c>
      <c r="Z434" s="628"/>
      <c r="AA434" s="602"/>
      <c r="AB434" s="602"/>
      <c r="AC434" s="602"/>
      <c r="AD434" s="639"/>
      <c r="AE434" s="639"/>
      <c r="AF434" s="602"/>
      <c r="AG434" s="640"/>
      <c r="AH434" s="228">
        <v>48.022881782887922</v>
      </c>
      <c r="AI434" s="228"/>
      <c r="AJ434" s="228"/>
      <c r="AM434" s="346"/>
      <c r="AN434" s="346"/>
      <c r="AO434" s="324"/>
    </row>
    <row r="435" spans="1:41" ht="12" customHeight="1" x14ac:dyDescent="0.2">
      <c r="A435" s="29">
        <v>435</v>
      </c>
      <c r="B435" s="592"/>
      <c r="C435" s="518"/>
      <c r="D435" s="627" t="s">
        <v>1072</v>
      </c>
      <c r="E435" s="668">
        <v>4.7030504293162537E-2</v>
      </c>
      <c r="F435" s="668">
        <v>5.197772149062938E-3</v>
      </c>
      <c r="G435" s="668">
        <v>7.7677005959929588E-3</v>
      </c>
      <c r="H435" s="668">
        <v>4.7834728186835733E-4</v>
      </c>
      <c r="I435" s="225">
        <v>0.27860136199232571</v>
      </c>
      <c r="J435" s="669">
        <v>4.248917864017434E-2</v>
      </c>
      <c r="K435" s="604">
        <v>1.8531391725422962E-3</v>
      </c>
      <c r="L435" s="228">
        <v>46.665041797710145</v>
      </c>
      <c r="M435" s="228">
        <v>5.0406647496978412</v>
      </c>
      <c r="N435" s="228">
        <v>49.880337355194605</v>
      </c>
      <c r="O435" s="228">
        <v>3.0598566514752061</v>
      </c>
      <c r="P435" s="228">
        <v>-197.45390451265894</v>
      </c>
      <c r="Q435" s="228">
        <v>109.22469040405761</v>
      </c>
      <c r="R435" s="228"/>
      <c r="S435" s="228"/>
      <c r="T435" s="631">
        <v>49.254729646031315</v>
      </c>
      <c r="U435" s="228">
        <v>5.7880732865623301</v>
      </c>
      <c r="V435" s="228">
        <v>0.39573879572667081</v>
      </c>
      <c r="W435" s="228">
        <v>0.52930114424778796</v>
      </c>
      <c r="X435" s="631">
        <v>77.805195853881287</v>
      </c>
      <c r="Y435" s="633">
        <v>126.16791232232384</v>
      </c>
      <c r="Z435" s="666">
        <v>0.28310010690693288</v>
      </c>
      <c r="AA435" s="666">
        <v>3.1646500148599573E-5</v>
      </c>
      <c r="AB435" s="635">
        <v>1.7279660581613092E-3</v>
      </c>
      <c r="AC435" s="635">
        <v>1.2482319189559115E-5</v>
      </c>
      <c r="AD435" s="636">
        <v>5.4619442270463905E-2</v>
      </c>
      <c r="AE435" s="636">
        <v>8.9155256565693003E-4</v>
      </c>
      <c r="AF435" s="637">
        <v>1.4672905776937144</v>
      </c>
      <c r="AG435" s="638">
        <v>4.6355471051143762E-5</v>
      </c>
      <c r="AH435" s="228">
        <v>49.880337355194605</v>
      </c>
      <c r="AI435" s="228">
        <v>12.641580275633993</v>
      </c>
      <c r="AJ435" s="228">
        <v>1.1178554644277521</v>
      </c>
      <c r="AM435" s="346"/>
      <c r="AN435" s="346"/>
      <c r="AO435" s="324"/>
    </row>
    <row r="436" spans="1:41" ht="12" customHeight="1" x14ac:dyDescent="0.2">
      <c r="A436" s="333">
        <v>436</v>
      </c>
      <c r="B436" s="592"/>
      <c r="C436" s="518"/>
      <c r="D436" s="627" t="s">
        <v>1073</v>
      </c>
      <c r="E436" s="225">
        <v>4.1490895694893871E-2</v>
      </c>
      <c r="F436" s="225">
        <v>5.4719827999118696E-3</v>
      </c>
      <c r="G436" s="225">
        <v>7.8322895784233813E-3</v>
      </c>
      <c r="H436" s="225">
        <v>4.3611462464273969E-4</v>
      </c>
      <c r="I436" s="225">
        <v>0.211100861488557</v>
      </c>
      <c r="J436" s="639">
        <v>4.2957837629934055E-2</v>
      </c>
      <c r="K436" s="604">
        <v>1.7551981495937141E-3</v>
      </c>
      <c r="L436" s="223">
        <v>41.278611107412559</v>
      </c>
      <c r="M436" s="223">
        <v>5.3348124555964587</v>
      </c>
      <c r="N436" s="223">
        <v>50.293482160235264</v>
      </c>
      <c r="O436" s="223">
        <v>2.7895271171546407</v>
      </c>
      <c r="P436" s="223">
        <v>-170.05616125324966</v>
      </c>
      <c r="Q436" s="223">
        <v>101.77388518015948</v>
      </c>
      <c r="R436" s="223"/>
      <c r="S436" s="223"/>
      <c r="T436" s="226">
        <v>48.876264354223729</v>
      </c>
      <c r="U436" s="223">
        <v>5.3099714721915054</v>
      </c>
      <c r="V436" s="223">
        <v>2.7297894021105735</v>
      </c>
      <c r="W436" s="223">
        <v>9.8487224282065244E-2</v>
      </c>
      <c r="X436" s="226">
        <v>107.84136139649853</v>
      </c>
      <c r="Y436" s="633">
        <v>146.67970875100792</v>
      </c>
      <c r="Z436" s="602"/>
      <c r="AA436" s="602"/>
      <c r="AB436" s="602"/>
      <c r="AC436" s="602"/>
      <c r="AD436" s="639"/>
      <c r="AE436" s="639"/>
      <c r="AF436" s="602"/>
      <c r="AG436" s="640"/>
      <c r="AH436" s="223">
        <v>50.293482160235264</v>
      </c>
      <c r="AI436" s="223"/>
      <c r="AJ436" s="223"/>
      <c r="AM436" s="346"/>
      <c r="AN436" s="346"/>
      <c r="AO436" s="324"/>
    </row>
    <row r="437" spans="1:41" ht="12" customHeight="1" x14ac:dyDescent="0.2">
      <c r="A437" s="29">
        <v>437</v>
      </c>
      <c r="B437" s="592"/>
      <c r="C437" s="518"/>
      <c r="D437" s="627" t="s">
        <v>1074</v>
      </c>
      <c r="E437" s="225">
        <v>5.3127020097027335E-2</v>
      </c>
      <c r="F437" s="225">
        <v>5.5516360644059792E-3</v>
      </c>
      <c r="G437" s="225">
        <v>7.5168651846711605E-3</v>
      </c>
      <c r="H437" s="225">
        <v>3.9036795040195529E-4</v>
      </c>
      <c r="I437" s="225">
        <v>0.24848596628084088</v>
      </c>
      <c r="J437" s="639">
        <v>5.1628854591008667E-2</v>
      </c>
      <c r="K437" s="604">
        <v>1.7901967616836558E-3</v>
      </c>
      <c r="L437" s="223">
        <v>52.56013885340176</v>
      </c>
      <c r="M437" s="223">
        <v>5.3526659843254061</v>
      </c>
      <c r="N437" s="223">
        <v>48.275612157843639</v>
      </c>
      <c r="O437" s="223">
        <v>2.4976986278553199</v>
      </c>
      <c r="P437" s="223">
        <v>269.00689805092486</v>
      </c>
      <c r="Q437" s="223">
        <v>79.520871689631576</v>
      </c>
      <c r="R437" s="223"/>
      <c r="S437" s="223"/>
      <c r="T437" s="226">
        <v>48.713773420922301</v>
      </c>
      <c r="U437" s="223">
        <v>4.8749431122603966</v>
      </c>
      <c r="V437" s="223">
        <v>0.64771985714793823</v>
      </c>
      <c r="W437" s="223">
        <v>0.42093264383819584</v>
      </c>
      <c r="X437" s="226">
        <v>151.45196432855244</v>
      </c>
      <c r="Y437" s="633">
        <v>189.00356895546074</v>
      </c>
      <c r="Z437" s="666">
        <v>0.28307947005696504</v>
      </c>
      <c r="AA437" s="666">
        <v>2.3931753056681864E-5</v>
      </c>
      <c r="AB437" s="635">
        <v>1.6910741175336671E-3</v>
      </c>
      <c r="AC437" s="635">
        <v>1.5751579224155634E-5</v>
      </c>
      <c r="AD437" s="636">
        <v>5.5039248515634187E-2</v>
      </c>
      <c r="AE437" s="636">
        <v>3.5199394181518881E-4</v>
      </c>
      <c r="AF437" s="637">
        <v>1.4672850298512963</v>
      </c>
      <c r="AG437" s="638">
        <v>4.5038338367513104E-5</v>
      </c>
      <c r="AH437" s="223">
        <v>48.275612157843639</v>
      </c>
      <c r="AI437" s="223">
        <v>11.879450445369068</v>
      </c>
      <c r="AJ437" s="223">
        <v>0.84540758296127927</v>
      </c>
      <c r="AM437" s="346"/>
      <c r="AN437" s="346"/>
      <c r="AO437" s="324"/>
    </row>
    <row r="438" spans="1:41" ht="12" customHeight="1" x14ac:dyDescent="0.2">
      <c r="A438" s="333">
        <v>438</v>
      </c>
      <c r="B438" s="592"/>
      <c r="C438" s="518"/>
      <c r="D438" s="627" t="s">
        <v>1075</v>
      </c>
      <c r="E438" s="668">
        <v>4.9231028985325789E-2</v>
      </c>
      <c r="F438" s="668">
        <v>1.1160179446084882E-2</v>
      </c>
      <c r="G438" s="668">
        <v>7.3791956958460239E-3</v>
      </c>
      <c r="H438" s="668">
        <v>7.7063050753195734E-4</v>
      </c>
      <c r="I438" s="225">
        <v>0.23034294203190595</v>
      </c>
      <c r="J438" s="669">
        <v>6.6033015969159961E-2</v>
      </c>
      <c r="K438" s="604">
        <v>2.8697762178454948E-3</v>
      </c>
      <c r="L438" s="228">
        <v>48.796814256392416</v>
      </c>
      <c r="M438" s="228">
        <v>10.800154368117143</v>
      </c>
      <c r="N438" s="228">
        <v>47.394698681642474</v>
      </c>
      <c r="O438" s="228">
        <v>4.9314135671523953</v>
      </c>
      <c r="P438" s="228">
        <v>807.42257432452038</v>
      </c>
      <c r="Q438" s="228">
        <v>90.952618134976177</v>
      </c>
      <c r="R438" s="228"/>
      <c r="S438" s="228"/>
      <c r="T438" s="631">
        <v>47.539393158492501</v>
      </c>
      <c r="U438" s="228">
        <v>9.607599236901569</v>
      </c>
      <c r="V438" s="228">
        <v>1.6866974484011189E-2</v>
      </c>
      <c r="W438" s="228">
        <v>0.89666895436511085</v>
      </c>
      <c r="X438" s="631">
        <v>53.180162654628205</v>
      </c>
      <c r="Y438" s="633">
        <v>68.815163681635312</v>
      </c>
      <c r="Z438" s="666">
        <v>0.283051408057649</v>
      </c>
      <c r="AA438" s="666">
        <v>2.3031520455996778E-5</v>
      </c>
      <c r="AB438" s="635">
        <v>1.6588757332198062E-3</v>
      </c>
      <c r="AC438" s="635">
        <v>7.7988322811570687E-5</v>
      </c>
      <c r="AD438" s="636">
        <v>5.5512375833061844E-2</v>
      </c>
      <c r="AE438" s="636">
        <v>2.6281935487365996E-3</v>
      </c>
      <c r="AF438" s="637">
        <v>1.4672482418334716</v>
      </c>
      <c r="AG438" s="638">
        <v>3.5999062172196989E-5</v>
      </c>
      <c r="AH438" s="228">
        <v>47.394698681642474</v>
      </c>
      <c r="AI438" s="228">
        <v>10.869598255848405</v>
      </c>
      <c r="AJ438" s="228">
        <v>0.81368683568978939</v>
      </c>
      <c r="AM438" s="346"/>
      <c r="AN438" s="346"/>
      <c r="AO438" s="324"/>
    </row>
    <row r="439" spans="1:41" ht="12" customHeight="1" x14ac:dyDescent="0.2">
      <c r="A439" s="29">
        <v>439</v>
      </c>
      <c r="B439" s="592"/>
      <c r="C439" s="518"/>
      <c r="D439" s="627" t="s">
        <v>1076</v>
      </c>
      <c r="E439" s="668">
        <v>5.4037293886459482E-2</v>
      </c>
      <c r="F439" s="668">
        <v>5.6405872483578758E-3</v>
      </c>
      <c r="G439" s="668">
        <v>7.6539948456392339E-3</v>
      </c>
      <c r="H439" s="668">
        <v>4.9701556298140462E-4</v>
      </c>
      <c r="I439" s="225">
        <v>0.31104347670524191</v>
      </c>
      <c r="J439" s="669">
        <v>4.9599857292071704E-2</v>
      </c>
      <c r="K439" s="604">
        <v>1.8842802228184036E-3</v>
      </c>
      <c r="L439" s="228">
        <v>53.437409440203574</v>
      </c>
      <c r="M439" s="228">
        <v>5.4337325022734664</v>
      </c>
      <c r="N439" s="228">
        <v>49.152951752368082</v>
      </c>
      <c r="O439" s="228">
        <v>3.1796312924101686</v>
      </c>
      <c r="P439" s="228">
        <v>176.28477795383873</v>
      </c>
      <c r="Q439" s="228">
        <v>88.605449633562998</v>
      </c>
      <c r="R439" s="228"/>
      <c r="S439" s="228"/>
      <c r="T439" s="631">
        <v>49.849284862368222</v>
      </c>
      <c r="U439" s="228">
        <v>6.1131525425303463</v>
      </c>
      <c r="V439" s="228">
        <v>0.63358687262546232</v>
      </c>
      <c r="W439" s="228">
        <v>0.42603953936021588</v>
      </c>
      <c r="X439" s="631">
        <v>115.60296010181911</v>
      </c>
      <c r="Y439" s="633">
        <v>137.58928321937185</v>
      </c>
      <c r="Z439" s="628"/>
      <c r="AA439" s="602"/>
      <c r="AB439" s="602"/>
      <c r="AC439" s="602"/>
      <c r="AD439" s="639"/>
      <c r="AE439" s="639"/>
      <c r="AF439" s="602"/>
      <c r="AG439" s="640"/>
      <c r="AH439" s="228">
        <v>49.152951752368082</v>
      </c>
      <c r="AI439" s="228"/>
      <c r="AJ439" s="228"/>
      <c r="AM439" s="346"/>
      <c r="AN439" s="346"/>
      <c r="AO439" s="324"/>
    </row>
    <row r="440" spans="1:41" ht="12" customHeight="1" x14ac:dyDescent="0.2">
      <c r="A440" s="333">
        <v>440</v>
      </c>
      <c r="B440" s="592"/>
      <c r="C440" s="518"/>
      <c r="D440" s="627" t="s">
        <v>1077</v>
      </c>
      <c r="E440" s="225">
        <v>4.360138289240692E-2</v>
      </c>
      <c r="F440" s="225">
        <v>8.3719547765360638E-3</v>
      </c>
      <c r="G440" s="225">
        <v>7.984328418148683E-3</v>
      </c>
      <c r="H440" s="225">
        <v>5.7689602204270309E-4</v>
      </c>
      <c r="I440" s="225">
        <v>0.18814927379643601</v>
      </c>
      <c r="J440" s="639">
        <v>4.7550231996407656E-2</v>
      </c>
      <c r="K440" s="604">
        <v>1.9886605532631911E-3</v>
      </c>
      <c r="L440" s="223">
        <v>43.334111181247167</v>
      </c>
      <c r="M440" s="223">
        <v>8.145582347895175</v>
      </c>
      <c r="N440" s="223">
        <v>51.265897335053985</v>
      </c>
      <c r="O440" s="223">
        <v>3.6894528945065876</v>
      </c>
      <c r="P440" s="223">
        <v>76.950161078941974</v>
      </c>
      <c r="Q440" s="223">
        <v>99.357567499702967</v>
      </c>
      <c r="R440" s="223"/>
      <c r="S440" s="223"/>
      <c r="T440" s="226">
        <v>50.333283548048676</v>
      </c>
      <c r="U440" s="223">
        <v>7.1196877158426588</v>
      </c>
      <c r="V440" s="223">
        <v>0.92197214018996776</v>
      </c>
      <c r="W440" s="223">
        <v>0.33695445310791206</v>
      </c>
      <c r="X440" s="226">
        <v>78.50037628489018</v>
      </c>
      <c r="Y440" s="633">
        <v>117.05229300547505</v>
      </c>
      <c r="Z440" s="602"/>
      <c r="AA440" s="602"/>
      <c r="AB440" s="602"/>
      <c r="AC440" s="602"/>
      <c r="AD440" s="639"/>
      <c r="AE440" s="639"/>
      <c r="AF440" s="602"/>
      <c r="AG440" s="640"/>
      <c r="AH440" s="223">
        <v>51.265897335053985</v>
      </c>
      <c r="AI440" s="223"/>
      <c r="AJ440" s="223"/>
      <c r="AM440" s="346"/>
      <c r="AN440" s="346"/>
      <c r="AO440" s="324"/>
    </row>
    <row r="441" spans="1:41" ht="12" customHeight="1" x14ac:dyDescent="0.2">
      <c r="A441" s="29">
        <v>441</v>
      </c>
      <c r="B441" s="592"/>
      <c r="C441" s="518"/>
      <c r="D441" s="627" t="s">
        <v>1078</v>
      </c>
      <c r="E441" s="668">
        <v>5.5698927400997224E-2</v>
      </c>
      <c r="F441" s="668">
        <v>5.0776283969097436E-3</v>
      </c>
      <c r="G441" s="668">
        <v>7.8047180881512992E-3</v>
      </c>
      <c r="H441" s="668">
        <v>5.2163800274219606E-4</v>
      </c>
      <c r="I441" s="225">
        <v>0.36657928934968614</v>
      </c>
      <c r="J441" s="669">
        <v>4.6627770920936971E-2</v>
      </c>
      <c r="K441" s="604">
        <v>1.8431083182535056E-3</v>
      </c>
      <c r="L441" s="228">
        <v>55.036846225927597</v>
      </c>
      <c r="M441" s="228">
        <v>4.8837198666580601</v>
      </c>
      <c r="N441" s="228">
        <v>50.117123773039182</v>
      </c>
      <c r="O441" s="228">
        <v>3.3366529829158069</v>
      </c>
      <c r="P441" s="228">
        <v>30.20464186549432</v>
      </c>
      <c r="Q441" s="228">
        <v>94.736401160949811</v>
      </c>
      <c r="R441" s="228"/>
      <c r="S441" s="228"/>
      <c r="T441" s="631">
        <v>51.208968383443022</v>
      </c>
      <c r="U441" s="228">
        <v>6.3219406972859415</v>
      </c>
      <c r="V441" s="228">
        <v>1.0476169350118461</v>
      </c>
      <c r="W441" s="228">
        <v>0.30605608887566083</v>
      </c>
      <c r="X441" s="631">
        <v>101.21830385121025</v>
      </c>
      <c r="Y441" s="633">
        <v>124.78117828746626</v>
      </c>
      <c r="Z441" s="628"/>
      <c r="AA441" s="628"/>
      <c r="AB441" s="628"/>
      <c r="AC441" s="628"/>
      <c r="AD441" s="669"/>
      <c r="AE441" s="669"/>
      <c r="AF441" s="628"/>
      <c r="AG441" s="640"/>
      <c r="AH441" s="228">
        <v>50.117123773039182</v>
      </c>
      <c r="AI441" s="228"/>
      <c r="AJ441" s="228"/>
      <c r="AM441" s="346"/>
      <c r="AN441" s="346"/>
      <c r="AO441" s="324"/>
    </row>
    <row r="442" spans="1:41" ht="12" customHeight="1" x14ac:dyDescent="0.2">
      <c r="A442" s="333">
        <v>442</v>
      </c>
      <c r="B442" s="592"/>
      <c r="C442" s="518"/>
      <c r="D442" s="627" t="s">
        <v>1079</v>
      </c>
      <c r="E442" s="225">
        <v>6.8976105441735908E-2</v>
      </c>
      <c r="F442" s="225">
        <v>6.5701264522891071E-3</v>
      </c>
      <c r="G442" s="225">
        <v>7.3837055265130545E-3</v>
      </c>
      <c r="H442" s="225">
        <v>4.5559346998003553E-4</v>
      </c>
      <c r="I442" s="225">
        <v>0.32389039421378407</v>
      </c>
      <c r="J442" s="639">
        <v>6.3411209422983783E-2</v>
      </c>
      <c r="K442" s="604">
        <v>2.6874620119585581E-3</v>
      </c>
      <c r="L442" s="223">
        <v>67.727348875740816</v>
      </c>
      <c r="M442" s="223">
        <v>6.2407335612540136</v>
      </c>
      <c r="N442" s="223">
        <v>47.423557895154829</v>
      </c>
      <c r="O442" s="223">
        <v>2.9154176209566041</v>
      </c>
      <c r="P442" s="223">
        <v>722.05091219781457</v>
      </c>
      <c r="Q442" s="223">
        <v>89.926507524185084</v>
      </c>
      <c r="R442" s="223"/>
      <c r="S442" s="223"/>
      <c r="T442" s="226">
        <v>48.807074961866448</v>
      </c>
      <c r="U442" s="223">
        <v>5.7715134371487657</v>
      </c>
      <c r="V442" s="223">
        <v>11.362714835872048</v>
      </c>
      <c r="W442" s="223">
        <v>7.493342167555516E-4</v>
      </c>
      <c r="X442" s="226">
        <v>218.51924636234128</v>
      </c>
      <c r="Y442" s="633">
        <v>219.15985169621769</v>
      </c>
      <c r="Z442" s="602"/>
      <c r="AA442" s="602"/>
      <c r="AB442" s="602"/>
      <c r="AC442" s="602"/>
      <c r="AD442" s="639"/>
      <c r="AE442" s="639"/>
      <c r="AF442" s="602"/>
      <c r="AG442" s="640"/>
      <c r="AH442" s="223">
        <v>47.423557895154829</v>
      </c>
      <c r="AI442" s="223"/>
      <c r="AJ442" s="223"/>
      <c r="AM442" s="346"/>
      <c r="AN442" s="346"/>
      <c r="AO442" s="324"/>
    </row>
    <row r="443" spans="1:41" ht="12" customHeight="1" x14ac:dyDescent="0.2">
      <c r="A443" s="29">
        <v>443</v>
      </c>
      <c r="B443" s="592"/>
      <c r="C443" s="518"/>
      <c r="D443" s="627" t="s">
        <v>1080</v>
      </c>
      <c r="E443" s="225">
        <v>4.531333890280826E-2</v>
      </c>
      <c r="F443" s="225">
        <v>6.5382952131826768E-3</v>
      </c>
      <c r="G443" s="225">
        <v>7.2564277702892995E-3</v>
      </c>
      <c r="H443" s="225">
        <v>4.7558004693929194E-4</v>
      </c>
      <c r="I443" s="225">
        <v>0.22710792619413184</v>
      </c>
      <c r="J443" s="639">
        <v>5.1779838720331511E-2</v>
      </c>
      <c r="K443" s="604">
        <v>2.052902592480102E-3</v>
      </c>
      <c r="L443" s="223">
        <v>44.998412257706654</v>
      </c>
      <c r="M443" s="223">
        <v>6.351085277094402</v>
      </c>
      <c r="N443" s="223">
        <v>46.609035122259158</v>
      </c>
      <c r="O443" s="223">
        <v>3.0436995732110952</v>
      </c>
      <c r="P443" s="223">
        <v>275.69981946642491</v>
      </c>
      <c r="Q443" s="223">
        <v>90.814942868266073</v>
      </c>
      <c r="R443" s="223"/>
      <c r="S443" s="223"/>
      <c r="T443" s="226">
        <v>46.416115569822743</v>
      </c>
      <c r="U443" s="223">
        <v>5.8922712141229345</v>
      </c>
      <c r="V443" s="223">
        <v>6.3627686353922935E-2</v>
      </c>
      <c r="W443" s="223">
        <v>0.80085388441894101</v>
      </c>
      <c r="X443" s="226">
        <v>234.05251758058151</v>
      </c>
      <c r="Y443" s="633">
        <v>177.05983903950661</v>
      </c>
      <c r="Z443" s="666">
        <v>0.28305373162743236</v>
      </c>
      <c r="AA443" s="666">
        <v>2.6472671367239922E-5</v>
      </c>
      <c r="AB443" s="635">
        <v>1.3108495098927151E-3</v>
      </c>
      <c r="AC443" s="635">
        <v>3.8588012785301555E-5</v>
      </c>
      <c r="AD443" s="636">
        <v>4.4386484572142094E-2</v>
      </c>
      <c r="AE443" s="636">
        <v>1.6961755771466279E-3</v>
      </c>
      <c r="AF443" s="637">
        <v>1.4672542058194229</v>
      </c>
      <c r="AG443" s="638">
        <v>4.410089107522017E-5</v>
      </c>
      <c r="AH443" s="223">
        <v>46.609035122259158</v>
      </c>
      <c r="AI443" s="223">
        <v>10.946097343730589</v>
      </c>
      <c r="AJ443" s="223">
        <v>0.93525251248354513</v>
      </c>
      <c r="AM443" s="346"/>
      <c r="AN443" s="346"/>
      <c r="AO443" s="324"/>
    </row>
    <row r="444" spans="1:41" ht="12" customHeight="1" x14ac:dyDescent="0.2">
      <c r="A444" s="333">
        <v>444</v>
      </c>
      <c r="B444" s="642" t="s">
        <v>282</v>
      </c>
      <c r="C444" s="518"/>
      <c r="D444" s="643" t="s">
        <v>1081</v>
      </c>
      <c r="E444" s="663">
        <v>3.8139414554824828E-2</v>
      </c>
      <c r="F444" s="663">
        <v>5.705970431867784E-3</v>
      </c>
      <c r="G444" s="663">
        <v>7.7219831286556989E-3</v>
      </c>
      <c r="H444" s="663">
        <v>8.294325973445709E-4</v>
      </c>
      <c r="I444" s="663">
        <v>0.35897711326887022</v>
      </c>
      <c r="J444" s="650">
        <v>4.1330679155822343E-2</v>
      </c>
      <c r="K444" s="664">
        <v>1.875144572170785E-3</v>
      </c>
      <c r="L444" s="647">
        <v>38.005875484871311</v>
      </c>
      <c r="M444" s="647">
        <v>5.5808936619438949</v>
      </c>
      <c r="N444" s="647">
        <v>49.587888594734125</v>
      </c>
      <c r="O444" s="647">
        <v>5.3058940344112129</v>
      </c>
      <c r="P444" s="647">
        <v>-267.16288463741756</v>
      </c>
      <c r="Q444" s="647">
        <v>115.20054151447231</v>
      </c>
      <c r="R444" s="647"/>
      <c r="S444" s="647"/>
      <c r="T444" s="648">
        <v>44.20024548882931</v>
      </c>
      <c r="U444" s="647">
        <v>8.9410246559985929</v>
      </c>
      <c r="V444" s="647">
        <v>3.5367071906416774</v>
      </c>
      <c r="W444" s="647">
        <v>6.0024909590399363E-2</v>
      </c>
      <c r="X444" s="648">
        <v>107.56244383559677</v>
      </c>
      <c r="Y444" s="649">
        <v>162.104778512293</v>
      </c>
      <c r="Z444" s="665">
        <v>0.28308013799692888</v>
      </c>
      <c r="AA444" s="665">
        <v>3.0307372380059266E-5</v>
      </c>
      <c r="AB444" s="653">
        <v>1.791077882658045E-3</v>
      </c>
      <c r="AC444" s="653">
        <v>5.6671949722825563E-5</v>
      </c>
      <c r="AD444" s="654">
        <v>5.5635086942755943E-2</v>
      </c>
      <c r="AE444" s="654">
        <v>1.468895883478639E-3</v>
      </c>
      <c r="AF444" s="655">
        <v>1.4672617324748887</v>
      </c>
      <c r="AG444" s="656">
        <v>5.1500226649409119E-5</v>
      </c>
      <c r="AH444" s="647">
        <v>49.587888594734125</v>
      </c>
      <c r="AI444" s="647">
        <v>11.927160525662718</v>
      </c>
      <c r="AJ444" s="647">
        <v>1.0706287129331578</v>
      </c>
      <c r="AM444" s="346"/>
      <c r="AN444" s="346"/>
      <c r="AO444" s="324"/>
    </row>
    <row r="445" spans="1:41" ht="12" customHeight="1" x14ac:dyDescent="0.2">
      <c r="A445" s="29">
        <v>445</v>
      </c>
      <c r="B445" s="592"/>
      <c r="C445" s="518"/>
      <c r="D445" s="627" t="s">
        <v>1082</v>
      </c>
      <c r="E445" s="668">
        <v>0.10439248687165753</v>
      </c>
      <c r="F445" s="668">
        <v>1.5034028910326231E-2</v>
      </c>
      <c r="G445" s="668">
        <v>7.6855383624427741E-3</v>
      </c>
      <c r="H445" s="668">
        <v>5.7090190006855242E-4</v>
      </c>
      <c r="I445" s="225">
        <v>0.25789983282640638</v>
      </c>
      <c r="J445" s="669">
        <v>0.11491833987414864</v>
      </c>
      <c r="K445" s="604">
        <v>4.5989510068853703E-3</v>
      </c>
      <c r="L445" s="228">
        <v>100.82286454350171</v>
      </c>
      <c r="M445" s="228">
        <v>13.822348810937413</v>
      </c>
      <c r="N445" s="228">
        <v>49.354746607023053</v>
      </c>
      <c r="O445" s="228">
        <v>3.6522009744992827</v>
      </c>
      <c r="P445" s="228">
        <v>1878.6045977041479</v>
      </c>
      <c r="Q445" s="228">
        <v>72.115785005254878</v>
      </c>
      <c r="R445" s="228"/>
      <c r="S445" s="228"/>
      <c r="T445" s="631">
        <v>49.258797319367602</v>
      </c>
      <c r="U445" s="228">
        <v>7.3043320403199603</v>
      </c>
      <c r="V445" s="228">
        <v>14.120902311240787</v>
      </c>
      <c r="W445" s="228">
        <v>1.7142922275982267E-4</v>
      </c>
      <c r="X445" s="631">
        <v>196.57276231026424</v>
      </c>
      <c r="Y445" s="633">
        <v>174.54142273942873</v>
      </c>
      <c r="Z445" s="628"/>
      <c r="AA445" s="628"/>
      <c r="AB445" s="628"/>
      <c r="AC445" s="628"/>
      <c r="AD445" s="669"/>
      <c r="AE445" s="669"/>
      <c r="AF445" s="628"/>
      <c r="AG445" s="640"/>
      <c r="AH445" s="228">
        <v>49.354746607023053</v>
      </c>
      <c r="AI445" s="228"/>
      <c r="AJ445" s="228"/>
      <c r="AM445" s="346"/>
      <c r="AN445" s="346"/>
      <c r="AO445" s="324"/>
    </row>
    <row r="446" spans="1:41" ht="12" customHeight="1" x14ac:dyDescent="0.2">
      <c r="A446" s="333">
        <v>446</v>
      </c>
      <c r="B446" s="592"/>
      <c r="C446" s="518"/>
      <c r="D446" s="627" t="s">
        <v>1083</v>
      </c>
      <c r="E446" s="668">
        <v>6.4007448247803939E-2</v>
      </c>
      <c r="F446" s="668">
        <v>7.8999593385924802E-3</v>
      </c>
      <c r="G446" s="668">
        <v>7.9254135233949637E-3</v>
      </c>
      <c r="H446" s="668">
        <v>9.4847417824059008E-4</v>
      </c>
      <c r="I446" s="225">
        <v>0.48481856572732052</v>
      </c>
      <c r="J446" s="669">
        <v>6.3500922073433427E-2</v>
      </c>
      <c r="K446" s="604">
        <v>2.9740485092649678E-3</v>
      </c>
      <c r="L446" s="228">
        <v>62.996792534751023</v>
      </c>
      <c r="M446" s="228">
        <v>7.5389367311616322</v>
      </c>
      <c r="N446" s="228">
        <v>50.889104857410906</v>
      </c>
      <c r="O446" s="228">
        <v>6.066180405753296</v>
      </c>
      <c r="P446" s="228">
        <v>725.04997745485628</v>
      </c>
      <c r="Q446" s="228">
        <v>99.326976802578059</v>
      </c>
      <c r="R446" s="228"/>
      <c r="S446" s="228"/>
      <c r="T446" s="631">
        <v>54.399033395841279</v>
      </c>
      <c r="U446" s="228">
        <v>11.418312305813414</v>
      </c>
      <c r="V446" s="228">
        <v>2.9569674186253567</v>
      </c>
      <c r="W446" s="228">
        <v>8.5507104815468082E-2</v>
      </c>
      <c r="X446" s="631">
        <v>55.120277746035391</v>
      </c>
      <c r="Y446" s="633">
        <v>86.622109748356806</v>
      </c>
      <c r="Z446" s="666">
        <v>0.28304429895347799</v>
      </c>
      <c r="AA446" s="666">
        <v>2.8076596892776722E-5</v>
      </c>
      <c r="AB446" s="635">
        <v>1.5635771146365355E-3</v>
      </c>
      <c r="AC446" s="635">
        <v>6.1305867028833816E-5</v>
      </c>
      <c r="AD446" s="636">
        <v>4.5573087945672025E-2</v>
      </c>
      <c r="AE446" s="636">
        <v>1.6210045493087353E-3</v>
      </c>
      <c r="AF446" s="637">
        <v>1.4672553214743302</v>
      </c>
      <c r="AG446" s="638">
        <v>4.2818175504482911E-5</v>
      </c>
      <c r="AH446" s="228">
        <v>50.889104857410906</v>
      </c>
      <c r="AI446" s="228">
        <v>10.694295709765525</v>
      </c>
      <c r="AJ446" s="228">
        <v>0.99195062386299726</v>
      </c>
      <c r="AM446" s="346"/>
      <c r="AN446" s="346"/>
      <c r="AO446" s="324"/>
    </row>
    <row r="447" spans="1:41" ht="12" customHeight="1" x14ac:dyDescent="0.2">
      <c r="A447" s="29">
        <v>447</v>
      </c>
      <c r="B447" s="592"/>
      <c r="C447" s="518"/>
      <c r="D447" s="627" t="s">
        <v>1084</v>
      </c>
      <c r="E447" s="668">
        <v>3.3483478663832222E-2</v>
      </c>
      <c r="F447" s="668">
        <v>9.399519067605824E-3</v>
      </c>
      <c r="G447" s="668">
        <v>8.3820535544153734E-3</v>
      </c>
      <c r="H447" s="668">
        <v>6.8680351328373977E-4</v>
      </c>
      <c r="I447" s="225">
        <v>0.14594089970435328</v>
      </c>
      <c r="J447" s="669">
        <v>5.0092610899879084E-2</v>
      </c>
      <c r="K447" s="604">
        <v>2.415439290442778E-3</v>
      </c>
      <c r="L447" s="228">
        <v>33.441756816193745</v>
      </c>
      <c r="M447" s="228">
        <v>9.2348959292033062</v>
      </c>
      <c r="N447" s="228">
        <v>53.808987732896604</v>
      </c>
      <c r="O447" s="228">
        <v>4.3906175171900568</v>
      </c>
      <c r="P447" s="228">
        <v>199.29285802405647</v>
      </c>
      <c r="Q447" s="228">
        <v>111.99223514226586</v>
      </c>
      <c r="R447" s="228"/>
      <c r="S447" s="228"/>
      <c r="T447" s="631">
        <v>50.784583886569685</v>
      </c>
      <c r="U447" s="228">
        <v>8.3137463074585085</v>
      </c>
      <c r="V447" s="228">
        <v>4.5392839506988656</v>
      </c>
      <c r="W447" s="228">
        <v>3.3125394092020304E-2</v>
      </c>
      <c r="X447" s="631">
        <v>128.37949043765246</v>
      </c>
      <c r="Y447" s="633">
        <v>137.57602348760463</v>
      </c>
      <c r="Z447" s="628"/>
      <c r="AA447" s="602"/>
      <c r="AB447" s="602"/>
      <c r="AC447" s="602"/>
      <c r="AD447" s="639"/>
      <c r="AE447" s="639"/>
      <c r="AF447" s="628"/>
      <c r="AG447" s="640"/>
      <c r="AH447" s="228">
        <v>53.808987732896604</v>
      </c>
      <c r="AI447" s="228"/>
      <c r="AJ447" s="228"/>
      <c r="AM447" s="346"/>
      <c r="AN447" s="346"/>
      <c r="AO447" s="324"/>
    </row>
    <row r="448" spans="1:41" ht="12" customHeight="1" x14ac:dyDescent="0.2">
      <c r="A448" s="333">
        <v>448</v>
      </c>
      <c r="B448" s="592"/>
      <c r="C448" s="518"/>
      <c r="D448" s="627" t="s">
        <v>1085</v>
      </c>
      <c r="E448" s="668">
        <v>4.7103484563446367E-2</v>
      </c>
      <c r="F448" s="668">
        <v>1.483625991208846E-2</v>
      </c>
      <c r="G448" s="668">
        <v>7.5642687083438661E-3</v>
      </c>
      <c r="H448" s="668">
        <v>1.4668701803712705E-3</v>
      </c>
      <c r="I448" s="225">
        <v>0.30783878716047164</v>
      </c>
      <c r="J448" s="669">
        <v>5.3160408408666884E-2</v>
      </c>
      <c r="K448" s="604">
        <v>2.6983867551690932E-3</v>
      </c>
      <c r="L448" s="228">
        <v>46.735813706377606</v>
      </c>
      <c r="M448" s="228">
        <v>14.386817645563534</v>
      </c>
      <c r="N448" s="228">
        <v>48.578907883462954</v>
      </c>
      <c r="O448" s="228">
        <v>9.3850616062275076</v>
      </c>
      <c r="P448" s="228">
        <v>335.64952654393477</v>
      </c>
      <c r="Q448" s="228">
        <v>115.03013346141353</v>
      </c>
      <c r="R448" s="228"/>
      <c r="S448" s="228"/>
      <c r="T448" s="631">
        <v>48.17314825484668</v>
      </c>
      <c r="U448" s="228">
        <v>17.644205953723066</v>
      </c>
      <c r="V448" s="228">
        <v>1.6046306029703604E-2</v>
      </c>
      <c r="W448" s="228">
        <v>0.89919951059981584</v>
      </c>
      <c r="X448" s="631">
        <v>163.15444066809502</v>
      </c>
      <c r="Y448" s="633">
        <v>169.15636191702529</v>
      </c>
      <c r="Z448" s="666">
        <v>0.2831195107123694</v>
      </c>
      <c r="AA448" s="666">
        <v>3.1047212184779698E-5</v>
      </c>
      <c r="AB448" s="635">
        <v>1.7818384924463736E-3</v>
      </c>
      <c r="AC448" s="635">
        <v>1.2140572027556162E-5</v>
      </c>
      <c r="AD448" s="636">
        <v>5.478001368412308E-2</v>
      </c>
      <c r="AE448" s="636">
        <v>9.1725086567987944E-4</v>
      </c>
      <c r="AF448" s="637">
        <v>1.4673133463185628</v>
      </c>
      <c r="AG448" s="638">
        <v>5.3630197810620368E-5</v>
      </c>
      <c r="AH448" s="228">
        <v>48.578907883462954</v>
      </c>
      <c r="AI448" s="228">
        <v>13.299017421644688</v>
      </c>
      <c r="AJ448" s="228">
        <v>1.0966115371794916</v>
      </c>
      <c r="AM448" s="346"/>
      <c r="AN448" s="346"/>
      <c r="AO448" s="324"/>
    </row>
    <row r="449" spans="1:41" ht="12" customHeight="1" x14ac:dyDescent="0.2">
      <c r="A449" s="29">
        <v>449</v>
      </c>
      <c r="B449" s="592"/>
      <c r="C449" s="518"/>
      <c r="D449" s="627" t="s">
        <v>1086</v>
      </c>
      <c r="E449" s="668">
        <v>7.7622580662180347E-3</v>
      </c>
      <c r="F449" s="668">
        <v>1.1131769829473633E-3</v>
      </c>
      <c r="G449" s="668">
        <v>8.6951564991857386E-3</v>
      </c>
      <c r="H449" s="668">
        <v>6.6896291228549492E-4</v>
      </c>
      <c r="I449" s="225">
        <v>0.26823688782608857</v>
      </c>
      <c r="J449" s="669">
        <v>7.3391218508056105E-3</v>
      </c>
      <c r="K449" s="604">
        <v>2.9747118203316626E-4</v>
      </c>
      <c r="L449" s="228">
        <v>7.8512329166396819</v>
      </c>
      <c r="M449" s="228">
        <v>1.1215949344334966</v>
      </c>
      <c r="N449" s="228">
        <v>55.810290677353905</v>
      </c>
      <c r="O449" s="228">
        <v>4.2752381403618918</v>
      </c>
      <c r="P449" s="228">
        <v>-28632.005789853767</v>
      </c>
      <c r="Q449" s="228">
        <v>21923.501123426999</v>
      </c>
      <c r="R449" s="228"/>
      <c r="S449" s="228"/>
      <c r="T449" s="631">
        <v>7.7457195084049637</v>
      </c>
      <c r="U449" s="228">
        <v>2.2433492483635371</v>
      </c>
      <c r="V449" s="228">
        <v>134.58359636241107</v>
      </c>
      <c r="W449" s="228">
        <v>4.0720685169702707E-31</v>
      </c>
      <c r="X449" s="631">
        <v>202.47748489233098</v>
      </c>
      <c r="Y449" s="633">
        <v>224.59060236503294</v>
      </c>
      <c r="Z449" s="628"/>
      <c r="AA449" s="602"/>
      <c r="AB449" s="602"/>
      <c r="AC449" s="602"/>
      <c r="AD449" s="639"/>
      <c r="AE449" s="639"/>
      <c r="AF449" s="628"/>
      <c r="AG449" s="640"/>
      <c r="AH449" s="228">
        <v>55.810290677353905</v>
      </c>
      <c r="AI449" s="228"/>
      <c r="AJ449" s="228"/>
      <c r="AM449" s="346"/>
      <c r="AN449" s="346"/>
      <c r="AO449" s="324"/>
    </row>
    <row r="450" spans="1:41" ht="12" customHeight="1" x14ac:dyDescent="0.2">
      <c r="A450" s="333">
        <v>450</v>
      </c>
      <c r="B450" s="592"/>
      <c r="C450" s="518"/>
      <c r="D450" s="627" t="s">
        <v>1087</v>
      </c>
      <c r="E450" s="668">
        <v>1.196335857308887E-2</v>
      </c>
      <c r="F450" s="668">
        <v>3.6809470966252416E-3</v>
      </c>
      <c r="G450" s="668">
        <v>7.7188281814531594E-3</v>
      </c>
      <c r="H450" s="668">
        <v>1.0662268325714829E-3</v>
      </c>
      <c r="I450" s="225">
        <v>0.22447179655578464</v>
      </c>
      <c r="J450" s="669">
        <v>1.5758472522056373E-2</v>
      </c>
      <c r="K450" s="604">
        <v>6.8920448893624209E-4</v>
      </c>
      <c r="L450" s="228">
        <v>12.075304123672232</v>
      </c>
      <c r="M450" s="228">
        <v>3.6933860007721777</v>
      </c>
      <c r="N450" s="228">
        <v>49.567706313739784</v>
      </c>
      <c r="O450" s="228">
        <v>6.8206920250166023</v>
      </c>
      <c r="P450" s="228">
        <v>-3852.5481894018521</v>
      </c>
      <c r="Q450" s="228">
        <v>261.86499904725349</v>
      </c>
      <c r="R450" s="228"/>
      <c r="S450" s="228"/>
      <c r="T450" s="631">
        <v>18.0753197090696</v>
      </c>
      <c r="U450" s="228">
        <v>6.9951849490843161</v>
      </c>
      <c r="V450" s="228">
        <v>28.683729883977627</v>
      </c>
      <c r="W450" s="228">
        <v>8.5217059845945546E-8</v>
      </c>
      <c r="X450" s="631">
        <v>150.30538804347421</v>
      </c>
      <c r="Y450" s="633">
        <v>178.73171488889079</v>
      </c>
      <c r="Z450" s="628"/>
      <c r="AA450" s="602"/>
      <c r="AB450" s="602"/>
      <c r="AC450" s="602"/>
      <c r="AD450" s="639"/>
      <c r="AE450" s="639"/>
      <c r="AF450" s="628"/>
      <c r="AG450" s="640"/>
      <c r="AH450" s="228">
        <v>49.567706313739784</v>
      </c>
      <c r="AI450" s="228"/>
      <c r="AJ450" s="228"/>
      <c r="AM450" s="346"/>
      <c r="AN450" s="346"/>
      <c r="AO450" s="324"/>
    </row>
    <row r="451" spans="1:41" ht="12" customHeight="1" x14ac:dyDescent="0.2">
      <c r="A451" s="29">
        <v>451</v>
      </c>
      <c r="B451" s="592"/>
      <c r="C451" s="518"/>
      <c r="D451" s="627" t="s">
        <v>1088</v>
      </c>
      <c r="E451" s="668">
        <v>5.0646350040493615E-2</v>
      </c>
      <c r="F451" s="668">
        <v>6.0145378444507389E-3</v>
      </c>
      <c r="G451" s="668">
        <v>7.4527399046207211E-3</v>
      </c>
      <c r="H451" s="668">
        <v>6.2017543407321286E-4</v>
      </c>
      <c r="I451" s="225">
        <v>0.35035997695125082</v>
      </c>
      <c r="J451" s="669">
        <v>5.8792809087184719E-2</v>
      </c>
      <c r="K451" s="604">
        <v>2.2090752836971192E-3</v>
      </c>
      <c r="L451" s="228">
        <v>50.165554399319539</v>
      </c>
      <c r="M451" s="228">
        <v>5.8126693155997122</v>
      </c>
      <c r="N451" s="228">
        <v>47.865305110189716</v>
      </c>
      <c r="O451" s="228">
        <v>3.9683327616787523</v>
      </c>
      <c r="P451" s="228">
        <v>559.4324116585891</v>
      </c>
      <c r="Q451" s="228">
        <v>81.90832642318037</v>
      </c>
      <c r="R451" s="228"/>
      <c r="S451" s="228"/>
      <c r="T451" s="631">
        <v>48.391580048697364</v>
      </c>
      <c r="U451" s="228">
        <v>7.4822664340525655</v>
      </c>
      <c r="V451" s="228">
        <v>0.1583425030457192</v>
      </c>
      <c r="W451" s="228">
        <v>0.69068778662334696</v>
      </c>
      <c r="X451" s="631">
        <v>115.20102439044922</v>
      </c>
      <c r="Y451" s="633">
        <v>147.85576461445979</v>
      </c>
      <c r="Z451" s="666">
        <v>0.28306771332924852</v>
      </c>
      <c r="AA451" s="666">
        <v>4.1710365909074774E-5</v>
      </c>
      <c r="AB451" s="635">
        <v>1.7924199784262048E-3</v>
      </c>
      <c r="AC451" s="635">
        <v>4.3244216017565267E-5</v>
      </c>
      <c r="AD451" s="636">
        <v>5.5382529616633314E-2</v>
      </c>
      <c r="AE451" s="636">
        <v>9.6883627841406745E-4</v>
      </c>
      <c r="AF451" s="637">
        <v>1.4672918618501161</v>
      </c>
      <c r="AG451" s="638">
        <v>4.1173716928956313E-5</v>
      </c>
      <c r="AH451" s="228">
        <v>47.865305110189716</v>
      </c>
      <c r="AI451" s="228">
        <v>11.451879975458175</v>
      </c>
      <c r="AJ451" s="228">
        <v>1.4735119529707583</v>
      </c>
      <c r="AM451" s="346"/>
      <c r="AN451" s="346"/>
      <c r="AO451" s="324"/>
    </row>
    <row r="452" spans="1:41" ht="12" customHeight="1" x14ac:dyDescent="0.2">
      <c r="A452" s="333">
        <v>452</v>
      </c>
      <c r="B452" s="592"/>
      <c r="C452" s="518"/>
      <c r="D452" s="627" t="s">
        <v>1089</v>
      </c>
      <c r="E452" s="225">
        <v>7.1956641491254539E-2</v>
      </c>
      <c r="F452" s="225">
        <v>9.7444057101909228E-3</v>
      </c>
      <c r="G452" s="225">
        <v>8.1255250057929111E-3</v>
      </c>
      <c r="H452" s="225">
        <v>7.7758248134468684E-4</v>
      </c>
      <c r="I452" s="225">
        <v>0.3533300443870559</v>
      </c>
      <c r="J452" s="639">
        <v>7.7722166286106203E-2</v>
      </c>
      <c r="K452" s="604">
        <v>3.3001742323696438E-3</v>
      </c>
      <c r="L452" s="223">
        <v>70.554516383749132</v>
      </c>
      <c r="M452" s="223">
        <v>9.2301349133138242</v>
      </c>
      <c r="N452" s="223">
        <v>52.168835917491307</v>
      </c>
      <c r="O452" s="223">
        <v>4.9722168630466967</v>
      </c>
      <c r="P452" s="223">
        <v>1139.7805003720075</v>
      </c>
      <c r="Q452" s="223">
        <v>84.445192666868351</v>
      </c>
      <c r="R452" s="223"/>
      <c r="S452" s="223"/>
      <c r="T452" s="226">
        <v>54.080535859813416</v>
      </c>
      <c r="U452" s="223">
        <v>9.7690628305791645</v>
      </c>
      <c r="V452" s="223">
        <v>4.3001079299679619</v>
      </c>
      <c r="W452" s="223">
        <v>3.8110099536895474E-2</v>
      </c>
      <c r="X452" s="226">
        <v>98.836974157420158</v>
      </c>
      <c r="Y452" s="633">
        <v>114.72860225476644</v>
      </c>
      <c r="Z452" s="666">
        <v>0.28304906214863995</v>
      </c>
      <c r="AA452" s="666">
        <v>2.7484047155628154E-5</v>
      </c>
      <c r="AB452" s="635">
        <v>2.6076643562422449E-3</v>
      </c>
      <c r="AC452" s="635">
        <v>9.289449652932549E-5</v>
      </c>
      <c r="AD452" s="636">
        <v>8.7673182324230534E-2</v>
      </c>
      <c r="AE452" s="636">
        <v>4.3420354683046366E-3</v>
      </c>
      <c r="AF452" s="637">
        <v>1.4672621992251984</v>
      </c>
      <c r="AG452" s="638">
        <v>4.135610970512224E-5</v>
      </c>
      <c r="AH452" s="223">
        <v>52.168835917491307</v>
      </c>
      <c r="AI452" s="223">
        <v>10.901126380275587</v>
      </c>
      <c r="AJ452" s="228">
        <v>0.97099940720507394</v>
      </c>
      <c r="AM452" s="346"/>
      <c r="AN452" s="346"/>
      <c r="AO452" s="324"/>
    </row>
    <row r="453" spans="1:41" ht="12" customHeight="1" x14ac:dyDescent="0.2">
      <c r="A453" s="29">
        <v>453</v>
      </c>
      <c r="B453" s="592"/>
      <c r="C453" s="518"/>
      <c r="D453" s="627" t="s">
        <v>1090</v>
      </c>
      <c r="E453" s="668">
        <v>5.3186580158766421E-2</v>
      </c>
      <c r="F453" s="668">
        <v>6.6529988382897226E-3</v>
      </c>
      <c r="G453" s="668">
        <v>8.4929758038274333E-3</v>
      </c>
      <c r="H453" s="668">
        <v>6.0620264212455754E-4</v>
      </c>
      <c r="I453" s="225">
        <v>0.28530708814553785</v>
      </c>
      <c r="J453" s="669">
        <v>4.9813721461107241E-2</v>
      </c>
      <c r="K453" s="604">
        <v>1.9864733160664403E-3</v>
      </c>
      <c r="L453" s="228">
        <v>52.617562664698902</v>
      </c>
      <c r="M453" s="228">
        <v>6.4141932692671393</v>
      </c>
      <c r="N453" s="228">
        <v>54.518055723757378</v>
      </c>
      <c r="O453" s="228">
        <v>3.8749236763996882</v>
      </c>
      <c r="P453" s="228">
        <v>186.3105758393753</v>
      </c>
      <c r="Q453" s="228">
        <v>92.839049586404769</v>
      </c>
      <c r="R453" s="228"/>
      <c r="S453" s="228"/>
      <c r="T453" s="631">
        <v>54.158091513195501</v>
      </c>
      <c r="U453" s="228">
        <v>7.3519112997948772</v>
      </c>
      <c r="V453" s="228">
        <v>8.6154033074952396E-2</v>
      </c>
      <c r="W453" s="228">
        <v>0.76912541400505874</v>
      </c>
      <c r="X453" s="631">
        <v>363.18702368735114</v>
      </c>
      <c r="Y453" s="633">
        <v>270.49130005729023</v>
      </c>
      <c r="Z453" s="666">
        <v>0.28308987121066043</v>
      </c>
      <c r="AA453" s="666">
        <v>3.8023144833309156E-5</v>
      </c>
      <c r="AB453" s="635">
        <v>1.8851855098648296E-3</v>
      </c>
      <c r="AC453" s="635">
        <v>5.7239500022164413E-5</v>
      </c>
      <c r="AD453" s="636">
        <v>6.0559655079086075E-2</v>
      </c>
      <c r="AE453" s="636">
        <v>1.5599857498576027E-3</v>
      </c>
      <c r="AF453" s="637">
        <v>1.467288999153556</v>
      </c>
      <c r="AG453" s="638">
        <v>5.0018540192608948E-5</v>
      </c>
      <c r="AH453" s="228">
        <v>54.518055723757378</v>
      </c>
      <c r="AI453" s="228">
        <v>12.263937881970827</v>
      </c>
      <c r="AJ453" s="228">
        <v>1.3431474842494224</v>
      </c>
      <c r="AM453" s="346"/>
      <c r="AN453" s="346"/>
      <c r="AO453" s="324"/>
    </row>
    <row r="454" spans="1:41" ht="12" customHeight="1" x14ac:dyDescent="0.2">
      <c r="A454" s="333">
        <v>454</v>
      </c>
      <c r="B454" s="592"/>
      <c r="C454" s="518"/>
      <c r="D454" s="627" t="s">
        <v>1091</v>
      </c>
      <c r="E454" s="668">
        <v>4.6599250290379673E-2</v>
      </c>
      <c r="F454" s="668">
        <v>8.4531177992025908E-3</v>
      </c>
      <c r="G454" s="668">
        <v>7.6889121047335777E-3</v>
      </c>
      <c r="H454" s="668">
        <v>9.698592107017759E-4</v>
      </c>
      <c r="I454" s="225">
        <v>0.3476768795097861</v>
      </c>
      <c r="J454" s="669">
        <v>5.8138133044718154E-2</v>
      </c>
      <c r="K454" s="604">
        <v>3.5611911290878901E-3</v>
      </c>
      <c r="L454" s="228">
        <v>46.246736687831621</v>
      </c>
      <c r="M454" s="228">
        <v>8.2009924602111806</v>
      </c>
      <c r="N454" s="228">
        <v>49.376329236638725</v>
      </c>
      <c r="O454" s="228">
        <v>6.204409014941402</v>
      </c>
      <c r="P454" s="228">
        <v>534.97146486524264</v>
      </c>
      <c r="Q454" s="228">
        <v>134.08437755595091</v>
      </c>
      <c r="R454" s="228"/>
      <c r="S454" s="228"/>
      <c r="T454" s="631">
        <v>48.447016438297105</v>
      </c>
      <c r="U454" s="228">
        <v>11.368238011391629</v>
      </c>
      <c r="V454" s="228">
        <v>0.139390612485572</v>
      </c>
      <c r="W454" s="228">
        <v>0.70888700283979977</v>
      </c>
      <c r="X454" s="631">
        <v>161.92928742695184</v>
      </c>
      <c r="Y454" s="633">
        <v>157.77029542587761</v>
      </c>
      <c r="Z454" s="666">
        <v>0.28309820592405405</v>
      </c>
      <c r="AA454" s="666">
        <v>3.7714558194781411E-5</v>
      </c>
      <c r="AB454" s="635">
        <v>2.0369243692105036E-3</v>
      </c>
      <c r="AC454" s="635">
        <v>6.1493962411123494E-5</v>
      </c>
      <c r="AD454" s="636">
        <v>6.7116945019197793E-2</v>
      </c>
      <c r="AE454" s="636">
        <v>1.7560593538413713E-3</v>
      </c>
      <c r="AF454" s="637">
        <v>1.467281750382468</v>
      </c>
      <c r="AG454" s="638">
        <v>5.1321285349728518E-5</v>
      </c>
      <c r="AH454" s="228">
        <v>49.376329236638725</v>
      </c>
      <c r="AI454" s="228">
        <v>12.616338864216484</v>
      </c>
      <c r="AJ454" s="228">
        <v>1.3322076016581677</v>
      </c>
      <c r="AM454" s="346"/>
      <c r="AN454" s="346"/>
      <c r="AO454" s="324"/>
    </row>
    <row r="455" spans="1:41" ht="12" customHeight="1" x14ac:dyDescent="0.2">
      <c r="A455" s="29">
        <v>455</v>
      </c>
      <c r="B455" s="592"/>
      <c r="C455" s="518"/>
      <c r="D455" s="627" t="s">
        <v>1092</v>
      </c>
      <c r="E455" s="225">
        <v>5.1739941519771085E-2</v>
      </c>
      <c r="F455" s="225">
        <v>1.422173442906101E-2</v>
      </c>
      <c r="G455" s="225">
        <v>8.1632348985033552E-3</v>
      </c>
      <c r="H455" s="225">
        <v>8.5561020138876214E-4</v>
      </c>
      <c r="I455" s="225">
        <v>0.19065887834747353</v>
      </c>
      <c r="J455" s="639">
        <v>6.6458814924978724E-2</v>
      </c>
      <c r="K455" s="604">
        <v>4.1669002329560298E-3</v>
      </c>
      <c r="L455" s="223">
        <v>51.221891533795215</v>
      </c>
      <c r="M455" s="223">
        <v>13.730112889238836</v>
      </c>
      <c r="N455" s="223">
        <v>52.409965652514451</v>
      </c>
      <c r="O455" s="223">
        <v>5.4709570292422134</v>
      </c>
      <c r="P455" s="223">
        <v>820.85979927714016</v>
      </c>
      <c r="Q455" s="223">
        <v>130.93570182447695</v>
      </c>
      <c r="R455" s="223"/>
      <c r="S455" s="223"/>
      <c r="T455" s="226">
        <v>52.312012242577438</v>
      </c>
      <c r="U455" s="223">
        <v>10.703895929959934</v>
      </c>
      <c r="V455" s="228">
        <v>7.444030925681828E-3</v>
      </c>
      <c r="W455" s="223">
        <v>0.93124436717801651</v>
      </c>
      <c r="X455" s="226">
        <v>96.460095539093984</v>
      </c>
      <c r="Y455" s="633">
        <v>131.32099987878399</v>
      </c>
      <c r="Z455" s="602"/>
      <c r="AA455" s="602"/>
      <c r="AB455" s="602"/>
      <c r="AC455" s="602"/>
      <c r="AD455" s="639"/>
      <c r="AE455" s="639"/>
      <c r="AF455" s="628"/>
      <c r="AG455" s="640"/>
      <c r="AH455" s="228">
        <v>52.409965652514451</v>
      </c>
      <c r="AI455" s="228"/>
      <c r="AJ455" s="228"/>
      <c r="AM455" s="346"/>
      <c r="AN455" s="346"/>
      <c r="AO455" s="324"/>
    </row>
    <row r="456" spans="1:41" ht="12" customHeight="1" x14ac:dyDescent="0.2">
      <c r="A456" s="333">
        <v>456</v>
      </c>
      <c r="B456" s="592"/>
      <c r="C456" s="518"/>
      <c r="D456" s="627" t="s">
        <v>1093</v>
      </c>
      <c r="E456" s="225">
        <v>4.6897844450392086E-2</v>
      </c>
      <c r="F456" s="225">
        <v>1.4985936943393187E-2</v>
      </c>
      <c r="G456" s="225">
        <v>7.9514782986631945E-3</v>
      </c>
      <c r="H456" s="225">
        <v>1.0424544258943085E-3</v>
      </c>
      <c r="I456" s="225">
        <v>0.20513897672939849</v>
      </c>
      <c r="J456" s="639">
        <v>6.3666882678228356E-2</v>
      </c>
      <c r="K456" s="604">
        <v>2.5769750401703146E-3</v>
      </c>
      <c r="L456" s="223">
        <v>46.536383568828654</v>
      </c>
      <c r="M456" s="223">
        <v>14.534814920251858</v>
      </c>
      <c r="N456" s="223">
        <v>51.055805847568543</v>
      </c>
      <c r="O456" s="223">
        <v>6.6670798545110603</v>
      </c>
      <c r="P456" s="223">
        <v>730.5829898645344</v>
      </c>
      <c r="Q456" s="223">
        <v>85.763930103368054</v>
      </c>
      <c r="R456" s="223"/>
      <c r="S456" s="223"/>
      <c r="T456" s="226">
        <v>50.537154796294935</v>
      </c>
      <c r="U456" s="223">
        <v>12.903128627693311</v>
      </c>
      <c r="V456" s="223">
        <v>9.4911617561933018E-2</v>
      </c>
      <c r="W456" s="223">
        <v>0.75802166457245601</v>
      </c>
      <c r="X456" s="226">
        <v>177.40255998781043</v>
      </c>
      <c r="Y456" s="633">
        <v>172.03768360765835</v>
      </c>
      <c r="Z456" s="666">
        <v>0.2830830989128007</v>
      </c>
      <c r="AA456" s="666">
        <v>4.1609068699949837E-5</v>
      </c>
      <c r="AB456" s="635">
        <v>2.3703741364293237E-3</v>
      </c>
      <c r="AC456" s="635">
        <v>3.5259149441154793E-5</v>
      </c>
      <c r="AD456" s="636">
        <v>7.9784328643265776E-2</v>
      </c>
      <c r="AE456" s="636">
        <v>1.4100522554880176E-3</v>
      </c>
      <c r="AF456" s="637">
        <v>1.4673183716539646</v>
      </c>
      <c r="AG456" s="638">
        <v>5.2308506665889963E-5</v>
      </c>
      <c r="AH456" s="223">
        <v>51.055805847568543</v>
      </c>
      <c r="AI456" s="223">
        <v>12.042854992736094</v>
      </c>
      <c r="AJ456" s="223">
        <v>1.4698535115572851</v>
      </c>
      <c r="AM456" s="346"/>
      <c r="AN456" s="346"/>
      <c r="AO456" s="324"/>
    </row>
    <row r="457" spans="1:41" ht="12" customHeight="1" x14ac:dyDescent="0.2">
      <c r="A457" s="29">
        <v>457</v>
      </c>
      <c r="B457" s="670" t="s">
        <v>291</v>
      </c>
      <c r="C457" s="518"/>
      <c r="D457" s="643" t="s">
        <v>1094</v>
      </c>
      <c r="E457" s="663">
        <v>4.8116152853119688E-2</v>
      </c>
      <c r="F457" s="663">
        <v>3.6441398701393166E-2</v>
      </c>
      <c r="G457" s="663">
        <v>7.6914378664902838E-3</v>
      </c>
      <c r="H457" s="663">
        <v>7.7989652657202706E-4</v>
      </c>
      <c r="I457" s="663">
        <v>6.6941480399487871E-2</v>
      </c>
      <c r="J457" s="663">
        <v>0.2020805435136877</v>
      </c>
      <c r="K457" s="671">
        <v>1.4639370499197037E-2</v>
      </c>
      <c r="L457" s="647">
        <v>47.71733018475441</v>
      </c>
      <c r="M457" s="647">
        <v>35.303318795007485</v>
      </c>
      <c r="N457" s="647">
        <v>49.392487086355622</v>
      </c>
      <c r="O457" s="647">
        <v>4.989162198418204</v>
      </c>
      <c r="P457" s="647">
        <v>2843.074195830819</v>
      </c>
      <c r="Q457" s="647">
        <v>118.05515022056133</v>
      </c>
      <c r="R457" s="647"/>
      <c r="S457" s="647"/>
      <c r="T457" s="648">
        <v>49.374827273347435</v>
      </c>
      <c r="U457" s="647">
        <v>9.950568122578046</v>
      </c>
      <c r="V457" s="647">
        <v>2.2528093484265443E-3</v>
      </c>
      <c r="W457" s="647">
        <v>0.9621449125198176</v>
      </c>
      <c r="X457" s="648">
        <v>81.520842292861786</v>
      </c>
      <c r="Y457" s="649">
        <v>64.227910301503911</v>
      </c>
      <c r="Z457" s="230"/>
      <c r="AA457" s="230"/>
      <c r="AB457" s="230"/>
      <c r="AC457" s="230"/>
      <c r="AD457" s="230"/>
      <c r="AE457" s="230"/>
      <c r="AF457" s="230"/>
      <c r="AG457" s="321"/>
      <c r="AH457" s="647">
        <v>49.392487086355622</v>
      </c>
      <c r="AI457" s="230"/>
      <c r="AJ457" s="230"/>
      <c r="AM457" s="346"/>
      <c r="AN457" s="346"/>
      <c r="AO457" s="324"/>
    </row>
    <row r="458" spans="1:41" ht="12" customHeight="1" x14ac:dyDescent="0.15">
      <c r="A458" s="333">
        <v>458</v>
      </c>
      <c r="B458" s="672"/>
      <c r="C458" s="518"/>
      <c r="D458" s="627" t="s">
        <v>1095</v>
      </c>
      <c r="E458" s="668">
        <v>5.4523117866548725E-2</v>
      </c>
      <c r="F458" s="668">
        <v>2.6793437711669626E-3</v>
      </c>
      <c r="G458" s="668">
        <v>8.054707637879353E-3</v>
      </c>
      <c r="H458" s="668">
        <v>5.3879431331902165E-4</v>
      </c>
      <c r="I458" s="668">
        <v>0.68060552445511968</v>
      </c>
      <c r="J458" s="668" t="s">
        <v>306</v>
      </c>
      <c r="K458" s="673" t="s">
        <v>306</v>
      </c>
      <c r="L458" s="223">
        <v>53.905309190410257</v>
      </c>
      <c r="M458" s="228">
        <v>2.579896270644396</v>
      </c>
      <c r="N458" s="228">
        <v>51.715981477541668</v>
      </c>
      <c r="O458" s="228">
        <v>3.4455384973692396</v>
      </c>
      <c r="P458" s="228" t="s">
        <v>306</v>
      </c>
      <c r="Q458" s="228" t="s">
        <v>306</v>
      </c>
      <c r="R458" s="228"/>
      <c r="S458" s="228"/>
      <c r="T458" s="631">
        <v>53.697742776762887</v>
      </c>
      <c r="U458" s="228">
        <v>5.1384100032679587</v>
      </c>
      <c r="V458" s="228">
        <v>0.74590712338828524</v>
      </c>
      <c r="W458" s="228">
        <v>0.38777518583444692</v>
      </c>
      <c r="X458" s="226">
        <v>95.667919913777368</v>
      </c>
      <c r="Y458" s="674">
        <v>144.80589624561</v>
      </c>
      <c r="AE458" s="526"/>
      <c r="AF458" s="29"/>
      <c r="AG458" s="675"/>
      <c r="AH458" s="228">
        <v>51.715981477541668</v>
      </c>
      <c r="AM458" s="346"/>
      <c r="AN458" s="346"/>
      <c r="AO458" s="324"/>
    </row>
    <row r="459" spans="1:41" ht="12" customHeight="1" x14ac:dyDescent="0.15">
      <c r="A459" s="29">
        <v>459</v>
      </c>
      <c r="B459" s="672"/>
      <c r="C459" s="518"/>
      <c r="D459" s="627" t="s">
        <v>1096</v>
      </c>
      <c r="E459" s="668">
        <v>5.5316433059195785E-2</v>
      </c>
      <c r="F459" s="668">
        <v>3.433697172255537E-3</v>
      </c>
      <c r="G459" s="668">
        <v>8.5831656109146993E-3</v>
      </c>
      <c r="H459" s="668">
        <v>5.6978618310353816E-4</v>
      </c>
      <c r="I459" s="668">
        <v>0.53472021511324896</v>
      </c>
      <c r="J459" s="668" t="s">
        <v>306</v>
      </c>
      <c r="K459" s="676" t="s">
        <v>306</v>
      </c>
      <c r="L459" s="223">
        <v>54.668892222222766</v>
      </c>
      <c r="M459" s="228">
        <v>3.3037654010724951</v>
      </c>
      <c r="N459" s="228">
        <v>55.09453455858128</v>
      </c>
      <c r="O459" s="228">
        <v>3.6418193925582889</v>
      </c>
      <c r="P459" s="228" t="s">
        <v>306</v>
      </c>
      <c r="Q459" s="228" t="s">
        <v>306</v>
      </c>
      <c r="R459" s="228"/>
      <c r="S459" s="228"/>
      <c r="T459" s="631">
        <v>54.83745189946498</v>
      </c>
      <c r="U459" s="228">
        <v>6.0457687353482266</v>
      </c>
      <c r="V459" s="228">
        <v>1.6018530288137458E-2</v>
      </c>
      <c r="W459" s="228">
        <v>0.8992865398270472</v>
      </c>
      <c r="X459" s="226">
        <v>94.820449637138296</v>
      </c>
      <c r="Y459" s="633">
        <v>132.63312450693886</v>
      </c>
      <c r="Z459" s="666">
        <v>0.28301595951021413</v>
      </c>
      <c r="AA459" s="666">
        <v>2.1219487819214563E-5</v>
      </c>
      <c r="AB459" s="677">
        <v>1.2261969703132641E-3</v>
      </c>
      <c r="AC459" s="677">
        <v>3.0330037840862164E-5</v>
      </c>
      <c r="AD459" s="677">
        <v>3.3414135467595939E-2</v>
      </c>
      <c r="AE459" s="677">
        <v>7.5460323530319832E-4</v>
      </c>
      <c r="AF459" s="678">
        <v>1.4672434769871223</v>
      </c>
      <c r="AG459" s="679">
        <v>5.215092341090941E-5</v>
      </c>
      <c r="AH459" s="228">
        <v>55.09453455858128</v>
      </c>
      <c r="AI459" s="323">
        <v>9.7902927514155795</v>
      </c>
      <c r="AJ459" s="323">
        <v>0.74976294114073605</v>
      </c>
      <c r="AM459" s="346"/>
      <c r="AN459" s="346"/>
      <c r="AO459" s="324"/>
    </row>
    <row r="460" spans="1:41" ht="12" customHeight="1" x14ac:dyDescent="0.15">
      <c r="A460" s="333">
        <v>460</v>
      </c>
      <c r="B460" s="672"/>
      <c r="C460" s="518"/>
      <c r="D460" s="627" t="s">
        <v>1097</v>
      </c>
      <c r="E460" s="668">
        <v>5.0887121206573842E-2</v>
      </c>
      <c r="F460" s="668">
        <v>3.1495426737315263E-3</v>
      </c>
      <c r="G460" s="668">
        <v>7.832993804381275E-3</v>
      </c>
      <c r="H460" s="668">
        <v>4.5612878073049266E-4</v>
      </c>
      <c r="I460" s="668">
        <v>0.47042466356072365</v>
      </c>
      <c r="J460" s="668" t="s">
        <v>306</v>
      </c>
      <c r="K460" s="676" t="s">
        <v>306</v>
      </c>
      <c r="L460" s="223">
        <v>50.398217800750153</v>
      </c>
      <c r="M460" s="228">
        <v>3.0431358343648403</v>
      </c>
      <c r="N460" s="228">
        <v>50.297986610691837</v>
      </c>
      <c r="O460" s="228">
        <v>2.9175419529288242</v>
      </c>
      <c r="P460" s="228" t="s">
        <v>306</v>
      </c>
      <c r="Q460" s="228" t="s">
        <v>306</v>
      </c>
      <c r="R460" s="228"/>
      <c r="S460" s="228"/>
      <c r="T460" s="631">
        <v>50.344114025893276</v>
      </c>
      <c r="U460" s="228">
        <v>5.1056453106150927</v>
      </c>
      <c r="V460" s="228">
        <v>1.0665517331195696E-3</v>
      </c>
      <c r="W460" s="228">
        <v>0.97395636142383557</v>
      </c>
      <c r="X460" s="226">
        <v>133.91267647243521</v>
      </c>
      <c r="Y460" s="633">
        <v>183.81777097288901</v>
      </c>
      <c r="Z460" s="666">
        <v>0.28298314519818141</v>
      </c>
      <c r="AA460" s="680">
        <v>3.3601340912456297E-5</v>
      </c>
      <c r="AB460" s="677">
        <v>1.513613967343193E-3</v>
      </c>
      <c r="AC460" s="677">
        <v>8.5000497678470801E-6</v>
      </c>
      <c r="AD460" s="677">
        <v>4.6012712348345322E-2</v>
      </c>
      <c r="AE460" s="677">
        <v>1.4675493219063875E-4</v>
      </c>
      <c r="AF460" s="678">
        <v>1.4672569038792918</v>
      </c>
      <c r="AG460" s="679">
        <v>7.0175748398997842E-5</v>
      </c>
      <c r="AH460" s="228">
        <v>50.297986610691837</v>
      </c>
      <c r="AI460" s="323">
        <v>8.5206907611526859</v>
      </c>
      <c r="AJ460" s="323">
        <v>1.1873972525439382</v>
      </c>
      <c r="AM460" s="346"/>
      <c r="AN460" s="346"/>
      <c r="AO460" s="324"/>
    </row>
    <row r="461" spans="1:41" ht="12" customHeight="1" x14ac:dyDescent="0.15">
      <c r="A461" s="29">
        <v>461</v>
      </c>
      <c r="B461" s="672"/>
      <c r="C461" s="518"/>
      <c r="D461" s="627" t="s">
        <v>1098</v>
      </c>
      <c r="E461" s="225">
        <v>6.0646308711941453E-2</v>
      </c>
      <c r="F461" s="225">
        <v>8.7319597687205968E-3</v>
      </c>
      <c r="G461" s="225">
        <v>8.4844493932891268E-3</v>
      </c>
      <c r="H461" s="225">
        <v>5.2435923585691794E-4</v>
      </c>
      <c r="I461" s="225">
        <v>0.21461887244274891</v>
      </c>
      <c r="J461" s="225" t="s">
        <v>306</v>
      </c>
      <c r="K461" s="676" t="s">
        <v>306</v>
      </c>
      <c r="L461" s="223">
        <v>59.784177810869167</v>
      </c>
      <c r="M461" s="223">
        <v>8.3593219512041816</v>
      </c>
      <c r="N461" s="223">
        <v>54.463553602781566</v>
      </c>
      <c r="O461" s="223">
        <v>3.3517986485390043</v>
      </c>
      <c r="P461" s="223" t="s">
        <v>306</v>
      </c>
      <c r="Q461" s="223" t="s">
        <v>306</v>
      </c>
      <c r="R461" s="223"/>
      <c r="S461" s="223"/>
      <c r="T461" s="226">
        <v>54.860666461653032</v>
      </c>
      <c r="U461" s="223">
        <v>6.5868395207190238</v>
      </c>
      <c r="V461" s="223">
        <v>0.40793465559127162</v>
      </c>
      <c r="W461" s="223">
        <v>0.52302258007258184</v>
      </c>
      <c r="X461" s="226">
        <v>470.32339779587443</v>
      </c>
      <c r="Y461" s="633">
        <v>521.40512867980192</v>
      </c>
      <c r="Z461" s="666">
        <v>0.28302138958255391</v>
      </c>
      <c r="AA461" s="680">
        <v>3.2853703954459922E-5</v>
      </c>
      <c r="AB461" s="677">
        <v>2.2889209086989762E-3</v>
      </c>
      <c r="AC461" s="677">
        <v>1.7541524820266448E-4</v>
      </c>
      <c r="AD461" s="677">
        <v>7.6463355325097598E-2</v>
      </c>
      <c r="AE461" s="677">
        <v>6.2862610294540456E-3</v>
      </c>
      <c r="AF461" s="678">
        <v>1.4672729595826224</v>
      </c>
      <c r="AG461" s="679">
        <v>3.8777822434405882E-5</v>
      </c>
      <c r="AH461" s="223">
        <v>54.463553602781566</v>
      </c>
      <c r="AI461" s="380">
        <v>9.9327574968456993</v>
      </c>
      <c r="AJ461" s="380">
        <v>1.1608205303110808</v>
      </c>
      <c r="AM461" s="346"/>
      <c r="AN461" s="346"/>
      <c r="AO461" s="324"/>
    </row>
    <row r="462" spans="1:41" ht="12" customHeight="1" x14ac:dyDescent="0.15">
      <c r="A462" s="333">
        <v>462</v>
      </c>
      <c r="B462" s="672"/>
      <c r="C462" s="518"/>
      <c r="D462" s="627" t="s">
        <v>1099</v>
      </c>
      <c r="E462" s="668">
        <v>4.8400282864689788E-2</v>
      </c>
      <c r="F462" s="668">
        <v>3.5904417015003073E-3</v>
      </c>
      <c r="G462" s="668">
        <v>7.6554638171687107E-3</v>
      </c>
      <c r="H462" s="668">
        <v>5.0719573023929503E-4</v>
      </c>
      <c r="I462" s="668">
        <v>0.44655412488520019</v>
      </c>
      <c r="J462" s="668" t="s">
        <v>306</v>
      </c>
      <c r="K462" s="676" t="s">
        <v>306</v>
      </c>
      <c r="L462" s="223">
        <v>47.992549396510789</v>
      </c>
      <c r="M462" s="228">
        <v>3.4773680596961394</v>
      </c>
      <c r="N462" s="228">
        <v>49.162349414706171</v>
      </c>
      <c r="O462" s="228">
        <v>3.2447536543245317</v>
      </c>
      <c r="P462" s="228" t="s">
        <v>306</v>
      </c>
      <c r="Q462" s="228" t="s">
        <v>306</v>
      </c>
      <c r="R462" s="228"/>
      <c r="S462" s="228"/>
      <c r="T462" s="631">
        <v>48.649707579508188</v>
      </c>
      <c r="U462" s="228">
        <v>5.6997536202199326</v>
      </c>
      <c r="V462" s="228">
        <v>0.10913151988310194</v>
      </c>
      <c r="W462" s="228">
        <v>0.74113597486841576</v>
      </c>
      <c r="X462" s="226">
        <v>192.38201153052296</v>
      </c>
      <c r="Y462" s="633">
        <v>232.18504988013842</v>
      </c>
      <c r="Z462" s="666">
        <v>0.28297685428376257</v>
      </c>
      <c r="AA462" s="680">
        <v>4.5610160178070174E-5</v>
      </c>
      <c r="AB462" s="677">
        <v>2.6629745786781039E-3</v>
      </c>
      <c r="AC462" s="677">
        <v>1.4848904652011775E-4</v>
      </c>
      <c r="AD462" s="677">
        <v>8.9531673730030292E-2</v>
      </c>
      <c r="AE462" s="677">
        <v>5.6456324088156699E-3</v>
      </c>
      <c r="AF462" s="678">
        <v>1.4672633063731022</v>
      </c>
      <c r="AG462" s="679">
        <v>5.0071185087818284E-5</v>
      </c>
      <c r="AH462" s="228">
        <v>49.162349414706171</v>
      </c>
      <c r="AI462" s="323">
        <v>8.2370605960094014</v>
      </c>
      <c r="AJ462" s="323">
        <v>1.6117982615049276</v>
      </c>
      <c r="AM462" s="346"/>
      <c r="AN462" s="346"/>
      <c r="AO462" s="324"/>
    </row>
    <row r="463" spans="1:41" ht="12" customHeight="1" x14ac:dyDescent="0.15">
      <c r="A463" s="29">
        <v>463</v>
      </c>
      <c r="B463" s="672"/>
      <c r="C463" s="518"/>
      <c r="D463" s="627" t="s">
        <v>1100</v>
      </c>
      <c r="E463" s="668">
        <v>5.5130862339638986E-2</v>
      </c>
      <c r="F463" s="668">
        <v>4.6682916928057353E-3</v>
      </c>
      <c r="G463" s="668">
        <v>7.7794733344516464E-3</v>
      </c>
      <c r="H463" s="668">
        <v>5.4872429946706454E-4</v>
      </c>
      <c r="I463" s="668">
        <v>0.41649596810525241</v>
      </c>
      <c r="J463" s="668" t="s">
        <v>306</v>
      </c>
      <c r="K463" s="676" t="s">
        <v>306</v>
      </c>
      <c r="L463" s="223">
        <v>54.490327834744249</v>
      </c>
      <c r="M463" s="228">
        <v>4.4924325898533244</v>
      </c>
      <c r="N463" s="228">
        <v>49.955643901372547</v>
      </c>
      <c r="O463" s="228">
        <v>3.5099981689938571</v>
      </c>
      <c r="P463" s="228" t="s">
        <v>306</v>
      </c>
      <c r="Q463" s="228" t="s">
        <v>306</v>
      </c>
      <c r="R463" s="228"/>
      <c r="S463" s="228"/>
      <c r="T463" s="631">
        <v>51.292664048299116</v>
      </c>
      <c r="U463" s="228">
        <v>6.5201449514495868</v>
      </c>
      <c r="V463" s="228">
        <v>1.059487535444144</v>
      </c>
      <c r="W463" s="228">
        <v>0.30333383226753285</v>
      </c>
      <c r="X463" s="226">
        <v>162.09638352017541</v>
      </c>
      <c r="Y463" s="633">
        <v>211.2272199240206</v>
      </c>
      <c r="Z463" s="666">
        <v>0.28296329594157049</v>
      </c>
      <c r="AA463" s="680">
        <v>3.3918271475916829E-5</v>
      </c>
      <c r="AB463" s="677">
        <v>2.4908375907339991E-3</v>
      </c>
      <c r="AC463" s="677">
        <v>6.2548717157370122E-5</v>
      </c>
      <c r="AD463" s="677">
        <v>7.9508169546522026E-2</v>
      </c>
      <c r="AE463" s="677">
        <v>1.9494767427752969E-3</v>
      </c>
      <c r="AF463" s="678">
        <v>1.4672152283744992</v>
      </c>
      <c r="AG463" s="679">
        <v>4.4373857208272352E-5</v>
      </c>
      <c r="AH463" s="228">
        <v>49.955643901372547</v>
      </c>
      <c r="AI463" s="323">
        <v>7.7792346380478898</v>
      </c>
      <c r="AJ463" s="323">
        <v>1.1986809583572515</v>
      </c>
      <c r="AM463" s="346"/>
      <c r="AN463" s="346"/>
      <c r="AO463" s="324"/>
    </row>
    <row r="464" spans="1:41" ht="12" customHeight="1" x14ac:dyDescent="0.15">
      <c r="A464" s="333">
        <v>464</v>
      </c>
      <c r="B464" s="672"/>
      <c r="C464" s="518"/>
      <c r="D464" s="627" t="s">
        <v>1101</v>
      </c>
      <c r="E464" s="668">
        <v>6.1356133974295415E-2</v>
      </c>
      <c r="F464" s="668">
        <v>9.6158079896789175E-3</v>
      </c>
      <c r="G464" s="668">
        <v>8.2311794426302241E-3</v>
      </c>
      <c r="H464" s="668">
        <v>5.9719286384799972E-4</v>
      </c>
      <c r="I464" s="668">
        <v>0.23147001973205275</v>
      </c>
      <c r="J464" s="668" t="s">
        <v>306</v>
      </c>
      <c r="K464" s="676" t="s">
        <v>306</v>
      </c>
      <c r="L464" s="223">
        <v>60.46348388003458</v>
      </c>
      <c r="M464" s="228">
        <v>9.199295282282856</v>
      </c>
      <c r="N464" s="228">
        <v>52.844403151355195</v>
      </c>
      <c r="O464" s="228">
        <v>3.8183232431807625</v>
      </c>
      <c r="P464" s="228" t="s">
        <v>306</v>
      </c>
      <c r="Q464" s="228" t="s">
        <v>306</v>
      </c>
      <c r="R464" s="228"/>
      <c r="S464" s="228"/>
      <c r="T464" s="631">
        <v>53.425845478618932</v>
      </c>
      <c r="U464" s="228">
        <v>7.5075567858019081</v>
      </c>
      <c r="V464" s="228">
        <v>0.69541001925255319</v>
      </c>
      <c r="W464" s="228">
        <v>0.4043273860297667</v>
      </c>
      <c r="X464" s="226">
        <v>312.4721977244061</v>
      </c>
      <c r="Y464" s="633">
        <v>387.00447330973157</v>
      </c>
      <c r="AA464" s="34"/>
      <c r="AE464" s="29"/>
      <c r="AF464" s="29"/>
      <c r="AG464" s="34"/>
      <c r="AH464" s="228">
        <v>52.844403151355195</v>
      </c>
      <c r="AI464" s="358"/>
      <c r="AJ464" s="358"/>
      <c r="AM464" s="346"/>
      <c r="AN464" s="346"/>
      <c r="AO464" s="324"/>
    </row>
    <row r="465" spans="1:41" ht="12" customHeight="1" x14ac:dyDescent="0.15">
      <c r="A465" s="29">
        <v>465</v>
      </c>
      <c r="B465" s="672"/>
      <c r="C465" s="518"/>
      <c r="D465" s="627" t="s">
        <v>1102</v>
      </c>
      <c r="E465" s="225">
        <v>4.6851933968413043E-2</v>
      </c>
      <c r="F465" s="225">
        <v>3.0640541008024359E-3</v>
      </c>
      <c r="G465" s="225">
        <v>7.9697336845529505E-3</v>
      </c>
      <c r="H465" s="225">
        <v>4.5663243895873151E-4</v>
      </c>
      <c r="I465" s="225">
        <v>0.43805036716435031</v>
      </c>
      <c r="J465" s="225" t="s">
        <v>306</v>
      </c>
      <c r="K465" s="676" t="s">
        <v>306</v>
      </c>
      <c r="L465" s="223">
        <v>46.491854154801928</v>
      </c>
      <c r="M465" s="223">
        <v>2.9719471371877857</v>
      </c>
      <c r="N465" s="223">
        <v>51.172558206543556</v>
      </c>
      <c r="O465" s="223">
        <v>2.9203672810247445</v>
      </c>
      <c r="P465" s="223" t="s">
        <v>306</v>
      </c>
      <c r="Q465" s="223" t="s">
        <v>306</v>
      </c>
      <c r="R465" s="223"/>
      <c r="S465" s="223"/>
      <c r="T465" s="226">
        <v>48.895372518238531</v>
      </c>
      <c r="U465" s="223">
        <v>4.9907035413021745</v>
      </c>
      <c r="V465" s="223">
        <v>2.2477777254878344</v>
      </c>
      <c r="W465" s="223">
        <v>0.13380589551926536</v>
      </c>
      <c r="X465" s="226">
        <v>148.24268375616222</v>
      </c>
      <c r="Y465" s="633">
        <v>188.48988114103162</v>
      </c>
      <c r="Z465" s="666">
        <v>0.28297730293926149</v>
      </c>
      <c r="AA465" s="666">
        <v>3.1298069337603351E-5</v>
      </c>
      <c r="AB465" s="677">
        <v>2.138214430593911E-3</v>
      </c>
      <c r="AC465" s="677">
        <v>3.5899630522147809E-5</v>
      </c>
      <c r="AD465" s="677">
        <v>6.8357544618689287E-2</v>
      </c>
      <c r="AE465" s="677">
        <v>1.6137313955700832E-3</v>
      </c>
      <c r="AF465" s="678">
        <v>1.4672633034956799</v>
      </c>
      <c r="AG465" s="679">
        <v>5.2869659781160788E-5</v>
      </c>
      <c r="AH465" s="223">
        <v>51.172558206543556</v>
      </c>
      <c r="AI465" s="380">
        <v>8.3112778504734948</v>
      </c>
      <c r="AJ465" s="380">
        <v>1.1060275510619733</v>
      </c>
      <c r="AM465" s="346"/>
      <c r="AN465" s="346"/>
      <c r="AO465" s="324"/>
    </row>
    <row r="466" spans="1:41" ht="12" customHeight="1" x14ac:dyDescent="0.2">
      <c r="A466" s="333">
        <v>466</v>
      </c>
      <c r="B466" s="642" t="s">
        <v>281</v>
      </c>
      <c r="C466" s="518"/>
      <c r="D466" s="643" t="s">
        <v>1103</v>
      </c>
      <c r="E466" s="663">
        <v>8.6756573327008757E-2</v>
      </c>
      <c r="F466" s="663">
        <v>9.0444654441759406E-3</v>
      </c>
      <c r="G466" s="663">
        <v>1.4002848768389487E-2</v>
      </c>
      <c r="H466" s="663">
        <v>6.8563554713514652E-4</v>
      </c>
      <c r="I466" s="663">
        <v>0.23483694280149098</v>
      </c>
      <c r="J466" s="650">
        <v>5.0409552457209392E-2</v>
      </c>
      <c r="K466" s="664">
        <v>1.2680138103246599E-3</v>
      </c>
      <c r="L466" s="647">
        <v>84.477473197497758</v>
      </c>
      <c r="M466" s="647">
        <v>8.450463667009247</v>
      </c>
      <c r="N466" s="647">
        <v>89.641995818381574</v>
      </c>
      <c r="O466" s="647">
        <v>4.3588543367309001</v>
      </c>
      <c r="P466" s="647">
        <v>213.92206233831109</v>
      </c>
      <c r="Q466" s="647">
        <v>58.266308556144274</v>
      </c>
      <c r="R466" s="647"/>
      <c r="S466" s="647"/>
      <c r="T466" s="648">
        <v>88.903931460144392</v>
      </c>
      <c r="U466" s="647">
        <v>8.3704716404496153</v>
      </c>
      <c r="V466" s="647">
        <v>0.3661869013278195</v>
      </c>
      <c r="W466" s="647">
        <v>0.54508770898743886</v>
      </c>
      <c r="X466" s="648">
        <v>235.44347797835312</v>
      </c>
      <c r="Y466" s="649">
        <v>434.05379021158086</v>
      </c>
      <c r="Z466" s="665">
        <v>0.28312655761425448</v>
      </c>
      <c r="AA466" s="681">
        <v>3.0108018827545934E-5</v>
      </c>
      <c r="AB466" s="653">
        <v>5.4153148449430442E-4</v>
      </c>
      <c r="AC466" s="653">
        <v>4.5161880855179445E-6</v>
      </c>
      <c r="AD466" s="654">
        <v>1.4922440426469896E-2</v>
      </c>
      <c r="AE466" s="654">
        <v>3.5362244988576682E-4</v>
      </c>
      <c r="AF466" s="655">
        <v>1.4672696834333241</v>
      </c>
      <c r="AG466" s="656">
        <v>4.1018622337734893E-5</v>
      </c>
      <c r="AH466" s="647">
        <v>89.641995818381574</v>
      </c>
      <c r="AI466" s="647">
        <v>14.476030771107768</v>
      </c>
      <c r="AJ466" s="647">
        <v>1.0634120331645671</v>
      </c>
      <c r="AM466" s="346"/>
      <c r="AN466" s="346"/>
      <c r="AO466" s="324"/>
    </row>
    <row r="467" spans="1:41" ht="12" customHeight="1" x14ac:dyDescent="0.2">
      <c r="A467" s="29">
        <v>467</v>
      </c>
      <c r="B467" s="592"/>
      <c r="C467" s="518"/>
      <c r="D467" s="627" t="s">
        <v>1104</v>
      </c>
      <c r="E467" s="668">
        <v>0.10648704706255084</v>
      </c>
      <c r="F467" s="668">
        <v>9.1887161291177629E-3</v>
      </c>
      <c r="G467" s="668">
        <v>1.3442742527200166E-2</v>
      </c>
      <c r="H467" s="668">
        <v>1.219721144075065E-3</v>
      </c>
      <c r="I467" s="225">
        <v>0.52575646940363874</v>
      </c>
      <c r="J467" s="669">
        <v>5.1407562067921991E-2</v>
      </c>
      <c r="K467" s="604">
        <v>1.7698013423475556E-3</v>
      </c>
      <c r="L467" s="228">
        <v>102.74678805494517</v>
      </c>
      <c r="M467" s="228">
        <v>8.4321517034139664</v>
      </c>
      <c r="N467" s="228">
        <v>86.08019675057939</v>
      </c>
      <c r="O467" s="228">
        <v>7.7585317368586955</v>
      </c>
      <c r="P467" s="228">
        <v>259.14716048472042</v>
      </c>
      <c r="Q467" s="228">
        <v>79.093797873841581</v>
      </c>
      <c r="R467" s="228"/>
      <c r="S467" s="228"/>
      <c r="T467" s="631">
        <v>92.794582347062871</v>
      </c>
      <c r="U467" s="228">
        <v>14.12535518420183</v>
      </c>
      <c r="V467" s="228">
        <v>4.420444738049734</v>
      </c>
      <c r="W467" s="228">
        <v>3.5510801021241101E-2</v>
      </c>
      <c r="X467" s="631">
        <v>87.869826695430191</v>
      </c>
      <c r="Y467" s="633">
        <v>208.6973771440426</v>
      </c>
      <c r="Z467" s="628"/>
      <c r="AA467" s="628"/>
      <c r="AB467" s="628"/>
      <c r="AC467" s="628"/>
      <c r="AD467" s="669"/>
      <c r="AE467" s="669"/>
      <c r="AF467" s="628"/>
      <c r="AG467" s="640"/>
      <c r="AH467" s="228">
        <v>86.08019675057939</v>
      </c>
      <c r="AI467" s="228"/>
      <c r="AJ467" s="228"/>
      <c r="AM467" s="346"/>
      <c r="AN467" s="346"/>
      <c r="AO467" s="324"/>
    </row>
    <row r="468" spans="1:41" ht="12" customHeight="1" x14ac:dyDescent="0.2">
      <c r="A468" s="333">
        <v>468</v>
      </c>
      <c r="B468" s="592"/>
      <c r="C468" s="518"/>
      <c r="D468" s="627" t="s">
        <v>1105</v>
      </c>
      <c r="E468" s="668">
        <v>9.213568516419679E-2</v>
      </c>
      <c r="F468" s="668">
        <v>1.1231746456107746E-2</v>
      </c>
      <c r="G468" s="668">
        <v>1.3575516141373232E-2</v>
      </c>
      <c r="H468" s="668">
        <v>5.3493342771022468E-4</v>
      </c>
      <c r="I468" s="225">
        <v>0.16161957860030118</v>
      </c>
      <c r="J468" s="669">
        <v>6.24213610919973E-2</v>
      </c>
      <c r="K468" s="604">
        <v>1.5726591279004534E-3</v>
      </c>
      <c r="L468" s="228">
        <v>89.490910714539936</v>
      </c>
      <c r="M468" s="228">
        <v>10.442406712765528</v>
      </c>
      <c r="N468" s="228">
        <v>86.924701931507059</v>
      </c>
      <c r="O468" s="228">
        <v>3.4022156020544276</v>
      </c>
      <c r="P468" s="228">
        <v>688.57647062247156</v>
      </c>
      <c r="Q468" s="228">
        <v>53.75163913582368</v>
      </c>
      <c r="R468" s="228"/>
      <c r="S468" s="228"/>
      <c r="T468" s="631">
        <v>87.061067259372493</v>
      </c>
      <c r="U468" s="228">
        <v>6.7128874716517029</v>
      </c>
      <c r="V468" s="228">
        <v>6.0205639779836742E-2</v>
      </c>
      <c r="W468" s="228">
        <v>0.80617244758366691</v>
      </c>
      <c r="X468" s="631">
        <v>403.63038999730702</v>
      </c>
      <c r="Y468" s="633">
        <v>761.1281303972537</v>
      </c>
      <c r="Z468" s="628"/>
      <c r="AA468" s="628"/>
      <c r="AB468" s="628"/>
      <c r="AC468" s="628"/>
      <c r="AD468" s="669"/>
      <c r="AE468" s="669"/>
      <c r="AF468" s="628"/>
      <c r="AG468" s="640"/>
      <c r="AH468" s="228">
        <v>86.924701931507059</v>
      </c>
      <c r="AI468" s="228"/>
      <c r="AJ468" s="228"/>
      <c r="AM468" s="346"/>
      <c r="AN468" s="346"/>
      <c r="AO468" s="324"/>
    </row>
    <row r="469" spans="1:41" ht="12" customHeight="1" x14ac:dyDescent="0.2">
      <c r="A469" s="29">
        <v>469</v>
      </c>
      <c r="B469" s="592"/>
      <c r="C469" s="518"/>
      <c r="D469" s="627" t="s">
        <v>1106</v>
      </c>
      <c r="E469" s="668">
        <v>8.1372653104980125E-2</v>
      </c>
      <c r="F469" s="668">
        <v>9.5994289743625196E-3</v>
      </c>
      <c r="G469" s="668">
        <v>1.3059207218603645E-2</v>
      </c>
      <c r="H469" s="668">
        <v>8.3799758549703946E-4</v>
      </c>
      <c r="I469" s="225">
        <v>0.27197503103419313</v>
      </c>
      <c r="J469" s="669">
        <v>4.960745100948228E-2</v>
      </c>
      <c r="K469" s="604">
        <v>1.2995021653652956E-3</v>
      </c>
      <c r="L469" s="228">
        <v>79.434644086104328</v>
      </c>
      <c r="M469" s="228">
        <v>9.0136341746050697</v>
      </c>
      <c r="N469" s="228">
        <v>83.640102890805196</v>
      </c>
      <c r="O469" s="228">
        <v>5.3324420539592099</v>
      </c>
      <c r="P469" s="228">
        <v>176.64182208690036</v>
      </c>
      <c r="Q469" s="228">
        <v>61.093781076699848</v>
      </c>
      <c r="R469" s="228"/>
      <c r="S469" s="228"/>
      <c r="T469" s="631">
        <v>82.861081549991397</v>
      </c>
      <c r="U469" s="228">
        <v>10.115896987351531</v>
      </c>
      <c r="V469" s="228">
        <v>0.21229532950556751</v>
      </c>
      <c r="W469" s="228">
        <v>0.64497622191673809</v>
      </c>
      <c r="X469" s="631">
        <v>223.77548753345155</v>
      </c>
      <c r="Y469" s="633">
        <v>407.00446060657663</v>
      </c>
      <c r="Z469" s="666">
        <v>0.28310914447649188</v>
      </c>
      <c r="AA469" s="666">
        <v>2.8379815560484174E-5</v>
      </c>
      <c r="AB469" s="635">
        <v>9.1094778029665808E-4</v>
      </c>
      <c r="AC469" s="635">
        <v>4.1166735252831348E-5</v>
      </c>
      <c r="AD469" s="636">
        <v>2.2644248157174581E-2</v>
      </c>
      <c r="AE469" s="636">
        <v>1.2416204697847438E-3</v>
      </c>
      <c r="AF469" s="637">
        <v>1.4672345051570606</v>
      </c>
      <c r="AG469" s="638">
        <v>4.8237535754562072E-5</v>
      </c>
      <c r="AH469" s="228">
        <v>83.640102890805196</v>
      </c>
      <c r="AI469" s="228">
        <v>13.709855051883277</v>
      </c>
      <c r="AJ469" s="228">
        <v>1.0024337296826775</v>
      </c>
      <c r="AM469" s="346"/>
      <c r="AN469" s="346"/>
      <c r="AO469" s="324"/>
    </row>
    <row r="470" spans="1:41" ht="12" customHeight="1" x14ac:dyDescent="0.2">
      <c r="A470" s="333">
        <v>470</v>
      </c>
      <c r="B470" s="592"/>
      <c r="C470" s="518"/>
      <c r="D470" s="627" t="s">
        <v>1107</v>
      </c>
      <c r="E470" s="668">
        <v>9.5800338331297794E-2</v>
      </c>
      <c r="F470" s="668">
        <v>7.2148274620349909E-2</v>
      </c>
      <c r="G470" s="668">
        <v>1.520757352603006E-2</v>
      </c>
      <c r="H470" s="668">
        <v>2.0766477259452324E-3</v>
      </c>
      <c r="I470" s="225">
        <v>9.0659642770995072E-2</v>
      </c>
      <c r="J470" s="669">
        <v>7.859626466227132E-2</v>
      </c>
      <c r="K470" s="604">
        <v>3.2168772077321994E-3</v>
      </c>
      <c r="L470" s="228">
        <v>92.892317484806767</v>
      </c>
      <c r="M470" s="228">
        <v>66.853543304049907</v>
      </c>
      <c r="N470" s="228">
        <v>97.29635791933876</v>
      </c>
      <c r="O470" s="228">
        <v>13.186398231138766</v>
      </c>
      <c r="P470" s="228">
        <v>1161.9859391757966</v>
      </c>
      <c r="Q470" s="228">
        <v>81.133604575333635</v>
      </c>
      <c r="R470" s="228"/>
      <c r="S470" s="228"/>
      <c r="T470" s="631">
        <v>97.203145810732366</v>
      </c>
      <c r="U470" s="228">
        <v>26.221066145358392</v>
      </c>
      <c r="V470" s="228">
        <v>4.3440713636271142E-3</v>
      </c>
      <c r="W470" s="228">
        <v>0.94744203061011134</v>
      </c>
      <c r="X470" s="631">
        <v>103.71244346649772</v>
      </c>
      <c r="Y470" s="633">
        <v>245.31830604829045</v>
      </c>
      <c r="Z470" s="628"/>
      <c r="AA470" s="602"/>
      <c r="AB470" s="602"/>
      <c r="AC470" s="602"/>
      <c r="AD470" s="639"/>
      <c r="AE470" s="639"/>
      <c r="AF470" s="602"/>
      <c r="AG470" s="640"/>
      <c r="AH470" s="228">
        <v>97.29635791933876</v>
      </c>
      <c r="AI470" s="228"/>
      <c r="AJ470" s="228"/>
      <c r="AM470" s="346"/>
      <c r="AN470" s="346"/>
      <c r="AO470" s="324"/>
    </row>
    <row r="471" spans="1:41" ht="12" customHeight="1" x14ac:dyDescent="0.2">
      <c r="A471" s="29">
        <v>471</v>
      </c>
      <c r="B471" s="592"/>
      <c r="C471" s="518"/>
      <c r="D471" s="627" t="s">
        <v>1108</v>
      </c>
      <c r="E471" s="668">
        <v>9.4585362329940373E-2</v>
      </c>
      <c r="F471" s="668">
        <v>8.809999507205072E-3</v>
      </c>
      <c r="G471" s="668">
        <v>1.3435103735583591E-2</v>
      </c>
      <c r="H471" s="668">
        <v>6.2303874667754447E-4</v>
      </c>
      <c r="I471" s="225">
        <v>0.24893850908408319</v>
      </c>
      <c r="J471" s="669">
        <v>4.8891302644056847E-2</v>
      </c>
      <c r="K471" s="604">
        <v>1.3986642667231811E-3</v>
      </c>
      <c r="L471" s="228">
        <v>91.76588010161629</v>
      </c>
      <c r="M471" s="228">
        <v>8.1725231367754265</v>
      </c>
      <c r="N471" s="228">
        <v>86.031606930820544</v>
      </c>
      <c r="O471" s="228">
        <v>3.9631208725475773</v>
      </c>
      <c r="P471" s="228">
        <v>142.62175877361068</v>
      </c>
      <c r="Q471" s="228">
        <v>67.138226911231683</v>
      </c>
      <c r="R471" s="228"/>
      <c r="S471" s="228"/>
      <c r="T471" s="631">
        <v>86.683982735563632</v>
      </c>
      <c r="U471" s="228">
        <v>7.70464391377282</v>
      </c>
      <c r="V471" s="228">
        <v>0.4932440482608112</v>
      </c>
      <c r="W471" s="228">
        <v>0.48248773411293411</v>
      </c>
      <c r="X471" s="631">
        <v>231.72933750642306</v>
      </c>
      <c r="Y471" s="633">
        <v>477.38192636566214</v>
      </c>
      <c r="Z471" s="666">
        <v>0.28307574643367922</v>
      </c>
      <c r="AA471" s="666">
        <v>2.9248247327619124E-5</v>
      </c>
      <c r="AB471" s="635">
        <v>7.9183779207393139E-4</v>
      </c>
      <c r="AC471" s="635">
        <v>1.7280053171000599E-5</v>
      </c>
      <c r="AD471" s="636">
        <v>1.7757035808649083E-2</v>
      </c>
      <c r="AE471" s="636">
        <v>4.5464927812574076E-4</v>
      </c>
      <c r="AF471" s="637">
        <v>1.4672696909753518</v>
      </c>
      <c r="AG471" s="638">
        <v>5.2051412411789276E-5</v>
      </c>
      <c r="AH471" s="228">
        <v>86.031606930820544</v>
      </c>
      <c r="AI471" s="228">
        <v>12.586456627737112</v>
      </c>
      <c r="AJ471" s="228">
        <v>1.0332304231677294</v>
      </c>
      <c r="AM471" s="346"/>
      <c r="AN471" s="346"/>
      <c r="AO471" s="324"/>
    </row>
    <row r="472" spans="1:41" ht="12" customHeight="1" x14ac:dyDescent="0.2">
      <c r="A472" s="333">
        <v>472</v>
      </c>
      <c r="B472" s="592"/>
      <c r="C472" s="518"/>
      <c r="D472" s="627" t="s">
        <v>1109</v>
      </c>
      <c r="E472" s="668">
        <v>0.10715738048389817</v>
      </c>
      <c r="F472" s="668">
        <v>1.2978402146888154E-2</v>
      </c>
      <c r="G472" s="668">
        <v>1.314910609534848E-2</v>
      </c>
      <c r="H472" s="668">
        <v>9.4819273176814482E-4</v>
      </c>
      <c r="I472" s="225">
        <v>0.29769480658766106</v>
      </c>
      <c r="J472" s="669">
        <v>6.8644376860984763E-2</v>
      </c>
      <c r="K472" s="604">
        <v>2.2216927571926709E-3</v>
      </c>
      <c r="L472" s="228">
        <v>103.36174247888317</v>
      </c>
      <c r="M472" s="228">
        <v>11.902598339309982</v>
      </c>
      <c r="N472" s="228">
        <v>84.212132321912932</v>
      </c>
      <c r="O472" s="228">
        <v>6.0331130301265672</v>
      </c>
      <c r="P472" s="228">
        <v>888.07219469731228</v>
      </c>
      <c r="Q472" s="228">
        <v>66.875333373017028</v>
      </c>
      <c r="R472" s="228"/>
      <c r="S472" s="228"/>
      <c r="T472" s="631">
        <v>86.238422641424918</v>
      </c>
      <c r="U472" s="228">
        <v>11.804775930675138</v>
      </c>
      <c r="V472" s="228">
        <v>2.6698232473242087</v>
      </c>
      <c r="W472" s="228">
        <v>0.10226451704090012</v>
      </c>
      <c r="X472" s="631">
        <v>120.35392886746619</v>
      </c>
      <c r="Y472" s="633">
        <v>265.53615672470357</v>
      </c>
      <c r="Z472" s="628"/>
      <c r="AA472" s="602"/>
      <c r="AB472" s="602"/>
      <c r="AC472" s="602"/>
      <c r="AD472" s="639"/>
      <c r="AE472" s="639"/>
      <c r="AF472" s="602"/>
      <c r="AG472" s="640"/>
      <c r="AH472" s="228">
        <v>84.212132321912932</v>
      </c>
      <c r="AI472" s="228"/>
      <c r="AJ472" s="228"/>
      <c r="AM472" s="346"/>
      <c r="AN472" s="346"/>
      <c r="AO472" s="324"/>
    </row>
    <row r="473" spans="1:41" ht="12" customHeight="1" x14ac:dyDescent="0.2">
      <c r="A473" s="29">
        <v>473</v>
      </c>
      <c r="B473" s="592"/>
      <c r="C473" s="518"/>
      <c r="D473" s="627" t="s">
        <v>1110</v>
      </c>
      <c r="E473" s="668">
        <v>9.7594358825047162E-2</v>
      </c>
      <c r="F473" s="668">
        <v>1.098673316885385E-2</v>
      </c>
      <c r="G473" s="668">
        <v>1.3389929756423015E-2</v>
      </c>
      <c r="H473" s="668">
        <v>7.8863033922375468E-4</v>
      </c>
      <c r="I473" s="225">
        <v>0.26159011238263069</v>
      </c>
      <c r="J473" s="669">
        <v>5.619949201168941E-2</v>
      </c>
      <c r="K473" s="604">
        <v>1.5003329793162406E-3</v>
      </c>
      <c r="L473" s="228">
        <v>94.55332123860147</v>
      </c>
      <c r="M473" s="228">
        <v>10.163811958956339</v>
      </c>
      <c r="N473" s="228">
        <v>85.744250918181365</v>
      </c>
      <c r="O473" s="228">
        <v>5.0166650111049789</v>
      </c>
      <c r="P473" s="228">
        <v>460.25848820513977</v>
      </c>
      <c r="Q473" s="228">
        <v>59.192256687873531</v>
      </c>
      <c r="R473" s="228"/>
      <c r="S473" s="228"/>
      <c r="T473" s="631">
        <v>86.748308783521679</v>
      </c>
      <c r="U473" s="228">
        <v>9.7627571842893381</v>
      </c>
      <c r="V473" s="228">
        <v>0.75717709370488151</v>
      </c>
      <c r="W473" s="228">
        <v>0.38421410774722264</v>
      </c>
      <c r="X473" s="631">
        <v>481.25433087404787</v>
      </c>
      <c r="Y473" s="633">
        <v>933.78841592942626</v>
      </c>
      <c r="Z473" s="666">
        <v>0.28309193842151387</v>
      </c>
      <c r="AA473" s="666">
        <v>2.8655360453695628E-5</v>
      </c>
      <c r="AB473" s="635">
        <v>5.8223947230427514E-4</v>
      </c>
      <c r="AC473" s="635">
        <v>2.1781553645235035E-5</v>
      </c>
      <c r="AD473" s="636">
        <v>1.2833096670279098E-2</v>
      </c>
      <c r="AE473" s="636">
        <v>5.4113994252164097E-4</v>
      </c>
      <c r="AF473" s="637">
        <v>1.4672171133527399</v>
      </c>
      <c r="AG473" s="638">
        <v>4.9594289656083217E-5</v>
      </c>
      <c r="AH473" s="228">
        <v>85.744250918181365</v>
      </c>
      <c r="AI473" s="228">
        <v>13.164890716701239</v>
      </c>
      <c r="AJ473" s="228">
        <v>1.0122280632035805</v>
      </c>
      <c r="AM473" s="346"/>
      <c r="AN473" s="346"/>
      <c r="AO473" s="324"/>
    </row>
    <row r="474" spans="1:41" ht="12" customHeight="1" x14ac:dyDescent="0.2">
      <c r="A474" s="333">
        <v>474</v>
      </c>
      <c r="B474" s="592"/>
      <c r="C474" s="518"/>
      <c r="D474" s="627" t="s">
        <v>1111</v>
      </c>
      <c r="E474" s="668">
        <v>9.168627670783977E-2</v>
      </c>
      <c r="F474" s="668">
        <v>8.2845188963027658E-3</v>
      </c>
      <c r="G474" s="668">
        <v>1.3216908302139984E-2</v>
      </c>
      <c r="H474" s="668">
        <v>5.1586351165356877E-4</v>
      </c>
      <c r="I474" s="225">
        <v>0.21597922654308138</v>
      </c>
      <c r="J474" s="669">
        <v>6.0430767378875413E-2</v>
      </c>
      <c r="K474" s="604">
        <v>1.6496907494305824E-3</v>
      </c>
      <c r="L474" s="228">
        <v>89.072999598172373</v>
      </c>
      <c r="M474" s="228">
        <v>7.7054738812505308</v>
      </c>
      <c r="N474" s="228">
        <v>84.64352635882102</v>
      </c>
      <c r="O474" s="228">
        <v>3.2820907648785518</v>
      </c>
      <c r="P474" s="228">
        <v>619.03403022830889</v>
      </c>
      <c r="Q474" s="228">
        <v>58.916394312207139</v>
      </c>
      <c r="R474" s="228"/>
      <c r="S474" s="228"/>
      <c r="T474" s="631">
        <v>85.036854891076203</v>
      </c>
      <c r="U474" s="228">
        <v>6.4193982729841297</v>
      </c>
      <c r="V474" s="228">
        <v>0.33010442650854077</v>
      </c>
      <c r="W474" s="228">
        <v>0.56559623234375866</v>
      </c>
      <c r="X474" s="631">
        <v>383.64129708052815</v>
      </c>
      <c r="Y474" s="633">
        <v>762.97977103217545</v>
      </c>
      <c r="Z474" s="666">
        <v>0.28311675016162607</v>
      </c>
      <c r="AA474" s="666">
        <v>2.4369698526226011E-5</v>
      </c>
      <c r="AB474" s="635">
        <v>9.0040808812780595E-4</v>
      </c>
      <c r="AC474" s="635">
        <v>2.9146593596499044E-5</v>
      </c>
      <c r="AD474" s="636">
        <v>2.1429753063269694E-2</v>
      </c>
      <c r="AE474" s="636">
        <v>8.3771894351647024E-4</v>
      </c>
      <c r="AF474" s="637">
        <v>1.4672144526529913</v>
      </c>
      <c r="AG474" s="638">
        <v>4.6062145669424609E-5</v>
      </c>
      <c r="AH474" s="228">
        <v>84.64352635882102</v>
      </c>
      <c r="AI474" s="228">
        <v>14.000923046035643</v>
      </c>
      <c r="AJ474" s="228">
        <v>0.86076498519829026</v>
      </c>
      <c r="AM474" s="346"/>
      <c r="AN474" s="346"/>
      <c r="AO474" s="324"/>
    </row>
    <row r="475" spans="1:41" ht="12" customHeight="1" x14ac:dyDescent="0.2">
      <c r="A475" s="29">
        <v>475</v>
      </c>
      <c r="B475" s="592"/>
      <c r="C475" s="518"/>
      <c r="D475" s="627" t="s">
        <v>1112</v>
      </c>
      <c r="E475" s="668">
        <v>9.440148286272361E-2</v>
      </c>
      <c r="F475" s="668">
        <v>9.6476700016187231E-3</v>
      </c>
      <c r="G475" s="668">
        <v>1.3156817929407826E-2</v>
      </c>
      <c r="H475" s="668">
        <v>8.3990617643341873E-4</v>
      </c>
      <c r="I475" s="225">
        <v>0.31232467073130488</v>
      </c>
      <c r="J475" s="669">
        <v>5.1682393460360063E-2</v>
      </c>
      <c r="K475" s="604">
        <v>1.4736469709718382E-3</v>
      </c>
      <c r="L475" s="228">
        <v>91.595291506528909</v>
      </c>
      <c r="M475" s="228">
        <v>8.9510849322257595</v>
      </c>
      <c r="N475" s="228">
        <v>84.261200605098651</v>
      </c>
      <c r="O475" s="228">
        <v>5.344072103732743</v>
      </c>
      <c r="P475" s="228">
        <v>271.38336369058942</v>
      </c>
      <c r="Q475" s="228">
        <v>65.363882349234316</v>
      </c>
      <c r="R475" s="228"/>
      <c r="S475" s="228"/>
      <c r="T475" s="631">
        <v>85.51046996778031</v>
      </c>
      <c r="U475" s="228">
        <v>10.247108686146612</v>
      </c>
      <c r="V475" s="228">
        <v>0.67924211157931202</v>
      </c>
      <c r="W475" s="228">
        <v>0.40984458715830752</v>
      </c>
      <c r="X475" s="631">
        <v>359.60682538799927</v>
      </c>
      <c r="Y475" s="633">
        <v>785.3069438046814</v>
      </c>
      <c r="Z475" s="666">
        <v>0.28312998903664044</v>
      </c>
      <c r="AA475" s="666">
        <v>2.5612132986655591E-5</v>
      </c>
      <c r="AB475" s="635">
        <v>7.1129760643582544E-4</v>
      </c>
      <c r="AC475" s="635">
        <v>1.8694388919762461E-5</v>
      </c>
      <c r="AD475" s="636">
        <v>1.7008986236416966E-2</v>
      </c>
      <c r="AE475" s="636">
        <v>5.0971697272445492E-4</v>
      </c>
      <c r="AF475" s="637">
        <v>1.4672599871760377</v>
      </c>
      <c r="AG475" s="638">
        <v>4.4356505176575119E-5</v>
      </c>
      <c r="AH475" s="228">
        <v>84.261200605098651</v>
      </c>
      <c r="AI475" s="228">
        <v>14.471543127046974</v>
      </c>
      <c r="AJ475" s="228">
        <v>0.90460685827742082</v>
      </c>
      <c r="AM475" s="346"/>
      <c r="AN475" s="346"/>
      <c r="AO475" s="324"/>
    </row>
    <row r="476" spans="1:41" ht="12" customHeight="1" x14ac:dyDescent="0.2">
      <c r="A476" s="333">
        <v>476</v>
      </c>
      <c r="B476" s="592"/>
      <c r="C476" s="518"/>
      <c r="D476" s="627" t="s">
        <v>1113</v>
      </c>
      <c r="E476" s="668">
        <v>6.5382915235655564E-2</v>
      </c>
      <c r="F476" s="668">
        <v>2.0703583121427976E-2</v>
      </c>
      <c r="G476" s="668">
        <v>1.306441947925813E-2</v>
      </c>
      <c r="H476" s="668">
        <v>1.0697207520070375E-3</v>
      </c>
      <c r="I476" s="225">
        <v>0.12929123238355675</v>
      </c>
      <c r="J476" s="669">
        <v>5.8020297503221838E-2</v>
      </c>
      <c r="K476" s="604">
        <v>3.0043448458556932E-3</v>
      </c>
      <c r="L476" s="228">
        <v>64.30855395527189</v>
      </c>
      <c r="M476" s="228">
        <v>19.731935947689191</v>
      </c>
      <c r="N476" s="228">
        <v>83.673270058457021</v>
      </c>
      <c r="O476" s="228">
        <v>6.8069343805219029</v>
      </c>
      <c r="P476" s="228">
        <v>530.52859234679613</v>
      </c>
      <c r="Q476" s="228">
        <v>113.43372846790817</v>
      </c>
      <c r="R476" s="228"/>
      <c r="S476" s="228"/>
      <c r="T476" s="631">
        <v>82.223745699152985</v>
      </c>
      <c r="U476" s="228">
        <v>13.288281295594251</v>
      </c>
      <c r="V476" s="228">
        <v>0.95069107651922147</v>
      </c>
      <c r="W476" s="228">
        <v>0.32954081431598892</v>
      </c>
      <c r="X476" s="631">
        <v>125.18092447751414</v>
      </c>
      <c r="Y476" s="633">
        <v>314.17257408740943</v>
      </c>
      <c r="Z476" s="628"/>
      <c r="AA476" s="602"/>
      <c r="AB476" s="602"/>
      <c r="AC476" s="602"/>
      <c r="AD476" s="639"/>
      <c r="AE476" s="639"/>
      <c r="AF476" s="602"/>
      <c r="AG476" s="640"/>
      <c r="AH476" s="228">
        <v>83.673270058457021</v>
      </c>
      <c r="AI476" s="228"/>
      <c r="AJ476" s="228"/>
      <c r="AM476" s="346"/>
      <c r="AN476" s="346"/>
      <c r="AO476" s="324"/>
    </row>
    <row r="477" spans="1:41" ht="12" customHeight="1" x14ac:dyDescent="0.2">
      <c r="A477" s="29">
        <v>477</v>
      </c>
      <c r="B477" s="592"/>
      <c r="C477" s="518"/>
      <c r="D477" s="627" t="s">
        <v>1114</v>
      </c>
      <c r="E477" s="668">
        <v>9.4902661032123733E-2</v>
      </c>
      <c r="F477" s="668">
        <v>1.0486676710795794E-2</v>
      </c>
      <c r="G477" s="668">
        <v>1.3039265735978091E-2</v>
      </c>
      <c r="H477" s="668">
        <v>1.1414707778767627E-3</v>
      </c>
      <c r="I477" s="225">
        <v>0.39611580994044487</v>
      </c>
      <c r="J477" s="669">
        <v>4.9934905186952351E-2</v>
      </c>
      <c r="K477" s="604">
        <v>1.5401622814459437E-3</v>
      </c>
      <c r="L477" s="228">
        <v>92.06017696356308</v>
      </c>
      <c r="M477" s="228">
        <v>9.7250597665803262</v>
      </c>
      <c r="N477" s="228">
        <v>83.513207719490609</v>
      </c>
      <c r="O477" s="228">
        <v>7.2636803526311065</v>
      </c>
      <c r="P477" s="228">
        <v>191.96436604535538</v>
      </c>
      <c r="Q477" s="228">
        <v>71.731456223331264</v>
      </c>
      <c r="R477" s="228"/>
      <c r="S477" s="228"/>
      <c r="T477" s="631">
        <v>85.797516390173072</v>
      </c>
      <c r="U477" s="228">
        <v>13.589737679496313</v>
      </c>
      <c r="V477" s="228">
        <v>0.79595330907620987</v>
      </c>
      <c r="W477" s="228">
        <v>0.37230616138555872</v>
      </c>
      <c r="X477" s="631">
        <v>343.19961615092205</v>
      </c>
      <c r="Y477" s="633">
        <v>613.02394228186893</v>
      </c>
      <c r="Z477" s="666">
        <v>0.28317739298493061</v>
      </c>
      <c r="AA477" s="666">
        <v>3.7341512339154114E-5</v>
      </c>
      <c r="AB477" s="635">
        <v>4.4058111605803683E-4</v>
      </c>
      <c r="AC477" s="635">
        <v>1.1120928225819665E-5</v>
      </c>
      <c r="AD477" s="636">
        <v>1.1047933057851693E-2</v>
      </c>
      <c r="AE477" s="636">
        <v>3.4775659037981254E-4</v>
      </c>
      <c r="AF477" s="637">
        <v>1.4672567805690422</v>
      </c>
      <c r="AG477" s="638">
        <v>4.5642574098917149E-5</v>
      </c>
      <c r="AH477" s="228">
        <v>83.513207719490609</v>
      </c>
      <c r="AI477" s="228">
        <v>16.147096857238054</v>
      </c>
      <c r="AJ477" s="228">
        <v>1.3186614914962951</v>
      </c>
      <c r="AM477" s="346"/>
      <c r="AN477" s="346"/>
      <c r="AO477" s="324"/>
    </row>
    <row r="478" spans="1:41" ht="12" customHeight="1" x14ac:dyDescent="0.2">
      <c r="A478" s="333">
        <v>478</v>
      </c>
      <c r="B478" s="592"/>
      <c r="C478" s="518"/>
      <c r="D478" s="627" t="s">
        <v>1115</v>
      </c>
      <c r="E478" s="668">
        <v>0.12915068944914318</v>
      </c>
      <c r="F478" s="668">
        <v>9.1265359265619694E-3</v>
      </c>
      <c r="G478" s="668">
        <v>1.3737906041715091E-2</v>
      </c>
      <c r="H478" s="668">
        <v>7.9409315941440307E-4</v>
      </c>
      <c r="I478" s="225">
        <v>0.40898904810551867</v>
      </c>
      <c r="J478" s="669">
        <v>6.090359113064589E-2</v>
      </c>
      <c r="K478" s="604">
        <v>1.8704949963453603E-3</v>
      </c>
      <c r="L478" s="228">
        <v>123.3342619406703</v>
      </c>
      <c r="M478" s="228">
        <v>8.206991326632961</v>
      </c>
      <c r="N478" s="228">
        <v>87.957430810405853</v>
      </c>
      <c r="O478" s="228">
        <v>5.0496813567469081</v>
      </c>
      <c r="P478" s="228">
        <v>635.83101055738314</v>
      </c>
      <c r="Q478" s="228">
        <v>66.098262895426686</v>
      </c>
      <c r="R478" s="228"/>
      <c r="S478" s="228"/>
      <c r="T478" s="631">
        <v>92.57889999296485</v>
      </c>
      <c r="U478" s="228">
        <v>9.8855718009575462</v>
      </c>
      <c r="V478" s="228">
        <v>20.688655341547221</v>
      </c>
      <c r="W478" s="228">
        <v>5.4034744734301912E-6</v>
      </c>
      <c r="X478" s="631">
        <v>151.96258235457637</v>
      </c>
      <c r="Y478" s="633">
        <v>394.44697324668101</v>
      </c>
      <c r="Z478" s="628"/>
      <c r="AA478" s="602"/>
      <c r="AB478" s="602"/>
      <c r="AC478" s="602"/>
      <c r="AD478" s="639"/>
      <c r="AE478" s="639"/>
      <c r="AF478" s="602"/>
      <c r="AG478" s="640"/>
      <c r="AH478" s="228">
        <v>87.957430810405853</v>
      </c>
      <c r="AI478" s="228"/>
      <c r="AJ478" s="228"/>
      <c r="AM478" s="346"/>
      <c r="AN478" s="346"/>
      <c r="AO478" s="324"/>
    </row>
    <row r="479" spans="1:41" ht="12" customHeight="1" x14ac:dyDescent="0.2">
      <c r="A479" s="29">
        <v>479</v>
      </c>
      <c r="B479" s="592"/>
      <c r="C479" s="518"/>
      <c r="D479" s="627" t="s">
        <v>1116</v>
      </c>
      <c r="E479" s="225">
        <v>9.6933641188235845E-2</v>
      </c>
      <c r="F479" s="225">
        <v>6.6952946139554785E-3</v>
      </c>
      <c r="G479" s="225">
        <v>1.3601722352615231E-2</v>
      </c>
      <c r="H479" s="225">
        <v>9.0563284710437999E-4</v>
      </c>
      <c r="I479" s="225">
        <v>0.48198453029560229</v>
      </c>
      <c r="J479" s="639">
        <v>4.1111797728729499E-2</v>
      </c>
      <c r="K479" s="604">
        <v>1.593356233737026E-3</v>
      </c>
      <c r="L479" s="223">
        <v>93.941908204296965</v>
      </c>
      <c r="M479" s="223">
        <v>6.1975386954201346</v>
      </c>
      <c r="N479" s="223">
        <v>87.091373191040688</v>
      </c>
      <c r="O479" s="223">
        <v>5.7597420176131537</v>
      </c>
      <c r="P479" s="223">
        <v>-280.66389311648254</v>
      </c>
      <c r="Q479" s="223">
        <v>98.675527108089781</v>
      </c>
      <c r="R479" s="223"/>
      <c r="S479" s="223"/>
      <c r="T479" s="226">
        <v>90.009702745603349</v>
      </c>
      <c r="U479" s="223">
        <v>10.273820613753102</v>
      </c>
      <c r="V479" s="223">
        <v>1.2598946264841571</v>
      </c>
      <c r="W479" s="223">
        <v>0.26167141314039533</v>
      </c>
      <c r="X479" s="226">
        <v>95.907978807815681</v>
      </c>
      <c r="Y479" s="633">
        <v>270.62542070495061</v>
      </c>
      <c r="Z479" s="666">
        <v>0.28310006818339023</v>
      </c>
      <c r="AA479" s="666">
        <v>6.7373563361202327E-5</v>
      </c>
      <c r="AB479" s="635">
        <v>1.1330667508160086E-3</v>
      </c>
      <c r="AC479" s="635">
        <v>5.1808909599656246E-5</v>
      </c>
      <c r="AD479" s="636">
        <v>3.0911012422276323E-2</v>
      </c>
      <c r="AE479" s="636">
        <v>1.5766994114659702E-3</v>
      </c>
      <c r="AF479" s="637">
        <v>1.4672770091997793</v>
      </c>
      <c r="AG479" s="638">
        <v>5.4309220991560796E-5</v>
      </c>
      <c r="AH479" s="223">
        <v>87.091373191040688</v>
      </c>
      <c r="AI479" s="223">
        <v>13.449845292305925</v>
      </c>
      <c r="AJ479" s="223">
        <v>2.3798497751529402</v>
      </c>
      <c r="AM479" s="346"/>
      <c r="AN479" s="346"/>
      <c r="AO479" s="324"/>
    </row>
    <row r="480" spans="1:41" ht="12" customHeight="1" x14ac:dyDescent="0.2">
      <c r="A480" s="333">
        <v>480</v>
      </c>
      <c r="B480" s="642" t="s">
        <v>15</v>
      </c>
      <c r="C480" s="518"/>
      <c r="D480" s="643" t="s">
        <v>1117</v>
      </c>
      <c r="E480" s="663">
        <v>6.9029077601557506E-2</v>
      </c>
      <c r="F480" s="663">
        <v>1.665996933377465E-2</v>
      </c>
      <c r="G480" s="663">
        <v>8.1953045949027629E-3</v>
      </c>
      <c r="H480" s="663">
        <v>1.0122494775136378E-3</v>
      </c>
      <c r="I480" s="663">
        <v>0.25588824664211324</v>
      </c>
      <c r="J480" s="650">
        <v>8.6659675436758787E-2</v>
      </c>
      <c r="K480" s="664">
        <v>3.6015124305889437E-3</v>
      </c>
      <c r="L480" s="647">
        <v>67.777664032892645</v>
      </c>
      <c r="M480" s="647">
        <v>15.823938640889223</v>
      </c>
      <c r="N480" s="647">
        <v>52.615022979029561</v>
      </c>
      <c r="O480" s="647">
        <v>6.4723366176561337</v>
      </c>
      <c r="P480" s="647">
        <v>1352.9382749441324</v>
      </c>
      <c r="Q480" s="647">
        <v>80.168157657650852</v>
      </c>
      <c r="R480" s="647"/>
      <c r="S480" s="647"/>
      <c r="T480" s="648">
        <v>53.563780857468387</v>
      </c>
      <c r="U480" s="647">
        <v>12.794910754554824</v>
      </c>
      <c r="V480" s="647">
        <v>0.94600985267565518</v>
      </c>
      <c r="W480" s="647">
        <v>0.33074087324573709</v>
      </c>
      <c r="X480" s="648">
        <v>135.23074352198375</v>
      </c>
      <c r="Y480" s="649">
        <v>149.9403137798343</v>
      </c>
      <c r="Z480" s="665">
        <v>0.28304924720729141</v>
      </c>
      <c r="AA480" s="665">
        <v>5.2948828389231392E-5</v>
      </c>
      <c r="AB480" s="653">
        <v>1.4510801689270069E-3</v>
      </c>
      <c r="AC480" s="653">
        <v>5.9743305631896968E-5</v>
      </c>
      <c r="AD480" s="654">
        <v>5.5738658984777451E-2</v>
      </c>
      <c r="AE480" s="654">
        <v>2.1909901608938038E-3</v>
      </c>
      <c r="AF480" s="655">
        <v>1.4672662541868946</v>
      </c>
      <c r="AG480" s="656">
        <v>7.486999304169307E-5</v>
      </c>
      <c r="AH480" s="647">
        <v>52.615022979029561</v>
      </c>
      <c r="AI480" s="647">
        <v>10.909347614808512</v>
      </c>
      <c r="AJ480" s="647">
        <v>1.870657806429503</v>
      </c>
      <c r="AM480" s="346"/>
      <c r="AN480" s="346"/>
      <c r="AO480" s="324"/>
    </row>
    <row r="481" spans="1:41" ht="12" customHeight="1" x14ac:dyDescent="0.2">
      <c r="A481" s="29">
        <v>481</v>
      </c>
      <c r="B481" s="592"/>
      <c r="C481" s="518"/>
      <c r="D481" s="627" t="s">
        <v>1118</v>
      </c>
      <c r="E481" s="668">
        <v>9.1583523575593823E-2</v>
      </c>
      <c r="F481" s="668">
        <v>1.2613572598974035E-2</v>
      </c>
      <c r="G481" s="668">
        <v>1.0965650050040372E-2</v>
      </c>
      <c r="H481" s="668">
        <v>1.1779333753046848E-3</v>
      </c>
      <c r="I481" s="221">
        <v>0.38997394049862188</v>
      </c>
      <c r="J481" s="669">
        <v>7.4247255381457378E-2</v>
      </c>
      <c r="K481" s="604">
        <v>5.2143840192367188E-3</v>
      </c>
      <c r="L481" s="228">
        <v>88.977423880306347</v>
      </c>
      <c r="M481" s="228">
        <v>11.733053478189605</v>
      </c>
      <c r="N481" s="228">
        <v>70.304356161148206</v>
      </c>
      <c r="O481" s="228">
        <v>7.5110825138028963</v>
      </c>
      <c r="P481" s="228">
        <v>1048.1960868578828</v>
      </c>
      <c r="Q481" s="228">
        <v>141.58790205385523</v>
      </c>
      <c r="R481" s="228"/>
      <c r="S481" s="228"/>
      <c r="T481" s="631">
        <v>73.445462369310391</v>
      </c>
      <c r="U481" s="228">
        <v>14.528817921478488</v>
      </c>
      <c r="V481" s="228">
        <v>2.7471825348533887</v>
      </c>
      <c r="W481" s="228">
        <v>9.742358278255514E-2</v>
      </c>
      <c r="X481" s="631">
        <v>72.960677413838255</v>
      </c>
      <c r="Y481" s="633">
        <v>91.980575668256265</v>
      </c>
      <c r="Z481" s="628"/>
      <c r="AA481" s="628"/>
      <c r="AB481" s="628"/>
      <c r="AC481" s="628"/>
      <c r="AD481" s="669"/>
      <c r="AE481" s="669"/>
      <c r="AF481" s="628"/>
      <c r="AG481" s="640"/>
      <c r="AH481" s="228">
        <v>70.304356161148206</v>
      </c>
      <c r="AI481" s="228"/>
      <c r="AJ481" s="228"/>
      <c r="AM481" s="346"/>
      <c r="AN481" s="346"/>
      <c r="AO481" s="324"/>
    </row>
    <row r="482" spans="1:41" ht="12" customHeight="1" x14ac:dyDescent="0.2">
      <c r="A482" s="333">
        <v>482</v>
      </c>
      <c r="B482" s="592"/>
      <c r="C482" s="518"/>
      <c r="D482" s="627" t="s">
        <v>1119</v>
      </c>
      <c r="E482" s="668">
        <v>6.6463673943290322E-2</v>
      </c>
      <c r="F482" s="668">
        <v>1.2518873281791899E-2</v>
      </c>
      <c r="G482" s="668">
        <v>1.0666767994617845E-2</v>
      </c>
      <c r="H482" s="668">
        <v>1.3933679170732229E-3</v>
      </c>
      <c r="I482" s="225">
        <v>0.34675446541772881</v>
      </c>
      <c r="J482" s="669">
        <v>5.0065143972539881E-2</v>
      </c>
      <c r="K482" s="604">
        <v>2.1888528253303408E-3</v>
      </c>
      <c r="L482" s="228">
        <v>65.338069095783595</v>
      </c>
      <c r="M482" s="228">
        <v>11.919254341969539</v>
      </c>
      <c r="N482" s="228">
        <v>68.398255410393531</v>
      </c>
      <c r="O482" s="228">
        <v>8.8874265840780087</v>
      </c>
      <c r="P482" s="228">
        <v>198.01885192378862</v>
      </c>
      <c r="Q482" s="228">
        <v>101.56583664037157</v>
      </c>
      <c r="R482" s="228"/>
      <c r="S482" s="228"/>
      <c r="T482" s="631">
        <v>67.518260469833564</v>
      </c>
      <c r="U482" s="228">
        <v>16.348687284157585</v>
      </c>
      <c r="V482" s="228">
        <v>6.3545572309177373E-2</v>
      </c>
      <c r="W482" s="228">
        <v>0.80097783300885594</v>
      </c>
      <c r="X482" s="631">
        <v>66.201194252933874</v>
      </c>
      <c r="Y482" s="633">
        <v>91.191519183750856</v>
      </c>
      <c r="Z482" s="666">
        <v>0.2830292627060032</v>
      </c>
      <c r="AA482" s="666">
        <v>4.0291191921500113E-5</v>
      </c>
      <c r="AB482" s="635">
        <v>1.3776820993683916E-3</v>
      </c>
      <c r="AC482" s="635">
        <v>6.8747599935437789E-6</v>
      </c>
      <c r="AD482" s="636">
        <v>3.9185665017817714E-2</v>
      </c>
      <c r="AE482" s="636">
        <v>3.9088181107272871E-4</v>
      </c>
      <c r="AF482" s="637">
        <v>1.4672544456280847</v>
      </c>
      <c r="AG482" s="638">
        <v>3.8392512800668798E-5</v>
      </c>
      <c r="AH482" s="228">
        <v>68.398255410393531</v>
      </c>
      <c r="AI482" s="228">
        <v>10.545239008032226</v>
      </c>
      <c r="AJ482" s="228">
        <v>1.4235698293625776</v>
      </c>
      <c r="AM482" s="346"/>
      <c r="AN482" s="346"/>
      <c r="AO482" s="324"/>
    </row>
    <row r="483" spans="1:41" ht="12" customHeight="1" x14ac:dyDescent="0.2">
      <c r="A483" s="29">
        <v>483</v>
      </c>
      <c r="B483" s="592"/>
      <c r="C483" s="518"/>
      <c r="D483" s="627" t="s">
        <v>1120</v>
      </c>
      <c r="E483" s="225">
        <v>0.14780142867369778</v>
      </c>
      <c r="F483" s="225">
        <v>1.7572663599199682E-2</v>
      </c>
      <c r="G483" s="225">
        <v>1.1544739686445059E-2</v>
      </c>
      <c r="H483" s="225">
        <v>7.506135574928092E-4</v>
      </c>
      <c r="I483" s="225">
        <v>0.27342819824160997</v>
      </c>
      <c r="J483" s="639">
        <v>0.11697811454728581</v>
      </c>
      <c r="K483" s="604">
        <v>5.063783721613908E-3</v>
      </c>
      <c r="L483" s="223">
        <v>139.96883931307511</v>
      </c>
      <c r="M483" s="223">
        <v>15.545358607741559</v>
      </c>
      <c r="N483" s="223">
        <v>73.995859320576869</v>
      </c>
      <c r="O483" s="223">
        <v>4.78354114500807</v>
      </c>
      <c r="P483" s="223">
        <v>1910.5564922566373</v>
      </c>
      <c r="Q483" s="223">
        <v>77.709106959002554</v>
      </c>
      <c r="R483" s="223"/>
      <c r="S483" s="223"/>
      <c r="T483" s="226">
        <v>74.31454392260305</v>
      </c>
      <c r="U483" s="223">
        <v>9.5654453425409098</v>
      </c>
      <c r="V483" s="223">
        <v>18.243482591373237</v>
      </c>
      <c r="W483" s="223">
        <v>1.9438847246519804E-5</v>
      </c>
      <c r="X483" s="226">
        <v>75.253139751573855</v>
      </c>
      <c r="Y483" s="633">
        <v>90.542019245124422</v>
      </c>
      <c r="Z483" s="602"/>
      <c r="AA483" s="602"/>
      <c r="AB483" s="602"/>
      <c r="AC483" s="602"/>
      <c r="AD483" s="639"/>
      <c r="AE483" s="639"/>
      <c r="AF483" s="602"/>
      <c r="AG483" s="640"/>
      <c r="AH483" s="223">
        <v>73.995859320576869</v>
      </c>
      <c r="AI483" s="223"/>
      <c r="AJ483" s="223"/>
      <c r="AM483" s="346"/>
      <c r="AN483" s="346"/>
      <c r="AO483" s="324"/>
    </row>
    <row r="484" spans="1:41" ht="12" customHeight="1" x14ac:dyDescent="0.2">
      <c r="A484" s="333">
        <v>484</v>
      </c>
      <c r="B484" s="592"/>
      <c r="C484" s="518"/>
      <c r="D484" s="627" t="s">
        <v>1121</v>
      </c>
      <c r="E484" s="668">
        <v>1.5621874232123203E-2</v>
      </c>
      <c r="F484" s="668">
        <v>2.5749273623917484E-3</v>
      </c>
      <c r="G484" s="668">
        <v>1.0336708934278306E-2</v>
      </c>
      <c r="H484" s="668">
        <v>9.3253348441882128E-4</v>
      </c>
      <c r="I484" s="225">
        <v>0.2736656611487735</v>
      </c>
      <c r="J484" s="669">
        <v>1.5209021610814586E-2</v>
      </c>
      <c r="K484" s="604">
        <v>9.5292836580333209E-4</v>
      </c>
      <c r="L484" s="228">
        <v>15.739563235100778</v>
      </c>
      <c r="M484" s="228">
        <v>2.5743218745821914</v>
      </c>
      <c r="N484" s="228">
        <v>66.292670288238156</v>
      </c>
      <c r="O484" s="228">
        <v>5.9499937259451867</v>
      </c>
      <c r="P484" s="228">
        <v>-4071.0032672317925</v>
      </c>
      <c r="Q484" s="228">
        <v>396.58841936490097</v>
      </c>
      <c r="R484" s="228"/>
      <c r="S484" s="228"/>
      <c r="T484" s="631">
        <v>19.276927655739215</v>
      </c>
      <c r="U484" s="228">
        <v>5.0659174933705371</v>
      </c>
      <c r="V484" s="228">
        <v>75.463136697518479</v>
      </c>
      <c r="W484" s="228">
        <v>3.722926535833904E-18</v>
      </c>
      <c r="X484" s="631">
        <v>71.44453003190668</v>
      </c>
      <c r="Y484" s="633">
        <v>100.20551963805141</v>
      </c>
      <c r="Z484" s="628"/>
      <c r="AA484" s="628"/>
      <c r="AB484" s="628"/>
      <c r="AC484" s="628"/>
      <c r="AD484" s="669"/>
      <c r="AE484" s="669"/>
      <c r="AF484" s="628"/>
      <c r="AG484" s="640"/>
      <c r="AH484" s="228">
        <v>66.292670288238156</v>
      </c>
      <c r="AI484" s="228"/>
      <c r="AJ484" s="228"/>
      <c r="AM484" s="346"/>
      <c r="AN484" s="346"/>
      <c r="AO484" s="324"/>
    </row>
    <row r="485" spans="1:41" ht="12" customHeight="1" x14ac:dyDescent="0.2">
      <c r="A485" s="29">
        <v>485</v>
      </c>
      <c r="B485" s="592"/>
      <c r="C485" s="518"/>
      <c r="D485" s="627" t="s">
        <v>1122</v>
      </c>
      <c r="E485" s="225">
        <v>9.7199263468968539E-2</v>
      </c>
      <c r="F485" s="225">
        <v>2.0744374356269538E-2</v>
      </c>
      <c r="G485" s="225">
        <v>8.3814888535061628E-3</v>
      </c>
      <c r="H485" s="225">
        <v>1.2007247838745233E-3</v>
      </c>
      <c r="I485" s="225">
        <v>0.33562549249412532</v>
      </c>
      <c r="J485" s="639">
        <v>0.10062561492028402</v>
      </c>
      <c r="K485" s="604">
        <v>5.8196285730123679E-3</v>
      </c>
      <c r="L485" s="223">
        <v>94.187753260600061</v>
      </c>
      <c r="M485" s="223">
        <v>19.197503017980846</v>
      </c>
      <c r="N485" s="223">
        <v>53.805377695453693</v>
      </c>
      <c r="O485" s="223">
        <v>7.6760326931245624</v>
      </c>
      <c r="P485" s="223">
        <v>1635.6754866189497</v>
      </c>
      <c r="Q485" s="223">
        <v>107.4176836725875</v>
      </c>
      <c r="R485" s="223"/>
      <c r="S485" s="223"/>
      <c r="T485" s="226">
        <v>54.675454254847452</v>
      </c>
      <c r="U485" s="223">
        <v>15.329346437621046</v>
      </c>
      <c r="V485" s="223">
        <v>4.7799046674788706</v>
      </c>
      <c r="W485" s="223">
        <v>2.8793721519543861E-2</v>
      </c>
      <c r="X485" s="226">
        <v>28.435691614738626</v>
      </c>
      <c r="Y485" s="633">
        <v>129.71738218172044</v>
      </c>
      <c r="Z485" s="602"/>
      <c r="AA485" s="602"/>
      <c r="AB485" s="602"/>
      <c r="AC485" s="602"/>
      <c r="AD485" s="639"/>
      <c r="AE485" s="639"/>
      <c r="AF485" s="602"/>
      <c r="AG485" s="640"/>
      <c r="AH485" s="223">
        <v>53.805377695453693</v>
      </c>
      <c r="AI485" s="223"/>
      <c r="AJ485" s="223"/>
      <c r="AM485" s="346"/>
      <c r="AN485" s="346"/>
      <c r="AO485" s="324"/>
    </row>
    <row r="486" spans="1:41" ht="12" customHeight="1" x14ac:dyDescent="0.2">
      <c r="A486" s="333">
        <v>486</v>
      </c>
      <c r="B486" s="592"/>
      <c r="C486" s="518"/>
      <c r="D486" s="627" t="s">
        <v>1123</v>
      </c>
      <c r="E486" s="668">
        <v>9.299987958267944E-2</v>
      </c>
      <c r="F486" s="668">
        <v>2.0419115119828156E-2</v>
      </c>
      <c r="G486" s="668">
        <v>1.0136092638052303E-2</v>
      </c>
      <c r="H486" s="668">
        <v>1.0910432979676804E-3</v>
      </c>
      <c r="I486" s="225">
        <v>0.24512459420086907</v>
      </c>
      <c r="J486" s="669">
        <v>9.6558819176493144E-2</v>
      </c>
      <c r="K486" s="604">
        <v>4.7143893904018361E-3</v>
      </c>
      <c r="L486" s="228">
        <v>90.294053940207533</v>
      </c>
      <c r="M486" s="228">
        <v>18.969099487083419</v>
      </c>
      <c r="N486" s="228">
        <v>65.012518691643834</v>
      </c>
      <c r="O486" s="228">
        <v>6.9627419914757764</v>
      </c>
      <c r="P486" s="228">
        <v>1558.6689934850622</v>
      </c>
      <c r="Q486" s="228">
        <v>91.59582856186249</v>
      </c>
      <c r="R486" s="228"/>
      <c r="S486" s="228"/>
      <c r="T486" s="631">
        <v>66.101703461608409</v>
      </c>
      <c r="U486" s="228">
        <v>13.829131717944403</v>
      </c>
      <c r="V486" s="228">
        <v>1.8187260405029668</v>
      </c>
      <c r="W486" s="228">
        <v>0.17746109031739254</v>
      </c>
      <c r="X486" s="631">
        <v>72.747370129176801</v>
      </c>
      <c r="Y486" s="633">
        <v>87.071484003539638</v>
      </c>
      <c r="Z486" s="628"/>
      <c r="AA486" s="628"/>
      <c r="AB486" s="628"/>
      <c r="AC486" s="628"/>
      <c r="AD486" s="669"/>
      <c r="AE486" s="669"/>
      <c r="AF486" s="628"/>
      <c r="AG486" s="640"/>
      <c r="AH486" s="228">
        <v>65.012518691643834</v>
      </c>
      <c r="AI486" s="228"/>
      <c r="AJ486" s="228"/>
      <c r="AM486" s="346"/>
      <c r="AN486" s="346"/>
      <c r="AO486" s="324"/>
    </row>
    <row r="487" spans="1:41" ht="12" customHeight="1" x14ac:dyDescent="0.2">
      <c r="A487" s="29">
        <v>487</v>
      </c>
      <c r="B487" s="592"/>
      <c r="C487" s="518"/>
      <c r="D487" s="627" t="s">
        <v>1124</v>
      </c>
      <c r="E487" s="668">
        <v>9.4902901095323983E-2</v>
      </c>
      <c r="F487" s="668">
        <v>1.0014529404245021E-2</v>
      </c>
      <c r="G487" s="668">
        <v>1.22409136726813E-2</v>
      </c>
      <c r="H487" s="668">
        <v>1.1010327074370886E-3</v>
      </c>
      <c r="I487" s="225">
        <v>0.42619203805161371</v>
      </c>
      <c r="J487" s="669">
        <v>6.23244675258098E-2</v>
      </c>
      <c r="K487" s="604">
        <v>2.4942159524007084E-3</v>
      </c>
      <c r="L487" s="228">
        <v>92.060399591644241</v>
      </c>
      <c r="M487" s="228">
        <v>9.2872011145830644</v>
      </c>
      <c r="N487" s="228">
        <v>78.430939713267094</v>
      </c>
      <c r="O487" s="228">
        <v>7.0118810298215832</v>
      </c>
      <c r="P487" s="228">
        <v>685.26128674672702</v>
      </c>
      <c r="Q487" s="228">
        <v>85.428431050426255</v>
      </c>
      <c r="R487" s="228"/>
      <c r="S487" s="228"/>
      <c r="T487" s="631">
        <v>81.991903447221532</v>
      </c>
      <c r="U487" s="228">
        <v>13.209306487194485</v>
      </c>
      <c r="V487" s="228">
        <v>2.3081529576228319</v>
      </c>
      <c r="W487" s="228">
        <v>0.12869816091304331</v>
      </c>
      <c r="X487" s="631">
        <v>97.610295675003542</v>
      </c>
      <c r="Y487" s="633">
        <v>136.85900696599995</v>
      </c>
      <c r="Z487" s="628"/>
      <c r="AA487" s="628"/>
      <c r="AB487" s="628"/>
      <c r="AC487" s="628"/>
      <c r="AD487" s="669"/>
      <c r="AE487" s="669"/>
      <c r="AF487" s="628"/>
      <c r="AG487" s="640"/>
      <c r="AH487" s="228">
        <v>78.430939713267094</v>
      </c>
      <c r="AI487" s="228"/>
      <c r="AJ487" s="228"/>
      <c r="AM487" s="346"/>
      <c r="AN487" s="346"/>
      <c r="AO487" s="324"/>
    </row>
    <row r="488" spans="1:41" ht="12" customHeight="1" x14ac:dyDescent="0.2">
      <c r="A488" s="333">
        <v>488</v>
      </c>
      <c r="B488" s="592"/>
      <c r="C488" s="518"/>
      <c r="D488" s="627" t="s">
        <v>1125</v>
      </c>
      <c r="E488" s="668">
        <v>3.2583496849808165E-2</v>
      </c>
      <c r="F488" s="668">
        <v>7.4511589561937156E-3</v>
      </c>
      <c r="G488" s="668">
        <v>9.9164007703657058E-3</v>
      </c>
      <c r="H488" s="668">
        <v>9.6722999480306729E-4</v>
      </c>
      <c r="I488" s="225">
        <v>0.21326498298165356</v>
      </c>
      <c r="J488" s="669">
        <v>3.5520018177366018E-2</v>
      </c>
      <c r="K488" s="604">
        <v>2.1877766200896842E-3</v>
      </c>
      <c r="L488" s="228">
        <v>32.557152056688011</v>
      </c>
      <c r="M488" s="228">
        <v>7.3270399481723398</v>
      </c>
      <c r="N488" s="228">
        <v>63.610352379872573</v>
      </c>
      <c r="O488" s="228">
        <v>6.1739418739072303</v>
      </c>
      <c r="P488" s="228">
        <v>-667.7976010775742</v>
      </c>
      <c r="Q488" s="228">
        <v>169.8594906368773</v>
      </c>
      <c r="R488" s="228"/>
      <c r="S488" s="228"/>
      <c r="T488" s="631">
        <v>51.108251185640434</v>
      </c>
      <c r="U488" s="228">
        <v>10.317185135884628</v>
      </c>
      <c r="V488" s="228">
        <v>13.43724902054517</v>
      </c>
      <c r="W488" s="228">
        <v>2.4667542067067464E-4</v>
      </c>
      <c r="X488" s="631">
        <v>56.761170218335955</v>
      </c>
      <c r="Y488" s="633">
        <v>90.126717677160528</v>
      </c>
      <c r="Z488" s="628"/>
      <c r="AA488" s="628"/>
      <c r="AB488" s="628"/>
      <c r="AC488" s="628"/>
      <c r="AD488" s="669"/>
      <c r="AE488" s="669"/>
      <c r="AF488" s="628"/>
      <c r="AG488" s="640"/>
      <c r="AH488" s="228">
        <v>63.610352379872573</v>
      </c>
      <c r="AI488" s="228"/>
      <c r="AJ488" s="228"/>
      <c r="AM488" s="346"/>
      <c r="AN488" s="346"/>
      <c r="AO488" s="324"/>
    </row>
    <row r="489" spans="1:41" ht="12" customHeight="1" x14ac:dyDescent="0.2">
      <c r="A489" s="29">
        <v>489</v>
      </c>
      <c r="B489" s="592"/>
      <c r="C489" s="518"/>
      <c r="D489" s="627" t="s">
        <v>1126</v>
      </c>
      <c r="E489" s="225">
        <v>7.9368745522845841E-2</v>
      </c>
      <c r="F489" s="225">
        <v>1.8670379736847879E-2</v>
      </c>
      <c r="G489" s="225">
        <v>1.0167919471298883E-2</v>
      </c>
      <c r="H489" s="225">
        <v>1.8716425937278681E-3</v>
      </c>
      <c r="I489" s="225">
        <v>0.39125255917002227</v>
      </c>
      <c r="J489" s="639">
        <v>6.4175601703156601E-2</v>
      </c>
      <c r="K489" s="604">
        <v>3.2359539604056909E-3</v>
      </c>
      <c r="L489" s="223">
        <v>77.551277215969975</v>
      </c>
      <c r="M489" s="223">
        <v>17.563587292387467</v>
      </c>
      <c r="N489" s="223">
        <v>65.215625697322309</v>
      </c>
      <c r="O489" s="223">
        <v>11.943938356669943</v>
      </c>
      <c r="P489" s="223">
        <v>747.42325367769547</v>
      </c>
      <c r="Q489" s="223">
        <v>106.54989826669276</v>
      </c>
      <c r="R489" s="223"/>
      <c r="S489" s="223"/>
      <c r="T489" s="226">
        <v>67.753603640311681</v>
      </c>
      <c r="U489" s="223">
        <v>22.830702868991334</v>
      </c>
      <c r="V489" s="223">
        <v>0.52625552138458209</v>
      </c>
      <c r="W489" s="223">
        <v>0.46818224050080337</v>
      </c>
      <c r="X489" s="226">
        <v>97.002021429773222</v>
      </c>
      <c r="Y489" s="633">
        <v>156.31434908830045</v>
      </c>
      <c r="Z489" s="666">
        <v>0.28305865244375378</v>
      </c>
      <c r="AA489" s="666">
        <v>3.6031340269907575E-5</v>
      </c>
      <c r="AB489" s="635">
        <v>1.741743342472396E-3</v>
      </c>
      <c r="AC489" s="635">
        <v>2.2884715174725671E-5</v>
      </c>
      <c r="AD489" s="636">
        <v>4.7899296621398899E-2</v>
      </c>
      <c r="AE489" s="636">
        <v>4.5823319814560686E-4</v>
      </c>
      <c r="AF489" s="637">
        <v>1.4672637572641092</v>
      </c>
      <c r="AG489" s="638">
        <v>6.2098967952899881E-5</v>
      </c>
      <c r="AH489" s="223">
        <v>65.215625697322309</v>
      </c>
      <c r="AI489" s="223">
        <v>11.496506270270482</v>
      </c>
      <c r="AJ489" s="223">
        <v>1.2729284181506275</v>
      </c>
      <c r="AM489" s="346"/>
      <c r="AN489" s="346"/>
      <c r="AO489" s="324"/>
    </row>
    <row r="490" spans="1:41" ht="12" customHeight="1" x14ac:dyDescent="0.2">
      <c r="A490" s="333">
        <v>490</v>
      </c>
      <c r="B490" s="592"/>
      <c r="C490" s="518"/>
      <c r="D490" s="627" t="s">
        <v>1127</v>
      </c>
      <c r="E490" s="668">
        <v>0.14818900414781933</v>
      </c>
      <c r="F490" s="668">
        <v>1.2353499314985597E-2</v>
      </c>
      <c r="G490" s="668">
        <v>9.7817564920421839E-3</v>
      </c>
      <c r="H490" s="668">
        <v>6.1541630889405717E-4</v>
      </c>
      <c r="I490" s="225">
        <v>0.37735329125952133</v>
      </c>
      <c r="J490" s="669">
        <v>0.11845876326830516</v>
      </c>
      <c r="K490" s="604">
        <v>5.2680010240795418E-3</v>
      </c>
      <c r="L490" s="228">
        <v>140.31164350458508</v>
      </c>
      <c r="M490" s="228">
        <v>10.924624611055325</v>
      </c>
      <c r="N490" s="228">
        <v>62.750844949527966</v>
      </c>
      <c r="O490" s="228">
        <v>3.9287978774138637</v>
      </c>
      <c r="P490" s="228">
        <v>1933.1057857950807</v>
      </c>
      <c r="Q490" s="228">
        <v>79.619262274702095</v>
      </c>
      <c r="R490" s="228"/>
      <c r="S490" s="228"/>
      <c r="T490" s="631">
        <v>61.358659926476186</v>
      </c>
      <c r="U490" s="228">
        <v>7.8502112381673026</v>
      </c>
      <c r="V490" s="228">
        <v>54.353326119053804</v>
      </c>
      <c r="W490" s="228">
        <v>1.6749451950673595E-13</v>
      </c>
      <c r="X490" s="631">
        <v>113.1885930036857</v>
      </c>
      <c r="Y490" s="633">
        <v>142.9042975630374</v>
      </c>
      <c r="Z490" s="628"/>
      <c r="AA490" s="602"/>
      <c r="AB490" s="602"/>
      <c r="AC490" s="602"/>
      <c r="AD490" s="639"/>
      <c r="AE490" s="639"/>
      <c r="AF490" s="602"/>
      <c r="AG490" s="640"/>
      <c r="AH490" s="228">
        <v>62.750844949527966</v>
      </c>
      <c r="AI490" s="228"/>
      <c r="AJ490" s="228"/>
      <c r="AM490" s="346"/>
      <c r="AN490" s="346"/>
      <c r="AO490" s="324"/>
    </row>
    <row r="491" spans="1:41" ht="12" customHeight="1" x14ac:dyDescent="0.2">
      <c r="A491" s="29">
        <v>491</v>
      </c>
      <c r="B491" s="592"/>
      <c r="C491" s="518"/>
      <c r="D491" s="627" t="s">
        <v>1128</v>
      </c>
      <c r="E491" s="668">
        <v>2.59143919477796E-2</v>
      </c>
      <c r="F491" s="668">
        <v>4.7983296673922713E-3</v>
      </c>
      <c r="G491" s="668">
        <v>8.3676859254139136E-3</v>
      </c>
      <c r="H491" s="668">
        <v>1.0770126090351314E-3</v>
      </c>
      <c r="I491" s="225">
        <v>0.34756526034261465</v>
      </c>
      <c r="J491" s="669">
        <v>2.6535105713830946E-2</v>
      </c>
      <c r="K491" s="604">
        <v>9.8797797090120201E-4</v>
      </c>
      <c r="L491" s="228">
        <v>25.977869340500444</v>
      </c>
      <c r="M491" s="228">
        <v>4.7490732817964467</v>
      </c>
      <c r="N491" s="228">
        <v>53.71713728110484</v>
      </c>
      <c r="O491" s="228">
        <v>6.8852556999830341</v>
      </c>
      <c r="P491" s="228">
        <v>-1553.3372305333125</v>
      </c>
      <c r="Q491" s="228">
        <v>125.33723260366578</v>
      </c>
      <c r="R491" s="228"/>
      <c r="S491" s="228"/>
      <c r="T491" s="631">
        <v>32.412929472724066</v>
      </c>
      <c r="U491" s="228">
        <v>8.8862379482781932</v>
      </c>
      <c r="V491" s="228">
        <v>16.275019831603181</v>
      </c>
      <c r="W491" s="228">
        <v>5.4781606670664696E-5</v>
      </c>
      <c r="X491" s="631">
        <v>75.055797879043851</v>
      </c>
      <c r="Y491" s="633">
        <v>108.55799641882939</v>
      </c>
      <c r="Z491" s="628"/>
      <c r="AA491" s="602"/>
      <c r="AB491" s="602"/>
      <c r="AC491" s="602"/>
      <c r="AD491" s="639"/>
      <c r="AE491" s="639"/>
      <c r="AF491" s="602"/>
      <c r="AG491" s="640"/>
      <c r="AH491" s="228">
        <v>53.71713728110484</v>
      </c>
      <c r="AI491" s="228"/>
      <c r="AJ491" s="228"/>
      <c r="AM491" s="346"/>
      <c r="AN491" s="346"/>
      <c r="AO491" s="324"/>
    </row>
    <row r="492" spans="1:41" ht="12" customHeight="1" x14ac:dyDescent="0.2">
      <c r="A492" s="333">
        <v>492</v>
      </c>
      <c r="B492" s="592"/>
      <c r="C492" s="518"/>
      <c r="D492" s="627" t="s">
        <v>1129</v>
      </c>
      <c r="E492" s="225">
        <v>2.8799439917433549E-2</v>
      </c>
      <c r="F492" s="225">
        <v>3.1601268158232675E-3</v>
      </c>
      <c r="G492" s="225">
        <v>1.1159875700219889E-2</v>
      </c>
      <c r="H492" s="225">
        <v>8.0851297283515873E-4</v>
      </c>
      <c r="I492" s="225">
        <v>0.33012405439503778</v>
      </c>
      <c r="J492" s="639">
        <v>2.0417898875551312E-2</v>
      </c>
      <c r="K492" s="604">
        <v>7.7440365008456171E-4</v>
      </c>
      <c r="L492" s="223">
        <v>28.829293899914692</v>
      </c>
      <c r="M492" s="223">
        <v>3.1189161759137103</v>
      </c>
      <c r="N492" s="223">
        <v>71.542715475397443</v>
      </c>
      <c r="O492" s="223">
        <v>5.1544860706583933</v>
      </c>
      <c r="P492" s="223">
        <v>-2545.804341488958</v>
      </c>
      <c r="Q492" s="223">
        <v>162.81250819288582</v>
      </c>
      <c r="R492" s="223"/>
      <c r="S492" s="223"/>
      <c r="T492" s="226">
        <v>35.957643323012093</v>
      </c>
      <c r="U492" s="223">
        <v>5.959642652072783</v>
      </c>
      <c r="V492" s="223">
        <v>70.801030974202263</v>
      </c>
      <c r="W492" s="223">
        <v>3.9512866947199923E-17</v>
      </c>
      <c r="X492" s="226">
        <v>101.42102540322772</v>
      </c>
      <c r="Y492" s="633">
        <v>152.73884122188446</v>
      </c>
      <c r="Z492" s="602"/>
      <c r="AA492" s="602"/>
      <c r="AB492" s="602"/>
      <c r="AC492" s="602"/>
      <c r="AD492" s="639"/>
      <c r="AE492" s="639"/>
      <c r="AF492" s="602"/>
      <c r="AG492" s="640"/>
      <c r="AH492" s="223">
        <v>71.542715475397443</v>
      </c>
      <c r="AI492" s="223"/>
      <c r="AJ492" s="223"/>
      <c r="AM492" s="346"/>
      <c r="AN492" s="346"/>
      <c r="AO492" s="324"/>
    </row>
    <row r="493" spans="1:41" ht="12" customHeight="1" x14ac:dyDescent="0.2">
      <c r="A493" s="29">
        <v>493</v>
      </c>
      <c r="B493" s="592"/>
      <c r="C493" s="518"/>
      <c r="D493" s="627" t="s">
        <v>1130</v>
      </c>
      <c r="E493" s="225">
        <v>8.0412984855967179E-2</v>
      </c>
      <c r="F493" s="225">
        <v>1.0025403914174431E-2</v>
      </c>
      <c r="G493" s="225">
        <v>9.2594652587876455E-3</v>
      </c>
      <c r="H493" s="225">
        <v>1.2906834321354673E-3</v>
      </c>
      <c r="I493" s="225">
        <v>0.55902101846000796</v>
      </c>
      <c r="J493" s="639">
        <v>6.1313908087401156E-2</v>
      </c>
      <c r="K493" s="604">
        <v>2.6710697004657638E-3</v>
      </c>
      <c r="L493" s="223">
        <v>78.533138475469073</v>
      </c>
      <c r="M493" s="223">
        <v>9.4219760213864827</v>
      </c>
      <c r="N493" s="223">
        <v>59.415691955053106</v>
      </c>
      <c r="O493" s="223">
        <v>8.2439454549981424</v>
      </c>
      <c r="P493" s="223">
        <v>650.264568565633</v>
      </c>
      <c r="Q493" s="223">
        <v>93.532385899271105</v>
      </c>
      <c r="R493" s="223"/>
      <c r="S493" s="223"/>
      <c r="T493" s="226">
        <v>65.88135718390096</v>
      </c>
      <c r="U493" s="223">
        <v>15.463214456036697</v>
      </c>
      <c r="V493" s="223">
        <v>5.1887869052507032</v>
      </c>
      <c r="W493" s="223">
        <v>2.2732974584944346E-2</v>
      </c>
      <c r="X493" s="226">
        <v>74.676641940553182</v>
      </c>
      <c r="Y493" s="633">
        <v>93.598729569459437</v>
      </c>
      <c r="Z493" s="666">
        <v>0.2829904402402198</v>
      </c>
      <c r="AA493" s="666">
        <v>3.0854476304493208E-5</v>
      </c>
      <c r="AB493" s="635">
        <v>1.0083911023415547E-3</v>
      </c>
      <c r="AC493" s="635">
        <v>1.2622035920984315E-5</v>
      </c>
      <c r="AD493" s="636">
        <v>2.7830700570107201E-2</v>
      </c>
      <c r="AE493" s="636">
        <v>2.9271633891800374E-4</v>
      </c>
      <c r="AF493" s="637">
        <v>1.4672740611385795</v>
      </c>
      <c r="AG493" s="638">
        <v>5.4981721536215325E-5</v>
      </c>
      <c r="AH493" s="223">
        <v>59.415691955053106</v>
      </c>
      <c r="AI493" s="223">
        <v>9.0003521869301562</v>
      </c>
      <c r="AJ493" s="223">
        <v>1.0903010108151363</v>
      </c>
      <c r="AM493" s="346"/>
      <c r="AN493" s="346"/>
      <c r="AO493" s="324"/>
    </row>
    <row r="494" spans="1:41" ht="12" customHeight="1" x14ac:dyDescent="0.2">
      <c r="A494" s="333">
        <v>494</v>
      </c>
      <c r="B494" s="592"/>
      <c r="C494" s="518"/>
      <c r="D494" s="627" t="s">
        <v>1131</v>
      </c>
      <c r="E494" s="668">
        <v>0.16311062097409421</v>
      </c>
      <c r="F494" s="668">
        <v>1.7358414637377004E-2</v>
      </c>
      <c r="G494" s="668">
        <v>9.2135549660516004E-3</v>
      </c>
      <c r="H494" s="668">
        <v>8.9665067179709736E-4</v>
      </c>
      <c r="I494" s="225">
        <v>0.4572337024271233</v>
      </c>
      <c r="J494" s="669">
        <v>0.13125665601795317</v>
      </c>
      <c r="K494" s="604">
        <v>7.0013209218147575E-3</v>
      </c>
      <c r="L494" s="228">
        <v>153.42233429443706</v>
      </c>
      <c r="M494" s="228">
        <v>15.153709145426738</v>
      </c>
      <c r="N494" s="228">
        <v>59.122443782515397</v>
      </c>
      <c r="O494" s="228">
        <v>5.7274117837891909</v>
      </c>
      <c r="P494" s="228">
        <v>2114.8457932418951</v>
      </c>
      <c r="Q494" s="228">
        <v>93.521177951160254</v>
      </c>
      <c r="R494" s="228"/>
      <c r="S494" s="228"/>
      <c r="T494" s="631">
        <v>54.286405693840585</v>
      </c>
      <c r="U494" s="228">
        <v>11.370097443787953</v>
      </c>
      <c r="V494" s="228">
        <v>43.93453930152657</v>
      </c>
      <c r="W494" s="228">
        <v>3.3954121709543487E-11</v>
      </c>
      <c r="X494" s="631">
        <v>58.151149437672416</v>
      </c>
      <c r="Y494" s="633">
        <v>78.919774665605402</v>
      </c>
      <c r="Z494" s="666">
        <v>0.2829890098626644</v>
      </c>
      <c r="AA494" s="666">
        <v>3.0955507499787804E-5</v>
      </c>
      <c r="AB494" s="635">
        <v>1.3956928151503212E-3</v>
      </c>
      <c r="AC494" s="635">
        <v>6.6784924038805111E-5</v>
      </c>
      <c r="AD494" s="636">
        <v>3.9744737438902701E-2</v>
      </c>
      <c r="AE494" s="636">
        <v>1.7256607421291081E-3</v>
      </c>
      <c r="AF494" s="637">
        <v>1.4672371402115432</v>
      </c>
      <c r="AG494" s="638">
        <v>5.2748395756196149E-5</v>
      </c>
      <c r="AH494" s="228">
        <v>59.122443782515397</v>
      </c>
      <c r="AI494" s="228">
        <v>8.9182126096790189</v>
      </c>
      <c r="AJ494" s="228">
        <v>1.0938766673239579</v>
      </c>
      <c r="AM494" s="346"/>
      <c r="AN494" s="346"/>
      <c r="AO494" s="324"/>
    </row>
    <row r="495" spans="1:41" ht="12" customHeight="1" x14ac:dyDescent="0.2">
      <c r="A495" s="29">
        <v>495</v>
      </c>
      <c r="B495" s="592"/>
      <c r="C495" s="518"/>
      <c r="D495" s="627" t="s">
        <v>1132</v>
      </c>
      <c r="E495" s="225">
        <v>3.2660712349518492E-2</v>
      </c>
      <c r="F495" s="225">
        <v>7.8596440598376078E-3</v>
      </c>
      <c r="G495" s="225">
        <v>1.0079748801006844E-2</v>
      </c>
      <c r="H495" s="225">
        <v>1.3656118421840552E-3</v>
      </c>
      <c r="I495" s="225">
        <v>0.28149477857587779</v>
      </c>
      <c r="J495" s="639">
        <v>3.2608931744746002E-2</v>
      </c>
      <c r="K495" s="604">
        <v>1.904915118963495E-3</v>
      </c>
      <c r="L495" s="223">
        <v>32.633078486639278</v>
      </c>
      <c r="M495" s="223">
        <v>7.7281427360904349</v>
      </c>
      <c r="N495" s="223">
        <v>64.652937598527501</v>
      </c>
      <c r="O495" s="223">
        <v>8.715450000026296</v>
      </c>
      <c r="P495" s="223">
        <v>-909.80742985427469</v>
      </c>
      <c r="Q495" s="223">
        <v>169.76029110675339</v>
      </c>
      <c r="R495" s="223"/>
      <c r="S495" s="223"/>
      <c r="T495" s="226">
        <v>45.702151270641799</v>
      </c>
      <c r="U495" s="223">
        <v>12.990215650108453</v>
      </c>
      <c r="V495" s="223">
        <v>10.525539838328095</v>
      </c>
      <c r="W495" s="223">
        <v>1.1773685511888387E-3</v>
      </c>
      <c r="X495" s="226">
        <v>65.794308734274637</v>
      </c>
      <c r="Y495" s="633">
        <v>88.913736743455559</v>
      </c>
      <c r="Z495" s="666">
        <v>0.28301151447238071</v>
      </c>
      <c r="AA495" s="666">
        <v>3.6759737004790176E-5</v>
      </c>
      <c r="AB495" s="635">
        <v>1.0644016580846807E-3</v>
      </c>
      <c r="AC495" s="635">
        <v>1.1569172559353185E-5</v>
      </c>
      <c r="AD495" s="636">
        <v>3.0094258060446646E-2</v>
      </c>
      <c r="AE495" s="636">
        <v>1.6026440212931048E-4</v>
      </c>
      <c r="AF495" s="637">
        <v>1.4673012896627575</v>
      </c>
      <c r="AG495" s="638">
        <v>4.5246551735162854E-5</v>
      </c>
      <c r="AH495" s="223">
        <v>64.652937598527501</v>
      </c>
      <c r="AI495" s="223">
        <v>9.847449283417463</v>
      </c>
      <c r="AJ495" s="223">
        <v>1.298877788535264</v>
      </c>
      <c r="AM495" s="346"/>
      <c r="AN495" s="346"/>
      <c r="AO495" s="324"/>
    </row>
    <row r="496" spans="1:41" ht="12" customHeight="1" x14ac:dyDescent="0.2">
      <c r="A496" s="333">
        <v>496</v>
      </c>
      <c r="B496" s="642" t="s">
        <v>1133</v>
      </c>
      <c r="C496" s="518"/>
      <c r="D496" s="643" t="s">
        <v>1134</v>
      </c>
      <c r="E496" s="663">
        <v>2.4354853513582592E-2</v>
      </c>
      <c r="F496" s="663">
        <v>7.2841994231388138E-3</v>
      </c>
      <c r="G496" s="663">
        <v>3.7586582669165954E-3</v>
      </c>
      <c r="H496" s="663">
        <v>4.1919148767725981E-4</v>
      </c>
      <c r="I496" s="663">
        <v>0.18644610371303075</v>
      </c>
      <c r="J496" s="663">
        <v>6.4888802726900494E-2</v>
      </c>
      <c r="K496" s="664">
        <v>2.2845081234034387E-3</v>
      </c>
      <c r="L496" s="647">
        <v>24.433165681801945</v>
      </c>
      <c r="M496" s="647">
        <v>7.2204008458874718</v>
      </c>
      <c r="N496" s="647">
        <v>24.184445842701599</v>
      </c>
      <c r="O496" s="647">
        <v>2.6921630303530564</v>
      </c>
      <c r="P496" s="647">
        <v>770.733219138202</v>
      </c>
      <c r="Q496" s="647">
        <v>74.115284256873892</v>
      </c>
      <c r="R496" s="647"/>
      <c r="S496" s="647"/>
      <c r="T496" s="648">
        <v>24.201723091179019</v>
      </c>
      <c r="U496" s="647">
        <v>5.2900200687167667</v>
      </c>
      <c r="V496" s="647">
        <v>1.186354308153791E-3</v>
      </c>
      <c r="W496" s="647">
        <v>0.97251817666557694</v>
      </c>
      <c r="X496" s="648">
        <v>608.23549722139069</v>
      </c>
      <c r="Y496" s="649">
        <v>837.80141592757002</v>
      </c>
      <c r="Z496" s="665">
        <v>0.282778341674297</v>
      </c>
      <c r="AA496" s="665">
        <v>2.7894524503982741E-5</v>
      </c>
      <c r="AB496" s="653">
        <v>8.9713021890264286E-4</v>
      </c>
      <c r="AC496" s="653">
        <v>3.6625916605903235E-5</v>
      </c>
      <c r="AD496" s="653">
        <v>2.3822683004051465E-2</v>
      </c>
      <c r="AE496" s="653">
        <v>1.153336352191052E-3</v>
      </c>
      <c r="AF496" s="653">
        <v>1.4672509595249139</v>
      </c>
      <c r="AG496" s="656">
        <v>4.7938966155977983E-5</v>
      </c>
      <c r="AH496" s="647">
        <v>24.184445842701599</v>
      </c>
      <c r="AI496" s="647">
        <v>0.74056030287642804</v>
      </c>
      <c r="AJ496" s="647">
        <v>0.98644487193830233</v>
      </c>
      <c r="AM496" s="346"/>
      <c r="AN496" s="346"/>
      <c r="AO496" s="324"/>
    </row>
    <row r="497" spans="1:41" ht="12" customHeight="1" x14ac:dyDescent="0.2">
      <c r="A497" s="29">
        <v>497</v>
      </c>
      <c r="B497" s="592"/>
      <c r="C497" s="518"/>
      <c r="D497" s="627" t="s">
        <v>1135</v>
      </c>
      <c r="E497" s="668">
        <v>2.2638654585167044E-2</v>
      </c>
      <c r="F497" s="668">
        <v>2.5968532932483085E-3</v>
      </c>
      <c r="G497" s="668">
        <v>3.6433557288616525E-3</v>
      </c>
      <c r="H497" s="668">
        <v>2.1013920190797274E-4</v>
      </c>
      <c r="I497" s="668">
        <v>0.25140777467288694</v>
      </c>
      <c r="J497" s="668">
        <v>5.0747901573711778E-2</v>
      </c>
      <c r="K497" s="604">
        <v>1.7341271552304414E-3</v>
      </c>
      <c r="L497" s="228">
        <v>22.730571404550236</v>
      </c>
      <c r="M497" s="228">
        <v>2.5784286697319962</v>
      </c>
      <c r="N497" s="228">
        <v>23.443898695507571</v>
      </c>
      <c r="O497" s="228">
        <v>1.3497267965405106</v>
      </c>
      <c r="P497" s="228">
        <v>229.3957399131136</v>
      </c>
      <c r="Q497" s="228">
        <v>78.930882768946802</v>
      </c>
      <c r="R497" s="228"/>
      <c r="S497" s="228"/>
      <c r="T497" s="631">
        <v>23.343258458686577</v>
      </c>
      <c r="U497" s="228">
        <v>2.5985541403191688</v>
      </c>
      <c r="V497" s="228">
        <v>7.5756656482080326E-2</v>
      </c>
      <c r="W497" s="228">
        <v>0.78313449991039907</v>
      </c>
      <c r="X497" s="631">
        <v>4247.8525616367215</v>
      </c>
      <c r="Y497" s="633">
        <v>2023.9126102005923</v>
      </c>
      <c r="Z497" s="666">
        <v>0.28262980834515794</v>
      </c>
      <c r="AA497" s="666">
        <v>3.3207552519161244E-5</v>
      </c>
      <c r="AB497" s="635">
        <v>8.3967107763666322E-4</v>
      </c>
      <c r="AC497" s="635">
        <v>2.0940243640248353E-5</v>
      </c>
      <c r="AD497" s="635">
        <v>2.1444512262235274E-2</v>
      </c>
      <c r="AE497" s="635">
        <v>5.1852911912430373E-4</v>
      </c>
      <c r="AF497" s="635">
        <v>1.4671907074671198</v>
      </c>
      <c r="AG497" s="638">
        <v>4.11899117543455E-5</v>
      </c>
      <c r="AH497" s="228">
        <v>23.443898695507571</v>
      </c>
      <c r="AI497" s="228">
        <v>-4.53719929382933</v>
      </c>
      <c r="AJ497" s="228">
        <v>1.1749486975063492</v>
      </c>
      <c r="AM497" s="346"/>
      <c r="AN497" s="346"/>
      <c r="AO497" s="324"/>
    </row>
    <row r="498" spans="1:41" ht="12" customHeight="1" x14ac:dyDescent="0.2">
      <c r="A498" s="333">
        <v>498</v>
      </c>
      <c r="B498" s="592"/>
      <c r="C498" s="518"/>
      <c r="D498" s="627" t="s">
        <v>1136</v>
      </c>
      <c r="E498" s="668">
        <v>2.5599961621174738E-2</v>
      </c>
      <c r="F498" s="668">
        <v>2.641192480452951E-3</v>
      </c>
      <c r="G498" s="668">
        <v>3.7801986136882519E-3</v>
      </c>
      <c r="H498" s="668">
        <v>3.5489358261255526E-4</v>
      </c>
      <c r="I498" s="668">
        <v>0.45498051102852949</v>
      </c>
      <c r="J498" s="668">
        <v>5.8401028389282676E-2</v>
      </c>
      <c r="K498" s="604">
        <v>2.35740466862722E-3</v>
      </c>
      <c r="L498" s="228">
        <v>25.666619041901278</v>
      </c>
      <c r="M498" s="228">
        <v>2.614881226011502</v>
      </c>
      <c r="N498" s="228">
        <v>24.32278238990758</v>
      </c>
      <c r="O498" s="228">
        <v>2.2791752888266545</v>
      </c>
      <c r="P498" s="228">
        <v>544.83928943285457</v>
      </c>
      <c r="Q498" s="228">
        <v>88.212350890453706</v>
      </c>
      <c r="R498" s="228"/>
      <c r="S498" s="228"/>
      <c r="T498" s="631">
        <v>24.826740149808654</v>
      </c>
      <c r="U498" s="228">
        <v>4.1298787409788806</v>
      </c>
      <c r="V498" s="228">
        <v>0.27311192232653037</v>
      </c>
      <c r="W498" s="228">
        <v>0.60125130903162505</v>
      </c>
      <c r="X498" s="631">
        <v>649.41133412298996</v>
      </c>
      <c r="Y498" s="633">
        <v>646.36905535709548</v>
      </c>
      <c r="Z498" s="666">
        <v>0.2827375865528719</v>
      </c>
      <c r="AA498" s="666">
        <v>3.0941339219897452E-5</v>
      </c>
      <c r="AB498" s="635">
        <v>5.8091459621473348E-4</v>
      </c>
      <c r="AC498" s="635">
        <v>4.3636571770790105E-5</v>
      </c>
      <c r="AD498" s="635">
        <v>1.7638126375057916E-2</v>
      </c>
      <c r="AE498" s="635">
        <v>1.2491619797158275E-3</v>
      </c>
      <c r="AF498" s="635">
        <v>1.467174374356756</v>
      </c>
      <c r="AG498" s="638">
        <v>3.5510011057620311E-5</v>
      </c>
      <c r="AH498" s="228">
        <v>24.32278238990758</v>
      </c>
      <c r="AI498" s="228">
        <v>-0.70004292952554337</v>
      </c>
      <c r="AJ498" s="228">
        <v>1.0943482823466566</v>
      </c>
      <c r="AM498" s="346"/>
      <c r="AN498" s="346"/>
      <c r="AO498" s="324"/>
    </row>
    <row r="499" spans="1:41" ht="12" customHeight="1" x14ac:dyDescent="0.2">
      <c r="A499" s="29">
        <v>499</v>
      </c>
      <c r="B499" s="592"/>
      <c r="C499" s="518"/>
      <c r="D499" s="627" t="s">
        <v>1137</v>
      </c>
      <c r="E499" s="668">
        <v>2.3643961151471611E-2</v>
      </c>
      <c r="F499" s="668">
        <v>2.1849346872948334E-3</v>
      </c>
      <c r="G499" s="668">
        <v>3.8782245524789103E-3</v>
      </c>
      <c r="H499" s="668">
        <v>2.207161243837079E-4</v>
      </c>
      <c r="I499" s="668">
        <v>0.3079306311532678</v>
      </c>
      <c r="J499" s="668">
        <v>5.6602081507438874E-2</v>
      </c>
      <c r="K499" s="604">
        <v>1.8683330586854409E-3</v>
      </c>
      <c r="L499" s="228">
        <v>23.728255033417401</v>
      </c>
      <c r="M499" s="228">
        <v>2.167302048513648</v>
      </c>
      <c r="N499" s="228">
        <v>24.952287683482471</v>
      </c>
      <c r="O499" s="228">
        <v>1.4173308272345879</v>
      </c>
      <c r="P499" s="228">
        <v>476.06353416235271</v>
      </c>
      <c r="Q499" s="228">
        <v>72.987165991359049</v>
      </c>
      <c r="R499" s="228"/>
      <c r="S499" s="228"/>
      <c r="T499" s="631">
        <v>24.681488336351219</v>
      </c>
      <c r="U499" s="228">
        <v>2.6634736754090134</v>
      </c>
      <c r="V499" s="228">
        <v>0.31143843093908274</v>
      </c>
      <c r="W499" s="228">
        <v>0.57679968255922764</v>
      </c>
      <c r="X499" s="631">
        <v>1525.2997062822483</v>
      </c>
      <c r="Y499" s="633">
        <v>711.59725878703091</v>
      </c>
      <c r="Z499" s="666"/>
      <c r="AA499" s="666"/>
      <c r="AB499" s="635"/>
      <c r="AC499" s="635"/>
      <c r="AD499" s="635"/>
      <c r="AE499" s="635"/>
      <c r="AF499" s="635"/>
      <c r="AG499" s="638"/>
      <c r="AH499" s="228">
        <v>24.952287683482471</v>
      </c>
      <c r="AI499" s="228"/>
      <c r="AJ499" s="228"/>
      <c r="AM499" s="346"/>
      <c r="AN499" s="346"/>
      <c r="AO499" s="324"/>
    </row>
    <row r="500" spans="1:41" ht="12" customHeight="1" x14ac:dyDescent="0.2">
      <c r="A500" s="333">
        <v>500</v>
      </c>
      <c r="B500" s="592"/>
      <c r="C500" s="518"/>
      <c r="D500" s="627" t="s">
        <v>1138</v>
      </c>
      <c r="E500" s="668">
        <v>2.8684782911663424E-2</v>
      </c>
      <c r="F500" s="668">
        <v>4.2795084618166071E-3</v>
      </c>
      <c r="G500" s="668">
        <v>3.9072876642239724E-3</v>
      </c>
      <c r="H500" s="668">
        <v>3.5440582482411224E-4</v>
      </c>
      <c r="I500" s="668">
        <v>0.30398569515572671</v>
      </c>
      <c r="J500" s="668">
        <v>6.408768746251417E-2</v>
      </c>
      <c r="K500" s="604">
        <v>3.1955141102056653E-3</v>
      </c>
      <c r="L500" s="228">
        <v>28.7161258090735</v>
      </c>
      <c r="M500" s="228">
        <v>4.2241709419463467</v>
      </c>
      <c r="N500" s="228">
        <v>25.138914048303157</v>
      </c>
      <c r="O500" s="228">
        <v>2.2757547070752202</v>
      </c>
      <c r="P500" s="228">
        <v>744.52584645093839</v>
      </c>
      <c r="Q500" s="228">
        <v>105.41216979855146</v>
      </c>
      <c r="R500" s="228"/>
      <c r="S500" s="228"/>
      <c r="T500" s="631">
        <v>25.605051485949563</v>
      </c>
      <c r="U500" s="228">
        <v>4.4208013583362114</v>
      </c>
      <c r="V500" s="228">
        <v>0.7429536240420167</v>
      </c>
      <c r="W500" s="228">
        <v>0.38871398324545081</v>
      </c>
      <c r="X500" s="631">
        <v>606.97218164274818</v>
      </c>
      <c r="Y500" s="633">
        <v>546.16037552042371</v>
      </c>
      <c r="Z500" s="666">
        <v>0.28267399005756938</v>
      </c>
      <c r="AA500" s="666">
        <v>3.0057927084200797E-5</v>
      </c>
      <c r="AB500" s="635">
        <v>8.118331775753742E-4</v>
      </c>
      <c r="AC500" s="635">
        <v>1.6164927487692954E-5</v>
      </c>
      <c r="AD500" s="635">
        <v>2.0398459713245574E-2</v>
      </c>
      <c r="AE500" s="635">
        <v>4.1920344133446831E-4</v>
      </c>
      <c r="AF500" s="635">
        <v>1.4672382565614943</v>
      </c>
      <c r="AG500" s="638">
        <v>5.2034622324822781E-5</v>
      </c>
      <c r="AH500" s="228">
        <v>25.138914048303157</v>
      </c>
      <c r="AI500" s="228">
        <v>-2.9314706103366155</v>
      </c>
      <c r="AJ500" s="228">
        <v>1.0633425126266198</v>
      </c>
      <c r="AM500" s="346"/>
      <c r="AN500" s="346"/>
      <c r="AO500" s="324"/>
    </row>
    <row r="501" spans="1:41" ht="12" customHeight="1" x14ac:dyDescent="0.2">
      <c r="A501" s="29">
        <v>501</v>
      </c>
      <c r="B501" s="592"/>
      <c r="C501" s="518"/>
      <c r="D501" s="627" t="s">
        <v>1139</v>
      </c>
      <c r="E501" s="668">
        <v>2.0111872161888623E-2</v>
      </c>
      <c r="F501" s="668">
        <v>2.6081498371479188E-3</v>
      </c>
      <c r="G501" s="668">
        <v>3.9918770323325468E-3</v>
      </c>
      <c r="H501" s="668">
        <v>3.2347584085983124E-4</v>
      </c>
      <c r="I501" s="668">
        <v>0.3124313908698656</v>
      </c>
      <c r="J501" s="668">
        <v>4.3906389907794947E-2</v>
      </c>
      <c r="K501" s="604">
        <v>2.1492887983989837E-3</v>
      </c>
      <c r="L501" s="228">
        <v>20.218611841407185</v>
      </c>
      <c r="M501" s="228">
        <v>2.5960595276498402</v>
      </c>
      <c r="N501" s="228">
        <v>25.682066923848051</v>
      </c>
      <c r="O501" s="228">
        <v>2.0769682462500723</v>
      </c>
      <c r="P501" s="228">
        <v>-115.94064764519102</v>
      </c>
      <c r="Q501" s="228">
        <v>120.65195949523655</v>
      </c>
      <c r="R501" s="228"/>
      <c r="S501" s="228"/>
      <c r="T501" s="631">
        <v>23.801060292543543</v>
      </c>
      <c r="U501" s="228">
        <v>3.6917405460160717</v>
      </c>
      <c r="V501" s="228">
        <v>3.8931936120056068</v>
      </c>
      <c r="W501" s="228">
        <v>4.8482109311318314E-2</v>
      </c>
      <c r="X501" s="631">
        <v>677.56922184312953</v>
      </c>
      <c r="Y501" s="633">
        <v>558.91768429555827</v>
      </c>
      <c r="Z501" s="666">
        <v>0.2826090327154373</v>
      </c>
      <c r="AA501" s="666">
        <v>2.7578813801935822E-5</v>
      </c>
      <c r="AB501" s="635">
        <v>3.3228006072304748E-4</v>
      </c>
      <c r="AC501" s="635">
        <v>6.0714949045120835E-6</v>
      </c>
      <c r="AD501" s="635">
        <v>8.7420095001306489E-3</v>
      </c>
      <c r="AE501" s="635">
        <v>1.8809249354148698E-4</v>
      </c>
      <c r="AF501" s="635">
        <v>1.4672009424322401</v>
      </c>
      <c r="AG501" s="638">
        <v>5.0380528524302261E-5</v>
      </c>
      <c r="AH501" s="228">
        <v>25.682066923848051</v>
      </c>
      <c r="AI501" s="228">
        <v>-5.1991407887100163</v>
      </c>
      <c r="AJ501" s="228">
        <v>0.97586455524602034</v>
      </c>
      <c r="AM501" s="346"/>
      <c r="AN501" s="346"/>
      <c r="AO501" s="324"/>
    </row>
    <row r="502" spans="1:41" ht="12" customHeight="1" x14ac:dyDescent="0.2">
      <c r="A502" s="333">
        <v>502</v>
      </c>
      <c r="B502" s="592"/>
      <c r="C502" s="518"/>
      <c r="D502" s="627" t="s">
        <v>1140</v>
      </c>
      <c r="E502" s="668">
        <v>2.8462826249101354E-2</v>
      </c>
      <c r="F502" s="668">
        <v>3.2826568686439061E-3</v>
      </c>
      <c r="G502" s="668">
        <v>4.1134948899984409E-3</v>
      </c>
      <c r="H502" s="668">
        <v>3.0049676269958722E-4</v>
      </c>
      <c r="I502" s="668">
        <v>0.31670241316844744</v>
      </c>
      <c r="J502" s="668">
        <v>5.2236958448751196E-2</v>
      </c>
      <c r="K502" s="604">
        <v>2.7407087942418616E-3</v>
      </c>
      <c r="L502" s="228">
        <v>28.497015587139085</v>
      </c>
      <c r="M502" s="228">
        <v>3.2409087319514605</v>
      </c>
      <c r="N502" s="228">
        <v>26.462901529815383</v>
      </c>
      <c r="O502" s="228">
        <v>1.9291908759351326</v>
      </c>
      <c r="P502" s="228">
        <v>295.79652436549952</v>
      </c>
      <c r="Q502" s="228">
        <v>119.74794260452182</v>
      </c>
      <c r="R502" s="228"/>
      <c r="S502" s="228"/>
      <c r="T502" s="631">
        <v>26.806615040194504</v>
      </c>
      <c r="U502" s="228">
        <v>3.7029189426131452</v>
      </c>
      <c r="V502" s="228">
        <v>0.40252713000827428</v>
      </c>
      <c r="W502" s="228">
        <v>0.52578923274823164</v>
      </c>
      <c r="X502" s="631">
        <v>564.99954853851978</v>
      </c>
      <c r="Y502" s="633">
        <v>670.58927404717451</v>
      </c>
      <c r="Z502" s="666">
        <v>0.28278890539717338</v>
      </c>
      <c r="AA502" s="666">
        <v>2.3107049203245127E-5</v>
      </c>
      <c r="AB502" s="635">
        <v>5.4541538803408853E-4</v>
      </c>
      <c r="AC502" s="635">
        <v>1.2431747937419523E-5</v>
      </c>
      <c r="AD502" s="635">
        <v>1.7084581962810597E-2</v>
      </c>
      <c r="AE502" s="635">
        <v>4.4954988758631097E-4</v>
      </c>
      <c r="AF502" s="635">
        <v>1.4672115603595446</v>
      </c>
      <c r="AG502" s="638">
        <v>3.7406624529161039E-5</v>
      </c>
      <c r="AH502" s="228">
        <v>26.462901529815383</v>
      </c>
      <c r="AI502" s="228">
        <v>1.1586119264288242</v>
      </c>
      <c r="AJ502" s="228">
        <v>0.81711300416088006</v>
      </c>
      <c r="AM502" s="346"/>
      <c r="AN502" s="346"/>
      <c r="AO502" s="324"/>
    </row>
    <row r="503" spans="1:41" ht="12" customHeight="1" x14ac:dyDescent="0.2">
      <c r="A503" s="29">
        <v>503</v>
      </c>
      <c r="B503" s="592"/>
      <c r="C503" s="518"/>
      <c r="D503" s="627" t="s">
        <v>1141</v>
      </c>
      <c r="E503" s="225">
        <v>2.7822053406659157E-2</v>
      </c>
      <c r="F503" s="225">
        <v>2.7781993058270727E-3</v>
      </c>
      <c r="G503" s="225">
        <v>4.1847438540169703E-3</v>
      </c>
      <c r="H503" s="225">
        <v>2.8262435328533841E-4</v>
      </c>
      <c r="I503" s="225">
        <v>0.33817109767991221</v>
      </c>
      <c r="J503" s="225">
        <v>5.4121263793149313E-2</v>
      </c>
      <c r="K503" s="604">
        <v>2.1175064610557746E-3</v>
      </c>
      <c r="L503" s="223">
        <v>27.864194801750831</v>
      </c>
      <c r="M503" s="223">
        <v>2.744576733255423</v>
      </c>
      <c r="N503" s="223">
        <v>26.920304044484325</v>
      </c>
      <c r="O503" s="223">
        <v>1.8143211698638113</v>
      </c>
      <c r="P503" s="223">
        <v>376.09902496706201</v>
      </c>
      <c r="Q503" s="223">
        <v>88.032989613983673</v>
      </c>
      <c r="R503" s="223"/>
      <c r="S503" s="223"/>
      <c r="T503" s="226">
        <v>27.123485490618208</v>
      </c>
      <c r="U503" s="223">
        <v>3.4326986288958876</v>
      </c>
      <c r="V503" s="223">
        <v>0.11941488494253014</v>
      </c>
      <c r="W503" s="223">
        <v>0.729669916883259</v>
      </c>
      <c r="X503" s="226">
        <v>823.09131160400887</v>
      </c>
      <c r="Y503" s="633">
        <v>772.9888695300458</v>
      </c>
      <c r="Z503" s="666">
        <v>0.2827002266441544</v>
      </c>
      <c r="AA503" s="666">
        <v>3.7522389978649062E-5</v>
      </c>
      <c r="AB503" s="635">
        <v>8.642792391008933E-4</v>
      </c>
      <c r="AC503" s="635">
        <v>2.9725186335461042E-5</v>
      </c>
      <c r="AD503" s="635">
        <v>2.3674067606851833E-2</v>
      </c>
      <c r="AE503" s="635">
        <v>6.8545056514879017E-4</v>
      </c>
      <c r="AF503" s="635">
        <v>1.4671800612835606</v>
      </c>
      <c r="AG503" s="638">
        <v>5.6121382138055784E-5</v>
      </c>
      <c r="AH503" s="223">
        <v>26.920304044484325</v>
      </c>
      <c r="AI503" s="223">
        <v>-1.9617365673788911</v>
      </c>
      <c r="AJ503" s="223">
        <v>1.3272854579589684</v>
      </c>
      <c r="AM503" s="346"/>
      <c r="AN503" s="346"/>
      <c r="AO503" s="324"/>
    </row>
    <row r="504" spans="1:41" ht="12" customHeight="1" x14ac:dyDescent="0.2">
      <c r="A504" s="333">
        <v>504</v>
      </c>
      <c r="B504" s="592"/>
      <c r="C504" s="518"/>
      <c r="D504" s="627" t="s">
        <v>1142</v>
      </c>
      <c r="E504" s="225">
        <v>3.9685041366388368E-2</v>
      </c>
      <c r="F504" s="225">
        <v>1.907758297581337E-2</v>
      </c>
      <c r="G504" s="225">
        <v>4.2342125034790738E-3</v>
      </c>
      <c r="H504" s="225">
        <v>6.6030196094382816E-4</v>
      </c>
      <c r="I504" s="225">
        <v>0.16219722783783533</v>
      </c>
      <c r="J504" s="225">
        <v>0.11597567107099872</v>
      </c>
      <c r="K504" s="604">
        <v>5.0378552588871651E-3</v>
      </c>
      <c r="L504" s="223">
        <v>39.516497381845859</v>
      </c>
      <c r="M504" s="223">
        <v>18.631656395944713</v>
      </c>
      <c r="N504" s="223">
        <v>27.237862691814719</v>
      </c>
      <c r="O504" s="223">
        <v>4.2386326541223909</v>
      </c>
      <c r="P504" s="223">
        <v>1895.0923995584997</v>
      </c>
      <c r="Q504" s="223">
        <v>78.12345151805043</v>
      </c>
      <c r="R504" s="223"/>
      <c r="S504" s="223"/>
      <c r="T504" s="226">
        <v>27.415644552594845</v>
      </c>
      <c r="U504" s="223">
        <v>8.4600254215037616</v>
      </c>
      <c r="V504" s="223">
        <v>0.4389204934324642</v>
      </c>
      <c r="W504" s="223">
        <v>0.50764401576070206</v>
      </c>
      <c r="X504" s="226">
        <v>252.08478930633001</v>
      </c>
      <c r="Y504" s="633">
        <v>419.08151977757808</v>
      </c>
      <c r="Z504" s="29"/>
      <c r="AA504" s="29"/>
      <c r="AB504" s="29"/>
      <c r="AC504" s="29"/>
      <c r="AD504" s="29"/>
      <c r="AE504" s="29"/>
      <c r="AF504" s="29"/>
      <c r="AG504" s="638"/>
      <c r="AH504" s="223">
        <v>27.237862691814719</v>
      </c>
      <c r="AI504" s="380"/>
      <c r="AJ504" s="380"/>
      <c r="AM504" s="346"/>
      <c r="AN504" s="346"/>
      <c r="AO504" s="324"/>
    </row>
    <row r="505" spans="1:41" ht="12" customHeight="1" x14ac:dyDescent="0.2">
      <c r="A505" s="29">
        <v>505</v>
      </c>
      <c r="B505" s="642" t="s">
        <v>1143</v>
      </c>
      <c r="C505" s="518"/>
      <c r="D505" s="643" t="s">
        <v>1144</v>
      </c>
      <c r="E505" s="663">
        <v>1.9697121886004726E-2</v>
      </c>
      <c r="F505" s="663">
        <v>3.627450214923428E-3</v>
      </c>
      <c r="G505" s="663">
        <v>3.1083184306582709E-3</v>
      </c>
      <c r="H505" s="663">
        <v>4.1645492782272226E-4</v>
      </c>
      <c r="I505" s="663">
        <v>0.36375905907015055</v>
      </c>
      <c r="J505" s="663">
        <v>5.8323293237819575E-2</v>
      </c>
      <c r="K505" s="664">
        <v>2.4405526969017862E-3</v>
      </c>
      <c r="L505" s="647">
        <v>19.805700232037328</v>
      </c>
      <c r="M505" s="647">
        <v>3.6121034331779724</v>
      </c>
      <c r="N505" s="647">
        <v>20.006430917867426</v>
      </c>
      <c r="O505" s="647">
        <v>2.6763220916426627</v>
      </c>
      <c r="P505" s="647">
        <v>541.92784012780987</v>
      </c>
      <c r="Q505" s="647">
        <v>91.490625218803999</v>
      </c>
      <c r="R505" s="647"/>
      <c r="S505" s="647"/>
      <c r="T505" s="647">
        <v>19.950869476491718</v>
      </c>
      <c r="U505" s="647">
        <v>4.9611920876459541</v>
      </c>
      <c r="V505" s="647">
        <v>3.0581153210513441E-3</v>
      </c>
      <c r="W505" s="647">
        <v>0.95590362921843219</v>
      </c>
      <c r="X505" s="648">
        <v>143.27532723773504</v>
      </c>
      <c r="Y505" s="649">
        <v>257.00912707931366</v>
      </c>
      <c r="Z505" s="665">
        <v>0.2827156861291229</v>
      </c>
      <c r="AA505" s="665">
        <v>2.3773683123340488E-5</v>
      </c>
      <c r="AB505" s="653">
        <v>4.4672261604996477E-4</v>
      </c>
      <c r="AC505" s="653">
        <v>6.5859093760878645E-6</v>
      </c>
      <c r="AD505" s="653">
        <v>1.1577769885070725E-2</v>
      </c>
      <c r="AE505" s="653">
        <v>1.7149920658277747E-4</v>
      </c>
      <c r="AF505" s="653">
        <v>1.4671712574121836</v>
      </c>
      <c r="AG505" s="656">
        <v>3.9702697142595212E-5</v>
      </c>
      <c r="AH505" s="647">
        <v>20.006430917867426</v>
      </c>
      <c r="AI505" s="647">
        <v>-1.5589749503619699</v>
      </c>
      <c r="AJ505" s="647">
        <v>0.84090428263264061</v>
      </c>
      <c r="AM505" s="346"/>
      <c r="AN505" s="346"/>
      <c r="AO505" s="324"/>
    </row>
    <row r="506" spans="1:41" ht="12" customHeight="1" x14ac:dyDescent="0.2">
      <c r="A506" s="333">
        <v>506</v>
      </c>
      <c r="B506" s="592"/>
      <c r="C506" s="518"/>
      <c r="D506" s="627" t="s">
        <v>1145</v>
      </c>
      <c r="E506" s="668">
        <v>1.8854755392012885E-2</v>
      </c>
      <c r="F506" s="668">
        <v>3.7040339389580422E-3</v>
      </c>
      <c r="G506" s="668">
        <v>3.3016138494545667E-3</v>
      </c>
      <c r="H506" s="668">
        <v>1.9713663934505047E-4</v>
      </c>
      <c r="I506" s="668">
        <v>0.15196970507357355</v>
      </c>
      <c r="J506" s="668">
        <v>6.3812023540066695E-2</v>
      </c>
      <c r="K506" s="604">
        <v>2.1929360740613594E-3</v>
      </c>
      <c r="L506" s="228">
        <v>18.966550911535602</v>
      </c>
      <c r="M506" s="228">
        <v>3.6914126085215155</v>
      </c>
      <c r="N506" s="228">
        <v>21.248512421626064</v>
      </c>
      <c r="O506" s="228">
        <v>1.2666424633882445</v>
      </c>
      <c r="P506" s="228">
        <v>735.40601231744915</v>
      </c>
      <c r="Q506" s="228">
        <v>72.759709446105276</v>
      </c>
      <c r="R506" s="228"/>
      <c r="S506" s="228"/>
      <c r="T506" s="228">
        <v>21.100124735125583</v>
      </c>
      <c r="U506" s="228">
        <v>2.4869070995654781</v>
      </c>
      <c r="V506" s="228">
        <v>0.37781796991684113</v>
      </c>
      <c r="W506" s="228">
        <v>0.53877437991691957</v>
      </c>
      <c r="X506" s="631">
        <v>249.82835020649196</v>
      </c>
      <c r="Y506" s="633">
        <v>1841.354218344989</v>
      </c>
      <c r="Z506" s="666">
        <v>0.28270101783479701</v>
      </c>
      <c r="AA506" s="666">
        <v>3.1551919557282997E-5</v>
      </c>
      <c r="AB506" s="635">
        <v>1.8863530620115943E-3</v>
      </c>
      <c r="AC506" s="635">
        <v>6.7405835707255726E-5</v>
      </c>
      <c r="AD506" s="635">
        <v>5.7906030010150843E-2</v>
      </c>
      <c r="AE506" s="635">
        <v>2.4351190925660164E-3</v>
      </c>
      <c r="AF506" s="635">
        <v>1.4672342412591997</v>
      </c>
      <c r="AG506" s="638">
        <v>4.1712038247313936E-5</v>
      </c>
      <c r="AH506" s="228">
        <v>21.248512421626064</v>
      </c>
      <c r="AI506" s="228">
        <v>-2.0760655040463933</v>
      </c>
      <c r="AJ506" s="228">
        <v>1.1160879362564271</v>
      </c>
      <c r="AM506" s="346"/>
      <c r="AN506" s="346"/>
      <c r="AO506" s="324"/>
    </row>
    <row r="507" spans="1:41" ht="12" customHeight="1" x14ac:dyDescent="0.2">
      <c r="A507" s="29">
        <v>507</v>
      </c>
      <c r="B507" s="592"/>
      <c r="C507" s="518"/>
      <c r="D507" s="627" t="s">
        <v>1146</v>
      </c>
      <c r="E507" s="668">
        <v>2.1896902496877278E-2</v>
      </c>
      <c r="F507" s="668">
        <v>2.6862225353578963E-3</v>
      </c>
      <c r="G507" s="668">
        <v>3.3135812706055665E-3</v>
      </c>
      <c r="H507" s="668">
        <v>1.7069716892568421E-4</v>
      </c>
      <c r="I507" s="668">
        <v>0.20996136722697498</v>
      </c>
      <c r="J507" s="668">
        <v>5.8665773081617988E-2</v>
      </c>
      <c r="K507" s="604">
        <v>1.3980154572807355E-3</v>
      </c>
      <c r="L507" s="228">
        <v>21.993814804154958</v>
      </c>
      <c r="M507" s="228">
        <v>2.6690998211410752</v>
      </c>
      <c r="N507" s="228">
        <v>21.325405045203627</v>
      </c>
      <c r="O507" s="228">
        <v>1.0967504787638027</v>
      </c>
      <c r="P507" s="228">
        <v>554.71517853373905</v>
      </c>
      <c r="Q507" s="228">
        <v>51.98950838701208</v>
      </c>
      <c r="R507" s="228"/>
      <c r="S507" s="228"/>
      <c r="T507" s="228">
        <v>21.38071826590372</v>
      </c>
      <c r="U507" s="228">
        <v>2.1486813850958315</v>
      </c>
      <c r="V507" s="228">
        <v>6.2911268876193513E-2</v>
      </c>
      <c r="W507" s="228">
        <v>0.80195294092520686</v>
      </c>
      <c r="X507" s="631">
        <v>152.91136759694265</v>
      </c>
      <c r="Y507" s="633">
        <v>2367.8198550559964</v>
      </c>
      <c r="Z507" s="666">
        <v>0.2826811820868716</v>
      </c>
      <c r="AA507" s="666">
        <v>2.7054546468661689E-5</v>
      </c>
      <c r="AB507" s="635">
        <v>2.9341824642908111E-3</v>
      </c>
      <c r="AC507" s="635">
        <v>2.8481435868179569E-5</v>
      </c>
      <c r="AD507" s="635">
        <v>9.8512623055707932E-2</v>
      </c>
      <c r="AE507" s="635">
        <v>1.708338033569384E-3</v>
      </c>
      <c r="AF507" s="635">
        <v>1.4672656917771172</v>
      </c>
      <c r="AG507" s="638">
        <v>3.5772849072987696E-5</v>
      </c>
      <c r="AH507" s="228">
        <v>21.325405045203627</v>
      </c>
      <c r="AI507" s="228">
        <v>-2.7921046867263835</v>
      </c>
      <c r="AJ507" s="228">
        <v>0.95706924206746369</v>
      </c>
      <c r="AM507" s="346"/>
      <c r="AN507" s="346"/>
      <c r="AO507" s="324"/>
    </row>
    <row r="508" spans="1:41" ht="12" customHeight="1" x14ac:dyDescent="0.2">
      <c r="A508" s="333">
        <v>508</v>
      </c>
      <c r="B508" s="592"/>
      <c r="C508" s="518"/>
      <c r="D508" s="627" t="s">
        <v>1147</v>
      </c>
      <c r="E508" s="225">
        <v>2.0391706411355199E-2</v>
      </c>
      <c r="F508" s="225">
        <v>1.6732550754087606E-3</v>
      </c>
      <c r="G508" s="225">
        <v>3.4085462294148384E-3</v>
      </c>
      <c r="H508" s="225">
        <v>1.4077161339689389E-4</v>
      </c>
      <c r="I508" s="225">
        <v>0.25165601928248527</v>
      </c>
      <c r="J508" s="225">
        <v>4.6591199624099418E-2</v>
      </c>
      <c r="K508" s="604">
        <v>1.3719078613486147E-3</v>
      </c>
      <c r="L508" s="223">
        <v>20.497110697664169</v>
      </c>
      <c r="M508" s="223">
        <v>1.6650418037219223</v>
      </c>
      <c r="N508" s="223">
        <v>21.935537807821632</v>
      </c>
      <c r="O508" s="223">
        <v>0.9043894717166695</v>
      </c>
      <c r="P508" s="223">
        <v>28.323792940944898</v>
      </c>
      <c r="Q508" s="223">
        <v>70.596969996286603</v>
      </c>
      <c r="R508" s="223"/>
      <c r="S508" s="223"/>
      <c r="T508" s="223">
        <v>21.712022961627735</v>
      </c>
      <c r="U508" s="223">
        <v>1.7316516235697785</v>
      </c>
      <c r="V508" s="223">
        <v>0.73124275627744706</v>
      </c>
      <c r="W508" s="223">
        <v>0.39247958263230531</v>
      </c>
      <c r="X508" s="226">
        <v>325.74626710191751</v>
      </c>
      <c r="Y508" s="633">
        <v>2829.5580618436115</v>
      </c>
      <c r="Z508" s="666">
        <v>0.2827212437293673</v>
      </c>
      <c r="AA508" s="666">
        <v>2.9683309884765526E-5</v>
      </c>
      <c r="AB508" s="635">
        <v>2.3569389072897037E-3</v>
      </c>
      <c r="AC508" s="635">
        <v>4.4541736894992596E-5</v>
      </c>
      <c r="AD508" s="635">
        <v>7.8875121657802028E-2</v>
      </c>
      <c r="AE508" s="635">
        <v>1.3716704971700685E-3</v>
      </c>
      <c r="AF508" s="635">
        <v>1.4672134899484155</v>
      </c>
      <c r="AG508" s="638">
        <v>2.6115549617017103E-5</v>
      </c>
      <c r="AH508" s="223">
        <v>21.935537807821632</v>
      </c>
      <c r="AI508" s="223">
        <v>-1.3469164820702377</v>
      </c>
      <c r="AJ508" s="223">
        <v>1.049914378318866</v>
      </c>
      <c r="AM508" s="346"/>
      <c r="AN508" s="346"/>
      <c r="AO508" s="324"/>
    </row>
    <row r="509" spans="1:41" ht="12" customHeight="1" x14ac:dyDescent="0.2">
      <c r="A509" s="29">
        <v>509</v>
      </c>
      <c r="B509" s="642" t="s">
        <v>1148</v>
      </c>
      <c r="C509" s="518"/>
      <c r="D509" s="643" t="s">
        <v>1149</v>
      </c>
      <c r="E509" s="663">
        <v>7.0266125757681611E-2</v>
      </c>
      <c r="F509" s="663">
        <v>4.7307466637729325E-3</v>
      </c>
      <c r="G509" s="663">
        <v>1.0875391368303752E-2</v>
      </c>
      <c r="H509" s="663">
        <v>3.4852762002068156E-4</v>
      </c>
      <c r="I509" s="663">
        <v>0.23800091524502426</v>
      </c>
      <c r="J509" s="663">
        <v>4.9634825117579703E-2</v>
      </c>
      <c r="K509" s="664">
        <v>1.2262326349706154E-3</v>
      </c>
      <c r="L509" s="647">
        <v>68.951955333895341</v>
      </c>
      <c r="M509" s="647">
        <v>4.4881547458542457</v>
      </c>
      <c r="N509" s="647">
        <v>69.728796723514108</v>
      </c>
      <c r="O509" s="647">
        <v>2.2225819440689105</v>
      </c>
      <c r="P509" s="647">
        <v>177.92826022886857</v>
      </c>
      <c r="Q509" s="647">
        <v>57.603749261238093</v>
      </c>
      <c r="R509" s="647"/>
      <c r="S509" s="647"/>
      <c r="T509" s="647">
        <v>69.630629712125398</v>
      </c>
      <c r="U509" s="647">
        <v>4.2967369814057896</v>
      </c>
      <c r="V509" s="647">
        <v>2.969396706243687E-2</v>
      </c>
      <c r="W509" s="647">
        <v>0.86318658788042157</v>
      </c>
      <c r="X509" s="648">
        <v>429.6811425168338</v>
      </c>
      <c r="Y509" s="649">
        <v>920.47962292095758</v>
      </c>
      <c r="Z509" s="665">
        <v>0.28297388945972923</v>
      </c>
      <c r="AA509" s="665">
        <v>3.0485853410193357E-5</v>
      </c>
      <c r="AB509" s="653">
        <v>1.9085548403940658E-3</v>
      </c>
      <c r="AC509" s="653">
        <v>1.0353994040863136E-4</v>
      </c>
      <c r="AD509" s="653">
        <v>5.3313497089322509E-2</v>
      </c>
      <c r="AE509" s="653">
        <v>3.5583037007388785E-3</v>
      </c>
      <c r="AF509" s="653">
        <v>1.4672298003172419</v>
      </c>
      <c r="AG509" s="656">
        <v>3.8863843277494739E-5</v>
      </c>
      <c r="AH509" s="647">
        <v>69.728796723514108</v>
      </c>
      <c r="AI509" s="647">
        <v>8.5920192316518396</v>
      </c>
      <c r="AJ509" s="647">
        <v>1.1491782549642588</v>
      </c>
      <c r="AM509" s="346"/>
      <c r="AN509" s="346"/>
      <c r="AO509" s="324"/>
    </row>
    <row r="510" spans="1:41" ht="12" customHeight="1" x14ac:dyDescent="0.2">
      <c r="A510" s="333">
        <v>510</v>
      </c>
      <c r="B510" s="592"/>
      <c r="C510" s="518"/>
      <c r="D510" s="627" t="s">
        <v>1150</v>
      </c>
      <c r="E510" s="668">
        <v>7.1995000558701727E-2</v>
      </c>
      <c r="F510" s="668">
        <v>4.2390501881193823E-3</v>
      </c>
      <c r="G510" s="668">
        <v>1.0629626031879559E-2</v>
      </c>
      <c r="H510" s="668">
        <v>3.4748704482290022E-4</v>
      </c>
      <c r="I510" s="668">
        <v>0.27760316764180321</v>
      </c>
      <c r="J510" s="668">
        <v>4.7276012764520994E-2</v>
      </c>
      <c r="K510" s="604">
        <v>1.1138863276635928E-3</v>
      </c>
      <c r="L510" s="228">
        <v>70.590850362804403</v>
      </c>
      <c r="M510" s="228">
        <v>4.0151863774349259</v>
      </c>
      <c r="N510" s="228">
        <v>68.161345597383729</v>
      </c>
      <c r="O510" s="228">
        <v>2.2164850071153501</v>
      </c>
      <c r="P510" s="228">
        <v>63.192229550551772</v>
      </c>
      <c r="Q510" s="228">
        <v>56.119397533251188</v>
      </c>
      <c r="R510" s="228"/>
      <c r="S510" s="228"/>
      <c r="T510" s="228">
        <v>68.528276937579889</v>
      </c>
      <c r="U510" s="228">
        <v>4.2635842220529785</v>
      </c>
      <c r="V510" s="228">
        <v>0.36613689203804944</v>
      </c>
      <c r="W510" s="228">
        <v>0.54511628976540805</v>
      </c>
      <c r="X510" s="631">
        <v>581.49797009512065</v>
      </c>
      <c r="Y510" s="633">
        <v>1098.3816057829881</v>
      </c>
      <c r="Z510" s="666">
        <v>0.2829958826582441</v>
      </c>
      <c r="AA510" s="666">
        <v>3.1838545459966978E-5</v>
      </c>
      <c r="AB510" s="635">
        <v>3.4258047893492281E-3</v>
      </c>
      <c r="AC510" s="635">
        <v>5.350307586693355E-5</v>
      </c>
      <c r="AD510" s="635">
        <v>9.1977661376073869E-2</v>
      </c>
      <c r="AE510" s="635">
        <v>2.0926230027926676E-3</v>
      </c>
      <c r="AF510" s="635">
        <v>1.4672113042724109</v>
      </c>
      <c r="AG510" s="638">
        <v>3.7407534123158188E-5</v>
      </c>
      <c r="AH510" s="228">
        <v>68.161345597383729</v>
      </c>
      <c r="AI510" s="228">
        <v>9.256426749840216</v>
      </c>
      <c r="AJ510" s="228">
        <v>1.1250533103485587</v>
      </c>
      <c r="AM510" s="346"/>
      <c r="AN510" s="346"/>
      <c r="AO510" s="324"/>
    </row>
    <row r="511" spans="1:41" ht="12" customHeight="1" x14ac:dyDescent="0.2">
      <c r="A511" s="29">
        <v>511</v>
      </c>
      <c r="B511" s="592"/>
      <c r="C511" s="518"/>
      <c r="D511" s="627" t="s">
        <v>1151</v>
      </c>
      <c r="E511" s="668">
        <v>7.531292619092779E-2</v>
      </c>
      <c r="F511" s="668">
        <v>7.6194397217023892E-3</v>
      </c>
      <c r="G511" s="668">
        <v>1.0886183423180727E-2</v>
      </c>
      <c r="H511" s="668">
        <v>5.28891929111941E-4</v>
      </c>
      <c r="I511" s="668">
        <v>0.24010863608559385</v>
      </c>
      <c r="J511" s="668">
        <v>5.1753877476601803E-2</v>
      </c>
      <c r="K511" s="604">
        <v>1.3689665686788151E-3</v>
      </c>
      <c r="L511" s="228">
        <v>73.728703204594993</v>
      </c>
      <c r="M511" s="228">
        <v>7.1947893308918927</v>
      </c>
      <c r="N511" s="228">
        <v>69.797617949994873</v>
      </c>
      <c r="O511" s="228">
        <v>3.3727401645612258</v>
      </c>
      <c r="P511" s="228">
        <v>274.55095648395377</v>
      </c>
      <c r="Q511" s="228">
        <v>60.602336610702544</v>
      </c>
      <c r="R511" s="228"/>
      <c r="S511" s="228"/>
      <c r="T511" s="228">
        <v>70.217719456605479</v>
      </c>
      <c r="U511" s="228">
        <v>6.5678330255872979</v>
      </c>
      <c r="V511" s="228">
        <v>0.29921839722361143</v>
      </c>
      <c r="W511" s="228">
        <v>0.58437203947783656</v>
      </c>
      <c r="X511" s="631">
        <v>347.82679672156235</v>
      </c>
      <c r="Y511" s="633">
        <v>811.96495944068056</v>
      </c>
      <c r="Z511" s="666">
        <v>0.28301693423787866</v>
      </c>
      <c r="AA511" s="666">
        <v>2.8286155337940014E-5</v>
      </c>
      <c r="AB511" s="635">
        <v>3.0511498067159466E-3</v>
      </c>
      <c r="AC511" s="635">
        <v>2.7896872993588977E-5</v>
      </c>
      <c r="AD511" s="635">
        <v>8.054099183598605E-2</v>
      </c>
      <c r="AE511" s="635">
        <v>1.0654616314445702E-3</v>
      </c>
      <c r="AF511" s="635">
        <v>1.4672103848309814</v>
      </c>
      <c r="AG511" s="638">
        <v>3.4975751033023711E-5</v>
      </c>
      <c r="AH511" s="228">
        <v>69.797617949994873</v>
      </c>
      <c r="AI511" s="228">
        <v>10.057756657553655</v>
      </c>
      <c r="AJ511" s="228">
        <v>0.99945098388230036</v>
      </c>
      <c r="AM511" s="346"/>
      <c r="AN511" s="346"/>
      <c r="AO511" s="324"/>
    </row>
    <row r="512" spans="1:41" ht="12" customHeight="1" x14ac:dyDescent="0.2">
      <c r="A512" s="333">
        <v>512</v>
      </c>
      <c r="B512" s="592"/>
      <c r="C512" s="518"/>
      <c r="D512" s="627" t="s">
        <v>1152</v>
      </c>
      <c r="E512" s="668">
        <v>7.1854039975989187E-2</v>
      </c>
      <c r="F512" s="668">
        <v>4.7504218654205489E-3</v>
      </c>
      <c r="G512" s="668">
        <v>1.0850988335533255E-2</v>
      </c>
      <c r="H512" s="668">
        <v>4.1590568239393172E-4</v>
      </c>
      <c r="I512" s="668">
        <v>0.28987754445343833</v>
      </c>
      <c r="J512" s="668">
        <v>4.816890106482484E-2</v>
      </c>
      <c r="K512" s="604">
        <v>8.823179232581419E-4</v>
      </c>
      <c r="L512" s="228">
        <v>70.457325115118067</v>
      </c>
      <c r="M512" s="228">
        <v>4.5001443088993973</v>
      </c>
      <c r="N512" s="228">
        <v>69.573175212982051</v>
      </c>
      <c r="O512" s="228">
        <v>2.6523199960654704</v>
      </c>
      <c r="P512" s="228">
        <v>107.57301545309114</v>
      </c>
      <c r="Q512" s="228">
        <v>43.268222360103273</v>
      </c>
      <c r="R512" s="228"/>
      <c r="S512" s="228"/>
      <c r="T512" s="228">
        <v>69.728114853814006</v>
      </c>
      <c r="U512" s="228">
        <v>5.0630685336308536</v>
      </c>
      <c r="V512" s="228">
        <v>3.8360766885230983E-2</v>
      </c>
      <c r="W512" s="228">
        <v>0.84472210417536187</v>
      </c>
      <c r="X512" s="631">
        <v>494.82448082507409</v>
      </c>
      <c r="Y512" s="633">
        <v>2086.4999732773595</v>
      </c>
      <c r="Z512" s="666">
        <v>0.28301979441680408</v>
      </c>
      <c r="AA512" s="666">
        <v>4.2320343648532138E-5</v>
      </c>
      <c r="AB512" s="635">
        <v>4.2905501757615708E-3</v>
      </c>
      <c r="AC512" s="635">
        <v>1.5977108724250463E-4</v>
      </c>
      <c r="AD512" s="635">
        <v>0.11115248956245101</v>
      </c>
      <c r="AE512" s="635">
        <v>4.3039343812963093E-3</v>
      </c>
      <c r="AF512" s="635">
        <v>1.4671506578882532</v>
      </c>
      <c r="AG512" s="638">
        <v>5.5974938005681371E-5</v>
      </c>
      <c r="AH512" s="228">
        <v>69.573175212982051</v>
      </c>
      <c r="AI512" s="228">
        <v>10.101591903019372</v>
      </c>
      <c r="AJ512" s="228">
        <v>1.4953139138461404</v>
      </c>
      <c r="AM512" s="346"/>
      <c r="AN512" s="346"/>
      <c r="AO512" s="324"/>
    </row>
    <row r="513" spans="1:41" ht="12" customHeight="1" x14ac:dyDescent="0.2">
      <c r="A513" s="29">
        <v>513</v>
      </c>
      <c r="B513" s="592"/>
      <c r="C513" s="518"/>
      <c r="D513" s="627" t="s">
        <v>1153</v>
      </c>
      <c r="E513" s="668">
        <v>7.3360820424024711E-2</v>
      </c>
      <c r="F513" s="668">
        <v>5.0929892117216637E-3</v>
      </c>
      <c r="G513" s="668">
        <v>1.0762465441472234E-2</v>
      </c>
      <c r="H513" s="668">
        <v>4.7001661402929564E-4</v>
      </c>
      <c r="I513" s="668">
        <v>0.31453057384762217</v>
      </c>
      <c r="J513" s="668">
        <v>5.1254346707823008E-2</v>
      </c>
      <c r="K513" s="604">
        <v>1.1309169400585788E-3</v>
      </c>
      <c r="L513" s="228">
        <v>71.883717978378883</v>
      </c>
      <c r="M513" s="228">
        <v>4.8178905337342108</v>
      </c>
      <c r="N513" s="228">
        <v>69.008620956563647</v>
      </c>
      <c r="O513" s="228">
        <v>2.9976595590962658</v>
      </c>
      <c r="P513" s="228">
        <v>252.28537345009863</v>
      </c>
      <c r="Q513" s="228">
        <v>50.755506050491945</v>
      </c>
      <c r="R513" s="228"/>
      <c r="S513" s="228"/>
      <c r="T513" s="228">
        <v>69.558420411426624</v>
      </c>
      <c r="U513" s="228">
        <v>5.7053491769346589</v>
      </c>
      <c r="V513" s="228">
        <v>0.35698935532654419</v>
      </c>
      <c r="W513" s="228">
        <v>0.5501863421494626</v>
      </c>
      <c r="X513" s="631">
        <v>459.79618016471892</v>
      </c>
      <c r="Y513" s="633">
        <v>1033.0490920255181</v>
      </c>
      <c r="Z513" s="666">
        <v>0.28299272653821184</v>
      </c>
      <c r="AA513" s="666">
        <v>2.6839259876793948E-5</v>
      </c>
      <c r="AB513" s="635">
        <v>2.9311737964859324E-3</v>
      </c>
      <c r="AC513" s="635">
        <v>3.909399673837459E-5</v>
      </c>
      <c r="AD513" s="635">
        <v>7.7258343783094721E-2</v>
      </c>
      <c r="AE513" s="635">
        <v>1.260013977585182E-3</v>
      </c>
      <c r="AF513" s="635">
        <v>1.4672074431902495</v>
      </c>
      <c r="AG513" s="638">
        <v>3.3203187456557459E-5</v>
      </c>
      <c r="AH513" s="228">
        <v>69.008620956563647</v>
      </c>
      <c r="AI513" s="228">
        <v>9.1870550388357852</v>
      </c>
      <c r="AJ513" s="228">
        <v>0.94840811653051105</v>
      </c>
      <c r="AM513" s="346"/>
      <c r="AN513" s="346"/>
      <c r="AO513" s="324"/>
    </row>
    <row r="514" spans="1:41" ht="12" customHeight="1" x14ac:dyDescent="0.2">
      <c r="A514" s="333">
        <v>514</v>
      </c>
      <c r="B514" s="592"/>
      <c r="C514" s="518"/>
      <c r="D514" s="627" t="s">
        <v>1154</v>
      </c>
      <c r="E514" s="225">
        <v>6.5833590256656679E-2</v>
      </c>
      <c r="F514" s="225">
        <v>4.9353223208194706E-3</v>
      </c>
      <c r="G514" s="225">
        <v>1.0099514781101777E-2</v>
      </c>
      <c r="H514" s="225">
        <v>4.1010818041645864E-4</v>
      </c>
      <c r="I514" s="225">
        <v>0.27083198094803684</v>
      </c>
      <c r="J514" s="225">
        <v>4.8060059841591438E-2</v>
      </c>
      <c r="K514" s="604">
        <v>1.0867610641216905E-3</v>
      </c>
      <c r="L514" s="223">
        <v>64.73798736524445</v>
      </c>
      <c r="M514" s="223">
        <v>4.7017120615551136</v>
      </c>
      <c r="N514" s="223">
        <v>64.779084516979893</v>
      </c>
      <c r="O514" s="223">
        <v>2.6172937930867128</v>
      </c>
      <c r="P514" s="223">
        <v>102.22682318756065</v>
      </c>
      <c r="Q514" s="223">
        <v>53.467851621492024</v>
      </c>
      <c r="R514" s="223"/>
      <c r="S514" s="223"/>
      <c r="T514" s="223">
        <v>64.772598190217238</v>
      </c>
      <c r="U514" s="223">
        <v>5.0180178512795131</v>
      </c>
      <c r="V514" s="223">
        <v>7.5766290791573444E-5</v>
      </c>
      <c r="W514" s="223">
        <v>0.99301667041949548</v>
      </c>
      <c r="X514" s="226">
        <v>586.53104923944841</v>
      </c>
      <c r="Y514" s="633">
        <v>1333.7166695069502</v>
      </c>
      <c r="Z514" s="666">
        <v>0.28298483360162469</v>
      </c>
      <c r="AA514" s="666">
        <v>4.5820599928788374E-5</v>
      </c>
      <c r="AB514" s="635">
        <v>3.0960961263119813E-3</v>
      </c>
      <c r="AC514" s="635">
        <v>3.7803823560757551E-5</v>
      </c>
      <c r="AD514" s="635">
        <v>7.9050035356940551E-2</v>
      </c>
      <c r="AE514" s="635">
        <v>7.2434477543651234E-4</v>
      </c>
      <c r="AF514" s="635">
        <v>1.4672114388326523</v>
      </c>
      <c r="AG514" s="638">
        <v>2.8536025100886145E-5</v>
      </c>
      <c r="AH514" s="223">
        <v>64.779084516979893</v>
      </c>
      <c r="AI514" s="223">
        <v>8.820672843988234</v>
      </c>
      <c r="AJ514" s="223">
        <v>1.6191892457845596</v>
      </c>
      <c r="AM514" s="346"/>
      <c r="AN514" s="346"/>
      <c r="AO514" s="324"/>
    </row>
    <row r="515" spans="1:41" ht="12" customHeight="1" x14ac:dyDescent="0.2">
      <c r="A515" s="29">
        <v>515</v>
      </c>
      <c r="B515" s="592"/>
      <c r="C515" s="518"/>
      <c r="D515" s="627" t="s">
        <v>1155</v>
      </c>
      <c r="E515" s="668">
        <v>6.9409784409573197E-2</v>
      </c>
      <c r="F515" s="668">
        <v>5.9262490091362688E-3</v>
      </c>
      <c r="G515" s="668">
        <v>1.0362073913002532E-2</v>
      </c>
      <c r="H515" s="668">
        <v>3.6804441210220722E-4</v>
      </c>
      <c r="I515" s="668">
        <v>0.2080004845376458</v>
      </c>
      <c r="J515" s="668">
        <v>5.6108049723997813E-2</v>
      </c>
      <c r="K515" s="604">
        <v>1.6918856409019157E-3</v>
      </c>
      <c r="L515" s="228">
        <v>68.139201837007505</v>
      </c>
      <c r="M515" s="228">
        <v>5.6268540843577188</v>
      </c>
      <c r="N515" s="228">
        <v>66.45450851962012</v>
      </c>
      <c r="O515" s="228">
        <v>2.3482341420772079</v>
      </c>
      <c r="P515" s="228">
        <v>456.64677258922825</v>
      </c>
      <c r="Q515" s="228">
        <v>66.900110791646256</v>
      </c>
      <c r="R515" s="228"/>
      <c r="S515" s="228"/>
      <c r="T515" s="228">
        <v>66.601062510118226</v>
      </c>
      <c r="U515" s="228">
        <v>4.5929914035750539</v>
      </c>
      <c r="V515" s="228">
        <v>8.9468801870684303E-2</v>
      </c>
      <c r="W515" s="228">
        <v>0.76485251107310581</v>
      </c>
      <c r="X515" s="631">
        <v>238.74273770888973</v>
      </c>
      <c r="Y515" s="633">
        <v>804.2272092334797</v>
      </c>
      <c r="Z515" s="666">
        <v>0.28299721498400437</v>
      </c>
      <c r="AA515" s="666">
        <v>3.2114786527139328E-5</v>
      </c>
      <c r="AB515" s="635">
        <v>2.4890275787780628E-3</v>
      </c>
      <c r="AC515" s="635">
        <v>5.7004171900491066E-5</v>
      </c>
      <c r="AD515" s="635">
        <v>6.4107784049600672E-2</v>
      </c>
      <c r="AE515" s="635">
        <v>1.7415585530309245E-3</v>
      </c>
      <c r="AF515" s="635">
        <v>1.4672016834506336</v>
      </c>
      <c r="AG515" s="638">
        <v>3.8638716895492512E-5</v>
      </c>
      <c r="AH515" s="228">
        <v>66.45450851962012</v>
      </c>
      <c r="AI515" s="228">
        <v>9.3049903517206936</v>
      </c>
      <c r="AJ515" s="228">
        <v>1.1348092782098413</v>
      </c>
      <c r="AM515" s="346"/>
      <c r="AN515" s="346"/>
      <c r="AO515" s="324"/>
    </row>
    <row r="516" spans="1:41" ht="12" customHeight="1" x14ac:dyDescent="0.2">
      <c r="A516" s="333">
        <v>516</v>
      </c>
      <c r="B516" s="592"/>
      <c r="C516" s="518"/>
      <c r="D516" s="627" t="s">
        <v>1156</v>
      </c>
      <c r="E516" s="668">
        <v>7.1245559057432517E-2</v>
      </c>
      <c r="F516" s="668">
        <v>6.4436729871448495E-3</v>
      </c>
      <c r="G516" s="668">
        <v>1.0859518439800795E-2</v>
      </c>
      <c r="H516" s="668">
        <v>4.8278496699096646E-4</v>
      </c>
      <c r="I516" s="668">
        <v>0.2457748741292726</v>
      </c>
      <c r="J516" s="668">
        <v>4.8774292050865427E-2</v>
      </c>
      <c r="K516" s="604">
        <v>1.5952281952264101E-3</v>
      </c>
      <c r="L516" s="228">
        <v>69.880738539474592</v>
      </c>
      <c r="M516" s="228">
        <v>6.1076531861029526</v>
      </c>
      <c r="N516" s="228">
        <v>69.627573293163749</v>
      </c>
      <c r="O516" s="228">
        <v>3.078797598823813</v>
      </c>
      <c r="P516" s="228">
        <v>136.99539739049089</v>
      </c>
      <c r="Q516" s="228">
        <v>76.837220341515305</v>
      </c>
      <c r="R516" s="228"/>
      <c r="S516" s="228"/>
      <c r="T516" s="228">
        <v>69.66031430919729</v>
      </c>
      <c r="U516" s="228">
        <v>5.9500895003242782</v>
      </c>
      <c r="V516" s="228">
        <v>1.7070547567905124E-3</v>
      </c>
      <c r="W516" s="228">
        <v>0.9670390421929268</v>
      </c>
      <c r="X516" s="631">
        <v>298.92242969877572</v>
      </c>
      <c r="Y516" s="633">
        <v>694.51559264040282</v>
      </c>
      <c r="Z516" s="666">
        <v>0.28296294374958086</v>
      </c>
      <c r="AA516" s="666">
        <v>3.6655633164597948E-5</v>
      </c>
      <c r="AB516" s="635">
        <v>3.019009290963136E-3</v>
      </c>
      <c r="AC516" s="635">
        <v>8.445462448421838E-5</v>
      </c>
      <c r="AD516" s="635">
        <v>7.6016318925521784E-2</v>
      </c>
      <c r="AE516" s="635">
        <v>2.1160463517852475E-3</v>
      </c>
      <c r="AF516" s="635">
        <v>1.4672436492626988</v>
      </c>
      <c r="AG516" s="638">
        <v>4.390207153238768E-5</v>
      </c>
      <c r="AH516" s="228">
        <v>69.627573293163749</v>
      </c>
      <c r="AI516" s="228">
        <v>8.1496207375696557</v>
      </c>
      <c r="AJ516" s="228">
        <v>1.2954216788555106</v>
      </c>
      <c r="AM516" s="346"/>
      <c r="AN516" s="346"/>
      <c r="AO516" s="324"/>
    </row>
    <row r="517" spans="1:41" ht="12" customHeight="1" x14ac:dyDescent="0.2">
      <c r="A517" s="29">
        <v>517</v>
      </c>
      <c r="B517" s="592"/>
      <c r="C517" s="518"/>
      <c r="D517" s="627" t="s">
        <v>1157</v>
      </c>
      <c r="E517" s="668">
        <v>6.9487571606843268E-2</v>
      </c>
      <c r="F517" s="668">
        <v>4.4422393670823417E-3</v>
      </c>
      <c r="G517" s="668">
        <v>1.0790922234442878E-2</v>
      </c>
      <c r="H517" s="668">
        <v>2.9948148465973031E-4</v>
      </c>
      <c r="I517" s="668">
        <v>0.21706339786695747</v>
      </c>
      <c r="J517" s="668">
        <v>4.7811645202766706E-2</v>
      </c>
      <c r="K517" s="604">
        <v>1.2666034041278614E-3</v>
      </c>
      <c r="L517" s="228">
        <v>68.213056528239974</v>
      </c>
      <c r="M517" s="228">
        <v>4.2175100408777331</v>
      </c>
      <c r="N517" s="228">
        <v>69.190109385129688</v>
      </c>
      <c r="O517" s="228">
        <v>1.9099713378138394</v>
      </c>
      <c r="P517" s="228">
        <v>89.959291193590488</v>
      </c>
      <c r="Q517" s="228">
        <v>62.783218546249543</v>
      </c>
      <c r="R517" s="228"/>
      <c r="S517" s="228"/>
      <c r="T517" s="228">
        <v>69.08644413264085</v>
      </c>
      <c r="U517" s="228">
        <v>3.7128573259692641</v>
      </c>
      <c r="V517" s="228">
        <v>5.3258057496438894E-2</v>
      </c>
      <c r="W517" s="228">
        <v>0.81748839518210403</v>
      </c>
      <c r="X517" s="631">
        <v>364.87288050097663</v>
      </c>
      <c r="Y517" s="633">
        <v>946.68689959060282</v>
      </c>
      <c r="Z517" s="666">
        <v>0.28296449094660098</v>
      </c>
      <c r="AA517" s="666">
        <v>4.1174889799487627E-5</v>
      </c>
      <c r="AB517" s="635">
        <v>2.8730034611726247E-3</v>
      </c>
      <c r="AC517" s="635">
        <v>1.1632124147132114E-5</v>
      </c>
      <c r="AD517" s="635">
        <v>7.2980922600788631E-2</v>
      </c>
      <c r="AE517" s="635">
        <v>3.157603015390729E-4</v>
      </c>
      <c r="AF517" s="635">
        <v>1.4672146771357688</v>
      </c>
      <c r="AG517" s="638">
        <v>3.7834466639164684E-5</v>
      </c>
      <c r="AH517" s="228">
        <v>69.190109385129688</v>
      </c>
      <c r="AI517" s="228">
        <v>8.1910275244480175</v>
      </c>
      <c r="AJ517" s="228">
        <v>1.4551256824397043</v>
      </c>
      <c r="AM517" s="346"/>
      <c r="AN517" s="346"/>
      <c r="AO517" s="324"/>
    </row>
    <row r="518" spans="1:41" ht="12" customHeight="1" x14ac:dyDescent="0.2">
      <c r="A518" s="333">
        <v>518</v>
      </c>
      <c r="B518" s="592"/>
      <c r="C518" s="518"/>
      <c r="D518" s="627" t="s">
        <v>1158</v>
      </c>
      <c r="E518" s="668">
        <v>6.6095087008132505E-2</v>
      </c>
      <c r="F518" s="668">
        <v>2.1415914597602725E-2</v>
      </c>
      <c r="G518" s="668">
        <v>1.0198270431436948E-2</v>
      </c>
      <c r="H518" s="668">
        <v>8.9071228889993066E-4</v>
      </c>
      <c r="I518" s="668">
        <v>0.13477628360247768</v>
      </c>
      <c r="J518" s="668">
        <v>5.7525664348926926E-2</v>
      </c>
      <c r="K518" s="604">
        <v>2.8382680609074814E-3</v>
      </c>
      <c r="L518" s="228">
        <v>64.987075783720499</v>
      </c>
      <c r="M518" s="228">
        <v>20.397201916976595</v>
      </c>
      <c r="N518" s="228">
        <v>65.409308269191797</v>
      </c>
      <c r="O518" s="228">
        <v>5.6839340349424505</v>
      </c>
      <c r="P518" s="228">
        <v>511.7428272728863</v>
      </c>
      <c r="Q518" s="228">
        <v>108.43170936550067</v>
      </c>
      <c r="R518" s="228"/>
      <c r="S518" s="228"/>
      <c r="T518" s="228">
        <v>65.39240433051306</v>
      </c>
      <c r="U518" s="228">
        <v>11.249726388262802</v>
      </c>
      <c r="V518" s="228">
        <v>4.2758642937268789E-4</v>
      </c>
      <c r="W518" s="228">
        <v>0.98350540049592838</v>
      </c>
      <c r="X518" s="631">
        <v>285.4506962757888</v>
      </c>
      <c r="Y518" s="633">
        <v>602.54352882414037</v>
      </c>
      <c r="Z518" s="666"/>
      <c r="AA518" s="666"/>
      <c r="AB518" s="635"/>
      <c r="AC518" s="635"/>
      <c r="AD518" s="636"/>
      <c r="AE518" s="636"/>
      <c r="AF518" s="637"/>
      <c r="AG518" s="638"/>
      <c r="AH518" s="228">
        <v>65.409308269191797</v>
      </c>
      <c r="AI518" s="228"/>
      <c r="AJ518" s="228"/>
      <c r="AM518" s="346"/>
      <c r="AN518" s="346"/>
      <c r="AO518" s="324"/>
    </row>
    <row r="519" spans="1:41" ht="12" customHeight="1" x14ac:dyDescent="0.2">
      <c r="A519" s="29">
        <v>519</v>
      </c>
      <c r="B519" s="592"/>
      <c r="C519" s="518"/>
      <c r="D519" s="627" t="s">
        <v>1159</v>
      </c>
      <c r="E519" s="668">
        <v>6.7794791187567358E-2</v>
      </c>
      <c r="F519" s="668">
        <v>9.72746171179544E-3</v>
      </c>
      <c r="G519" s="668">
        <v>1.0730448916293819E-2</v>
      </c>
      <c r="H519" s="668">
        <v>8.5142103052346493E-4</v>
      </c>
      <c r="I519" s="668">
        <v>0.27649882086209121</v>
      </c>
      <c r="J519" s="668">
        <v>5.2941976781141389E-2</v>
      </c>
      <c r="K519" s="604">
        <v>2.7198736774643418E-3</v>
      </c>
      <c r="L519" s="228">
        <v>66.604639278422056</v>
      </c>
      <c r="M519" s="228">
        <v>9.2499980847226997</v>
      </c>
      <c r="N519" s="228">
        <v>68.804423573013011</v>
      </c>
      <c r="O519" s="228">
        <v>5.4303425923292341</v>
      </c>
      <c r="P519" s="228">
        <v>326.31102683648277</v>
      </c>
      <c r="Q519" s="228">
        <v>116.61795788799157</v>
      </c>
      <c r="R519" s="228"/>
      <c r="S519" s="228"/>
      <c r="T519" s="228">
        <v>68.409681875001198</v>
      </c>
      <c r="U519" s="228">
        <v>10.331672518158072</v>
      </c>
      <c r="V519" s="228">
        <v>5.5527188896497826E-2</v>
      </c>
      <c r="W519" s="228">
        <v>0.81371045261633346</v>
      </c>
      <c r="X519" s="631">
        <v>211.2256346401301</v>
      </c>
      <c r="Y519" s="633">
        <v>237.03358831843678</v>
      </c>
      <c r="Z519" s="666"/>
      <c r="AA519" s="666"/>
      <c r="AB519" s="635"/>
      <c r="AC519" s="635"/>
      <c r="AD519" s="636"/>
      <c r="AE519" s="636"/>
      <c r="AF519" s="637"/>
      <c r="AG519" s="638"/>
      <c r="AH519" s="228">
        <v>68.804423573013011</v>
      </c>
      <c r="AI519" s="228"/>
      <c r="AJ519" s="228"/>
      <c r="AM519" s="346"/>
      <c r="AN519" s="346"/>
      <c r="AO519" s="324"/>
    </row>
    <row r="520" spans="1:41" ht="12" customHeight="1" x14ac:dyDescent="0.2">
      <c r="A520" s="333">
        <v>520</v>
      </c>
      <c r="B520" s="592"/>
      <c r="C520" s="518"/>
      <c r="D520" s="627" t="s">
        <v>1160</v>
      </c>
      <c r="E520" s="668">
        <v>7.1002755587553021E-2</v>
      </c>
      <c r="F520" s="668">
        <v>8.5437847791939893E-3</v>
      </c>
      <c r="G520" s="668">
        <v>1.0913786908158491E-2</v>
      </c>
      <c r="H520" s="668">
        <v>1.2871202964116716E-3</v>
      </c>
      <c r="I520" s="668">
        <v>0.49004795041844029</v>
      </c>
      <c r="J520" s="668">
        <v>4.3919608022631403E-2</v>
      </c>
      <c r="K520" s="604">
        <v>2.3221791282866922E-3</v>
      </c>
      <c r="L520" s="228">
        <v>69.650570516507344</v>
      </c>
      <c r="M520" s="228">
        <v>8.1000858589837055</v>
      </c>
      <c r="N520" s="228">
        <v>69.973642779017183</v>
      </c>
      <c r="O520" s="228">
        <v>8.2077330830044186</v>
      </c>
      <c r="P520" s="228">
        <v>-115.19880381863561</v>
      </c>
      <c r="Q520" s="228">
        <v>130.29929053086227</v>
      </c>
      <c r="R520" s="228"/>
      <c r="S520" s="228"/>
      <c r="T520" s="228">
        <v>69.807875151001369</v>
      </c>
      <c r="U520" s="228">
        <v>14.073604969620332</v>
      </c>
      <c r="V520" s="228">
        <v>1.5391293984600655E-3</v>
      </c>
      <c r="W520" s="228">
        <v>0.96870912288946442</v>
      </c>
      <c r="X520" s="631">
        <v>81.853362842167556</v>
      </c>
      <c r="Y520" s="633">
        <v>81.174549522687599</v>
      </c>
      <c r="Z520" s="666"/>
      <c r="AA520" s="666"/>
      <c r="AB520" s="635"/>
      <c r="AC520" s="635"/>
      <c r="AD520" s="636"/>
      <c r="AE520" s="636"/>
      <c r="AF520" s="637"/>
      <c r="AG520" s="638"/>
      <c r="AH520" s="228">
        <v>69.973642779017183</v>
      </c>
      <c r="AI520" s="228"/>
      <c r="AJ520" s="228"/>
      <c r="AM520" s="346"/>
      <c r="AN520" s="346"/>
      <c r="AO520" s="324"/>
    </row>
    <row r="521" spans="1:41" ht="12" customHeight="1" x14ac:dyDescent="0.2">
      <c r="A521" s="29">
        <v>521</v>
      </c>
      <c r="B521" s="592"/>
      <c r="C521" s="518"/>
      <c r="D521" s="627" t="s">
        <v>1161</v>
      </c>
      <c r="E521" s="668">
        <v>7.086177329914653E-2</v>
      </c>
      <c r="F521" s="668">
        <v>5.8518717608868898E-3</v>
      </c>
      <c r="G521" s="668">
        <v>1.0542896482491581E-2</v>
      </c>
      <c r="H521" s="668">
        <v>4.3021019528754708E-4</v>
      </c>
      <c r="I521" s="668">
        <v>0.24706315107455293</v>
      </c>
      <c r="J521" s="668">
        <v>5.0895480555986507E-2</v>
      </c>
      <c r="K521" s="604">
        <v>1.1895453277120773E-3</v>
      </c>
      <c r="L521" s="228">
        <v>69.516900973234783</v>
      </c>
      <c r="M521" s="228">
        <v>5.5487006483860579</v>
      </c>
      <c r="N521" s="228">
        <v>67.60810772055882</v>
      </c>
      <c r="O521" s="228">
        <v>2.7443793963065302</v>
      </c>
      <c r="P521" s="228">
        <v>236.0991467452852</v>
      </c>
      <c r="Q521" s="228">
        <v>53.920956467087713</v>
      </c>
      <c r="R521" s="228"/>
      <c r="S521" s="228"/>
      <c r="T521" s="228">
        <v>67.840835964622684</v>
      </c>
      <c r="U521" s="228">
        <v>5.3188862597780231</v>
      </c>
      <c r="V521" s="228">
        <v>0.11814283834118464</v>
      </c>
      <c r="W521" s="228">
        <v>0.73105649682417928</v>
      </c>
      <c r="X521" s="631">
        <v>810.99927014780963</v>
      </c>
      <c r="Y521" s="633">
        <v>1437.383073320093</v>
      </c>
      <c r="Z521" s="666"/>
      <c r="AA521" s="666"/>
      <c r="AB521" s="635"/>
      <c r="AC521" s="635"/>
      <c r="AD521" s="636"/>
      <c r="AE521" s="636"/>
      <c r="AF521" s="637"/>
      <c r="AG521" s="638"/>
      <c r="AH521" s="228">
        <v>67.60810772055882</v>
      </c>
      <c r="AI521" s="228"/>
      <c r="AJ521" s="228"/>
      <c r="AM521" s="346"/>
      <c r="AN521" s="346"/>
      <c r="AO521" s="324"/>
    </row>
    <row r="522" spans="1:41" ht="12" customHeight="1" x14ac:dyDescent="0.2">
      <c r="A522" s="333">
        <v>522</v>
      </c>
      <c r="B522" s="592"/>
      <c r="C522" s="518"/>
      <c r="D522" s="627" t="s">
        <v>1162</v>
      </c>
      <c r="E522" s="225">
        <v>6.6638890218556207E-2</v>
      </c>
      <c r="F522" s="225">
        <v>7.2344830560915046E-3</v>
      </c>
      <c r="G522" s="225">
        <v>1.0707822832687276E-2</v>
      </c>
      <c r="H522" s="225">
        <v>6.0284128252996612E-4</v>
      </c>
      <c r="I522" s="225">
        <v>0.25929375949381617</v>
      </c>
      <c r="J522" s="225">
        <v>4.5118292745577118E-2</v>
      </c>
      <c r="K522" s="604">
        <v>1.2487670937290447E-3</v>
      </c>
      <c r="L522" s="223">
        <v>65.504879299801971</v>
      </c>
      <c r="M522" s="223">
        <v>6.8868401120494624</v>
      </c>
      <c r="N522" s="223">
        <v>68.660113347673942</v>
      </c>
      <c r="O522" s="223">
        <v>3.8449930884789394</v>
      </c>
      <c r="P522" s="223">
        <v>-49.263197028367237</v>
      </c>
      <c r="Q522" s="223">
        <v>67.345487793168587</v>
      </c>
      <c r="R522" s="223"/>
      <c r="S522" s="223"/>
      <c r="T522" s="223">
        <v>68.141861272724213</v>
      </c>
      <c r="U522" s="223">
        <v>7.343333710779703</v>
      </c>
      <c r="V522" s="223">
        <v>0.2057947958122783</v>
      </c>
      <c r="W522" s="223">
        <v>0.65008526656299392</v>
      </c>
      <c r="X522" s="226">
        <v>442.45944749408687</v>
      </c>
      <c r="Y522" s="633">
        <v>1006.5928894972517</v>
      </c>
      <c r="Z522" s="666"/>
      <c r="AA522" s="666"/>
      <c r="AB522" s="635"/>
      <c r="AC522" s="635"/>
      <c r="AD522" s="636"/>
      <c r="AE522" s="636"/>
      <c r="AF522" s="637"/>
      <c r="AG522" s="638"/>
      <c r="AH522" s="223">
        <v>68.660113347673942</v>
      </c>
      <c r="AI522" s="223"/>
      <c r="AJ522" s="223"/>
      <c r="AM522" s="346"/>
      <c r="AN522" s="346"/>
      <c r="AO522" s="324"/>
    </row>
    <row r="523" spans="1:41" ht="12" customHeight="1" x14ac:dyDescent="0.2">
      <c r="A523" s="29">
        <v>523</v>
      </c>
      <c r="B523" s="642" t="s">
        <v>14</v>
      </c>
      <c r="C523" s="518"/>
      <c r="D523" s="643" t="s">
        <v>1163</v>
      </c>
      <c r="E523" s="644">
        <v>9.2456816138280204E-2</v>
      </c>
      <c r="F523" s="644">
        <v>1.0750031472021113E-2</v>
      </c>
      <c r="G523" s="644">
        <v>1.1440242820690144E-2</v>
      </c>
      <c r="H523" s="644">
        <v>9.1415928506526957E-4</v>
      </c>
      <c r="I523" s="644">
        <v>0.34362585602750573</v>
      </c>
      <c r="J523" s="682">
        <v>6.3367179969585297E-2</v>
      </c>
      <c r="K523" s="683">
        <v>2.7757676126367969E-3</v>
      </c>
      <c r="L523" s="647">
        <v>89.789429501100201</v>
      </c>
      <c r="M523" s="647">
        <v>9.9916075559423234</v>
      </c>
      <c r="N523" s="647">
        <v>73.329882969973809</v>
      </c>
      <c r="O523" s="647">
        <v>5.8263940176227695</v>
      </c>
      <c r="P523" s="647">
        <v>720.57693188597761</v>
      </c>
      <c r="Q523" s="647">
        <v>92.968219609725153</v>
      </c>
      <c r="R523" s="647"/>
      <c r="S523" s="647"/>
      <c r="T523" s="648">
        <v>75.683468462698784</v>
      </c>
      <c r="U523" s="647">
        <v>11.31066707178449</v>
      </c>
      <c r="V523" s="647">
        <v>2.855348554002497</v>
      </c>
      <c r="W523" s="647">
        <v>9.1068940438853829E-2</v>
      </c>
      <c r="X523" s="648">
        <v>68.497246918255755</v>
      </c>
      <c r="Y523" s="649">
        <v>85.268603547408048</v>
      </c>
      <c r="Z523" s="644"/>
      <c r="AA523" s="644"/>
      <c r="AB523" s="644"/>
      <c r="AC523" s="644"/>
      <c r="AD523" s="650"/>
      <c r="AE523" s="650"/>
      <c r="AF523" s="644"/>
      <c r="AG523" s="651"/>
      <c r="AH523" s="647">
        <v>73.329882969973809</v>
      </c>
      <c r="AI523" s="647"/>
      <c r="AJ523" s="647"/>
      <c r="AM523" s="346"/>
      <c r="AN523" s="346"/>
      <c r="AO523" s="324"/>
    </row>
    <row r="524" spans="1:41" ht="12" customHeight="1" x14ac:dyDescent="0.2">
      <c r="A524" s="333">
        <v>524</v>
      </c>
      <c r="B524" s="592"/>
      <c r="C524" s="518"/>
      <c r="D524" s="627" t="s">
        <v>1164</v>
      </c>
      <c r="E524" s="628">
        <v>8.3756949808422784E-2</v>
      </c>
      <c r="F524" s="628">
        <v>7.3422299019367627E-3</v>
      </c>
      <c r="G524" s="628">
        <v>1.1716722085446182E-2</v>
      </c>
      <c r="H524" s="628">
        <v>5.5763200567081079E-4</v>
      </c>
      <c r="I524" s="602">
        <v>0.27145912320423371</v>
      </c>
      <c r="J524" s="238">
        <v>4.8489284680994914E-2</v>
      </c>
      <c r="K524" s="684">
        <v>1.5578679846241703E-3</v>
      </c>
      <c r="L524" s="228">
        <v>81.67097713701466</v>
      </c>
      <c r="M524" s="228">
        <v>6.8790108491208199</v>
      </c>
      <c r="N524" s="228">
        <v>75.091782709236682</v>
      </c>
      <c r="O524" s="228">
        <v>3.5530962287008929</v>
      </c>
      <c r="P524" s="228">
        <v>123.20962503228228</v>
      </c>
      <c r="Q524" s="228">
        <v>75.671759627669559</v>
      </c>
      <c r="R524" s="228"/>
      <c r="S524" s="228"/>
      <c r="T524" s="631">
        <v>75.92428734144238</v>
      </c>
      <c r="U524" s="228">
        <v>6.8906629403864512</v>
      </c>
      <c r="V524" s="228">
        <v>0.92283276418045856</v>
      </c>
      <c r="W524" s="228">
        <v>0.33673286185790152</v>
      </c>
      <c r="X524" s="631">
        <v>215.6876903133805</v>
      </c>
      <c r="Y524" s="633">
        <v>204.15475664202779</v>
      </c>
      <c r="Z524" s="628"/>
      <c r="AA524" s="628"/>
      <c r="AB524" s="628"/>
      <c r="AC524" s="628"/>
      <c r="AD524" s="669"/>
      <c r="AE524" s="669"/>
      <c r="AF524" s="628"/>
      <c r="AG524" s="640"/>
      <c r="AH524" s="228">
        <v>75.091782709236682</v>
      </c>
      <c r="AI524" s="228"/>
      <c r="AJ524" s="228"/>
      <c r="AM524" s="346"/>
      <c r="AN524" s="346"/>
      <c r="AO524" s="324"/>
    </row>
    <row r="525" spans="1:41" ht="12" customHeight="1" x14ac:dyDescent="0.2">
      <c r="A525" s="29">
        <v>525</v>
      </c>
      <c r="B525" s="592"/>
      <c r="C525" s="518"/>
      <c r="D525" s="627" t="s">
        <v>1165</v>
      </c>
      <c r="E525" s="628">
        <v>7.5884582656563199E-2</v>
      </c>
      <c r="F525" s="628">
        <v>9.085168182956932E-3</v>
      </c>
      <c r="G525" s="628">
        <v>1.0986264719706561E-2</v>
      </c>
      <c r="H525" s="628">
        <v>4.4486069717816095E-4</v>
      </c>
      <c r="I525" s="602">
        <v>0.16910815906869206</v>
      </c>
      <c r="J525" s="238">
        <v>5.9130788252156168E-2</v>
      </c>
      <c r="K525" s="684">
        <v>1.8586265449957241E-3</v>
      </c>
      <c r="L525" s="228">
        <v>74.268356396611949</v>
      </c>
      <c r="M525" s="228">
        <v>8.574270844354535</v>
      </c>
      <c r="N525" s="228">
        <v>70.435804093148477</v>
      </c>
      <c r="O525" s="228">
        <v>2.8365927485159763</v>
      </c>
      <c r="P525" s="228">
        <v>571.91497853893327</v>
      </c>
      <c r="Q525" s="228">
        <v>68.37609965882514</v>
      </c>
      <c r="R525" s="228"/>
      <c r="S525" s="228"/>
      <c r="T525" s="631">
        <v>70.639527302740063</v>
      </c>
      <c r="U525" s="228">
        <v>5.5992250941936383</v>
      </c>
      <c r="V525" s="228">
        <v>0.19960781116101511</v>
      </c>
      <c r="W525" s="228">
        <v>0.65503663293931591</v>
      </c>
      <c r="X525" s="631">
        <v>242.97739206934529</v>
      </c>
      <c r="Y525" s="633">
        <v>273.75962796958868</v>
      </c>
      <c r="Z525" s="666">
        <v>0.28294723169585007</v>
      </c>
      <c r="AA525" s="666">
        <v>3.0154895328324846E-5</v>
      </c>
      <c r="AB525" s="635">
        <v>4.5439111735793049E-3</v>
      </c>
      <c r="AC525" s="635">
        <v>4.6066742014448904E-5</v>
      </c>
      <c r="AD525" s="636">
        <v>0.15478764849304125</v>
      </c>
      <c r="AE525" s="636">
        <v>2.0370809522895768E-3</v>
      </c>
      <c r="AF525" s="637">
        <v>1.4672890774195102</v>
      </c>
      <c r="AG525" s="638">
        <v>3.9345640690502764E-5</v>
      </c>
      <c r="AH525" s="228">
        <v>70.435804093148477</v>
      </c>
      <c r="AI525" s="228">
        <v>7.5316223062124186</v>
      </c>
      <c r="AJ525" s="228">
        <v>1.0657427233901833</v>
      </c>
      <c r="AM525" s="346"/>
      <c r="AN525" s="346"/>
      <c r="AO525" s="324"/>
    </row>
    <row r="526" spans="1:41" ht="12" customHeight="1" x14ac:dyDescent="0.2">
      <c r="A526" s="333">
        <v>526</v>
      </c>
      <c r="B526" s="592"/>
      <c r="C526" s="518"/>
      <c r="D526" s="627" t="s">
        <v>1166</v>
      </c>
      <c r="E526" s="628">
        <v>8.1304418614802962E-2</v>
      </c>
      <c r="F526" s="628">
        <v>5.9280306867540485E-3</v>
      </c>
      <c r="G526" s="628">
        <v>1.1690300869331993E-2</v>
      </c>
      <c r="H526" s="628">
        <v>4.6306769507780174E-4</v>
      </c>
      <c r="I526" s="602">
        <v>0.27163923935758821</v>
      </c>
      <c r="J526" s="238">
        <v>4.9976108447201295E-2</v>
      </c>
      <c r="K526" s="684">
        <v>1.7372656102778283E-3</v>
      </c>
      <c r="L526" s="228">
        <v>79.370571510588945</v>
      </c>
      <c r="M526" s="228">
        <v>5.5666302614646241</v>
      </c>
      <c r="N526" s="228">
        <v>74.923430914126953</v>
      </c>
      <c r="O526" s="228">
        <v>2.9506323765899576</v>
      </c>
      <c r="P526" s="228">
        <v>193.88223723246153</v>
      </c>
      <c r="Q526" s="228">
        <v>80.816270341003431</v>
      </c>
      <c r="R526" s="228"/>
      <c r="S526" s="228"/>
      <c r="T526" s="631">
        <v>75.531322513025984</v>
      </c>
      <c r="U526" s="228">
        <v>5.7018714942379223</v>
      </c>
      <c r="V526" s="228">
        <v>0.64065162302789858</v>
      </c>
      <c r="W526" s="228">
        <v>0.42347918360095249</v>
      </c>
      <c r="X526" s="631">
        <v>241.61315750527291</v>
      </c>
      <c r="Y526" s="633">
        <v>236.18372353761808</v>
      </c>
      <c r="Z526" s="666">
        <v>0.28295933846673588</v>
      </c>
      <c r="AA526" s="666">
        <v>3.7175393019815893E-5</v>
      </c>
      <c r="AB526" s="635">
        <v>5.2560876153228278E-3</v>
      </c>
      <c r="AC526" s="635">
        <v>2.8776436674852817E-4</v>
      </c>
      <c r="AD526" s="636">
        <v>0.17764926943889717</v>
      </c>
      <c r="AE526" s="636">
        <v>8.5839060314604754E-3</v>
      </c>
      <c r="AF526" s="637">
        <v>1.4672400962550483</v>
      </c>
      <c r="AG526" s="638">
        <v>4.6396742197568149E-5</v>
      </c>
      <c r="AH526" s="228">
        <v>74.923430914126953</v>
      </c>
      <c r="AI526" s="228">
        <v>8.009688311786352</v>
      </c>
      <c r="AJ526" s="228">
        <v>1.3138068961164946</v>
      </c>
      <c r="AM526" s="346"/>
      <c r="AN526" s="346"/>
      <c r="AO526" s="324"/>
    </row>
    <row r="527" spans="1:41" ht="12" customHeight="1" x14ac:dyDescent="0.2">
      <c r="A527" s="29">
        <v>527</v>
      </c>
      <c r="B527" s="592"/>
      <c r="C527" s="518"/>
      <c r="D527" s="627" t="s">
        <v>1167</v>
      </c>
      <c r="E527" s="628">
        <v>7.9652571597222166E-2</v>
      </c>
      <c r="F527" s="628">
        <v>8.8979949180669274E-3</v>
      </c>
      <c r="G527" s="628">
        <v>1.1285150718633672E-2</v>
      </c>
      <c r="H527" s="628">
        <v>6.037598191494509E-4</v>
      </c>
      <c r="I527" s="602">
        <v>0.2394608368056711</v>
      </c>
      <c r="J527" s="669">
        <v>5.3569850418336791E-2</v>
      </c>
      <c r="K527" s="604">
        <v>1.7652813330680582E-3</v>
      </c>
      <c r="L527" s="228">
        <v>77.818242794650686</v>
      </c>
      <c r="M527" s="228">
        <v>8.3683154057648306</v>
      </c>
      <c r="N527" s="228">
        <v>72.341327695606424</v>
      </c>
      <c r="O527" s="228">
        <v>3.8486532290008837</v>
      </c>
      <c r="P527" s="228">
        <v>353.01008602111528</v>
      </c>
      <c r="Q527" s="228">
        <v>74.447895641921534</v>
      </c>
      <c r="R527" s="228"/>
      <c r="S527" s="228"/>
      <c r="T527" s="631">
        <v>72.894801759887997</v>
      </c>
      <c r="U527" s="228">
        <v>7.5093708121863019</v>
      </c>
      <c r="V527" s="228">
        <v>0.43025366328183151</v>
      </c>
      <c r="W527" s="228">
        <v>0.51186834686621596</v>
      </c>
      <c r="X527" s="631">
        <v>124.60691257397283</v>
      </c>
      <c r="Y527" s="633">
        <v>219.7383746901813</v>
      </c>
      <c r="Z527" s="666">
        <v>0.2830334986519823</v>
      </c>
      <c r="AA527" s="666">
        <v>3.2702687027893844E-5</v>
      </c>
      <c r="AB527" s="635">
        <v>3.5461763863220957E-3</v>
      </c>
      <c r="AC527" s="635">
        <v>4.4139958520059377E-5</v>
      </c>
      <c r="AD527" s="636">
        <v>0.11588990164748628</v>
      </c>
      <c r="AE527" s="636">
        <v>1.4099626321816589E-3</v>
      </c>
      <c r="AF527" s="637">
        <v>1.4672811747502701</v>
      </c>
      <c r="AG527" s="638">
        <v>3.4310093652439728E-5</v>
      </c>
      <c r="AH527" s="228">
        <v>72.341327695606424</v>
      </c>
      <c r="AI527" s="228">
        <v>10.666699685688174</v>
      </c>
      <c r="AJ527" s="228">
        <v>1.1554352111551656</v>
      </c>
      <c r="AM527" s="346"/>
      <c r="AN527" s="346"/>
      <c r="AO527" s="324"/>
    </row>
    <row r="528" spans="1:41" ht="12" customHeight="1" x14ac:dyDescent="0.2">
      <c r="A528" s="333">
        <v>528</v>
      </c>
      <c r="B528" s="592"/>
      <c r="C528" s="518"/>
      <c r="D528" s="627" t="s">
        <v>1168</v>
      </c>
      <c r="E528" s="628">
        <v>7.8909976380989635E-2</v>
      </c>
      <c r="F528" s="628">
        <v>6.7457124400228967E-3</v>
      </c>
      <c r="G528" s="628">
        <v>1.1551613190129172E-2</v>
      </c>
      <c r="H528" s="628">
        <v>5.3762137131996204E-4</v>
      </c>
      <c r="I528" s="602">
        <v>0.27221244736711636</v>
      </c>
      <c r="J528" s="669">
        <v>4.8910569181599022E-2</v>
      </c>
      <c r="K528" s="604">
        <v>1.7662352056412492E-3</v>
      </c>
      <c r="L528" s="228">
        <v>77.119612469164068</v>
      </c>
      <c r="M528" s="228">
        <v>6.3485204916896461</v>
      </c>
      <c r="N528" s="228">
        <v>74.039662920507197</v>
      </c>
      <c r="O528" s="228">
        <v>3.4261524449090706</v>
      </c>
      <c r="P528" s="228">
        <v>143.54632367916747</v>
      </c>
      <c r="Q528" s="228">
        <v>84.734373179109781</v>
      </c>
      <c r="R528" s="228"/>
      <c r="S528" s="228"/>
      <c r="T528" s="631">
        <v>74.482649405727017</v>
      </c>
      <c r="U528" s="228">
        <v>6.6040898412681699</v>
      </c>
      <c r="V528" s="228">
        <v>0.23544888746669557</v>
      </c>
      <c r="W528" s="228">
        <v>0.62751085952241348</v>
      </c>
      <c r="X528" s="631">
        <v>59.544705550876095</v>
      </c>
      <c r="Y528" s="633">
        <v>156.82514020141909</v>
      </c>
      <c r="Z528" s="666">
        <v>0.28302185232965721</v>
      </c>
      <c r="AA528" s="666">
        <v>2.6962125704842887E-5</v>
      </c>
      <c r="AB528" s="635">
        <v>3.3957186652231477E-3</v>
      </c>
      <c r="AC528" s="635">
        <v>7.4875709655706599E-5</v>
      </c>
      <c r="AD528" s="636">
        <v>0.11126681521776155</v>
      </c>
      <c r="AE528" s="636">
        <v>2.2667934620448924E-3</v>
      </c>
      <c r="AF528" s="637">
        <v>1.4672869479609352</v>
      </c>
      <c r="AG528" s="638">
        <v>3.7978193479893241E-5</v>
      </c>
      <c r="AH528" s="228">
        <v>74.039662920507197</v>
      </c>
      <c r="AI528" s="228">
        <v>10.295473701426669</v>
      </c>
      <c r="AJ528" s="228">
        <v>0.95265172928901742</v>
      </c>
      <c r="AM528" s="346"/>
      <c r="AN528" s="346"/>
      <c r="AO528" s="324"/>
    </row>
    <row r="529" spans="1:41" ht="12" customHeight="1" x14ac:dyDescent="0.2">
      <c r="A529" s="29">
        <v>529</v>
      </c>
      <c r="B529" s="592"/>
      <c r="C529" s="518"/>
      <c r="D529" s="627" t="s">
        <v>1169</v>
      </c>
      <c r="E529" s="602">
        <v>6.3117701956455191E-2</v>
      </c>
      <c r="F529" s="602">
        <v>1.0378421310607153E-2</v>
      </c>
      <c r="G529" s="602">
        <v>1.0761791367535429E-2</v>
      </c>
      <c r="H529" s="602">
        <v>9.2615478757682179E-4</v>
      </c>
      <c r="I529" s="602">
        <v>0.26169106431438249</v>
      </c>
      <c r="J529" s="639">
        <v>4.3559726580577024E-2</v>
      </c>
      <c r="K529" s="604">
        <v>1.5340590891983106E-3</v>
      </c>
      <c r="L529" s="223">
        <v>62.147351815632142</v>
      </c>
      <c r="M529" s="223">
        <v>9.9124237127807628</v>
      </c>
      <c r="N529" s="223">
        <v>69.004321864162947</v>
      </c>
      <c r="O529" s="223">
        <v>5.9068095059149783</v>
      </c>
      <c r="P529" s="223">
        <v>-135.51527972621162</v>
      </c>
      <c r="Q529" s="223">
        <v>87.131999044273698</v>
      </c>
      <c r="R529" s="223"/>
      <c r="S529" s="223"/>
      <c r="T529" s="226">
        <v>67.680465679242559</v>
      </c>
      <c r="U529" s="223">
        <v>11.153448894878229</v>
      </c>
      <c r="V529" s="223">
        <v>0.4607121065937595</v>
      </c>
      <c r="W529" s="223">
        <v>0.49728921249443514</v>
      </c>
      <c r="X529" s="226">
        <v>105.7171962012204</v>
      </c>
      <c r="Y529" s="633">
        <v>235.75917946716001</v>
      </c>
      <c r="Z529" s="602"/>
      <c r="AA529" s="602"/>
      <c r="AB529" s="602"/>
      <c r="AC529" s="602"/>
      <c r="AD529" s="639"/>
      <c r="AE529" s="639"/>
      <c r="AF529" s="602"/>
      <c r="AG529" s="640"/>
      <c r="AH529" s="223">
        <v>69.004321864162947</v>
      </c>
      <c r="AI529" s="223"/>
      <c r="AJ529" s="223"/>
      <c r="AM529" s="346"/>
      <c r="AN529" s="346"/>
      <c r="AO529" s="324"/>
    </row>
    <row r="530" spans="1:41" ht="12" customHeight="1" x14ac:dyDescent="0.2">
      <c r="A530" s="333">
        <v>530</v>
      </c>
      <c r="B530" s="592"/>
      <c r="C530" s="518"/>
      <c r="D530" s="627" t="s">
        <v>1170</v>
      </c>
      <c r="E530" s="628">
        <v>9.0304032524668496E-2</v>
      </c>
      <c r="F530" s="628">
        <v>6.0577792325262622E-3</v>
      </c>
      <c r="G530" s="628">
        <v>1.2128695925097672E-2</v>
      </c>
      <c r="H530" s="628">
        <v>4.7797399889390284E-4</v>
      </c>
      <c r="I530" s="602">
        <v>0.29373376406220941</v>
      </c>
      <c r="J530" s="669">
        <v>5.1798312205463382E-2</v>
      </c>
      <c r="K530" s="604">
        <v>1.4390319355721852E-3</v>
      </c>
      <c r="L530" s="228">
        <v>87.786552540312741</v>
      </c>
      <c r="M530" s="228">
        <v>5.6415148340187695</v>
      </c>
      <c r="N530" s="228">
        <v>77.716246035967316</v>
      </c>
      <c r="O530" s="228">
        <v>3.0442950363479104</v>
      </c>
      <c r="P530" s="228">
        <v>276.51683146863218</v>
      </c>
      <c r="Q530" s="228">
        <v>63.626886285723806</v>
      </c>
      <c r="R530" s="228"/>
      <c r="S530" s="228"/>
      <c r="T530" s="631">
        <v>79.057963492016526</v>
      </c>
      <c r="U530" s="228">
        <v>5.9023782580509359</v>
      </c>
      <c r="V530" s="228">
        <v>3.2467033896754316</v>
      </c>
      <c r="W530" s="228">
        <v>7.1567361657200276E-2</v>
      </c>
      <c r="X530" s="631">
        <v>173.09078894445028</v>
      </c>
      <c r="Y530" s="633">
        <v>221.25150712783758</v>
      </c>
      <c r="Z530" s="602"/>
      <c r="AA530" s="602"/>
      <c r="AB530" s="602"/>
      <c r="AC530" s="602"/>
      <c r="AD530" s="639"/>
      <c r="AE530" s="639"/>
      <c r="AF530" s="602"/>
      <c r="AG530" s="640"/>
      <c r="AH530" s="228">
        <v>77.716246035967316</v>
      </c>
      <c r="AI530" s="228"/>
      <c r="AJ530" s="228"/>
      <c r="AM530" s="346"/>
      <c r="AN530" s="346"/>
      <c r="AO530" s="324"/>
    </row>
    <row r="531" spans="1:41" ht="12" customHeight="1" x14ac:dyDescent="0.2">
      <c r="A531" s="29">
        <v>531</v>
      </c>
      <c r="B531" s="592"/>
      <c r="C531" s="518"/>
      <c r="D531" s="627" t="s">
        <v>1171</v>
      </c>
      <c r="E531" s="602">
        <v>8.2812390945964071E-2</v>
      </c>
      <c r="F531" s="602">
        <v>9.2933614680451408E-3</v>
      </c>
      <c r="G531" s="602">
        <v>1.1412726813007514E-2</v>
      </c>
      <c r="H531" s="602">
        <v>6.1465194758210026E-4</v>
      </c>
      <c r="I531" s="602">
        <v>0.23995640068226695</v>
      </c>
      <c r="J531" s="639">
        <v>5.5640926896238896E-2</v>
      </c>
      <c r="K531" s="604">
        <v>1.7217111169016846E-3</v>
      </c>
      <c r="L531" s="223">
        <v>80.785624331113084</v>
      </c>
      <c r="M531" s="223">
        <v>8.7146414479053167</v>
      </c>
      <c r="N531" s="223">
        <v>73.154507315060897</v>
      </c>
      <c r="O531" s="223">
        <v>3.917590640213569</v>
      </c>
      <c r="P531" s="223">
        <v>438.06872598124215</v>
      </c>
      <c r="Q531" s="223">
        <v>68.872557948015995</v>
      </c>
      <c r="R531" s="223"/>
      <c r="S531" s="223"/>
      <c r="T531" s="226">
        <v>73.870881132092492</v>
      </c>
      <c r="U531" s="223">
        <v>7.6628907423972805</v>
      </c>
      <c r="V531" s="223">
        <v>0.7726422171555708</v>
      </c>
      <c r="W531" s="223">
        <v>0.37939964903292278</v>
      </c>
      <c r="X531" s="226">
        <v>118.29106580346634</v>
      </c>
      <c r="Y531" s="633">
        <v>166.8258638548138</v>
      </c>
      <c r="Z531" s="602"/>
      <c r="AA531" s="602"/>
      <c r="AB531" s="602"/>
      <c r="AC531" s="602"/>
      <c r="AD531" s="639"/>
      <c r="AE531" s="639"/>
      <c r="AF531" s="602"/>
      <c r="AG531" s="640"/>
      <c r="AH531" s="223">
        <v>73.154507315060897</v>
      </c>
      <c r="AI531" s="223"/>
      <c r="AJ531" s="223"/>
      <c r="AM531" s="346"/>
      <c r="AN531" s="346"/>
      <c r="AO531" s="324"/>
    </row>
    <row r="532" spans="1:41" ht="12" customHeight="1" x14ac:dyDescent="0.2">
      <c r="A532" s="333">
        <v>532</v>
      </c>
      <c r="B532" s="592"/>
      <c r="C532" s="518"/>
      <c r="D532" s="627" t="s">
        <v>1172</v>
      </c>
      <c r="E532" s="628">
        <v>7.2617520836948335E-2</v>
      </c>
      <c r="F532" s="628">
        <v>5.2470043162091157E-3</v>
      </c>
      <c r="G532" s="628">
        <v>1.1047180387624624E-2</v>
      </c>
      <c r="H532" s="628">
        <v>2.880819064323442E-4</v>
      </c>
      <c r="I532" s="602">
        <v>0.18045317915529122</v>
      </c>
      <c r="J532" s="669">
        <v>4.9228481737795975E-2</v>
      </c>
      <c r="K532" s="604">
        <v>1.2320937255823111E-3</v>
      </c>
      <c r="L532" s="228">
        <v>71.180324267565524</v>
      </c>
      <c r="M532" s="228">
        <v>4.967026138904659</v>
      </c>
      <c r="N532" s="228">
        <v>70.824212728672308</v>
      </c>
      <c r="O532" s="228">
        <v>1.8368037844911504</v>
      </c>
      <c r="P532" s="228">
        <v>158.72739899230024</v>
      </c>
      <c r="Q532" s="228">
        <v>58.563198260611088</v>
      </c>
      <c r="R532" s="228"/>
      <c r="S532" s="228"/>
      <c r="T532" s="631">
        <v>70.849045712378569</v>
      </c>
      <c r="U532" s="228">
        <v>3.6074423128204174</v>
      </c>
      <c r="V532" s="228">
        <v>5.1218408081990137E-3</v>
      </c>
      <c r="W532" s="228">
        <v>0.94294890022799416</v>
      </c>
      <c r="X532" s="631">
        <v>66.659059902102314</v>
      </c>
      <c r="Y532" s="633">
        <v>517.11084750629118</v>
      </c>
      <c r="Z532" s="666">
        <v>0.28298376291025013</v>
      </c>
      <c r="AA532" s="666">
        <v>2.5088878028509445E-5</v>
      </c>
      <c r="AB532" s="635">
        <v>1.1212383682810095E-3</v>
      </c>
      <c r="AC532" s="635">
        <v>1.9315557989664281E-4</v>
      </c>
      <c r="AD532" s="636">
        <v>3.426016189802935E-2</v>
      </c>
      <c r="AE532" s="636">
        <v>6.486843948425562E-3</v>
      </c>
      <c r="AF532" s="637">
        <v>1.4673044898345038</v>
      </c>
      <c r="AG532" s="638">
        <v>3.7681718711607922E-5</v>
      </c>
      <c r="AH532" s="228">
        <v>70.824212728672308</v>
      </c>
      <c r="AI532" s="228">
        <v>8.9912660217828755</v>
      </c>
      <c r="AJ532" s="228">
        <v>0.886583660153905</v>
      </c>
      <c r="AM532" s="346"/>
      <c r="AN532" s="346"/>
      <c r="AO532" s="324"/>
    </row>
    <row r="533" spans="1:41" ht="12" customHeight="1" x14ac:dyDescent="0.2">
      <c r="A533" s="29">
        <v>533</v>
      </c>
      <c r="B533" s="592"/>
      <c r="C533" s="518"/>
      <c r="D533" s="627" t="s">
        <v>1173</v>
      </c>
      <c r="E533" s="628">
        <v>7.5374617719439818E-2</v>
      </c>
      <c r="F533" s="628">
        <v>5.6863204536213279E-3</v>
      </c>
      <c r="G533" s="628">
        <v>1.0405210848426313E-2</v>
      </c>
      <c r="H533" s="628">
        <v>4.0345558012210502E-4</v>
      </c>
      <c r="I533" s="602">
        <v>0.2569855105665157</v>
      </c>
      <c r="J533" s="669">
        <v>5.0837177425528624E-2</v>
      </c>
      <c r="K533" s="604">
        <v>1.3132762687482434E-3</v>
      </c>
      <c r="L533" s="228">
        <v>73.786954839310823</v>
      </c>
      <c r="M533" s="228">
        <v>5.3690995945574809</v>
      </c>
      <c r="N533" s="228">
        <v>66.72972927801942</v>
      </c>
      <c r="O533" s="228">
        <v>2.5740581557048201</v>
      </c>
      <c r="P533" s="228">
        <v>233.45417214607636</v>
      </c>
      <c r="Q533" s="228">
        <v>59.626434857378314</v>
      </c>
      <c r="R533" s="228"/>
      <c r="S533" s="228"/>
      <c r="T533" s="631">
        <v>67.482974491368623</v>
      </c>
      <c r="U533" s="228">
        <v>5.0197659212148649</v>
      </c>
      <c r="V533" s="228">
        <v>1.7471155204991755</v>
      </c>
      <c r="W533" s="228">
        <v>0.18623852536073759</v>
      </c>
      <c r="X533" s="631">
        <v>250.8385976603509</v>
      </c>
      <c r="Y533" s="633">
        <v>335.57432632695208</v>
      </c>
      <c r="Z533" s="666">
        <v>0.28299599984644236</v>
      </c>
      <c r="AA533" s="666">
        <v>2.8249725828672292E-5</v>
      </c>
      <c r="AB533" s="635">
        <v>4.5991779129131473E-3</v>
      </c>
      <c r="AC533" s="635">
        <v>3.7850554116378899E-5</v>
      </c>
      <c r="AD533" s="636">
        <v>0.15545398998675938</v>
      </c>
      <c r="AE533" s="636">
        <v>2.1918222815985457E-3</v>
      </c>
      <c r="AF533" s="637">
        <v>1.4672412524158021</v>
      </c>
      <c r="AG533" s="638">
        <v>4.0148360061358776E-5</v>
      </c>
      <c r="AH533" s="228">
        <v>66.72972927801942</v>
      </c>
      <c r="AI533" s="228">
        <v>9.1838026875652652</v>
      </c>
      <c r="AJ533" s="228">
        <v>0.99823763742247218</v>
      </c>
      <c r="AM533" s="346"/>
      <c r="AN533" s="346"/>
      <c r="AO533" s="324"/>
    </row>
    <row r="534" spans="1:41" ht="12" customHeight="1" x14ac:dyDescent="0.2">
      <c r="A534" s="333">
        <v>534</v>
      </c>
      <c r="B534" s="592"/>
      <c r="C534" s="518"/>
      <c r="D534" s="627" t="s">
        <v>1174</v>
      </c>
      <c r="E534" s="628">
        <v>8.6725685549148904E-2</v>
      </c>
      <c r="F534" s="628">
        <v>9.3599514205785373E-3</v>
      </c>
      <c r="G534" s="628">
        <v>1.1516941334117304E-2</v>
      </c>
      <c r="H534" s="628">
        <v>5.0068197135417971E-4</v>
      </c>
      <c r="I534" s="602">
        <v>0.20140439811207597</v>
      </c>
      <c r="J534" s="669">
        <v>5.8207583682516967E-2</v>
      </c>
      <c r="K534" s="604">
        <v>1.9615897550058375E-3</v>
      </c>
      <c r="L534" s="228">
        <v>84.448613586552497</v>
      </c>
      <c r="M534" s="228">
        <v>8.7454784387102915</v>
      </c>
      <c r="N534" s="228">
        <v>73.818702396122944</v>
      </c>
      <c r="O534" s="228">
        <v>3.1908544770471208</v>
      </c>
      <c r="P534" s="228">
        <v>537.58424800487683</v>
      </c>
      <c r="Q534" s="228">
        <v>73.736007322271476</v>
      </c>
      <c r="R534" s="228"/>
      <c r="S534" s="228"/>
      <c r="T534" s="631">
        <v>74.444775676651517</v>
      </c>
      <c r="U534" s="228">
        <v>6.2977869881767345</v>
      </c>
      <c r="V534" s="228">
        <v>1.4843389546031116</v>
      </c>
      <c r="W534" s="228">
        <v>0.22310297205234408</v>
      </c>
      <c r="X534" s="631">
        <v>656.16730777638213</v>
      </c>
      <c r="Y534" s="633">
        <v>212.16041648999607</v>
      </c>
      <c r="Z534" s="602"/>
      <c r="AA534" s="602"/>
      <c r="AB534" s="602"/>
      <c r="AC534" s="602"/>
      <c r="AD534" s="639"/>
      <c r="AE534" s="639"/>
      <c r="AF534" s="602"/>
      <c r="AG534" s="640"/>
      <c r="AH534" s="228">
        <v>73.818702396122944</v>
      </c>
      <c r="AI534" s="228"/>
      <c r="AJ534" s="228"/>
      <c r="AM534" s="346"/>
      <c r="AN534" s="346"/>
      <c r="AO534" s="324"/>
    </row>
    <row r="535" spans="1:41" ht="12" customHeight="1" x14ac:dyDescent="0.2">
      <c r="A535" s="29">
        <v>535</v>
      </c>
      <c r="B535" s="592"/>
      <c r="C535" s="518"/>
      <c r="D535" s="627" t="s">
        <v>1175</v>
      </c>
      <c r="E535" s="628">
        <v>6.8152099647696182E-2</v>
      </c>
      <c r="F535" s="628">
        <v>5.0915802601780918E-3</v>
      </c>
      <c r="G535" s="628">
        <v>1.1628995822219825E-2</v>
      </c>
      <c r="H535" s="628">
        <v>4.1769109899489283E-4</v>
      </c>
      <c r="I535" s="602">
        <v>0.24038626880323546</v>
      </c>
      <c r="J535" s="669">
        <v>4.4581472913620523E-2</v>
      </c>
      <c r="K535" s="604">
        <v>1.4174105275889936E-3</v>
      </c>
      <c r="L535" s="228">
        <v>66.944352742404618</v>
      </c>
      <c r="M535" s="228">
        <v>4.8400450761525997</v>
      </c>
      <c r="N535" s="228">
        <v>74.532787948474393</v>
      </c>
      <c r="O535" s="228">
        <v>2.66165742127016</v>
      </c>
      <c r="P535" s="228">
        <v>-78.469054635464801</v>
      </c>
      <c r="Q535" s="228">
        <v>77.796481330053922</v>
      </c>
      <c r="R535" s="228"/>
      <c r="S535" s="228"/>
      <c r="T535" s="631">
        <v>73.272085730166097</v>
      </c>
      <c r="U535" s="228">
        <v>5.0672932394238401</v>
      </c>
      <c r="V535" s="228">
        <v>2.3803761665898406</v>
      </c>
      <c r="W535" s="228">
        <v>0.12286920929382084</v>
      </c>
      <c r="X535" s="631">
        <v>68.495384338595372</v>
      </c>
      <c r="Y535" s="633">
        <v>220.37900138861522</v>
      </c>
      <c r="Z535" s="602"/>
      <c r="AA535" s="602"/>
      <c r="AB535" s="602"/>
      <c r="AC535" s="602"/>
      <c r="AD535" s="639"/>
      <c r="AE535" s="639"/>
      <c r="AF535" s="602"/>
      <c r="AG535" s="640"/>
      <c r="AH535" s="228">
        <v>74.532787948474393</v>
      </c>
      <c r="AI535" s="228"/>
      <c r="AJ535" s="228"/>
      <c r="AM535" s="346"/>
      <c r="AN535" s="346"/>
      <c r="AO535" s="324"/>
    </row>
    <row r="536" spans="1:41" ht="12" customHeight="1" x14ac:dyDescent="0.2">
      <c r="A536" s="333">
        <v>536</v>
      </c>
      <c r="B536" s="592"/>
      <c r="C536" s="518"/>
      <c r="D536" s="627" t="s">
        <v>1176</v>
      </c>
      <c r="E536" s="602">
        <v>8.4781755513679988E-2</v>
      </c>
      <c r="F536" s="602">
        <v>8.5202837897775576E-3</v>
      </c>
      <c r="G536" s="602">
        <v>1.0791397284688376E-2</v>
      </c>
      <c r="H536" s="602">
        <v>8.4031782723592108E-4</v>
      </c>
      <c r="I536" s="602">
        <v>0.38742196967250492</v>
      </c>
      <c r="J536" s="639">
        <v>5.3795470436707765E-2</v>
      </c>
      <c r="K536" s="604">
        <v>1.6108535041961544E-3</v>
      </c>
      <c r="L536" s="223">
        <v>82.63067448611821</v>
      </c>
      <c r="M536" s="223">
        <v>7.9752002880822834</v>
      </c>
      <c r="N536" s="223">
        <v>69.193139062042476</v>
      </c>
      <c r="O536" s="223">
        <v>5.3592034652515039</v>
      </c>
      <c r="P536" s="223">
        <v>362.4973015092753</v>
      </c>
      <c r="Q536" s="223">
        <v>67.536850464904859</v>
      </c>
      <c r="R536" s="223"/>
      <c r="S536" s="223"/>
      <c r="T536" s="226">
        <v>71.876341440883323</v>
      </c>
      <c r="U536" s="223">
        <v>10.260154040176394</v>
      </c>
      <c r="V536" s="223">
        <v>3.02444709069225</v>
      </c>
      <c r="W536" s="223">
        <v>8.2018097666101464E-2</v>
      </c>
      <c r="X536" s="226">
        <v>166.68277473294842</v>
      </c>
      <c r="Y536" s="633">
        <v>137.48586893228801</v>
      </c>
      <c r="Z536" s="602"/>
      <c r="AA536" s="602"/>
      <c r="AB536" s="602"/>
      <c r="AC536" s="602"/>
      <c r="AD536" s="639"/>
      <c r="AE536" s="639"/>
      <c r="AF536" s="602"/>
      <c r="AG536" s="640"/>
      <c r="AH536" s="223">
        <v>69.193139062042476</v>
      </c>
      <c r="AI536" s="223"/>
      <c r="AJ536" s="223"/>
      <c r="AM536" s="346"/>
      <c r="AN536" s="346"/>
      <c r="AO536" s="324"/>
    </row>
    <row r="537" spans="1:41" ht="12" customHeight="1" x14ac:dyDescent="0.2">
      <c r="A537" s="29">
        <v>537</v>
      </c>
      <c r="B537" s="592"/>
      <c r="C537" s="518"/>
      <c r="D537" s="627" t="s">
        <v>1177</v>
      </c>
      <c r="E537" s="628">
        <v>7.8833316138964868E-2</v>
      </c>
      <c r="F537" s="628">
        <v>1.1701884815868488E-2</v>
      </c>
      <c r="G537" s="628">
        <v>1.1026362874612767E-2</v>
      </c>
      <c r="H537" s="628">
        <v>1.6009606247624709E-3</v>
      </c>
      <c r="I537" s="602">
        <v>0.48907149459086935</v>
      </c>
      <c r="J537" s="669" t="s">
        <v>306</v>
      </c>
      <c r="K537" s="604" t="s">
        <v>306</v>
      </c>
      <c r="L537" s="228">
        <v>77.04746346894413</v>
      </c>
      <c r="M537" s="228">
        <v>11.013652763079762</v>
      </c>
      <c r="N537" s="228">
        <v>70.691479365370213</v>
      </c>
      <c r="O537" s="228">
        <v>10.2078992748781</v>
      </c>
      <c r="P537" s="228" t="s">
        <v>306</v>
      </c>
      <c r="Q537" s="228" t="s">
        <v>306</v>
      </c>
      <c r="R537" s="228"/>
      <c r="S537" s="228"/>
      <c r="T537" s="631">
        <v>73.377536221368047</v>
      </c>
      <c r="U537" s="228">
        <v>18.270244172816742</v>
      </c>
      <c r="V537" s="228">
        <v>0.34900889919270817</v>
      </c>
      <c r="W537" s="228">
        <v>0.5546756807065687</v>
      </c>
      <c r="X537" s="631">
        <v>13.124885173675086</v>
      </c>
      <c r="Y537" s="633">
        <v>15.27862453324539</v>
      </c>
      <c r="Z537" s="628"/>
      <c r="AA537" s="602"/>
      <c r="AB537" s="602"/>
      <c r="AC537" s="602"/>
      <c r="AD537" s="639"/>
      <c r="AE537" s="639"/>
      <c r="AF537" s="602"/>
      <c r="AG537" s="640"/>
      <c r="AH537" s="228">
        <v>70.691479365370213</v>
      </c>
      <c r="AI537" s="228"/>
      <c r="AJ537" s="228"/>
      <c r="AM537" s="346"/>
      <c r="AN537" s="346"/>
      <c r="AO537" s="324"/>
    </row>
    <row r="538" spans="1:41" ht="12" customHeight="1" x14ac:dyDescent="0.2">
      <c r="A538" s="333">
        <v>538</v>
      </c>
      <c r="B538" s="592"/>
      <c r="C538" s="518"/>
      <c r="D538" s="627" t="s">
        <v>1178</v>
      </c>
      <c r="E538" s="628">
        <v>8.2925988530101274E-2</v>
      </c>
      <c r="F538" s="628">
        <v>5.7709230405180107E-3</v>
      </c>
      <c r="G538" s="628">
        <v>1.1119507537201151E-2</v>
      </c>
      <c r="H538" s="628">
        <v>4.0468643523516477E-4</v>
      </c>
      <c r="I538" s="602">
        <v>0.26148601875607436</v>
      </c>
      <c r="J538" s="669">
        <v>4.9028745180138215E-2</v>
      </c>
      <c r="K538" s="604">
        <v>1.1897096450280153E-3</v>
      </c>
      <c r="L538" s="228">
        <v>80.892142332569392</v>
      </c>
      <c r="M538" s="228">
        <v>5.4109860868193147</v>
      </c>
      <c r="N538" s="228">
        <v>71.285352520723436</v>
      </c>
      <c r="O538" s="228">
        <v>2.580087077700862</v>
      </c>
      <c r="P538" s="228">
        <v>149.2059691008478</v>
      </c>
      <c r="Q538" s="228">
        <v>56.878759961215223</v>
      </c>
      <c r="R538" s="228"/>
      <c r="S538" s="228"/>
      <c r="T538" s="631">
        <v>72.271799649864064</v>
      </c>
      <c r="U538" s="228">
        <v>5.0400988156480677</v>
      </c>
      <c r="V538" s="228">
        <v>3.1987159680585551</v>
      </c>
      <c r="W538" s="228">
        <v>7.3695638754024601E-2</v>
      </c>
      <c r="X538" s="631">
        <v>186.65861293292534</v>
      </c>
      <c r="Y538" s="633">
        <v>452.6892939613478</v>
      </c>
      <c r="Z538" s="628"/>
      <c r="AA538" s="602"/>
      <c r="AB538" s="602"/>
      <c r="AC538" s="602"/>
      <c r="AD538" s="639"/>
      <c r="AE538" s="639"/>
      <c r="AF538" s="602"/>
      <c r="AG538" s="640"/>
      <c r="AH538" s="228">
        <v>71.285352520723436</v>
      </c>
      <c r="AI538" s="228"/>
      <c r="AJ538" s="228"/>
      <c r="AM538" s="346"/>
      <c r="AN538" s="346"/>
      <c r="AO538" s="324"/>
    </row>
    <row r="539" spans="1:41" ht="12" customHeight="1" x14ac:dyDescent="0.2">
      <c r="A539" s="29">
        <v>539</v>
      </c>
      <c r="B539" s="592"/>
      <c r="C539" s="518"/>
      <c r="D539" s="627" t="s">
        <v>1179</v>
      </c>
      <c r="E539" s="628">
        <v>7.6179314396056422E-2</v>
      </c>
      <c r="F539" s="628">
        <v>7.5312143845852053E-3</v>
      </c>
      <c r="G539" s="628">
        <v>1.1768258382910301E-2</v>
      </c>
      <c r="H539" s="628">
        <v>4.8351788328297675E-4</v>
      </c>
      <c r="I539" s="602">
        <v>0.20779849599619868</v>
      </c>
      <c r="J539" s="669">
        <v>4.8281449449726378E-2</v>
      </c>
      <c r="K539" s="604">
        <v>1.6339803683457436E-3</v>
      </c>
      <c r="L539" s="228">
        <v>74.546476034062522</v>
      </c>
      <c r="M539" s="228">
        <v>7.1057558478007374</v>
      </c>
      <c r="N539" s="228">
        <v>75.420151164792912</v>
      </c>
      <c r="O539" s="228">
        <v>3.0807020424633018</v>
      </c>
      <c r="P539" s="228">
        <v>113.08304279206611</v>
      </c>
      <c r="Q539" s="228">
        <v>79.86052697165654</v>
      </c>
      <c r="R539" s="228"/>
      <c r="S539" s="228"/>
      <c r="T539" s="631">
        <v>75.335147343859632</v>
      </c>
      <c r="U539" s="228">
        <v>6.003209288436393</v>
      </c>
      <c r="V539" s="228">
        <v>1.5011157145447289E-2</v>
      </c>
      <c r="W539" s="228">
        <v>0.90248642996027706</v>
      </c>
      <c r="X539" s="631">
        <v>211.13540401309612</v>
      </c>
      <c r="Y539" s="633">
        <v>281.6439489125309</v>
      </c>
      <c r="Z539" s="666">
        <v>0.28300655984382639</v>
      </c>
      <c r="AA539" s="666">
        <v>2.9969176552013068E-5</v>
      </c>
      <c r="AB539" s="635">
        <v>3.8398210102026475E-3</v>
      </c>
      <c r="AC539" s="635">
        <v>4.8505179434314924E-5</v>
      </c>
      <c r="AD539" s="636">
        <v>0.13142490280951902</v>
      </c>
      <c r="AE539" s="636">
        <v>2.8475291801315196E-3</v>
      </c>
      <c r="AF539" s="637">
        <v>1.467241105637564</v>
      </c>
      <c r="AG539" s="638">
        <v>4.1195944119155598E-5</v>
      </c>
      <c r="AH539" s="228">
        <v>75.420151164792912</v>
      </c>
      <c r="AI539" s="228">
        <v>9.7596834181859649</v>
      </c>
      <c r="AJ539" s="228">
        <v>1.0589569573423026</v>
      </c>
      <c r="AM539" s="346"/>
      <c r="AN539" s="346"/>
      <c r="AO539" s="324"/>
    </row>
    <row r="540" spans="1:41" ht="12" customHeight="1" x14ac:dyDescent="0.2">
      <c r="A540" s="333">
        <v>540</v>
      </c>
      <c r="B540" s="592"/>
      <c r="C540" s="518"/>
      <c r="D540" s="627" t="s">
        <v>1180</v>
      </c>
      <c r="E540" s="628">
        <v>6.0552698880201573E-2</v>
      </c>
      <c r="F540" s="628">
        <v>8.006547757765577E-3</v>
      </c>
      <c r="G540" s="628">
        <v>1.1011022974550347E-2</v>
      </c>
      <c r="H540" s="628">
        <v>4.0236089203346184E-4</v>
      </c>
      <c r="I540" s="602">
        <v>0.13818035500286888</v>
      </c>
      <c r="J540" s="669">
        <v>4.9812303800024757E-2</v>
      </c>
      <c r="K540" s="604">
        <v>1.5256712019026603E-3</v>
      </c>
      <c r="L540" s="228">
        <v>59.6945588392513</v>
      </c>
      <c r="M540" s="228">
        <v>7.6655435575342832</v>
      </c>
      <c r="N540" s="228">
        <v>70.593669750168758</v>
      </c>
      <c r="O540" s="228">
        <v>2.5655357872361342</v>
      </c>
      <c r="P540" s="228">
        <v>186.2443192337233</v>
      </c>
      <c r="Q540" s="228">
        <v>71.306074735699724</v>
      </c>
      <c r="R540" s="228"/>
      <c r="S540" s="228"/>
      <c r="T540" s="631">
        <v>69.875466232233279</v>
      </c>
      <c r="U540" s="228">
        <v>5.0301921925922874</v>
      </c>
      <c r="V540" s="228">
        <v>2.001583032777313</v>
      </c>
      <c r="W540" s="228">
        <v>0.15713560993516329</v>
      </c>
      <c r="X540" s="631">
        <v>412.63930435699837</v>
      </c>
      <c r="Y540" s="633">
        <v>297.48516283089396</v>
      </c>
      <c r="Z540" s="628"/>
      <c r="AA540" s="602"/>
      <c r="AB540" s="602"/>
      <c r="AC540" s="602"/>
      <c r="AD540" s="639"/>
      <c r="AE540" s="639"/>
      <c r="AF540" s="602"/>
      <c r="AG540" s="640"/>
      <c r="AH540" s="228">
        <v>70.593669750168758</v>
      </c>
      <c r="AI540" s="228"/>
      <c r="AJ540" s="228"/>
      <c r="AM540" s="346"/>
      <c r="AN540" s="346"/>
      <c r="AO540" s="324"/>
    </row>
    <row r="541" spans="1:41" ht="12" customHeight="1" x14ac:dyDescent="0.2">
      <c r="A541" s="29">
        <v>541</v>
      </c>
      <c r="B541" s="592"/>
      <c r="C541" s="518"/>
      <c r="D541" s="627" t="s">
        <v>1181</v>
      </c>
      <c r="E541" s="602">
        <v>8.2574913397247693E-2</v>
      </c>
      <c r="F541" s="602">
        <v>7.4311547346414637E-3</v>
      </c>
      <c r="G541" s="602">
        <v>1.0629222049829034E-2</v>
      </c>
      <c r="H541" s="602">
        <v>5.7801027442202146E-4</v>
      </c>
      <c r="I541" s="602">
        <v>0.30213142933574011</v>
      </c>
      <c r="J541" s="639">
        <v>5.0708756648468752E-2</v>
      </c>
      <c r="K541" s="604">
        <v>1.3728654956666109E-3</v>
      </c>
      <c r="L541" s="223">
        <v>80.562910658617923</v>
      </c>
      <c r="M541" s="223">
        <v>6.9699274297847076</v>
      </c>
      <c r="N541" s="223">
        <v>68.158768752143516</v>
      </c>
      <c r="O541" s="223">
        <v>3.6869047016892922</v>
      </c>
      <c r="P541" s="223">
        <v>227.61303548047439</v>
      </c>
      <c r="Q541" s="223">
        <v>62.556113015295672</v>
      </c>
      <c r="R541" s="223"/>
      <c r="S541" s="223"/>
      <c r="T541" s="226">
        <v>69.664289481260369</v>
      </c>
      <c r="U541" s="223">
        <v>7.1814975578719284</v>
      </c>
      <c r="V541" s="223">
        <v>3.2678578212358573</v>
      </c>
      <c r="W541" s="223">
        <v>7.064925354122166E-2</v>
      </c>
      <c r="X541" s="226">
        <v>809.46909256264507</v>
      </c>
      <c r="Y541" s="633">
        <v>410.36422568621765</v>
      </c>
      <c r="Z541" s="602"/>
      <c r="AA541" s="602"/>
      <c r="AB541" s="602"/>
      <c r="AC541" s="602"/>
      <c r="AD541" s="639"/>
      <c r="AE541" s="639"/>
      <c r="AF541" s="602"/>
      <c r="AG541" s="640"/>
      <c r="AH541" s="223">
        <v>68.158768752143516</v>
      </c>
      <c r="AI541" s="223"/>
      <c r="AJ541" s="223"/>
      <c r="AM541" s="346"/>
      <c r="AN541" s="346"/>
      <c r="AO541" s="324"/>
    </row>
    <row r="542" spans="1:41" ht="12" customHeight="1" x14ac:dyDescent="0.2">
      <c r="A542" s="333">
        <v>542</v>
      </c>
      <c r="B542" s="592"/>
      <c r="C542" s="518"/>
      <c r="D542" s="627" t="s">
        <v>1182</v>
      </c>
      <c r="E542" s="602">
        <v>6.9825228738589984E-2</v>
      </c>
      <c r="F542" s="602">
        <v>6.5972749022525905E-3</v>
      </c>
      <c r="G542" s="602">
        <v>1.1119282673205621E-2</v>
      </c>
      <c r="H542" s="602">
        <v>5.3530886222914449E-4</v>
      </c>
      <c r="I542" s="602">
        <v>0.25476833726771625</v>
      </c>
      <c r="J542" s="639">
        <v>4.6269026783956259E-2</v>
      </c>
      <c r="K542" s="604">
        <v>1.4814264674516985E-3</v>
      </c>
      <c r="L542" s="223">
        <v>68.533581261396051</v>
      </c>
      <c r="M542" s="223">
        <v>6.2615471700198553</v>
      </c>
      <c r="N542" s="223">
        <v>71.283918895320127</v>
      </c>
      <c r="O542" s="223">
        <v>3.4128739313134786</v>
      </c>
      <c r="P542" s="223">
        <v>11.661290636753716</v>
      </c>
      <c r="Q542" s="223">
        <v>77.005971855257229</v>
      </c>
      <c r="R542" s="223"/>
      <c r="S542" s="223"/>
      <c r="T542" s="226">
        <v>70.85486532356488</v>
      </c>
      <c r="U542" s="223">
        <v>6.5355793233009996</v>
      </c>
      <c r="V542" s="223">
        <v>0.18963376057166986</v>
      </c>
      <c r="W542" s="223">
        <v>0.66322144529200111</v>
      </c>
      <c r="X542" s="226">
        <v>87.633592544151583</v>
      </c>
      <c r="Y542" s="633">
        <v>196.89636761871989</v>
      </c>
      <c r="Z542" s="666">
        <v>0.28298435979009262</v>
      </c>
      <c r="AA542" s="666">
        <v>3.4542470607946996E-5</v>
      </c>
      <c r="AB542" s="635">
        <v>3.331353093533297E-3</v>
      </c>
      <c r="AC542" s="635">
        <v>4.963600113253286E-5</v>
      </c>
      <c r="AD542" s="636">
        <v>0.11407865874738084</v>
      </c>
      <c r="AE542" s="636">
        <v>1.8706855054057355E-3</v>
      </c>
      <c r="AF542" s="637">
        <v>1.4672516599961352</v>
      </c>
      <c r="AG542" s="638">
        <v>4.2613500435483756E-5</v>
      </c>
      <c r="AH542" s="223">
        <v>71.283918895320127</v>
      </c>
      <c r="AI542" s="223">
        <v>8.9180326630269686</v>
      </c>
      <c r="AJ542" s="223">
        <v>1.2206494604001905</v>
      </c>
      <c r="AM542" s="346"/>
      <c r="AN542" s="346"/>
      <c r="AO542" s="324"/>
    </row>
    <row r="543" spans="1:41" ht="12" customHeight="1" x14ac:dyDescent="0.2">
      <c r="A543" s="29">
        <v>543</v>
      </c>
      <c r="B543" s="642" t="s">
        <v>13</v>
      </c>
      <c r="C543" s="518"/>
      <c r="D543" s="643" t="s">
        <v>1183</v>
      </c>
      <c r="E543" s="644">
        <v>5.8833256991284541E-2</v>
      </c>
      <c r="F543" s="644">
        <v>6.3536382286798164E-3</v>
      </c>
      <c r="G543" s="644">
        <v>9.3705183214174235E-3</v>
      </c>
      <c r="H543" s="644">
        <v>3.6138029249013748E-4</v>
      </c>
      <c r="I543" s="644">
        <v>0.17855469076436625</v>
      </c>
      <c r="J543" s="650">
        <v>5.9131411092819587E-2</v>
      </c>
      <c r="K543" s="664">
        <v>1.7389800346167871E-3</v>
      </c>
      <c r="L543" s="647">
        <v>58.047013206257198</v>
      </c>
      <c r="M543" s="647">
        <v>6.0929107971713456</v>
      </c>
      <c r="N543" s="647">
        <v>60.124978990764596</v>
      </c>
      <c r="O543" s="647">
        <v>2.3079800730836197</v>
      </c>
      <c r="P543" s="647">
        <v>571.9378917534151</v>
      </c>
      <c r="Q543" s="647">
        <v>63.97356175895824</v>
      </c>
      <c r="R543" s="647"/>
      <c r="S543" s="647"/>
      <c r="T543" s="648">
        <v>59.967961960902223</v>
      </c>
      <c r="U543" s="647">
        <v>4.522695739109416</v>
      </c>
      <c r="V543" s="647">
        <v>0.11556657665640031</v>
      </c>
      <c r="W543" s="647">
        <v>0.73389242926677256</v>
      </c>
      <c r="X543" s="648">
        <v>111.03814689357364</v>
      </c>
      <c r="Y543" s="649">
        <v>262.17811560778614</v>
      </c>
      <c r="Z543" s="665">
        <v>0.28302846421733291</v>
      </c>
      <c r="AA543" s="665">
        <v>3.2818508465295912E-5</v>
      </c>
      <c r="AB543" s="653">
        <v>2.3733005029439357E-3</v>
      </c>
      <c r="AC543" s="653">
        <v>6.3008865298299583E-5</v>
      </c>
      <c r="AD543" s="654">
        <v>8.7912474726894535E-2</v>
      </c>
      <c r="AE543" s="654">
        <v>1.7692723540208369E-3</v>
      </c>
      <c r="AF543" s="655">
        <v>1.4672425657735795</v>
      </c>
      <c r="AG543" s="656">
        <v>3.8633324612247721E-5</v>
      </c>
      <c r="AH543" s="647">
        <v>60.124978990764596</v>
      </c>
      <c r="AI543" s="647">
        <v>10.295433630084814</v>
      </c>
      <c r="AJ543" s="647">
        <v>1.1595479824281956</v>
      </c>
      <c r="AM543" s="346"/>
      <c r="AN543" s="346"/>
      <c r="AO543" s="324"/>
    </row>
    <row r="544" spans="1:41" ht="12" customHeight="1" x14ac:dyDescent="0.2">
      <c r="A544" s="333">
        <v>544</v>
      </c>
      <c r="B544" s="592"/>
      <c r="C544" s="518"/>
      <c r="D544" s="627" t="s">
        <v>1184</v>
      </c>
      <c r="E544" s="602">
        <v>6.0868243576299802E-2</v>
      </c>
      <c r="F544" s="602">
        <v>4.7214626697777646E-3</v>
      </c>
      <c r="G544" s="602">
        <v>8.812868663106899E-3</v>
      </c>
      <c r="H544" s="602">
        <v>4.152198216514965E-4</v>
      </c>
      <c r="I544" s="602">
        <v>0.30370014098989395</v>
      </c>
      <c r="J544" s="639">
        <v>4.8147876536854886E-2</v>
      </c>
      <c r="K544" s="604">
        <v>8.9581374595832958E-4</v>
      </c>
      <c r="L544" s="223">
        <v>59.996619343052039</v>
      </c>
      <c r="M544" s="223">
        <v>4.5190278910750932</v>
      </c>
      <c r="N544" s="223">
        <v>56.562526955281896</v>
      </c>
      <c r="O544" s="223">
        <v>2.6532957995818034</v>
      </c>
      <c r="P544" s="223">
        <v>106.54166401441289</v>
      </c>
      <c r="Q544" s="223">
        <v>43.957666648256875</v>
      </c>
      <c r="R544" s="223"/>
      <c r="S544" s="223"/>
      <c r="T544" s="226">
        <v>57.13701053627689</v>
      </c>
      <c r="U544" s="223">
        <v>5.0883197928729711</v>
      </c>
      <c r="V544" s="223">
        <v>0.58307084624990013</v>
      </c>
      <c r="W544" s="223">
        <v>0.4451138295482765</v>
      </c>
      <c r="X544" s="226">
        <v>662.43678000172747</v>
      </c>
      <c r="Y544" s="633">
        <v>1098.2911857635729</v>
      </c>
      <c r="Z544" s="666">
        <v>0.28301342956787573</v>
      </c>
      <c r="AA544" s="666">
        <v>3.557289505089436E-5</v>
      </c>
      <c r="AB544" s="635">
        <v>5.1993858013176571E-3</v>
      </c>
      <c r="AC544" s="635">
        <v>6.577764736770613E-5</v>
      </c>
      <c r="AD544" s="636">
        <v>0.20041757892408565</v>
      </c>
      <c r="AE544" s="636">
        <v>1.6681615883431037E-3</v>
      </c>
      <c r="AF544" s="637">
        <v>1.4672823882341353</v>
      </c>
      <c r="AG544" s="638">
        <v>4.4557331087719748E-5</v>
      </c>
      <c r="AH544" s="223">
        <v>56.562526955281896</v>
      </c>
      <c r="AI544" s="223">
        <v>9.5853933757633403</v>
      </c>
      <c r="AJ544" s="223">
        <v>1.2569331110968651</v>
      </c>
      <c r="AM544" s="346"/>
      <c r="AN544" s="346"/>
      <c r="AO544" s="324"/>
    </row>
    <row r="545" spans="1:41" ht="12" customHeight="1" x14ac:dyDescent="0.2">
      <c r="A545" s="29">
        <v>545</v>
      </c>
      <c r="B545" s="592"/>
      <c r="C545" s="518"/>
      <c r="D545" s="627" t="s">
        <v>1185</v>
      </c>
      <c r="E545" s="628">
        <v>6.7949506345347951E-2</v>
      </c>
      <c r="F545" s="628">
        <v>5.7949492108775548E-3</v>
      </c>
      <c r="G545" s="628">
        <v>8.8763994006394644E-3</v>
      </c>
      <c r="H545" s="628">
        <v>4.8829036186655295E-4</v>
      </c>
      <c r="I545" s="602">
        <v>0.32251357018570281</v>
      </c>
      <c r="J545" s="669">
        <v>5.2561789179083385E-2</v>
      </c>
      <c r="K545" s="604">
        <v>1.0697891016552235E-3</v>
      </c>
      <c r="L545" s="228">
        <v>66.751749725818385</v>
      </c>
      <c r="M545" s="228">
        <v>5.5097110755219605</v>
      </c>
      <c r="N545" s="228">
        <v>56.968481880104768</v>
      </c>
      <c r="O545" s="228">
        <v>3.1200273052226994</v>
      </c>
      <c r="P545" s="228">
        <v>309.9273081593912</v>
      </c>
      <c r="Q545" s="228">
        <v>46.335456926691968</v>
      </c>
      <c r="R545" s="228"/>
      <c r="S545" s="228"/>
      <c r="T545" s="631">
        <v>58.350878596949926</v>
      </c>
      <c r="U545" s="228">
        <v>6.0489140542310249</v>
      </c>
      <c r="V545" s="228">
        <v>3.276898351365841</v>
      </c>
      <c r="W545" s="228">
        <v>7.026183191797096E-2</v>
      </c>
      <c r="X545" s="631">
        <v>483.92703523873183</v>
      </c>
      <c r="Y545" s="633">
        <v>1013.5083399427486</v>
      </c>
      <c r="Z545" s="628"/>
      <c r="AA545" s="602"/>
      <c r="AB545" s="602"/>
      <c r="AC545" s="602"/>
      <c r="AD545" s="639"/>
      <c r="AE545" s="639"/>
      <c r="AF545" s="628"/>
      <c r="AG545" s="640"/>
      <c r="AH545" s="228">
        <v>56.968481880104768</v>
      </c>
      <c r="AI545" s="228"/>
      <c r="AJ545" s="228"/>
      <c r="AM545" s="346"/>
      <c r="AN545" s="346"/>
      <c r="AO545" s="324"/>
    </row>
    <row r="546" spans="1:41" ht="12" customHeight="1" x14ac:dyDescent="0.2">
      <c r="A546" s="333">
        <v>546</v>
      </c>
      <c r="B546" s="592"/>
      <c r="C546" s="518"/>
      <c r="D546" s="627" t="s">
        <v>1186</v>
      </c>
      <c r="E546" s="628">
        <v>4.6236555502080987E-2</v>
      </c>
      <c r="F546" s="628">
        <v>5.9580183887633694E-3</v>
      </c>
      <c r="G546" s="628">
        <v>8.9749758526953428E-3</v>
      </c>
      <c r="H546" s="628">
        <v>6.6370955766543148E-4</v>
      </c>
      <c r="I546" s="602">
        <v>0.28694484092033989</v>
      </c>
      <c r="J546" s="669">
        <v>3.6920776822540927E-2</v>
      </c>
      <c r="K546" s="604">
        <v>1.3095869822152861E-3</v>
      </c>
      <c r="L546" s="228">
        <v>45.894798763021043</v>
      </c>
      <c r="M546" s="228">
        <v>5.7823165049320639</v>
      </c>
      <c r="N546" s="228">
        <v>57.598324738556556</v>
      </c>
      <c r="O546" s="228">
        <v>4.2404884241270153</v>
      </c>
      <c r="P546" s="228">
        <v>-562.31756734515898</v>
      </c>
      <c r="Q546" s="228">
        <v>95.666312238494186</v>
      </c>
      <c r="R546" s="228"/>
      <c r="S546" s="228"/>
      <c r="T546" s="631">
        <v>54.117394333692339</v>
      </c>
      <c r="U546" s="228">
        <v>7.6717918097160931</v>
      </c>
      <c r="V546" s="228">
        <v>3.6882085971177041</v>
      </c>
      <c r="W546" s="228">
        <v>5.4798731968533645E-2</v>
      </c>
      <c r="X546" s="631">
        <v>232.3771574731112</v>
      </c>
      <c r="Y546" s="633">
        <v>221.96241805511033</v>
      </c>
      <c r="Z546" s="628"/>
      <c r="AA546" s="628"/>
      <c r="AB546" s="628"/>
      <c r="AC546" s="628"/>
      <c r="AD546" s="669"/>
      <c r="AE546" s="669"/>
      <c r="AF546" s="628"/>
      <c r="AG546" s="640"/>
      <c r="AH546" s="228">
        <v>57.598324738556556</v>
      </c>
      <c r="AI546" s="228"/>
      <c r="AJ546" s="228"/>
      <c r="AM546" s="346"/>
      <c r="AN546" s="346"/>
      <c r="AO546" s="324"/>
    </row>
    <row r="547" spans="1:41" ht="12" customHeight="1" x14ac:dyDescent="0.2">
      <c r="A547" s="29">
        <v>547</v>
      </c>
      <c r="B547" s="592"/>
      <c r="C547" s="518"/>
      <c r="D547" s="606" t="s">
        <v>1187</v>
      </c>
      <c r="E547" s="628">
        <v>4.9972675904700448E-2</v>
      </c>
      <c r="F547" s="628">
        <v>4.4179139676796724E-3</v>
      </c>
      <c r="G547" s="628">
        <v>9.0105959713035668E-3</v>
      </c>
      <c r="H547" s="628">
        <v>3.6748567440073585E-4</v>
      </c>
      <c r="I547" s="602">
        <v>0.23065998127430201</v>
      </c>
      <c r="J547" s="669">
        <v>4.4055461993952501E-2</v>
      </c>
      <c r="K547" s="604">
        <v>8.6128862218204393E-4</v>
      </c>
      <c r="L547" s="228">
        <v>49.51428225915113</v>
      </c>
      <c r="M547" s="228">
        <v>4.2723730592926259</v>
      </c>
      <c r="N547" s="228">
        <v>57.825900238594436</v>
      </c>
      <c r="O547" s="228">
        <v>2.3478096985682959</v>
      </c>
      <c r="P547" s="228">
        <v>-107.59331087793971</v>
      </c>
      <c r="Q547" s="228">
        <v>48.107524242454723</v>
      </c>
      <c r="R547" s="228"/>
      <c r="S547" s="228"/>
      <c r="T547" s="631">
        <v>56.417477012457852</v>
      </c>
      <c r="U547" s="228">
        <v>4.4578261492301605</v>
      </c>
      <c r="V547" s="228">
        <v>3.6300960800212789</v>
      </c>
      <c r="W547" s="228">
        <v>5.6743148957682059E-2</v>
      </c>
      <c r="X547" s="631">
        <v>265.43231624078766</v>
      </c>
      <c r="Y547" s="633">
        <v>675.78512547206026</v>
      </c>
      <c r="Z547" s="628"/>
      <c r="AA547" s="628"/>
      <c r="AB547" s="628"/>
      <c r="AC547" s="628"/>
      <c r="AD547" s="669"/>
      <c r="AE547" s="669"/>
      <c r="AF547" s="628"/>
      <c r="AG547" s="640"/>
      <c r="AH547" s="228">
        <v>57.825900238594436</v>
      </c>
      <c r="AI547" s="228"/>
      <c r="AJ547" s="228"/>
      <c r="AM547" s="346"/>
      <c r="AN547" s="346"/>
      <c r="AO547" s="324"/>
    </row>
    <row r="548" spans="1:41" ht="12" customHeight="1" x14ac:dyDescent="0.2">
      <c r="A548" s="333">
        <v>548</v>
      </c>
      <c r="B548" s="592"/>
      <c r="C548" s="518"/>
      <c r="D548" s="627" t="s">
        <v>1188</v>
      </c>
      <c r="E548" s="602">
        <v>6.2001234998735708E-2</v>
      </c>
      <c r="F548" s="602">
        <v>8.73864687542876E-3</v>
      </c>
      <c r="G548" s="602">
        <v>8.8255074067934095E-3</v>
      </c>
      <c r="H548" s="602">
        <v>6.8701344596672827E-4</v>
      </c>
      <c r="I548" s="602">
        <v>0.27615423498193142</v>
      </c>
      <c r="J548" s="639">
        <v>6.1808330988925561E-2</v>
      </c>
      <c r="K548" s="604">
        <v>2.4488912205100789E-3</v>
      </c>
      <c r="L548" s="223">
        <v>61.080454605339732</v>
      </c>
      <c r="M548" s="223">
        <v>8.3550504964495378</v>
      </c>
      <c r="N548" s="223">
        <v>56.643289273755009</v>
      </c>
      <c r="O548" s="223">
        <v>4.3900289880310988</v>
      </c>
      <c r="P548" s="223">
        <v>667.48369733305242</v>
      </c>
      <c r="Q548" s="223">
        <v>84.824505584657672</v>
      </c>
      <c r="R548" s="223"/>
      <c r="S548" s="223"/>
      <c r="T548" s="226">
        <v>57.227290797291708</v>
      </c>
      <c r="U548" s="223">
        <v>8.5024424985784606</v>
      </c>
      <c r="V548" s="223">
        <v>0.2851451469168394</v>
      </c>
      <c r="W548" s="223">
        <v>0.59335129191425229</v>
      </c>
      <c r="X548" s="226">
        <v>93.82433829071033</v>
      </c>
      <c r="Y548" s="633">
        <v>167.17368557355778</v>
      </c>
      <c r="Z548" s="602"/>
      <c r="AA548" s="602"/>
      <c r="AB548" s="602"/>
      <c r="AC548" s="602"/>
      <c r="AD548" s="639"/>
      <c r="AE548" s="639"/>
      <c r="AF548" s="602"/>
      <c r="AG548" s="640"/>
      <c r="AH548" s="223">
        <v>56.643289273755009</v>
      </c>
      <c r="AI548" s="223"/>
      <c r="AJ548" s="223"/>
      <c r="AM548" s="346"/>
      <c r="AN548" s="346"/>
      <c r="AO548" s="324"/>
    </row>
    <row r="549" spans="1:41" ht="12" customHeight="1" x14ac:dyDescent="0.2">
      <c r="A549" s="29">
        <v>549</v>
      </c>
      <c r="B549" s="592"/>
      <c r="C549" s="518"/>
      <c r="D549" s="627" t="s">
        <v>1189</v>
      </c>
      <c r="E549" s="628">
        <v>6.2345524168438513E-2</v>
      </c>
      <c r="F549" s="628">
        <v>5.1771190413892332E-3</v>
      </c>
      <c r="G549" s="628">
        <v>9.3008940427322644E-3</v>
      </c>
      <c r="H549" s="628">
        <v>3.4093498533444819E-4</v>
      </c>
      <c r="I549" s="602">
        <v>0.22071609608285178</v>
      </c>
      <c r="J549" s="669">
        <v>4.5936887113413157E-2</v>
      </c>
      <c r="K549" s="604">
        <v>1.2631977377951494E-3</v>
      </c>
      <c r="L549" s="228">
        <v>61.409577324959983</v>
      </c>
      <c r="M549" s="228">
        <v>4.9482572475040172</v>
      </c>
      <c r="N549" s="228">
        <v>59.680303413585428</v>
      </c>
      <c r="O549" s="228">
        <v>2.1775549170818524</v>
      </c>
      <c r="P549" s="228">
        <v>-5.6944667498006218</v>
      </c>
      <c r="Q549" s="228">
        <v>66.355317492454503</v>
      </c>
      <c r="R549" s="228"/>
      <c r="S549" s="228"/>
      <c r="T549" s="631">
        <v>59.846709507988166</v>
      </c>
      <c r="U549" s="228">
        <v>4.2495140693174127</v>
      </c>
      <c r="V549" s="228">
        <v>0.12203444401615043</v>
      </c>
      <c r="W549" s="228">
        <v>0.72683924270308675</v>
      </c>
      <c r="X549" s="631">
        <v>1252.5725816164011</v>
      </c>
      <c r="Y549" s="633">
        <v>743.15907303359802</v>
      </c>
      <c r="Z549" s="685"/>
      <c r="AA549" s="685"/>
      <c r="AB549" s="686"/>
      <c r="AC549" s="686"/>
      <c r="AD549" s="687"/>
      <c r="AE549" s="687"/>
      <c r="AF549" s="688"/>
      <c r="AG549" s="689"/>
      <c r="AH549" s="228">
        <v>59.680303413585428</v>
      </c>
      <c r="AI549" s="690"/>
      <c r="AJ549" s="690"/>
      <c r="AM549" s="346"/>
      <c r="AN549" s="346"/>
      <c r="AO549" s="324"/>
    </row>
    <row r="550" spans="1:41" ht="12" customHeight="1" x14ac:dyDescent="0.2">
      <c r="A550" s="333">
        <v>550</v>
      </c>
      <c r="B550" s="592"/>
      <c r="C550" s="518"/>
      <c r="D550" s="627" t="s">
        <v>1190</v>
      </c>
      <c r="E550" s="628">
        <v>6.406971955336499E-2</v>
      </c>
      <c r="F550" s="628">
        <v>4.0706983549057899E-3</v>
      </c>
      <c r="G550" s="628">
        <v>9.2266854874464427E-3</v>
      </c>
      <c r="H550" s="628">
        <v>3.3699481918319639E-4</v>
      </c>
      <c r="I550" s="602">
        <v>0.28742954868898507</v>
      </c>
      <c r="J550" s="669">
        <v>4.4703315801168049E-2</v>
      </c>
      <c r="K550" s="604">
        <v>1.2639504238731367E-3</v>
      </c>
      <c r="L550" s="228">
        <v>63.056216346392517</v>
      </c>
      <c r="M550" s="228">
        <v>3.8844429538195762</v>
      </c>
      <c r="N550" s="228">
        <v>59.206315256778524</v>
      </c>
      <c r="O550" s="228">
        <v>2.15254730470321</v>
      </c>
      <c r="P550" s="228">
        <v>-71.794960369182462</v>
      </c>
      <c r="Q550" s="228">
        <v>69.095615706696137</v>
      </c>
      <c r="R550" s="228"/>
      <c r="S550" s="228"/>
      <c r="T550" s="631">
        <v>59.777450346617613</v>
      </c>
      <c r="U550" s="228">
        <v>4.1489784818976956</v>
      </c>
      <c r="V550" s="228">
        <v>0.99098935297405699</v>
      </c>
      <c r="W550" s="228">
        <v>0.31949665089499335</v>
      </c>
      <c r="X550" s="631">
        <v>717.57406399963077</v>
      </c>
      <c r="Y550" s="633">
        <v>1098.7808054379718</v>
      </c>
      <c r="Z550" s="666">
        <v>0.28297347005231538</v>
      </c>
      <c r="AA550" s="666">
        <v>4.6251280613092287E-5</v>
      </c>
      <c r="AB550" s="635">
        <v>4.7887428754223096E-3</v>
      </c>
      <c r="AC550" s="635">
        <v>1.4272344526895567E-4</v>
      </c>
      <c r="AD550" s="636">
        <v>0.16285638267383315</v>
      </c>
      <c r="AE550" s="636">
        <v>4.1953490143336707E-3</v>
      </c>
      <c r="AF550" s="637">
        <v>1.4672058889946655</v>
      </c>
      <c r="AG550" s="638">
        <v>4.8548141441811039E-5</v>
      </c>
      <c r="AH550" s="228">
        <v>59.206315256778524</v>
      </c>
      <c r="AI550" s="228">
        <v>8.2371292620866026</v>
      </c>
      <c r="AJ550" s="228">
        <v>1.6344740941453442</v>
      </c>
      <c r="AM550" s="346"/>
      <c r="AN550" s="346"/>
      <c r="AO550" s="324"/>
    </row>
    <row r="551" spans="1:41" ht="12" customHeight="1" x14ac:dyDescent="0.2">
      <c r="A551" s="29">
        <v>551</v>
      </c>
      <c r="B551" s="592"/>
      <c r="C551" s="518"/>
      <c r="D551" s="627" t="s">
        <v>1191</v>
      </c>
      <c r="E551" s="628">
        <v>6.2354823442543582E-2</v>
      </c>
      <c r="F551" s="628">
        <v>4.4051744479237549E-3</v>
      </c>
      <c r="G551" s="628">
        <v>8.8217345212412441E-3</v>
      </c>
      <c r="H551" s="628">
        <v>3.7724775229352369E-4</v>
      </c>
      <c r="I551" s="602">
        <v>0.30265623380670342</v>
      </c>
      <c r="J551" s="669">
        <v>4.4840459896792424E-2</v>
      </c>
      <c r="K551" s="604">
        <v>1.1447307210991427E-3</v>
      </c>
      <c r="L551" s="228">
        <v>61.418465472735242</v>
      </c>
      <c r="M551" s="228">
        <v>4.2104006894488926</v>
      </c>
      <c r="N551" s="228">
        <v>56.619180418228261</v>
      </c>
      <c r="O551" s="228">
        <v>2.4106293285886173</v>
      </c>
      <c r="P551" s="228">
        <v>-64.314651336856201</v>
      </c>
      <c r="Q551" s="228">
        <v>62.297166889695703</v>
      </c>
      <c r="R551" s="228"/>
      <c r="S551" s="228"/>
      <c r="T551" s="631">
        <v>57.367565536115158</v>
      </c>
      <c r="U551" s="228">
        <v>4.6413095113407925</v>
      </c>
      <c r="V551" s="228">
        <v>1.3197171433521409</v>
      </c>
      <c r="W551" s="228">
        <v>0.25064126253781538</v>
      </c>
      <c r="X551" s="631">
        <v>357.95893232658017</v>
      </c>
      <c r="Y551" s="633">
        <v>1082.0643230064086</v>
      </c>
      <c r="Z551" s="666">
        <v>0.28294727457717594</v>
      </c>
      <c r="AA551" s="666">
        <v>3.8422358411407899E-5</v>
      </c>
      <c r="AB551" s="635">
        <v>4.9271447694903625E-3</v>
      </c>
      <c r="AC551" s="635">
        <v>1.0431196941408817E-4</v>
      </c>
      <c r="AD551" s="636">
        <v>0.15073069386634147</v>
      </c>
      <c r="AE551" s="636">
        <v>2.4668777824339849E-3</v>
      </c>
      <c r="AF551" s="637">
        <v>1.4672520872496195</v>
      </c>
      <c r="AG551" s="638">
        <v>5.4109442721181946E-5</v>
      </c>
      <c r="AH551" s="228">
        <v>56.619180418228261</v>
      </c>
      <c r="AI551" s="228">
        <v>7.2568193792979754</v>
      </c>
      <c r="AJ551" s="228">
        <v>1.3579335043542862</v>
      </c>
      <c r="AM551" s="346"/>
      <c r="AN551" s="346"/>
      <c r="AO551" s="324"/>
    </row>
    <row r="552" spans="1:41" ht="12" customHeight="1" x14ac:dyDescent="0.2">
      <c r="A552" s="333">
        <v>552</v>
      </c>
      <c r="B552" s="592"/>
      <c r="C552" s="518"/>
      <c r="D552" s="627" t="s">
        <v>1192</v>
      </c>
      <c r="E552" s="628">
        <v>6.6273998738895709E-2</v>
      </c>
      <c r="F552" s="628">
        <v>8.0102937696010373E-3</v>
      </c>
      <c r="G552" s="628">
        <v>9.1841670572033428E-3</v>
      </c>
      <c r="H552" s="628">
        <v>6.4375776749006088E-4</v>
      </c>
      <c r="I552" s="602">
        <v>0.28996624409526545</v>
      </c>
      <c r="J552" s="669">
        <v>6.3122414119414202E-2</v>
      </c>
      <c r="K552" s="604">
        <v>2.3042715785177954E-3</v>
      </c>
      <c r="L552" s="228">
        <v>65.157462740731148</v>
      </c>
      <c r="M552" s="228">
        <v>7.627979820272679</v>
      </c>
      <c r="N552" s="228">
        <v>58.9347239586874</v>
      </c>
      <c r="O552" s="228">
        <v>4.1121624156009418</v>
      </c>
      <c r="P552" s="228">
        <v>712.35765657271349</v>
      </c>
      <c r="Q552" s="228">
        <v>77.579763783201798</v>
      </c>
      <c r="R552" s="228"/>
      <c r="S552" s="228"/>
      <c r="T552" s="631">
        <v>59.777886495574336</v>
      </c>
      <c r="U552" s="228">
        <v>7.9639394932143244</v>
      </c>
      <c r="V552" s="228">
        <v>0.6773869391779066</v>
      </c>
      <c r="W552" s="228">
        <v>0.41048605431246721</v>
      </c>
      <c r="X552" s="631">
        <v>168.96022644415496</v>
      </c>
      <c r="Y552" s="633">
        <v>132.43403458847664</v>
      </c>
      <c r="Z552" s="628"/>
      <c r="AA552" s="602"/>
      <c r="AB552" s="602"/>
      <c r="AC552" s="602"/>
      <c r="AD552" s="639"/>
      <c r="AE552" s="639"/>
      <c r="AF552" s="602"/>
      <c r="AG552" s="640"/>
      <c r="AH552" s="228">
        <v>58.9347239586874</v>
      </c>
      <c r="AI552" s="228"/>
      <c r="AJ552" s="228"/>
      <c r="AM552" s="346"/>
      <c r="AN552" s="346"/>
      <c r="AO552" s="324"/>
    </row>
    <row r="553" spans="1:41" ht="12" customHeight="1" x14ac:dyDescent="0.2">
      <c r="A553" s="29">
        <v>553</v>
      </c>
      <c r="B553" s="592"/>
      <c r="C553" s="518"/>
      <c r="D553" s="627" t="s">
        <v>1193</v>
      </c>
      <c r="E553" s="628">
        <v>5.2671585756506593E-2</v>
      </c>
      <c r="F553" s="628">
        <v>5.1311601536717967E-3</v>
      </c>
      <c r="G553" s="628">
        <v>9.1023625600104054E-3</v>
      </c>
      <c r="H553" s="628">
        <v>6.3313313888624725E-4</v>
      </c>
      <c r="I553" s="602">
        <v>0.35700289952509395</v>
      </c>
      <c r="J553" s="669">
        <v>4.1571378828014552E-2</v>
      </c>
      <c r="K553" s="604">
        <v>1.3983628861975695E-3</v>
      </c>
      <c r="L553" s="228">
        <v>52.120932257708503</v>
      </c>
      <c r="M553" s="228">
        <v>4.9494003011783185</v>
      </c>
      <c r="N553" s="228">
        <v>58.412156262362018</v>
      </c>
      <c r="O553" s="228">
        <v>4.0446228223335137</v>
      </c>
      <c r="P553" s="228">
        <v>-252.43987866000927</v>
      </c>
      <c r="Q553" s="228">
        <v>85.161671742686039</v>
      </c>
      <c r="R553" s="228"/>
      <c r="S553" s="228"/>
      <c r="T553" s="631">
        <v>56.213465987568384</v>
      </c>
      <c r="U553" s="228">
        <v>7.2478599590877835</v>
      </c>
      <c r="V553" s="228">
        <v>1.4938165032936754</v>
      </c>
      <c r="W553" s="228">
        <v>0.22163122005680158</v>
      </c>
      <c r="X553" s="631">
        <v>295.8669708690918</v>
      </c>
      <c r="Y553" s="633">
        <v>246.89992800496276</v>
      </c>
      <c r="Z553" s="666">
        <v>0.28303662559686932</v>
      </c>
      <c r="AA553" s="666">
        <v>3.3886524645481282E-5</v>
      </c>
      <c r="AB553" s="635">
        <v>3.117493884316193E-3</v>
      </c>
      <c r="AC553" s="635">
        <v>4.0356721039166048E-5</v>
      </c>
      <c r="AD553" s="636">
        <v>0.11621815835942778</v>
      </c>
      <c r="AE553" s="636">
        <v>8.6028338837276124E-4</v>
      </c>
      <c r="AF553" s="637">
        <v>1.4672120573971097</v>
      </c>
      <c r="AG553" s="638">
        <v>4.2145925781554083E-5</v>
      </c>
      <c r="AH553" s="228">
        <v>58.412156262362018</v>
      </c>
      <c r="AI553" s="228">
        <v>10.5204274025741</v>
      </c>
      <c r="AJ553" s="228">
        <v>1.1972487509000354</v>
      </c>
      <c r="AM553" s="346"/>
      <c r="AN553" s="346"/>
      <c r="AO553" s="324"/>
    </row>
    <row r="554" spans="1:41" ht="12" customHeight="1" x14ac:dyDescent="0.2">
      <c r="A554" s="333">
        <v>554</v>
      </c>
      <c r="B554" s="592"/>
      <c r="C554" s="518"/>
      <c r="D554" s="627" t="s">
        <v>1194</v>
      </c>
      <c r="E554" s="628">
        <v>5.4989724699502772E-2</v>
      </c>
      <c r="F554" s="628">
        <v>5.6553942158677536E-3</v>
      </c>
      <c r="G554" s="628">
        <v>9.3197495282739823E-3</v>
      </c>
      <c r="H554" s="628">
        <v>2.6341621520589736E-4</v>
      </c>
      <c r="I554" s="602">
        <v>0.13741271840004698</v>
      </c>
      <c r="J554" s="669">
        <v>5.2649324969001994E-2</v>
      </c>
      <c r="K554" s="604">
        <v>1.2292115453403178E-3</v>
      </c>
      <c r="L554" s="228">
        <v>54.354497902497897</v>
      </c>
      <c r="M554" s="228">
        <v>5.4430780810822661</v>
      </c>
      <c r="N554" s="228">
        <v>59.800732449915742</v>
      </c>
      <c r="O554" s="228">
        <v>1.682410382136077</v>
      </c>
      <c r="P554" s="228">
        <v>313.71428562165772</v>
      </c>
      <c r="Q554" s="228">
        <v>53.116033495974648</v>
      </c>
      <c r="R554" s="228"/>
      <c r="S554" s="228"/>
      <c r="T554" s="631">
        <v>59.511490295271713</v>
      </c>
      <c r="U554" s="228">
        <v>3.3146411990015405</v>
      </c>
      <c r="V554" s="228">
        <v>0.99544511928342838</v>
      </c>
      <c r="W554" s="228">
        <v>0.31841120664084732</v>
      </c>
      <c r="X554" s="631">
        <v>805.88140782204448</v>
      </c>
      <c r="Y554" s="633">
        <v>1375.7347709462981</v>
      </c>
      <c r="Z554" s="666">
        <v>0.28300366410854955</v>
      </c>
      <c r="AA554" s="666">
        <v>5.2305694741320247E-5</v>
      </c>
      <c r="AB554" s="635">
        <v>5.8523980905011742E-3</v>
      </c>
      <c r="AC554" s="635">
        <v>2.4965887808636831E-4</v>
      </c>
      <c r="AD554" s="636">
        <v>0.1746583758463352</v>
      </c>
      <c r="AE554" s="636">
        <v>5.2202852383500904E-3</v>
      </c>
      <c r="AF554" s="637">
        <v>1.4672384901038411</v>
      </c>
      <c r="AG554" s="638">
        <v>6.3920389960160122E-5</v>
      </c>
      <c r="AH554" s="228">
        <v>59.800732449915742</v>
      </c>
      <c r="AI554" s="228">
        <v>9.2742066880094978</v>
      </c>
      <c r="AJ554" s="228">
        <v>1.8482338349251108</v>
      </c>
      <c r="AM554" s="346"/>
      <c r="AN554" s="346"/>
      <c r="AO554" s="324"/>
    </row>
    <row r="555" spans="1:41" ht="12" customHeight="1" x14ac:dyDescent="0.2">
      <c r="A555" s="29">
        <v>555</v>
      </c>
      <c r="B555" s="592"/>
      <c r="C555" s="518"/>
      <c r="D555" s="627" t="s">
        <v>1195</v>
      </c>
      <c r="E555" s="602">
        <v>6.0756850468748819E-2</v>
      </c>
      <c r="F555" s="602">
        <v>5.5967643319622647E-3</v>
      </c>
      <c r="G555" s="602">
        <v>9.4980270186268353E-3</v>
      </c>
      <c r="H555" s="602">
        <v>3.4935008050151144E-4</v>
      </c>
      <c r="I555" s="602">
        <v>0.19964373397665175</v>
      </c>
      <c r="J555" s="639">
        <v>4.7621054680745623E-2</v>
      </c>
      <c r="K555" s="604">
        <v>1.2180594892800438E-3</v>
      </c>
      <c r="L555" s="223">
        <v>59.889996665861595</v>
      </c>
      <c r="M555" s="223">
        <v>5.35736314428285</v>
      </c>
      <c r="N555" s="223">
        <v>60.939270616659499</v>
      </c>
      <c r="O555" s="223">
        <v>2.2308664833329872</v>
      </c>
      <c r="P555" s="223">
        <v>80.484805973478345</v>
      </c>
      <c r="Q555" s="223">
        <v>60.726066224067473</v>
      </c>
      <c r="R555" s="223"/>
      <c r="S555" s="223"/>
      <c r="T555" s="226">
        <v>60.8450226846875</v>
      </c>
      <c r="U555" s="223">
        <v>4.3560978263478631</v>
      </c>
      <c r="V555" s="223">
        <v>3.8120611431148504E-2</v>
      </c>
      <c r="W555" s="223">
        <v>0.84520057185338726</v>
      </c>
      <c r="X555" s="226">
        <v>585.6779184968002</v>
      </c>
      <c r="Y555" s="633">
        <v>1123.3845800072572</v>
      </c>
      <c r="Z555" s="666">
        <v>0.28299797685916656</v>
      </c>
      <c r="AA555" s="666">
        <v>5.3569978089184001E-5</v>
      </c>
      <c r="AB555" s="635">
        <v>4.2090765487298098E-3</v>
      </c>
      <c r="AC555" s="635">
        <v>1.033061292105268E-4</v>
      </c>
      <c r="AD555" s="636">
        <v>0.12337440877572645</v>
      </c>
      <c r="AE555" s="636">
        <v>2.6286192406727278E-3</v>
      </c>
      <c r="AF555" s="637">
        <v>1.4672535024088864</v>
      </c>
      <c r="AG555" s="638">
        <v>6.2136715977532364E-5</v>
      </c>
      <c r="AH555" s="223">
        <v>60.939270616659499</v>
      </c>
      <c r="AI555" s="223">
        <v>9.1598274007002445</v>
      </c>
      <c r="AJ555" s="223">
        <v>1.8929456204502482</v>
      </c>
      <c r="AM555" s="346"/>
      <c r="AN555" s="346"/>
      <c r="AO555" s="324"/>
    </row>
    <row r="556" spans="1:41" ht="12" customHeight="1" x14ac:dyDescent="0.2">
      <c r="A556" s="333">
        <v>556</v>
      </c>
      <c r="B556" s="642" t="s">
        <v>315</v>
      </c>
      <c r="C556" s="518"/>
      <c r="D556" s="691" t="s">
        <v>1196</v>
      </c>
      <c r="E556" s="644">
        <v>2.1072855060307354E-2</v>
      </c>
      <c r="F556" s="644">
        <v>2.2310717432442164E-3</v>
      </c>
      <c r="G556" s="644">
        <v>4.721026935484679E-3</v>
      </c>
      <c r="H556" s="644">
        <v>1.79234157837875E-4</v>
      </c>
      <c r="I556" s="644">
        <v>0.17929333679245421</v>
      </c>
      <c r="J556" s="650">
        <v>3.8066132173184455E-2</v>
      </c>
      <c r="K556" s="664">
        <v>1.0589835683054584E-3</v>
      </c>
      <c r="L556" s="647">
        <v>21.174689758906187</v>
      </c>
      <c r="M556" s="647">
        <v>2.2186393727571723</v>
      </c>
      <c r="N556" s="647">
        <v>30.362081149602702</v>
      </c>
      <c r="O556" s="647">
        <v>1.149988490366318</v>
      </c>
      <c r="P556" s="647">
        <v>-480.61953534844719</v>
      </c>
      <c r="Q556" s="647">
        <v>73.767859309639178</v>
      </c>
      <c r="R556" s="647"/>
      <c r="S556" s="647"/>
      <c r="T556" s="648">
        <v>28.850169748777031</v>
      </c>
      <c r="U556" s="647">
        <v>2.1722110994582704</v>
      </c>
      <c r="V556" s="647">
        <v>15.936651148597372</v>
      </c>
      <c r="W556" s="647">
        <v>6.5498098853589948E-5</v>
      </c>
      <c r="X556" s="648">
        <v>365.73819225718518</v>
      </c>
      <c r="Y556" s="649">
        <v>934.32808124966743</v>
      </c>
      <c r="Z556" s="644"/>
      <c r="AA556" s="644"/>
      <c r="AB556" s="644"/>
      <c r="AC556" s="644"/>
      <c r="AD556" s="650"/>
      <c r="AE556" s="650"/>
      <c r="AF556" s="644"/>
      <c r="AG556" s="651"/>
      <c r="AH556" s="647">
        <v>30.362081149602702</v>
      </c>
      <c r="AI556" s="647"/>
      <c r="AJ556" s="647"/>
      <c r="AM556" s="346"/>
      <c r="AN556" s="346"/>
      <c r="AO556" s="324"/>
    </row>
    <row r="557" spans="1:41" ht="12" customHeight="1" x14ac:dyDescent="0.2">
      <c r="A557" s="29">
        <v>557</v>
      </c>
      <c r="B557" s="592"/>
      <c r="C557" s="518"/>
      <c r="D557" s="606" t="s">
        <v>1197</v>
      </c>
      <c r="E557" s="628">
        <v>3.5593777979682273E-2</v>
      </c>
      <c r="F557" s="628">
        <v>2.3334522731847424E-3</v>
      </c>
      <c r="G557" s="628">
        <v>5.1232593023447818E-3</v>
      </c>
      <c r="H557" s="628">
        <v>1.6616594589485725E-4</v>
      </c>
      <c r="I557" s="602">
        <v>0.24736648377022957</v>
      </c>
      <c r="J557" s="669">
        <v>4.3085204412008977E-2</v>
      </c>
      <c r="K557" s="604">
        <v>1.2593915254701768E-3</v>
      </c>
      <c r="L557" s="228">
        <v>35.512982430154274</v>
      </c>
      <c r="M557" s="228">
        <v>2.2879124461309051</v>
      </c>
      <c r="N557" s="228">
        <v>32.942337228746197</v>
      </c>
      <c r="O557" s="228">
        <v>1.0657145780747643</v>
      </c>
      <c r="P557" s="228">
        <v>-162.68714137815169</v>
      </c>
      <c r="Q557" s="228">
        <v>72.703982137167799</v>
      </c>
      <c r="R557" s="228"/>
      <c r="S557" s="228"/>
      <c r="T557" s="631">
        <v>33.205950220433074</v>
      </c>
      <c r="U557" s="228">
        <v>2.0796554141451722</v>
      </c>
      <c r="V557" s="228">
        <v>1.2770711393082363</v>
      </c>
      <c r="W557" s="228">
        <v>0.25844367816254077</v>
      </c>
      <c r="X557" s="631">
        <v>287.65726420003398</v>
      </c>
      <c r="Y557" s="633">
        <v>739.78216981708101</v>
      </c>
      <c r="Z557" s="666">
        <v>0.28297349331640514</v>
      </c>
      <c r="AA557" s="666">
        <v>2.4594913640860021E-5</v>
      </c>
      <c r="AB557" s="635">
        <v>9.4052592297703594E-4</v>
      </c>
      <c r="AC557" s="635">
        <v>1.4607614506244839E-5</v>
      </c>
      <c r="AD557" s="636">
        <v>3.906457794098666E-2</v>
      </c>
      <c r="AE557" s="636">
        <v>3.5740270752652239E-4</v>
      </c>
      <c r="AF557" s="637">
        <v>1.4672350495556725</v>
      </c>
      <c r="AG557" s="638">
        <v>4.653467318072898E-5</v>
      </c>
      <c r="AH557" s="228">
        <v>32.942337228746197</v>
      </c>
      <c r="AI557" s="228">
        <v>7.8280757404165815</v>
      </c>
      <c r="AJ557" s="228">
        <v>0.86915962879107422</v>
      </c>
      <c r="AM557" s="346"/>
      <c r="AN557" s="346"/>
      <c r="AO557" s="324"/>
    </row>
    <row r="558" spans="1:41" ht="12" customHeight="1" x14ac:dyDescent="0.2">
      <c r="A558" s="333">
        <v>558</v>
      </c>
      <c r="B558" s="592"/>
      <c r="C558" s="518"/>
      <c r="D558" s="606" t="s">
        <v>1198</v>
      </c>
      <c r="E558" s="628">
        <v>2.9582169896320478E-2</v>
      </c>
      <c r="F558" s="628">
        <v>2.7530543842539191E-3</v>
      </c>
      <c r="G558" s="628">
        <v>4.6150087905359643E-3</v>
      </c>
      <c r="H558" s="628">
        <v>2.2262177366714849E-4</v>
      </c>
      <c r="I558" s="602">
        <v>0.25916738496350905</v>
      </c>
      <c r="J558" s="669">
        <v>4.7598625210120614E-2</v>
      </c>
      <c r="K558" s="604">
        <v>1.1272071318415577E-3</v>
      </c>
      <c r="L558" s="228">
        <v>29.601522713422316</v>
      </c>
      <c r="M558" s="228">
        <v>2.7150866129969748</v>
      </c>
      <c r="N558" s="228">
        <v>29.681819748182665</v>
      </c>
      <c r="O558" s="228">
        <v>1.4285195288316459</v>
      </c>
      <c r="P558" s="228">
        <v>79.366209586998366</v>
      </c>
      <c r="Q558" s="228">
        <v>56.234892383836126</v>
      </c>
      <c r="R558" s="228"/>
      <c r="S558" s="228"/>
      <c r="T558" s="631">
        <v>29.670584734298501</v>
      </c>
      <c r="U558" s="228">
        <v>2.7537492128915275</v>
      </c>
      <c r="V558" s="228">
        <v>8.711009071413362E-4</v>
      </c>
      <c r="W558" s="228">
        <v>0.97644863293349216</v>
      </c>
      <c r="X558" s="631">
        <v>204.99357545666632</v>
      </c>
      <c r="Y558" s="633">
        <v>633.92797267926358</v>
      </c>
      <c r="Z558" s="666">
        <v>0.28293375933670989</v>
      </c>
      <c r="AA558" s="666">
        <v>2.4813959517034719E-5</v>
      </c>
      <c r="AB558" s="635">
        <v>1.4446691454177627E-3</v>
      </c>
      <c r="AC558" s="635">
        <v>5.1829075222744064E-5</v>
      </c>
      <c r="AD558" s="636">
        <v>5.7817515615665338E-2</v>
      </c>
      <c r="AE558" s="636">
        <v>1.7356328322143627E-3</v>
      </c>
      <c r="AF558" s="637">
        <v>1.4672512659039318</v>
      </c>
      <c r="AG558" s="638">
        <v>3.8574271705121733E-5</v>
      </c>
      <c r="AH558" s="228">
        <v>29.681819748182665</v>
      </c>
      <c r="AI558" s="228">
        <v>6.3433935481783577</v>
      </c>
      <c r="AJ558" s="228">
        <v>0.87702363886186041</v>
      </c>
      <c r="AM558" s="346"/>
      <c r="AN558" s="346"/>
      <c r="AO558" s="324"/>
    </row>
    <row r="559" spans="1:41" ht="12" customHeight="1" x14ac:dyDescent="0.2">
      <c r="A559" s="29">
        <v>559</v>
      </c>
      <c r="B559" s="592"/>
      <c r="C559" s="518"/>
      <c r="D559" s="606" t="s">
        <v>1199</v>
      </c>
      <c r="E559" s="628">
        <v>3.03157509997414E-2</v>
      </c>
      <c r="F559" s="628">
        <v>1.5541422221834204E-3</v>
      </c>
      <c r="G559" s="628">
        <v>4.2912230153320744E-3</v>
      </c>
      <c r="H559" s="628">
        <v>1.5408166261956556E-4</v>
      </c>
      <c r="I559" s="602">
        <v>0.35020105246956668</v>
      </c>
      <c r="J559" s="669">
        <v>4.6849125543421355E-2</v>
      </c>
      <c r="K559" s="604">
        <v>6.9526862057028697E-4</v>
      </c>
      <c r="L559" s="228">
        <v>30.324729280637193</v>
      </c>
      <c r="M559" s="228">
        <v>1.5316175388222029</v>
      </c>
      <c r="N559" s="228">
        <v>27.603816107925514</v>
      </c>
      <c r="O559" s="228">
        <v>0.98903006652969316</v>
      </c>
      <c r="P559" s="228">
        <v>41.543281215453028</v>
      </c>
      <c r="Q559" s="228">
        <v>35.492174877773643</v>
      </c>
      <c r="R559" s="228"/>
      <c r="S559" s="228"/>
      <c r="T559" s="631">
        <v>28.139212637299604</v>
      </c>
      <c r="U559" s="228">
        <v>1.8870639032778287</v>
      </c>
      <c r="V559" s="228">
        <v>3.2658202852271883</v>
      </c>
      <c r="W559" s="228">
        <v>7.0737802184908966E-2</v>
      </c>
      <c r="X559" s="631">
        <v>1141.0413120561391</v>
      </c>
      <c r="Y559" s="633">
        <v>4220.3190660045948</v>
      </c>
      <c r="Z559" s="666">
        <v>0.28296604167186684</v>
      </c>
      <c r="AA559" s="666">
        <v>2.682288386153114E-5</v>
      </c>
      <c r="AB559" s="635">
        <v>1.4769201686711986E-3</v>
      </c>
      <c r="AC559" s="635">
        <v>2.6222938881982282E-5</v>
      </c>
      <c r="AD559" s="636">
        <v>6.6084669671759327E-2</v>
      </c>
      <c r="AE559" s="636">
        <v>1.2908422682425774E-3</v>
      </c>
      <c r="AF559" s="637">
        <v>1.4672858290582735</v>
      </c>
      <c r="AG559" s="638">
        <v>3.4600702281731074E-5</v>
      </c>
      <c r="AH559" s="228">
        <v>27.603816107925514</v>
      </c>
      <c r="AI559" s="228">
        <v>7.4408898161986246</v>
      </c>
      <c r="AJ559" s="228">
        <v>0.9479188281057237</v>
      </c>
      <c r="AM559" s="346"/>
      <c r="AN559" s="346"/>
      <c r="AO559" s="324"/>
    </row>
    <row r="560" spans="1:41" ht="12" customHeight="1" x14ac:dyDescent="0.2">
      <c r="A560" s="333">
        <v>560</v>
      </c>
      <c r="B560" s="592"/>
      <c r="C560" s="518"/>
      <c r="D560" s="606" t="s">
        <v>1200</v>
      </c>
      <c r="E560" s="602">
        <v>5.0950535453591059E-2</v>
      </c>
      <c r="F560" s="602">
        <v>3.5695093108719699E-3</v>
      </c>
      <c r="G560" s="602">
        <v>4.4508592877377517E-3</v>
      </c>
      <c r="H560" s="602">
        <v>2.6063865376192442E-4</v>
      </c>
      <c r="I560" s="602">
        <v>0.41793158791203699</v>
      </c>
      <c r="J560" s="639">
        <v>6.9305672156066894E-2</v>
      </c>
      <c r="K560" s="604">
        <v>2.1557312762752988E-3</v>
      </c>
      <c r="L560" s="223">
        <v>50.459487758086674</v>
      </c>
      <c r="M560" s="223">
        <v>3.4487058528759409</v>
      </c>
      <c r="N560" s="223">
        <v>28.628419058844777</v>
      </c>
      <c r="O560" s="223">
        <v>1.6727395854971641</v>
      </c>
      <c r="P560" s="223">
        <v>907.85199031741899</v>
      </c>
      <c r="Q560" s="223">
        <v>64.072275317485321</v>
      </c>
      <c r="R560" s="223"/>
      <c r="S560" s="223"/>
      <c r="T560" s="226">
        <v>29.349910917618494</v>
      </c>
      <c r="U560" s="223">
        <v>3.3385239360413652</v>
      </c>
      <c r="V560" s="223">
        <v>47.335363901529163</v>
      </c>
      <c r="W560" s="223">
        <v>5.9822801562584618E-12</v>
      </c>
      <c r="X560" s="226">
        <v>145.44865301189546</v>
      </c>
      <c r="Y560" s="633">
        <v>495.25007744092034</v>
      </c>
      <c r="Z560" s="602"/>
      <c r="AA560" s="602"/>
      <c r="AB560" s="602"/>
      <c r="AC560" s="602"/>
      <c r="AD560" s="639"/>
      <c r="AE560" s="639"/>
      <c r="AF560" s="602"/>
      <c r="AG560" s="640"/>
      <c r="AH560" s="223">
        <v>28.628419058844777</v>
      </c>
      <c r="AI560" s="223"/>
      <c r="AJ560" s="223"/>
      <c r="AM560" s="346"/>
      <c r="AN560" s="346"/>
      <c r="AO560" s="324"/>
    </row>
    <row r="561" spans="1:41" ht="12" customHeight="1" x14ac:dyDescent="0.2">
      <c r="A561" s="29">
        <v>561</v>
      </c>
      <c r="B561" s="592"/>
      <c r="C561" s="518"/>
      <c r="D561" s="606" t="s">
        <v>1201</v>
      </c>
      <c r="E561" s="602">
        <v>7.6181040232335517E-2</v>
      </c>
      <c r="F561" s="602">
        <v>2.7408378524257489E-2</v>
      </c>
      <c r="G561" s="602">
        <v>4.4612598557382749E-3</v>
      </c>
      <c r="H561" s="602">
        <v>5.7008941177960507E-4</v>
      </c>
      <c r="I561" s="602">
        <v>0.17759020720156371</v>
      </c>
      <c r="J561" s="639">
        <v>0.1770120790623364</v>
      </c>
      <c r="K561" s="604">
        <v>6.7956736722128213E-3</v>
      </c>
      <c r="L561" s="223">
        <v>74.548104371907172</v>
      </c>
      <c r="M561" s="223">
        <v>25.859964104897827</v>
      </c>
      <c r="N561" s="223">
        <v>28.695167990689889</v>
      </c>
      <c r="O561" s="223">
        <v>3.6587100130624153</v>
      </c>
      <c r="P561" s="223">
        <v>2625.0732907972838</v>
      </c>
      <c r="Q561" s="223">
        <v>63.838349762877726</v>
      </c>
      <c r="R561" s="223"/>
      <c r="S561" s="223"/>
      <c r="T561" s="226">
        <v>28.418059479444803</v>
      </c>
      <c r="U561" s="223">
        <v>7.3109562084315307</v>
      </c>
      <c r="V561" s="223">
        <v>3.0978009226643559</v>
      </c>
      <c r="W561" s="223">
        <v>7.839842568522927E-2</v>
      </c>
      <c r="X561" s="226">
        <v>39.448172545234236</v>
      </c>
      <c r="Y561" s="633">
        <v>219.13836021082852</v>
      </c>
      <c r="Z561" s="602"/>
      <c r="AA561" s="602"/>
      <c r="AB561" s="602"/>
      <c r="AC561" s="602"/>
      <c r="AD561" s="639"/>
      <c r="AE561" s="639"/>
      <c r="AF561" s="602"/>
      <c r="AG561" s="640"/>
      <c r="AH561" s="223">
        <v>28.695167990689889</v>
      </c>
      <c r="AI561" s="223"/>
      <c r="AJ561" s="223"/>
      <c r="AM561" s="346"/>
      <c r="AN561" s="346"/>
      <c r="AO561" s="324"/>
    </row>
    <row r="562" spans="1:41" ht="12" customHeight="1" x14ac:dyDescent="0.2">
      <c r="A562" s="333">
        <v>562</v>
      </c>
      <c r="B562" s="592"/>
      <c r="C562" s="518"/>
      <c r="D562" s="606" t="s">
        <v>1202</v>
      </c>
      <c r="E562" s="628">
        <v>3.4786838003326388E-2</v>
      </c>
      <c r="F562" s="628">
        <v>1.2158664324300024E-2</v>
      </c>
      <c r="G562" s="628">
        <v>4.424405512799056E-3</v>
      </c>
      <c r="H562" s="628">
        <v>3.8303435253629777E-4</v>
      </c>
      <c r="I562" s="602">
        <v>0.12384597346840628</v>
      </c>
      <c r="J562" s="669">
        <v>9.4947792449398938E-2</v>
      </c>
      <c r="K562" s="604">
        <v>5.4390985105372694E-3</v>
      </c>
      <c r="L562" s="228">
        <v>34.721482343502849</v>
      </c>
      <c r="M562" s="228">
        <v>11.930671372815722</v>
      </c>
      <c r="N562" s="228">
        <v>28.458640483805848</v>
      </c>
      <c r="O562" s="228">
        <v>2.4583214713556729</v>
      </c>
      <c r="P562" s="228">
        <v>1527.0383987760874</v>
      </c>
      <c r="Q562" s="228">
        <v>107.9193753301215</v>
      </c>
      <c r="R562" s="228"/>
      <c r="S562" s="228"/>
      <c r="T562" s="631">
        <v>28.563710597927955</v>
      </c>
      <c r="U562" s="228">
        <v>4.9002819576296908</v>
      </c>
      <c r="V562" s="228">
        <v>0.27629195596894418</v>
      </c>
      <c r="W562" s="228">
        <v>0.59914211625448321</v>
      </c>
      <c r="X562" s="631">
        <v>137.20423388997906</v>
      </c>
      <c r="Y562" s="633">
        <v>312.45982595734313</v>
      </c>
      <c r="Z562" s="666">
        <v>0.28303240927310652</v>
      </c>
      <c r="AA562" s="666">
        <v>3.6003561749276335E-5</v>
      </c>
      <c r="AB562" s="635">
        <v>1.0072650629162738E-3</v>
      </c>
      <c r="AC562" s="635">
        <v>2.7852846578134022E-5</v>
      </c>
      <c r="AD562" s="636">
        <v>3.7611516731055644E-2</v>
      </c>
      <c r="AE562" s="636">
        <v>8.1129460829542201E-4</v>
      </c>
      <c r="AF562" s="637">
        <v>1.4672516986332746</v>
      </c>
      <c r="AG562" s="638">
        <v>5.2629906353711295E-5</v>
      </c>
      <c r="AH562" s="228">
        <v>28.458640483805848</v>
      </c>
      <c r="AI562" s="228">
        <v>9.8148285720219608</v>
      </c>
      <c r="AJ562" s="228">
        <v>1.2720649851280956</v>
      </c>
      <c r="AM562" s="346"/>
      <c r="AN562" s="346"/>
      <c r="AO562" s="324"/>
    </row>
    <row r="563" spans="1:41" ht="12" customHeight="1" x14ac:dyDescent="0.2">
      <c r="A563" s="29">
        <v>563</v>
      </c>
      <c r="B563" s="592"/>
      <c r="C563" s="518"/>
      <c r="D563" s="606" t="s">
        <v>1203</v>
      </c>
      <c r="E563" s="628">
        <v>4.4176294973277602E-2</v>
      </c>
      <c r="F563" s="628">
        <v>3.074575400378541E-3</v>
      </c>
      <c r="G563" s="628">
        <v>4.7231296771633605E-3</v>
      </c>
      <c r="H563" s="628">
        <v>2.5697814937341966E-4</v>
      </c>
      <c r="I563" s="602">
        <v>0.39087732095863847</v>
      </c>
      <c r="J563" s="669">
        <v>5.9467774038247427E-2</v>
      </c>
      <c r="K563" s="604">
        <v>1.6724580686390661E-3</v>
      </c>
      <c r="L563" s="228">
        <v>43.893323979595174</v>
      </c>
      <c r="M563" s="228">
        <v>2.9897937470268201</v>
      </c>
      <c r="N563" s="228">
        <v>30.375572585762647</v>
      </c>
      <c r="O563" s="228">
        <v>1.6488000899768243</v>
      </c>
      <c r="P563" s="228">
        <v>584.26412967501153</v>
      </c>
      <c r="Q563" s="228">
        <v>61.051429890973459</v>
      </c>
      <c r="R563" s="228"/>
      <c r="S563" s="228"/>
      <c r="T563" s="631">
        <v>31.6841035171222</v>
      </c>
      <c r="U563" s="228">
        <v>3.2517915198078491</v>
      </c>
      <c r="V563" s="228">
        <v>23.164806109642701</v>
      </c>
      <c r="W563" s="228">
        <v>1.4869291209247256E-6</v>
      </c>
      <c r="X563" s="631">
        <v>212.76272070237988</v>
      </c>
      <c r="Y563" s="633">
        <v>387.0585241284511</v>
      </c>
      <c r="Z563" s="628"/>
      <c r="AA563" s="602"/>
      <c r="AB563" s="602"/>
      <c r="AC563" s="602"/>
      <c r="AD563" s="639"/>
      <c r="AE563" s="639"/>
      <c r="AF563" s="628"/>
      <c r="AG563" s="640"/>
      <c r="AH563" s="228">
        <v>30.375572585762647</v>
      </c>
      <c r="AI563" s="228"/>
      <c r="AJ563" s="228"/>
      <c r="AM563" s="346"/>
      <c r="AN563" s="346"/>
      <c r="AO563" s="324"/>
    </row>
    <row r="564" spans="1:41" ht="12" customHeight="1" x14ac:dyDescent="0.2">
      <c r="A564" s="333">
        <v>564</v>
      </c>
      <c r="B564" s="592"/>
      <c r="C564" s="518"/>
      <c r="D564" s="606" t="s">
        <v>1204</v>
      </c>
      <c r="E564" s="628">
        <v>3.1144453139916244E-2</v>
      </c>
      <c r="F564" s="628">
        <v>4.6956811544275256E-3</v>
      </c>
      <c r="G564" s="628">
        <v>4.8135851569944986E-3</v>
      </c>
      <c r="H564" s="628">
        <v>1.572894373969995E-4</v>
      </c>
      <c r="I564" s="602">
        <v>0.10836349752008761</v>
      </c>
      <c r="J564" s="669">
        <v>6.1766518630225635E-2</v>
      </c>
      <c r="K564" s="604">
        <v>2.0938155065208636E-3</v>
      </c>
      <c r="L564" s="228">
        <v>31.141092509932896</v>
      </c>
      <c r="M564" s="228">
        <v>4.6239060426350074</v>
      </c>
      <c r="N564" s="228">
        <v>30.955918776129533</v>
      </c>
      <c r="O564" s="228">
        <v>1.0090954928459561</v>
      </c>
      <c r="P564" s="228">
        <v>666.03474068238211</v>
      </c>
      <c r="Q564" s="228">
        <v>72.591879967381971</v>
      </c>
      <c r="R564" s="228"/>
      <c r="S564" s="228"/>
      <c r="T564" s="631">
        <v>30.960354919617188</v>
      </c>
      <c r="U564" s="228">
        <v>2.0059837893446035</v>
      </c>
      <c r="V564" s="228">
        <v>1.6029730930319037E-3</v>
      </c>
      <c r="W564" s="228">
        <v>0.96807278536715491</v>
      </c>
      <c r="X564" s="631">
        <v>392.19864349543968</v>
      </c>
      <c r="Y564" s="633">
        <v>1345.6934420575153</v>
      </c>
      <c r="Z564" s="666">
        <v>0.28303448906740097</v>
      </c>
      <c r="AA564" s="666">
        <v>5.5349576206027934E-5</v>
      </c>
      <c r="AB564" s="635">
        <v>6.2164760614649088E-4</v>
      </c>
      <c r="AC564" s="635">
        <v>8.5140682205280834E-6</v>
      </c>
      <c r="AD564" s="636">
        <v>2.2418651604842674E-2</v>
      </c>
      <c r="AE564" s="636">
        <v>2.5478668997262619E-4</v>
      </c>
      <c r="AF564" s="637">
        <v>1.4672382103481605</v>
      </c>
      <c r="AG564" s="638">
        <v>6.3706763297108519E-5</v>
      </c>
      <c r="AH564" s="228">
        <v>30.955918776129533</v>
      </c>
      <c r="AI564" s="228">
        <v>9.94943512393092</v>
      </c>
      <c r="AJ564" s="228">
        <v>1.9555770884461769</v>
      </c>
      <c r="AM564" s="346"/>
      <c r="AN564" s="346"/>
      <c r="AO564" s="324"/>
    </row>
    <row r="565" spans="1:41" ht="12" customHeight="1" x14ac:dyDescent="0.2">
      <c r="A565" s="29">
        <v>565</v>
      </c>
      <c r="B565" s="592"/>
      <c r="C565" s="518"/>
      <c r="D565" s="606" t="s">
        <v>1205</v>
      </c>
      <c r="E565" s="602">
        <v>3.641952355389895E-2</v>
      </c>
      <c r="F565" s="602">
        <v>3.9221222278899206E-3</v>
      </c>
      <c r="G565" s="602">
        <v>4.5294484534042561E-3</v>
      </c>
      <c r="H565" s="602">
        <v>3.1783917130854059E-4</v>
      </c>
      <c r="I565" s="602">
        <v>0.32579561798662149</v>
      </c>
      <c r="J565" s="639">
        <v>5.3440004202420802E-2</v>
      </c>
      <c r="K565" s="604">
        <v>1.328502663646386E-3</v>
      </c>
      <c r="L565" s="223">
        <v>36.322290079027511</v>
      </c>
      <c r="M565" s="223">
        <v>3.8425139168987146</v>
      </c>
      <c r="N565" s="223">
        <v>29.132772745557471</v>
      </c>
      <c r="O565" s="223">
        <v>2.0396842966708588</v>
      </c>
      <c r="P565" s="223">
        <v>347.52472098808698</v>
      </c>
      <c r="Q565" s="223">
        <v>56.218173717888483</v>
      </c>
      <c r="R565" s="223"/>
      <c r="S565" s="223"/>
      <c r="T565" s="226">
        <v>29.953287349629552</v>
      </c>
      <c r="U565" s="223">
        <v>3.9891332555962218</v>
      </c>
      <c r="V565" s="223">
        <v>3.7199976508924486</v>
      </c>
      <c r="W565" s="223">
        <v>5.3764305979379617E-2</v>
      </c>
      <c r="X565" s="226">
        <v>241.56919744783463</v>
      </c>
      <c r="Y565" s="633">
        <v>852.60272229062912</v>
      </c>
      <c r="Z565" s="666">
        <v>0.28298640524250018</v>
      </c>
      <c r="AA565" s="666">
        <v>4.93515301509489E-5</v>
      </c>
      <c r="AB565" s="635">
        <v>1.1715093807753054E-3</v>
      </c>
      <c r="AC565" s="635">
        <v>5.8030139031940561E-5</v>
      </c>
      <c r="AD565" s="636">
        <v>3.7123581641422071E-2</v>
      </c>
      <c r="AE565" s="636">
        <v>1.5885879629774346E-3</v>
      </c>
      <c r="AF565" s="637">
        <v>1.4672488372893899</v>
      </c>
      <c r="AG565" s="638">
        <v>6.4546864591174182E-5</v>
      </c>
      <c r="AH565" s="223">
        <v>29.132772745557471</v>
      </c>
      <c r="AI565" s="223">
        <v>8.1990214960443293</v>
      </c>
      <c r="AJ565" s="223">
        <v>1.7439540994436811</v>
      </c>
      <c r="AM565" s="346"/>
      <c r="AN565" s="346"/>
      <c r="AO565" s="324"/>
    </row>
    <row r="566" spans="1:41" ht="12" customHeight="1" x14ac:dyDescent="0.2">
      <c r="A566" s="333">
        <v>566</v>
      </c>
      <c r="B566" s="642" t="s">
        <v>313</v>
      </c>
      <c r="C566" s="518"/>
      <c r="D566" s="643" t="s">
        <v>1206</v>
      </c>
      <c r="E566" s="644">
        <v>6.292452148530632E-2</v>
      </c>
      <c r="F566" s="644">
        <v>1.5867706543758596E-2</v>
      </c>
      <c r="G566" s="644">
        <v>9.5967603577267382E-3</v>
      </c>
      <c r="H566" s="644">
        <v>6.1900081438422854E-4</v>
      </c>
      <c r="I566" s="644">
        <v>0.12789169290572974</v>
      </c>
      <c r="J566" s="650">
        <v>6.6267019347020215E-2</v>
      </c>
      <c r="K566" s="664">
        <v>2.3601526854854422E-3</v>
      </c>
      <c r="L566" s="647">
        <v>61.962828502781683</v>
      </c>
      <c r="M566" s="647">
        <v>15.157990988928265</v>
      </c>
      <c r="N566" s="647">
        <v>61.569727395515962</v>
      </c>
      <c r="O566" s="647">
        <v>3.9524053416841327</v>
      </c>
      <c r="P566" s="647">
        <v>814.82142722864478</v>
      </c>
      <c r="Q566" s="647">
        <v>74.44887074525279</v>
      </c>
      <c r="R566" s="647"/>
      <c r="S566" s="647"/>
      <c r="T566" s="648">
        <v>61.583314245242683</v>
      </c>
      <c r="U566" s="647">
        <v>7.8349138976070147</v>
      </c>
      <c r="V566" s="647">
        <v>6.7144483465620048E-4</v>
      </c>
      <c r="W566" s="647">
        <v>0.97932365489309225</v>
      </c>
      <c r="X566" s="648">
        <v>523.64181785029723</v>
      </c>
      <c r="Y566" s="649">
        <v>565.64466075803387</v>
      </c>
      <c r="Z566" s="665">
        <v>0.28306131875545598</v>
      </c>
      <c r="AA566" s="665">
        <v>3.8231803118801572E-5</v>
      </c>
      <c r="AB566" s="653">
        <v>2.5970175782929292E-3</v>
      </c>
      <c r="AC566" s="653">
        <v>9.8008355717697432E-5</v>
      </c>
      <c r="AD566" s="654">
        <v>9.0826081843387835E-2</v>
      </c>
      <c r="AE566" s="654">
        <v>4.6252230400306901E-3</v>
      </c>
      <c r="AF566" s="655">
        <v>1.4672388085024313</v>
      </c>
      <c r="AG566" s="656">
        <v>5.2212535762197181E-5</v>
      </c>
      <c r="AH566" s="647">
        <v>61.569727395515962</v>
      </c>
      <c r="AI566" s="647">
        <v>11.477838950466648</v>
      </c>
      <c r="AJ566" s="647">
        <v>1.3506544549038513</v>
      </c>
      <c r="AM566" s="346"/>
      <c r="AN566" s="346"/>
      <c r="AO566" s="324"/>
    </row>
    <row r="567" spans="1:41" ht="12" customHeight="1" x14ac:dyDescent="0.2">
      <c r="A567" s="29">
        <v>567</v>
      </c>
      <c r="B567" s="592"/>
      <c r="C567" s="518"/>
      <c r="D567" s="627" t="s">
        <v>1207</v>
      </c>
      <c r="E567" s="628">
        <v>5.8254564616579851E-2</v>
      </c>
      <c r="F567" s="628">
        <v>6.573024601655434E-3</v>
      </c>
      <c r="G567" s="628">
        <v>9.4891878495833009E-3</v>
      </c>
      <c r="H567" s="628">
        <v>5.066427282843847E-4</v>
      </c>
      <c r="I567" s="602">
        <v>0.23659604303265802</v>
      </c>
      <c r="J567" s="669">
        <v>4.6803534103555387E-2</v>
      </c>
      <c r="K567" s="604">
        <v>1.3207229162634328E-3</v>
      </c>
      <c r="L567" s="228">
        <v>57.491916304786024</v>
      </c>
      <c r="M567" s="228">
        <v>6.306741319447422</v>
      </c>
      <c r="N567" s="228">
        <v>60.882825539383667</v>
      </c>
      <c r="O567" s="228">
        <v>3.2353282315319025</v>
      </c>
      <c r="P567" s="228">
        <v>39.214278292299603</v>
      </c>
      <c r="Q567" s="228">
        <v>67.515771686302557</v>
      </c>
      <c r="R567" s="228"/>
      <c r="S567" s="228"/>
      <c r="T567" s="631">
        <v>60.408657106813251</v>
      </c>
      <c r="U567" s="228">
        <v>6.2216233500216784</v>
      </c>
      <c r="V567" s="228">
        <v>0.28399671773623975</v>
      </c>
      <c r="W567" s="228">
        <v>0.59409255394550553</v>
      </c>
      <c r="X567" s="631">
        <v>552.79061269092892</v>
      </c>
      <c r="Y567" s="633">
        <v>825.56119259030356</v>
      </c>
      <c r="Z567" s="666">
        <v>0.28301640192900812</v>
      </c>
      <c r="AA567" s="666">
        <v>3.4324413424318575E-5</v>
      </c>
      <c r="AB567" s="635">
        <v>2.0398600813848217E-3</v>
      </c>
      <c r="AC567" s="635">
        <v>7.0953508448497142E-5</v>
      </c>
      <c r="AD567" s="636">
        <v>6.9979460482396116E-2</v>
      </c>
      <c r="AE567" s="636">
        <v>3.0943258945822327E-3</v>
      </c>
      <c r="AF567" s="637">
        <v>1.4672604610442885</v>
      </c>
      <c r="AG567" s="638">
        <v>5.0074168645971302E-5</v>
      </c>
      <c r="AH567" s="228">
        <v>60.882825539383667</v>
      </c>
      <c r="AI567" s="228">
        <v>9.8976780205593347</v>
      </c>
      <c r="AJ567" s="228">
        <v>1.2128065083990613</v>
      </c>
      <c r="AM567" s="346"/>
      <c r="AN567" s="346"/>
      <c r="AO567" s="324"/>
    </row>
    <row r="568" spans="1:41" ht="12" customHeight="1" x14ac:dyDescent="0.2">
      <c r="A568" s="333">
        <v>568</v>
      </c>
      <c r="B568" s="592"/>
      <c r="C568" s="518"/>
      <c r="D568" s="627" t="s">
        <v>1208</v>
      </c>
      <c r="E568" s="628">
        <v>6.0695987078112114E-2</v>
      </c>
      <c r="F568" s="628">
        <v>8.4091083437054202E-3</v>
      </c>
      <c r="G568" s="628">
        <v>9.6474407293089225E-3</v>
      </c>
      <c r="H568" s="628">
        <v>5.8784632299990118E-4</v>
      </c>
      <c r="I568" s="602">
        <v>0.21990328742289481</v>
      </c>
      <c r="J568" s="669">
        <v>6.4264116046661074E-2</v>
      </c>
      <c r="K568" s="604">
        <v>2.7096298924000643E-3</v>
      </c>
      <c r="L568" s="228">
        <v>59.831735030873098</v>
      </c>
      <c r="M568" s="228">
        <v>8.0498712253263172</v>
      </c>
      <c r="N568" s="228">
        <v>61.893320417118275</v>
      </c>
      <c r="O568" s="228">
        <v>3.7532912189141747</v>
      </c>
      <c r="P568" s="228">
        <v>750.33506075165815</v>
      </c>
      <c r="Q568" s="228">
        <v>89.054784680945431</v>
      </c>
      <c r="R568" s="228"/>
      <c r="S568" s="228"/>
      <c r="T568" s="631">
        <v>61.658449761380254</v>
      </c>
      <c r="U568" s="228">
        <v>7.2768417827817062</v>
      </c>
      <c r="V568" s="228">
        <v>6.4892162679150975E-2</v>
      </c>
      <c r="W568" s="228">
        <v>0.79892490848649433</v>
      </c>
      <c r="X568" s="631">
        <v>184.31534398339139</v>
      </c>
      <c r="Y568" s="633">
        <v>173.04956755206564</v>
      </c>
      <c r="Z568" s="666">
        <v>0.28306183151337644</v>
      </c>
      <c r="AA568" s="666">
        <v>4.7727386442275619E-5</v>
      </c>
      <c r="AB568" s="635">
        <v>2.1056381614390153E-3</v>
      </c>
      <c r="AC568" s="635">
        <v>7.6066173353447062E-5</v>
      </c>
      <c r="AD568" s="636">
        <v>7.1987577027508964E-2</v>
      </c>
      <c r="AE568" s="636">
        <v>2.2844260070494912E-3</v>
      </c>
      <c r="AF568" s="637">
        <v>1.4672981355994872</v>
      </c>
      <c r="AG568" s="638">
        <v>5.0375467528894178E-5</v>
      </c>
      <c r="AH568" s="228">
        <v>61.893320417118275</v>
      </c>
      <c r="AI568" s="228">
        <v>11.52262420957071</v>
      </c>
      <c r="AJ568" s="228">
        <v>1.6861116946464823</v>
      </c>
      <c r="AM568" s="346"/>
      <c r="AN568" s="346"/>
      <c r="AO568" s="324"/>
    </row>
    <row r="569" spans="1:41" ht="12" customHeight="1" x14ac:dyDescent="0.2">
      <c r="A569" s="29">
        <v>569</v>
      </c>
      <c r="B569" s="592"/>
      <c r="C569" s="518"/>
      <c r="D569" s="627" t="s">
        <v>1209</v>
      </c>
      <c r="E569" s="628">
        <v>5.8737638989855255E-2</v>
      </c>
      <c r="F569" s="628">
        <v>3.7814363465264226E-3</v>
      </c>
      <c r="G569" s="628">
        <v>9.7056087404890044E-3</v>
      </c>
      <c r="H569" s="628">
        <v>2.9068331539942269E-4</v>
      </c>
      <c r="I569" s="602">
        <v>0.23260927139721582</v>
      </c>
      <c r="J569" s="669">
        <v>4.3798687667406279E-2</v>
      </c>
      <c r="K569" s="604">
        <v>1.4460736347010883E-3</v>
      </c>
      <c r="L569" s="228">
        <v>57.955314837633154</v>
      </c>
      <c r="M569" s="228">
        <v>3.6265891018059708</v>
      </c>
      <c r="N569" s="228">
        <v>62.26470182802899</v>
      </c>
      <c r="O569" s="228">
        <v>1.8558528651053139</v>
      </c>
      <c r="P569" s="228">
        <v>-121.99758338131052</v>
      </c>
      <c r="Q569" s="228">
        <v>81.471858412186663</v>
      </c>
      <c r="R569" s="228"/>
      <c r="S569" s="228"/>
      <c r="T569" s="631">
        <v>61.658677652197731</v>
      </c>
      <c r="U569" s="228">
        <v>3.5661461056849171</v>
      </c>
      <c r="V569" s="228">
        <v>1.3834854933014833</v>
      </c>
      <c r="W569" s="228">
        <v>0.23950357187078741</v>
      </c>
      <c r="X569" s="631">
        <v>1092.1416976504295</v>
      </c>
      <c r="Y569" s="633">
        <v>787.48013605883739</v>
      </c>
      <c r="Z569" s="666">
        <v>0.28306946236128883</v>
      </c>
      <c r="AA569" s="666">
        <v>4.0064075725957393E-5</v>
      </c>
      <c r="AB569" s="635">
        <v>4.4246459754754943E-3</v>
      </c>
      <c r="AC569" s="635">
        <v>9.2985015899526451E-5</v>
      </c>
      <c r="AD569" s="636">
        <v>0.16136015897798747</v>
      </c>
      <c r="AE569" s="636">
        <v>5.3110004837733484E-3</v>
      </c>
      <c r="AF569" s="637">
        <v>1.4672744939551539</v>
      </c>
      <c r="AG569" s="638">
        <v>4.3033385291318008E-5</v>
      </c>
      <c r="AH569" s="228">
        <v>62.26470182802899</v>
      </c>
      <c r="AI569" s="228">
        <v>11.704760107762729</v>
      </c>
      <c r="AJ569" s="228">
        <v>1.4153443254441407</v>
      </c>
      <c r="AM569" s="346"/>
      <c r="AN569" s="346"/>
      <c r="AO569" s="324"/>
    </row>
    <row r="570" spans="1:41" ht="12" customHeight="1" x14ac:dyDescent="0.2">
      <c r="A570" s="333">
        <v>570</v>
      </c>
      <c r="B570" s="592"/>
      <c r="C570" s="518"/>
      <c r="D570" s="627" t="s">
        <v>1210</v>
      </c>
      <c r="E570" s="628">
        <v>6.5902170178964006E-2</v>
      </c>
      <c r="F570" s="628">
        <v>8.6977437158763798E-3</v>
      </c>
      <c r="G570" s="628">
        <v>1.0147001871441746E-2</v>
      </c>
      <c r="H570" s="628">
        <v>6.2060276780351396E-4</v>
      </c>
      <c r="I570" s="602">
        <v>0.23170696118316014</v>
      </c>
      <c r="J570" s="669">
        <v>6.0639720833554747E-2</v>
      </c>
      <c r="K570" s="604">
        <v>2.3385942469590195E-3</v>
      </c>
      <c r="L570" s="228">
        <v>64.803318999887807</v>
      </c>
      <c r="M570" s="228">
        <v>8.2855085745713914</v>
      </c>
      <c r="N570" s="228">
        <v>65.082138080164242</v>
      </c>
      <c r="O570" s="228">
        <v>3.96047553119916</v>
      </c>
      <c r="P570" s="228">
        <v>626.47901286534045</v>
      </c>
      <c r="Q570" s="228">
        <v>83.128541792239375</v>
      </c>
      <c r="R570" s="228"/>
      <c r="S570" s="228"/>
      <c r="T570" s="631">
        <v>65.049521338818948</v>
      </c>
      <c r="U570" s="228">
        <v>7.6784813982501054</v>
      </c>
      <c r="V570" s="228">
        <v>1.1248033789757156E-3</v>
      </c>
      <c r="W570" s="228">
        <v>0.97323387023954866</v>
      </c>
      <c r="X570" s="631">
        <v>157.43514104875044</v>
      </c>
      <c r="Y570" s="633">
        <v>235.15438309183443</v>
      </c>
      <c r="Z570" s="666">
        <v>0.28305370407088898</v>
      </c>
      <c r="AA570" s="666">
        <v>3.4831854627868006E-5</v>
      </c>
      <c r="AB570" s="635">
        <v>3.1584585623935972E-3</v>
      </c>
      <c r="AC570" s="635">
        <v>2.5361755901380962E-4</v>
      </c>
      <c r="AD570" s="636">
        <v>0.11219864302429604</v>
      </c>
      <c r="AE570" s="636">
        <v>8.6506774429137168E-3</v>
      </c>
      <c r="AF570" s="637">
        <v>1.4672709450068786</v>
      </c>
      <c r="AG570" s="638">
        <v>5.4949655380115939E-5</v>
      </c>
      <c r="AH570" s="228">
        <v>65.082138080164242</v>
      </c>
      <c r="AI570" s="228">
        <v>11.255522896921581</v>
      </c>
      <c r="AJ570" s="228">
        <v>1.2305740616326502</v>
      </c>
      <c r="AM570" s="346"/>
      <c r="AN570" s="346"/>
      <c r="AO570" s="324"/>
    </row>
    <row r="571" spans="1:41" ht="12" customHeight="1" x14ac:dyDescent="0.2">
      <c r="A571" s="29">
        <v>571</v>
      </c>
      <c r="B571" s="592"/>
      <c r="C571" s="518"/>
      <c r="D571" s="627" t="s">
        <v>1211</v>
      </c>
      <c r="E571" s="602">
        <v>6.197524550490055E-2</v>
      </c>
      <c r="F571" s="602">
        <v>5.9420580039773185E-3</v>
      </c>
      <c r="G571" s="602">
        <v>9.5243559886416355E-3</v>
      </c>
      <c r="H571" s="602">
        <v>4.7694691524420059E-4</v>
      </c>
      <c r="I571" s="602">
        <v>0.26114745511942739</v>
      </c>
      <c r="J571" s="639">
        <v>4.8899799303718551E-2</v>
      </c>
      <c r="K571" s="604">
        <v>1.677572656291926E-3</v>
      </c>
      <c r="L571" s="223">
        <v>61.055605656355041</v>
      </c>
      <c r="M571" s="223">
        <v>5.681361240995046</v>
      </c>
      <c r="N571" s="223">
        <v>61.10739896148705</v>
      </c>
      <c r="O571" s="223">
        <v>3.0455900744795872</v>
      </c>
      <c r="P571" s="223">
        <v>143.02956186337195</v>
      </c>
      <c r="Q571" s="223">
        <v>80.506237651887119</v>
      </c>
      <c r="R571" s="223"/>
      <c r="S571" s="223"/>
      <c r="T571" s="226">
        <v>61.099820343069275</v>
      </c>
      <c r="U571" s="223">
        <v>5.8581929929022616</v>
      </c>
      <c r="V571" s="223">
        <v>8.2496874100102376E-5</v>
      </c>
      <c r="W571" s="223">
        <v>0.99276810708976027</v>
      </c>
      <c r="X571" s="226">
        <v>337.92323140841097</v>
      </c>
      <c r="Y571" s="633">
        <v>362.36956044806715</v>
      </c>
      <c r="Z571" s="666">
        <v>0.28305127229595645</v>
      </c>
      <c r="AA571" s="666">
        <v>3.8824349615766072E-5</v>
      </c>
      <c r="AB571" s="635">
        <v>2.0786729760712041E-3</v>
      </c>
      <c r="AC571" s="635">
        <v>9.9679872482697542E-6</v>
      </c>
      <c r="AD571" s="636">
        <v>7.3831269132175414E-2</v>
      </c>
      <c r="AE571" s="636">
        <v>9.1041315030975954E-4</v>
      </c>
      <c r="AF571" s="637">
        <v>1.4672273809543608</v>
      </c>
      <c r="AG571" s="638">
        <v>4.292086627650504E-5</v>
      </c>
      <c r="AH571" s="223">
        <v>61.10739896148705</v>
      </c>
      <c r="AI571" s="223">
        <v>11.134069224765788</v>
      </c>
      <c r="AJ571" s="223">
        <v>1.3716366402752502</v>
      </c>
      <c r="AM571" s="346"/>
      <c r="AN571" s="346"/>
      <c r="AO571" s="324"/>
    </row>
    <row r="572" spans="1:41" ht="12" customHeight="1" x14ac:dyDescent="0.2">
      <c r="A572" s="333">
        <v>572</v>
      </c>
      <c r="B572" s="592"/>
      <c r="C572" s="518"/>
      <c r="D572" s="627" t="s">
        <v>1212</v>
      </c>
      <c r="E572" s="628">
        <v>5.6727988241419426E-2</v>
      </c>
      <c r="F572" s="628">
        <v>6.0224514143240922E-3</v>
      </c>
      <c r="G572" s="628">
        <v>8.9399761210022244E-3</v>
      </c>
      <c r="H572" s="628">
        <v>3.8923525988336112E-4</v>
      </c>
      <c r="I572" s="602">
        <v>0.20505478019351669</v>
      </c>
      <c r="J572" s="669">
        <v>5.3328783116418872E-2</v>
      </c>
      <c r="K572" s="604">
        <v>1.5235126060455931E-3</v>
      </c>
      <c r="L572" s="228">
        <v>56.026126388050571</v>
      </c>
      <c r="M572" s="228">
        <v>5.7868204241887904</v>
      </c>
      <c r="N572" s="228">
        <v>57.374705039858867</v>
      </c>
      <c r="O572" s="228">
        <v>2.4869385284312622</v>
      </c>
      <c r="P572" s="228">
        <v>342.81131164468826</v>
      </c>
      <c r="Q572" s="228">
        <v>64.658860263530315</v>
      </c>
      <c r="R572" s="228"/>
      <c r="S572" s="228"/>
      <c r="T572" s="631">
        <v>57.24520634580319</v>
      </c>
      <c r="U572" s="228">
        <v>4.8472888226558348</v>
      </c>
      <c r="V572" s="228">
        <v>5.3912597504133686E-2</v>
      </c>
      <c r="W572" s="228">
        <v>0.81638962928353997</v>
      </c>
      <c r="X572" s="631">
        <v>539.32366035619157</v>
      </c>
      <c r="Y572" s="633">
        <v>642.88213242323627</v>
      </c>
      <c r="Z572" s="628"/>
      <c r="AA572" s="602"/>
      <c r="AB572" s="602"/>
      <c r="AC572" s="602"/>
      <c r="AD572" s="639"/>
      <c r="AE572" s="639"/>
      <c r="AF572" s="602"/>
      <c r="AG572" s="640"/>
      <c r="AH572" s="228">
        <v>57.374705039858867</v>
      </c>
      <c r="AI572" s="228"/>
      <c r="AJ572" s="228"/>
      <c r="AM572" s="346"/>
      <c r="AN572" s="346"/>
      <c r="AO572" s="324"/>
    </row>
    <row r="573" spans="1:41" ht="12" customHeight="1" x14ac:dyDescent="0.2">
      <c r="A573" s="29">
        <v>573</v>
      </c>
      <c r="B573" s="592"/>
      <c r="C573" s="518"/>
      <c r="D573" s="627" t="s">
        <v>1213</v>
      </c>
      <c r="E573" s="628">
        <v>5.0562239681952045E-2</v>
      </c>
      <c r="F573" s="628">
        <v>5.9335881799262432E-3</v>
      </c>
      <c r="G573" s="628">
        <v>9.1424098098636854E-3</v>
      </c>
      <c r="H573" s="628">
        <v>3.7399323820400685E-4</v>
      </c>
      <c r="I573" s="602">
        <v>0.17429381340441014</v>
      </c>
      <c r="J573" s="669">
        <v>5.6426488799243869E-2</v>
      </c>
      <c r="K573" s="604">
        <v>1.5801396570575314E-3</v>
      </c>
      <c r="L573" s="228">
        <v>50.084263819098368</v>
      </c>
      <c r="M573" s="228">
        <v>5.73489571139182</v>
      </c>
      <c r="N573" s="228">
        <v>58.667983665436459</v>
      </c>
      <c r="O573" s="228">
        <v>2.3890734264416182</v>
      </c>
      <c r="P573" s="228">
        <v>469.18920122916222</v>
      </c>
      <c r="Q573" s="228">
        <v>61.994329790619425</v>
      </c>
      <c r="R573" s="228"/>
      <c r="S573" s="228"/>
      <c r="T573" s="631">
        <v>57.811859697403825</v>
      </c>
      <c r="U573" s="228">
        <v>4.6368111770835467</v>
      </c>
      <c r="V573" s="228">
        <v>2.1935378702828161</v>
      </c>
      <c r="W573" s="228">
        <v>0.13858885947467459</v>
      </c>
      <c r="X573" s="631">
        <v>593.78105663531551</v>
      </c>
      <c r="Y573" s="633">
        <v>726.90822122003465</v>
      </c>
      <c r="Z573" s="628"/>
      <c r="AA573" s="602"/>
      <c r="AB573" s="602"/>
      <c r="AC573" s="602"/>
      <c r="AD573" s="639"/>
      <c r="AE573" s="639"/>
      <c r="AF573" s="602"/>
      <c r="AG573" s="640"/>
      <c r="AH573" s="228">
        <v>58.667983665436459</v>
      </c>
      <c r="AI573" s="228"/>
      <c r="AJ573" s="228"/>
      <c r="AM573" s="346"/>
      <c r="AN573" s="346"/>
      <c r="AO573" s="324"/>
    </row>
    <row r="574" spans="1:41" ht="12" customHeight="1" x14ac:dyDescent="0.2">
      <c r="A574" s="333">
        <v>574</v>
      </c>
      <c r="B574" s="592"/>
      <c r="C574" s="518"/>
      <c r="D574" s="627" t="s">
        <v>1214</v>
      </c>
      <c r="E574" s="628">
        <v>4.13647392428661E-2</v>
      </c>
      <c r="F574" s="628">
        <v>6.6100373192021861E-2</v>
      </c>
      <c r="G574" s="628">
        <v>9.8895592389264073E-3</v>
      </c>
      <c r="H574" s="628">
        <v>2.8669262817157598E-3</v>
      </c>
      <c r="I574" s="602">
        <v>9.0705991202803565E-2</v>
      </c>
      <c r="J574" s="669">
        <v>4.862190822220832E-2</v>
      </c>
      <c r="K574" s="604">
        <v>2.218670931494551E-3</v>
      </c>
      <c r="L574" s="228">
        <v>41.155609665108251</v>
      </c>
      <c r="M574" s="228">
        <v>64.451192002074109</v>
      </c>
      <c r="N574" s="228">
        <v>63.439017477039478</v>
      </c>
      <c r="O574" s="228">
        <v>18.300411240460559</v>
      </c>
      <c r="P574" s="228">
        <v>129.63904272799684</v>
      </c>
      <c r="Q574" s="228">
        <v>107.34756225849522</v>
      </c>
      <c r="R574" s="228"/>
      <c r="S574" s="228"/>
      <c r="T574" s="631">
        <v>62.203259546783613</v>
      </c>
      <c r="U574" s="228">
        <v>35.896499766903297</v>
      </c>
      <c r="V574" s="228">
        <v>0.11845916545281497</v>
      </c>
      <c r="W574" s="228">
        <v>0.73071169883630038</v>
      </c>
      <c r="X574" s="631">
        <v>346.73802257390122</v>
      </c>
      <c r="Y574" s="633">
        <v>409.86917230686635</v>
      </c>
      <c r="Z574" s="628"/>
      <c r="AA574" s="602"/>
      <c r="AB574" s="602"/>
      <c r="AC574" s="602"/>
      <c r="AD574" s="639"/>
      <c r="AE574" s="639"/>
      <c r="AF574" s="602"/>
      <c r="AG574" s="640"/>
      <c r="AH574" s="228">
        <v>63.439017477039478</v>
      </c>
      <c r="AI574" s="228"/>
      <c r="AJ574" s="228"/>
      <c r="AM574" s="346"/>
      <c r="AN574" s="346"/>
      <c r="AO574" s="324"/>
    </row>
    <row r="575" spans="1:41" ht="12" customHeight="1" x14ac:dyDescent="0.2">
      <c r="A575" s="29">
        <v>575</v>
      </c>
      <c r="B575" s="592"/>
      <c r="C575" s="518"/>
      <c r="D575" s="627" t="s">
        <v>1215</v>
      </c>
      <c r="E575" s="628">
        <v>3.8519239072740005E-2</v>
      </c>
      <c r="F575" s="628">
        <v>1.1809650306292177E-2</v>
      </c>
      <c r="G575" s="628">
        <v>9.0770115092716225E-3</v>
      </c>
      <c r="H575" s="628">
        <v>9.4140379744099664E-4</v>
      </c>
      <c r="I575" s="602">
        <v>0.16913898705952024</v>
      </c>
      <c r="J575" s="669">
        <v>5.4017335595028186E-2</v>
      </c>
      <c r="K575" s="604">
        <v>3.002104452147276E-3</v>
      </c>
      <c r="L575" s="228">
        <v>38.37730617939534</v>
      </c>
      <c r="M575" s="228">
        <v>11.546554300337467</v>
      </c>
      <c r="N575" s="228">
        <v>58.250204975848256</v>
      </c>
      <c r="O575" s="228">
        <v>6.0140888373228201</v>
      </c>
      <c r="P575" s="228">
        <v>371.77252287047031</v>
      </c>
      <c r="Q575" s="228">
        <v>125.14466475205785</v>
      </c>
      <c r="R575" s="228"/>
      <c r="S575" s="228"/>
      <c r="T575" s="631">
        <v>54.828615174653201</v>
      </c>
      <c r="U575" s="228">
        <v>11.302218682871883</v>
      </c>
      <c r="V575" s="228">
        <v>2.7415087003620022</v>
      </c>
      <c r="W575" s="228">
        <v>9.7772602011636511E-2</v>
      </c>
      <c r="X575" s="631">
        <v>126.84520298650683</v>
      </c>
      <c r="Y575" s="633">
        <v>131.18365370454492</v>
      </c>
      <c r="Z575" s="628"/>
      <c r="AA575" s="602"/>
      <c r="AB575" s="602"/>
      <c r="AC575" s="602"/>
      <c r="AD575" s="639"/>
      <c r="AE575" s="639"/>
      <c r="AF575" s="602"/>
      <c r="AG575" s="640"/>
      <c r="AH575" s="228">
        <v>58.250204975848256</v>
      </c>
      <c r="AI575" s="228"/>
      <c r="AJ575" s="228"/>
      <c r="AM575" s="346"/>
      <c r="AN575" s="346"/>
      <c r="AO575" s="324"/>
    </row>
    <row r="576" spans="1:41" ht="12" customHeight="1" x14ac:dyDescent="0.2">
      <c r="A576" s="333">
        <v>576</v>
      </c>
      <c r="B576" s="592"/>
      <c r="C576" s="518"/>
      <c r="D576" s="627" t="s">
        <v>1216</v>
      </c>
      <c r="E576" s="628">
        <v>6.6427853650770308E-2</v>
      </c>
      <c r="F576" s="628">
        <v>5.2435866905988704E-3</v>
      </c>
      <c r="G576" s="628">
        <v>1.0042824277194046E-2</v>
      </c>
      <c r="H576" s="628">
        <v>3.4293735218404817E-4</v>
      </c>
      <c r="I576" s="602">
        <v>0.21629710098359342</v>
      </c>
      <c r="J576" s="669">
        <v>5.2947463532442125E-2</v>
      </c>
      <c r="K576" s="604">
        <v>1.1565077168774094E-3</v>
      </c>
      <c r="L576" s="228">
        <v>65.303963922107116</v>
      </c>
      <c r="M576" s="228">
        <v>4.9926012769549999</v>
      </c>
      <c r="N576" s="228">
        <v>64.417277864633689</v>
      </c>
      <c r="O576" s="228">
        <v>2.1887351284109595</v>
      </c>
      <c r="P576" s="228">
        <v>326.5462609909651</v>
      </c>
      <c r="Q576" s="228">
        <v>49.579488775005487</v>
      </c>
      <c r="R576" s="228"/>
      <c r="S576" s="228"/>
      <c r="T576" s="631">
        <v>64.50323131241926</v>
      </c>
      <c r="U576" s="228">
        <v>4.2686954598274731</v>
      </c>
      <c r="V576" s="228">
        <v>3.1439513087534968E-2</v>
      </c>
      <c r="W576" s="228">
        <v>0.85926475557494331</v>
      </c>
      <c r="X576" s="631">
        <v>661.30390510777943</v>
      </c>
      <c r="Y576" s="633">
        <v>839.72744666683536</v>
      </c>
      <c r="Z576" s="666">
        <v>0.2830106896491571</v>
      </c>
      <c r="AA576" s="666">
        <v>4.4526538539710514E-5</v>
      </c>
      <c r="AB576" s="635">
        <v>2.6238160994187017E-3</v>
      </c>
      <c r="AC576" s="635">
        <v>6.0876189439685982E-5</v>
      </c>
      <c r="AD576" s="636">
        <v>9.5855672931991057E-2</v>
      </c>
      <c r="AE576" s="636">
        <v>3.138268114648104E-3</v>
      </c>
      <c r="AF576" s="637">
        <v>1.4672476968625103</v>
      </c>
      <c r="AG576" s="638">
        <v>5.3991604383349078E-5</v>
      </c>
      <c r="AH576" s="228">
        <v>64.417277864633689</v>
      </c>
      <c r="AI576" s="228">
        <v>9.743672510579426</v>
      </c>
      <c r="AJ576" s="228">
        <v>1.5733164918579297</v>
      </c>
      <c r="AM576" s="346"/>
      <c r="AN576" s="346"/>
      <c r="AO576" s="324"/>
    </row>
    <row r="577" spans="1:41" ht="12" customHeight="1" x14ac:dyDescent="0.2">
      <c r="A577" s="29">
        <v>577</v>
      </c>
      <c r="B577" s="592"/>
      <c r="C577" s="518"/>
      <c r="D577" s="627" t="s">
        <v>1217</v>
      </c>
      <c r="E577" s="628">
        <v>0.11230278463107249</v>
      </c>
      <c r="F577" s="628">
        <v>1.0839448272655598E-2</v>
      </c>
      <c r="G577" s="628">
        <v>9.4962663110339726E-3</v>
      </c>
      <c r="H577" s="628">
        <v>7.9867762404921521E-4</v>
      </c>
      <c r="I577" s="602">
        <v>0.43568437405528815</v>
      </c>
      <c r="J577" s="669">
        <v>9.2620404540507711E-2</v>
      </c>
      <c r="K577" s="604">
        <v>4.377634322852964E-3</v>
      </c>
      <c r="L577" s="228">
        <v>108.06970310396972</v>
      </c>
      <c r="M577" s="228">
        <v>9.8949604683037418</v>
      </c>
      <c r="N577" s="228">
        <v>60.92802714714152</v>
      </c>
      <c r="O577" s="228">
        <v>5.1001741506386225</v>
      </c>
      <c r="P577" s="228">
        <v>1480.1380631962602</v>
      </c>
      <c r="Q577" s="228">
        <v>89.600592041978928</v>
      </c>
      <c r="R577" s="228"/>
      <c r="S577" s="228"/>
      <c r="T577" s="631">
        <v>62.592880845619753</v>
      </c>
      <c r="U577" s="228">
        <v>10.177296406196891</v>
      </c>
      <c r="V577" s="228">
        <v>26.643765245110732</v>
      </c>
      <c r="W577" s="228">
        <v>2.4463961370974915E-7</v>
      </c>
      <c r="X577" s="631">
        <v>79.64732986977674</v>
      </c>
      <c r="Y577" s="633">
        <v>106.12799930263814</v>
      </c>
      <c r="Z577" s="628"/>
      <c r="AA577" s="602"/>
      <c r="AB577" s="602"/>
      <c r="AC577" s="602"/>
      <c r="AD577" s="639"/>
      <c r="AE577" s="639"/>
      <c r="AF577" s="602"/>
      <c r="AG577" s="640"/>
      <c r="AH577" s="228">
        <v>60.92802714714152</v>
      </c>
      <c r="AI577" s="228"/>
      <c r="AJ577" s="228"/>
      <c r="AM577" s="346"/>
      <c r="AN577" s="346"/>
      <c r="AO577" s="324"/>
    </row>
    <row r="578" spans="1:41" ht="12" customHeight="1" x14ac:dyDescent="0.2">
      <c r="A578" s="333">
        <v>578</v>
      </c>
      <c r="B578" s="592"/>
      <c r="C578" s="518"/>
      <c r="D578" s="627" t="s">
        <v>1218</v>
      </c>
      <c r="E578" s="628">
        <v>6.2915800567412139E-2</v>
      </c>
      <c r="F578" s="628">
        <v>6.1425286546818577E-3</v>
      </c>
      <c r="G578" s="628">
        <v>9.6011268687320739E-3</v>
      </c>
      <c r="H578" s="628">
        <v>4.6788649311493358E-4</v>
      </c>
      <c r="I578" s="602">
        <v>0.24957486224858075</v>
      </c>
      <c r="J578" s="669">
        <v>5.1903402760548459E-2</v>
      </c>
      <c r="K578" s="604">
        <v>1.5041581065210693E-3</v>
      </c>
      <c r="L578" s="228">
        <v>61.954497611560299</v>
      </c>
      <c r="M578" s="228">
        <v>5.8678396696888102</v>
      </c>
      <c r="N578" s="228">
        <v>61.597608108595075</v>
      </c>
      <c r="O578" s="228">
        <v>2.9875066940436827</v>
      </c>
      <c r="P578" s="228">
        <v>281.15677384606772</v>
      </c>
      <c r="Q578" s="228">
        <v>66.316452220757554</v>
      </c>
      <c r="R578" s="228"/>
      <c r="S578" s="228"/>
      <c r="T578" s="631">
        <v>61.644498246815957</v>
      </c>
      <c r="U578" s="228">
        <v>5.7714845984500425</v>
      </c>
      <c r="V578" s="228">
        <v>3.6795823068170204E-3</v>
      </c>
      <c r="W578" s="228">
        <v>0.95163269098651604</v>
      </c>
      <c r="X578" s="631">
        <v>730.00416326849006</v>
      </c>
      <c r="Y578" s="633">
        <v>575.36444896230387</v>
      </c>
      <c r="Z578" s="666">
        <v>0.28301078309423289</v>
      </c>
      <c r="AA578" s="666">
        <v>2.8561399435765456E-5</v>
      </c>
      <c r="AB578" s="635">
        <v>2.5688735247121983E-3</v>
      </c>
      <c r="AC578" s="635">
        <v>1.8296299238199177E-5</v>
      </c>
      <c r="AD578" s="636">
        <v>9.4317500400440041E-2</v>
      </c>
      <c r="AE578" s="636">
        <v>1.0108097306923631E-3</v>
      </c>
      <c r="AF578" s="637">
        <v>1.4671906756969295</v>
      </c>
      <c r="AG578" s="638">
        <v>4.8355449970768952E-5</v>
      </c>
      <c r="AH578" s="228">
        <v>61.597608108595075</v>
      </c>
      <c r="AI578" s="228">
        <v>9.6921554332498747</v>
      </c>
      <c r="AJ578" s="228">
        <v>1.0091982758923885</v>
      </c>
      <c r="AM578" s="346"/>
      <c r="AN578" s="346"/>
      <c r="AO578" s="324"/>
    </row>
    <row r="579" spans="1:41" ht="12" customHeight="1" x14ac:dyDescent="0.2">
      <c r="A579" s="29">
        <v>579</v>
      </c>
      <c r="B579" s="592"/>
      <c r="C579" s="518"/>
      <c r="D579" s="627" t="s">
        <v>1219</v>
      </c>
      <c r="E579" s="602">
        <v>8.4072615289173536E-2</v>
      </c>
      <c r="F579" s="602">
        <v>2.3739081503054402E-2</v>
      </c>
      <c r="G579" s="602">
        <v>9.4279071897239129E-3</v>
      </c>
      <c r="H579" s="602">
        <v>9.8568826489128835E-4</v>
      </c>
      <c r="I579" s="602">
        <v>0.18513346850174126</v>
      </c>
      <c r="J579" s="639">
        <v>7.5737688794843674E-2</v>
      </c>
      <c r="K579" s="604">
        <v>3.3911527239203405E-3</v>
      </c>
      <c r="L579" s="223">
        <v>81.966684315363324</v>
      </c>
      <c r="M579" s="223">
        <v>22.234913711619431</v>
      </c>
      <c r="N579" s="223">
        <v>60.491486523136778</v>
      </c>
      <c r="O579" s="223">
        <v>6.2948079448545577</v>
      </c>
      <c r="P579" s="223">
        <v>1088.1454763531683</v>
      </c>
      <c r="Q579" s="223">
        <v>89.730341297196645</v>
      </c>
      <c r="R579" s="223"/>
      <c r="S579" s="223"/>
      <c r="T579" s="226">
        <v>61.060665404471493</v>
      </c>
      <c r="U579" s="223">
        <v>12.533488675455548</v>
      </c>
      <c r="V579" s="223">
        <v>0.9375226425169001</v>
      </c>
      <c r="W579" s="223">
        <v>0.33291767374275494</v>
      </c>
      <c r="X579" s="226">
        <v>366.23960429175423</v>
      </c>
      <c r="Y579" s="633">
        <v>305.03802440116255</v>
      </c>
      <c r="Z579" s="602"/>
      <c r="AA579" s="602"/>
      <c r="AB579" s="602"/>
      <c r="AC579" s="602"/>
      <c r="AD579" s="639"/>
      <c r="AE579" s="639"/>
      <c r="AF579" s="602"/>
      <c r="AG579" s="640"/>
      <c r="AH579" s="223">
        <v>60.491486523136778</v>
      </c>
      <c r="AI579" s="223"/>
      <c r="AJ579" s="223"/>
      <c r="AM579" s="346"/>
      <c r="AN579" s="346"/>
      <c r="AO579" s="324"/>
    </row>
    <row r="580" spans="1:41" ht="12" customHeight="1" x14ac:dyDescent="0.2">
      <c r="A580" s="333">
        <v>580</v>
      </c>
      <c r="B580" s="642" t="s">
        <v>288</v>
      </c>
      <c r="C580" s="518"/>
      <c r="D580" s="643" t="s">
        <v>1220</v>
      </c>
      <c r="E580" s="644">
        <v>7.0667446909526033E-2</v>
      </c>
      <c r="F580" s="644">
        <v>1.4449863146380037E-2</v>
      </c>
      <c r="G580" s="644">
        <v>1.1096701769417594E-2</v>
      </c>
      <c r="H580" s="644">
        <v>1.2483626460986245E-3</v>
      </c>
      <c r="I580" s="644">
        <v>0.27508855530912202</v>
      </c>
      <c r="J580" s="650">
        <v>5.5098954974337699E-2</v>
      </c>
      <c r="K580" s="664">
        <v>2.1026885714782186E-3</v>
      </c>
      <c r="L580" s="647">
        <v>69.332625436388682</v>
      </c>
      <c r="M580" s="647">
        <v>13.70373798425077</v>
      </c>
      <c r="N580" s="647">
        <v>71.139952217626643</v>
      </c>
      <c r="O580" s="647">
        <v>7.9591424362724075</v>
      </c>
      <c r="P580" s="647">
        <v>416.2408635819728</v>
      </c>
      <c r="Q580" s="647">
        <v>85.263499864645638</v>
      </c>
      <c r="R580" s="647"/>
      <c r="S580" s="647"/>
      <c r="T580" s="648">
        <v>70.82363024788441</v>
      </c>
      <c r="U580" s="647">
        <v>15.166547810829657</v>
      </c>
      <c r="V580" s="647">
        <v>1.7110416542374454E-2</v>
      </c>
      <c r="W580" s="647">
        <v>0.89592787198343882</v>
      </c>
      <c r="X580" s="648">
        <v>276.47907318319977</v>
      </c>
      <c r="Y580" s="649">
        <v>186.63504919260086</v>
      </c>
      <c r="Z580" s="665">
        <v>0.28295340476116465</v>
      </c>
      <c r="AA580" s="665">
        <v>3.3929869183579785E-5</v>
      </c>
      <c r="AB580" s="653">
        <v>1.0963312704007383E-3</v>
      </c>
      <c r="AC580" s="653">
        <v>3.4945924892410636E-5</v>
      </c>
      <c r="AD580" s="654">
        <v>4.5706457319802274E-2</v>
      </c>
      <c r="AE580" s="654">
        <v>1.4835349788611335E-3</v>
      </c>
      <c r="AF580" s="655">
        <v>1.4672279015026373</v>
      </c>
      <c r="AG580" s="656">
        <v>5.3318156207810745E-5</v>
      </c>
      <c r="AH580" s="647">
        <v>71.139952217626643</v>
      </c>
      <c r="AI580" s="647">
        <v>7.9253817588839368</v>
      </c>
      <c r="AJ580" s="647">
        <v>1.1991327410327264</v>
      </c>
      <c r="AM580" s="346"/>
      <c r="AN580" s="346"/>
      <c r="AO580" s="324"/>
    </row>
    <row r="581" spans="1:41" ht="12" customHeight="1" x14ac:dyDescent="0.2">
      <c r="A581" s="29">
        <v>581</v>
      </c>
      <c r="B581" s="592"/>
      <c r="C581" s="518"/>
      <c r="D581" s="627" t="s">
        <v>1221</v>
      </c>
      <c r="E581" s="628">
        <v>6.464187909978171E-2</v>
      </c>
      <c r="F581" s="628">
        <v>7.2216248381209549E-3</v>
      </c>
      <c r="G581" s="628">
        <v>1.1794044326374483E-2</v>
      </c>
      <c r="H581" s="628">
        <v>6.3114171490855585E-4</v>
      </c>
      <c r="I581" s="602">
        <v>0.2395042275417813</v>
      </c>
      <c r="J581" s="669">
        <v>4.926762129226938E-2</v>
      </c>
      <c r="K581" s="604">
        <v>1.9269674436232019E-3</v>
      </c>
      <c r="L581" s="228">
        <v>63.602049912149916</v>
      </c>
      <c r="M581" s="228">
        <v>6.8874948671068115</v>
      </c>
      <c r="N581" s="228">
        <v>75.584442495415232</v>
      </c>
      <c r="O581" s="228">
        <v>4.0211749858809114</v>
      </c>
      <c r="P581" s="228">
        <v>160.58670111943616</v>
      </c>
      <c r="Q581" s="228">
        <v>91.487455695056184</v>
      </c>
      <c r="R581" s="228"/>
      <c r="S581" s="228"/>
      <c r="T581" s="631">
        <v>73.271394396536948</v>
      </c>
      <c r="U581" s="228">
        <v>7.5681486994714477</v>
      </c>
      <c r="V581" s="228">
        <v>2.8740196777376092</v>
      </c>
      <c r="W581" s="228">
        <v>9.0014630845524413E-2</v>
      </c>
      <c r="X581" s="631">
        <v>217.34932375373927</v>
      </c>
      <c r="Y581" s="633">
        <v>152.43986014082304</v>
      </c>
      <c r="Z581" s="666">
        <v>0.28298302580822304</v>
      </c>
      <c r="AA581" s="666">
        <v>4.497764704175683E-5</v>
      </c>
      <c r="AB581" s="635">
        <v>8.4966481012426496E-4</v>
      </c>
      <c r="AC581" s="635">
        <v>3.3896851157609369E-5</v>
      </c>
      <c r="AD581" s="636">
        <v>3.348569661780007E-2</v>
      </c>
      <c r="AE581" s="636">
        <v>1.9674326835931611E-3</v>
      </c>
      <c r="AF581" s="637">
        <v>1.4672356776791875</v>
      </c>
      <c r="AG581" s="638">
        <v>5.0159551755191956E-5</v>
      </c>
      <c r="AH581" s="228">
        <v>75.584442495415232</v>
      </c>
      <c r="AI581" s="228">
        <v>9.0798294260879153</v>
      </c>
      <c r="AJ581" s="228">
        <v>1.5894114819536236</v>
      </c>
      <c r="AM581" s="346"/>
      <c r="AN581" s="346"/>
      <c r="AO581" s="324"/>
    </row>
    <row r="582" spans="1:41" ht="12" customHeight="1" x14ac:dyDescent="0.2">
      <c r="A582" s="333">
        <v>582</v>
      </c>
      <c r="B582" s="592"/>
      <c r="C582" s="518"/>
      <c r="D582" s="627" t="s">
        <v>1222</v>
      </c>
      <c r="E582" s="628">
        <v>0.12669633985193302</v>
      </c>
      <c r="F582" s="628">
        <v>1.3477927874684747E-2</v>
      </c>
      <c r="G582" s="628">
        <v>1.1299008767720472E-2</v>
      </c>
      <c r="H582" s="628">
        <v>8.4512974159681685E-4</v>
      </c>
      <c r="I582" s="602">
        <v>0.35155557139111354</v>
      </c>
      <c r="J582" s="669">
        <v>8.7209349433389136E-2</v>
      </c>
      <c r="K582" s="604">
        <v>3.1925791823087268E-3</v>
      </c>
      <c r="L582" s="228">
        <v>121.12479832125423</v>
      </c>
      <c r="M582" s="228">
        <v>12.146360179683693</v>
      </c>
      <c r="N582" s="228">
        <v>72.429664908921197</v>
      </c>
      <c r="O582" s="228">
        <v>5.3871864846305098</v>
      </c>
      <c r="P582" s="228">
        <v>1365.1248206076411</v>
      </c>
      <c r="Q582" s="228">
        <v>70.498113875093139</v>
      </c>
      <c r="R582" s="228"/>
      <c r="S582" s="228"/>
      <c r="T582" s="631">
        <v>74.147030164293028</v>
      </c>
      <c r="U582" s="228">
        <v>10.739960141856894</v>
      </c>
      <c r="V582" s="228">
        <v>17.382083840358757</v>
      </c>
      <c r="W582" s="228">
        <v>3.0569449691836765E-5</v>
      </c>
      <c r="X582" s="631">
        <v>206.04268497724212</v>
      </c>
      <c r="Y582" s="633">
        <v>143.4024749212428</v>
      </c>
      <c r="Z582" s="628"/>
      <c r="AA582" s="602"/>
      <c r="AB582" s="602"/>
      <c r="AC582" s="602"/>
      <c r="AD582" s="639"/>
      <c r="AE582" s="639"/>
      <c r="AF582" s="602"/>
      <c r="AG582" s="640"/>
      <c r="AH582" s="228">
        <v>72.429664908921197</v>
      </c>
      <c r="AI582" s="228"/>
      <c r="AJ582" s="228"/>
      <c r="AM582" s="346"/>
      <c r="AN582" s="346"/>
      <c r="AO582" s="324"/>
    </row>
    <row r="583" spans="1:41" ht="12" customHeight="1" x14ac:dyDescent="0.2">
      <c r="A583" s="29">
        <v>583</v>
      </c>
      <c r="B583" s="592"/>
      <c r="C583" s="518"/>
      <c r="D583" s="627" t="s">
        <v>1223</v>
      </c>
      <c r="E583" s="602">
        <v>6.8347716280805756E-2</v>
      </c>
      <c r="F583" s="602">
        <v>8.1916553569810584E-3</v>
      </c>
      <c r="G583" s="602">
        <v>1.1130608535514961E-2</v>
      </c>
      <c r="H583" s="602">
        <v>7.4718570543681306E-4</v>
      </c>
      <c r="I583" s="602">
        <v>0.28004768438373628</v>
      </c>
      <c r="J583" s="639">
        <v>5.5086291483098661E-2</v>
      </c>
      <c r="K583" s="604">
        <v>2.1345791410678629E-3</v>
      </c>
      <c r="L583" s="223">
        <v>67.130288461442703</v>
      </c>
      <c r="M583" s="223">
        <v>7.7855438831798471</v>
      </c>
      <c r="N583" s="223">
        <v>71.35612678588177</v>
      </c>
      <c r="O583" s="223">
        <v>4.7636462466257674</v>
      </c>
      <c r="P583" s="223">
        <v>415.72728010835687</v>
      </c>
      <c r="Q583" s="223">
        <v>86.584316920943337</v>
      </c>
      <c r="R583" s="223"/>
      <c r="S583" s="223"/>
      <c r="T583" s="226">
        <v>70.518613429191362</v>
      </c>
      <c r="U583" s="223">
        <v>8.9995880115551667</v>
      </c>
      <c r="V583" s="223">
        <v>0.28632494101311257</v>
      </c>
      <c r="W583" s="223">
        <v>0.59258571416011807</v>
      </c>
      <c r="X583" s="226">
        <v>222.40666718674328</v>
      </c>
      <c r="Y583" s="633">
        <v>160.38754748061174</v>
      </c>
      <c r="Z583" s="666">
        <v>0.28298600163874904</v>
      </c>
      <c r="AA583" s="666">
        <v>4.0693125172137851E-5</v>
      </c>
      <c r="AB583" s="635">
        <v>1.270395160015123E-3</v>
      </c>
      <c r="AC583" s="635">
        <v>8.0388700871026441E-6</v>
      </c>
      <c r="AD583" s="636">
        <v>4.677901583732421E-2</v>
      </c>
      <c r="AE583" s="636">
        <v>2.1418380242899256E-4</v>
      </c>
      <c r="AF583" s="637">
        <v>1.4672532354708159</v>
      </c>
      <c r="AG583" s="638">
        <v>6.0640953896531122E-5</v>
      </c>
      <c r="AH583" s="223">
        <v>71.35612678588177</v>
      </c>
      <c r="AI583" s="223">
        <v>9.0747093874835087</v>
      </c>
      <c r="AJ583" s="223">
        <v>1.4379907464145665</v>
      </c>
      <c r="AM583" s="346"/>
      <c r="AN583" s="346"/>
      <c r="AO583" s="324"/>
    </row>
    <row r="584" spans="1:41" ht="12" customHeight="1" x14ac:dyDescent="0.2">
      <c r="A584" s="333">
        <v>584</v>
      </c>
      <c r="B584" s="592"/>
      <c r="C584" s="518"/>
      <c r="D584" s="627" t="s">
        <v>1224</v>
      </c>
      <c r="E584" s="628">
        <v>7.1044917873664029E-2</v>
      </c>
      <c r="F584" s="628">
        <v>9.8721309894698409E-3</v>
      </c>
      <c r="G584" s="628">
        <v>1.1671127191610842E-2</v>
      </c>
      <c r="H584" s="628">
        <v>8.3224325429558034E-4</v>
      </c>
      <c r="I584" s="602">
        <v>0.25658401305763617</v>
      </c>
      <c r="J584" s="669">
        <v>6.5178863820538419E-2</v>
      </c>
      <c r="K584" s="604">
        <v>2.5262720231767509E-3</v>
      </c>
      <c r="L584" s="228">
        <v>69.690542428747861</v>
      </c>
      <c r="M584" s="228">
        <v>9.3590794736600902</v>
      </c>
      <c r="N584" s="228">
        <v>74.801256530178151</v>
      </c>
      <c r="O584" s="228">
        <v>5.3030916601826457</v>
      </c>
      <c r="P584" s="228">
        <v>780.11548158470703</v>
      </c>
      <c r="Q584" s="228">
        <v>81.470856131958101</v>
      </c>
      <c r="R584" s="228"/>
      <c r="S584" s="228"/>
      <c r="T584" s="631">
        <v>73.922025977420361</v>
      </c>
      <c r="U584" s="228">
        <v>10.093222728320692</v>
      </c>
      <c r="V584" s="228">
        <v>0.29042124250258111</v>
      </c>
      <c r="W584" s="228">
        <v>0.58995278511211757</v>
      </c>
      <c r="X584" s="631">
        <v>125.07863699464691</v>
      </c>
      <c r="Y584" s="633">
        <v>106.56682399206467</v>
      </c>
      <c r="Z584" s="666">
        <v>0.28299412810697594</v>
      </c>
      <c r="AA584" s="666">
        <v>2.9519372885167771E-5</v>
      </c>
      <c r="AB584" s="635">
        <v>1.0752703417816589E-3</v>
      </c>
      <c r="AC584" s="635">
        <v>1.8510947792785797E-5</v>
      </c>
      <c r="AD584" s="636">
        <v>3.535319666072527E-2</v>
      </c>
      <c r="AE584" s="636">
        <v>5.6633814213666994E-4</v>
      </c>
      <c r="AF584" s="637">
        <v>1.4672602289570491</v>
      </c>
      <c r="AG584" s="638">
        <v>4.5245792237151002E-5</v>
      </c>
      <c r="AH584" s="228">
        <v>74.801256530178151</v>
      </c>
      <c r="AI584" s="228">
        <v>9.4445956993328455</v>
      </c>
      <c r="AJ584" s="228">
        <v>1.043109024297812</v>
      </c>
      <c r="AM584" s="346"/>
      <c r="AN584" s="346"/>
      <c r="AO584" s="324"/>
    </row>
    <row r="585" spans="1:41" ht="12" customHeight="1" x14ac:dyDescent="0.2">
      <c r="A585" s="29">
        <v>585</v>
      </c>
      <c r="B585" s="592"/>
      <c r="C585" s="518"/>
      <c r="D585" s="627" t="s">
        <v>1225</v>
      </c>
      <c r="E585" s="602">
        <v>5.0244345353427949E-2</v>
      </c>
      <c r="F585" s="602">
        <v>4.8263336715702633E-3</v>
      </c>
      <c r="G585" s="602">
        <v>1.1315173305613251E-2</v>
      </c>
      <c r="H585" s="602">
        <v>6.7476973112375288E-4</v>
      </c>
      <c r="I585" s="602">
        <v>0.31040895033433175</v>
      </c>
      <c r="J585" s="639">
        <v>4.0435207132604643E-2</v>
      </c>
      <c r="K585" s="604">
        <v>1.7078440666075027E-3</v>
      </c>
      <c r="L585" s="223">
        <v>49.776968022643111</v>
      </c>
      <c r="M585" s="223">
        <v>4.6661307353444235</v>
      </c>
      <c r="N585" s="223">
        <v>72.532703152442167</v>
      </c>
      <c r="O585" s="223">
        <v>4.3011766056643808</v>
      </c>
      <c r="P585" s="223">
        <v>-323.09319288394607</v>
      </c>
      <c r="Q585" s="223">
        <v>108.45473294659892</v>
      </c>
      <c r="R585" s="223"/>
      <c r="S585" s="223"/>
      <c r="T585" s="226">
        <v>62.30517743171179</v>
      </c>
      <c r="U585" s="223">
        <v>7.2017653372306407</v>
      </c>
      <c r="V585" s="223">
        <v>18.733528054566559</v>
      </c>
      <c r="W585" s="223">
        <v>1.5031553708058488E-5</v>
      </c>
      <c r="X585" s="226">
        <v>264.90993884300195</v>
      </c>
      <c r="Y585" s="633">
        <v>191.81544836655655</v>
      </c>
      <c r="Z585" s="602"/>
      <c r="AA585" s="602"/>
      <c r="AB585" s="602"/>
      <c r="AC585" s="602"/>
      <c r="AD585" s="639"/>
      <c r="AE585" s="639"/>
      <c r="AF585" s="602"/>
      <c r="AG585" s="640"/>
      <c r="AH585" s="223">
        <v>72.532703152442167</v>
      </c>
      <c r="AI585" s="223"/>
      <c r="AJ585" s="223"/>
      <c r="AM585" s="346"/>
      <c r="AN585" s="346"/>
      <c r="AO585" s="324"/>
    </row>
    <row r="586" spans="1:41" ht="12" customHeight="1" x14ac:dyDescent="0.2">
      <c r="A586" s="333">
        <v>586</v>
      </c>
      <c r="B586" s="592"/>
      <c r="C586" s="518"/>
      <c r="D586" s="627" t="s">
        <v>1226</v>
      </c>
      <c r="E586" s="602">
        <v>5.372742562463613E-2</v>
      </c>
      <c r="F586" s="602">
        <v>6.5575633152652251E-3</v>
      </c>
      <c r="G586" s="602">
        <v>1.0639802044297861E-2</v>
      </c>
      <c r="H586" s="602">
        <v>7.836795738372734E-4</v>
      </c>
      <c r="I586" s="602">
        <v>0.30173696855825249</v>
      </c>
      <c r="J586" s="639">
        <v>4.8993345360017482E-2</v>
      </c>
      <c r="K586" s="604">
        <v>1.7898293579601033E-3</v>
      </c>
      <c r="L586" s="223">
        <v>53.138860953124457</v>
      </c>
      <c r="M586" s="223">
        <v>6.3189383696946306</v>
      </c>
      <c r="N586" s="223">
        <v>68.22625410474032</v>
      </c>
      <c r="O586" s="223">
        <v>4.998737541106685</v>
      </c>
      <c r="P586" s="223">
        <v>147.51266526986251</v>
      </c>
      <c r="Q586" s="223">
        <v>85.658446096872495</v>
      </c>
      <c r="R586" s="223"/>
      <c r="S586" s="223"/>
      <c r="T586" s="226">
        <v>63.053812460616285</v>
      </c>
      <c r="U586" s="223">
        <v>8.8695127112114829</v>
      </c>
      <c r="V586" s="223">
        <v>4.9950385144021947</v>
      </c>
      <c r="W586" s="223">
        <v>2.542005764821767E-2</v>
      </c>
      <c r="X586" s="226">
        <v>206.60189117998664</v>
      </c>
      <c r="Y586" s="633">
        <v>146.0446285881562</v>
      </c>
      <c r="Z586" s="602"/>
      <c r="AA586" s="602"/>
      <c r="AB586" s="602"/>
      <c r="AC586" s="602"/>
      <c r="AD586" s="639"/>
      <c r="AE586" s="639"/>
      <c r="AF586" s="602"/>
      <c r="AG586" s="640"/>
      <c r="AH586" s="223">
        <v>68.22625410474032</v>
      </c>
      <c r="AI586" s="223"/>
      <c r="AJ586" s="223"/>
      <c r="AM586" s="346"/>
      <c r="AN586" s="346"/>
      <c r="AO586" s="324"/>
    </row>
    <row r="587" spans="1:41" ht="12" customHeight="1" x14ac:dyDescent="0.2">
      <c r="A587" s="29">
        <v>587</v>
      </c>
      <c r="B587" s="592"/>
      <c r="C587" s="518"/>
      <c r="D587" s="627" t="s">
        <v>1227</v>
      </c>
      <c r="E587" s="628">
        <v>6.6072780824065577E-2</v>
      </c>
      <c r="F587" s="628">
        <v>1.0648780660308652E-2</v>
      </c>
      <c r="G587" s="628">
        <v>1.0221553740321875E-2</v>
      </c>
      <c r="H587" s="628">
        <v>1.0509537581973572E-3</v>
      </c>
      <c r="I587" s="602">
        <v>0.31897702218964302</v>
      </c>
      <c r="J587" s="669">
        <v>5.1819001787638368E-2</v>
      </c>
      <c r="K587" s="604">
        <v>2.0786584039264506E-3</v>
      </c>
      <c r="L587" s="228">
        <v>64.965830438429492</v>
      </c>
      <c r="M587" s="228">
        <v>10.142451448735567</v>
      </c>
      <c r="N587" s="228">
        <v>65.557885164758815</v>
      </c>
      <c r="O587" s="228">
        <v>6.7063340576160355</v>
      </c>
      <c r="P587" s="228">
        <v>277.43136477506977</v>
      </c>
      <c r="Q587" s="228">
        <v>91.856207142088024</v>
      </c>
      <c r="R587" s="228"/>
      <c r="S587" s="228"/>
      <c r="T587" s="631">
        <v>65.425805426274849</v>
      </c>
      <c r="U587" s="228">
        <v>12.614307297308949</v>
      </c>
      <c r="V587" s="228">
        <v>3.3570487084178644E-3</v>
      </c>
      <c r="W587" s="228">
        <v>0.95379476857962098</v>
      </c>
      <c r="X587" s="631">
        <v>223.3850188778942</v>
      </c>
      <c r="Y587" s="633">
        <v>161.02457588644674</v>
      </c>
      <c r="Z587" s="666">
        <v>0.28298439668524883</v>
      </c>
      <c r="AA587" s="666">
        <v>3.3755036764871222E-5</v>
      </c>
      <c r="AB587" s="635">
        <v>1.2067995319822457E-3</v>
      </c>
      <c r="AC587" s="635">
        <v>6.4134324329095467E-6</v>
      </c>
      <c r="AD587" s="636">
        <v>4.496222916617975E-2</v>
      </c>
      <c r="AE587" s="636">
        <v>3.4972003442331693E-4</v>
      </c>
      <c r="AF587" s="637">
        <v>1.4672260736788283</v>
      </c>
      <c r="AG587" s="638">
        <v>5.0098420645637579E-5</v>
      </c>
      <c r="AH587" s="228">
        <v>65.557885164758815</v>
      </c>
      <c r="AI587" s="223">
        <v>8.8981730998949402</v>
      </c>
      <c r="AJ587" s="228">
        <v>1.1928232496301014</v>
      </c>
      <c r="AM587" s="346"/>
      <c r="AN587" s="346"/>
      <c r="AO587" s="324"/>
    </row>
    <row r="588" spans="1:41" ht="12" customHeight="1" x14ac:dyDescent="0.2">
      <c r="A588" s="333">
        <v>588</v>
      </c>
      <c r="B588" s="592"/>
      <c r="C588" s="518"/>
      <c r="D588" s="627" t="s">
        <v>1228</v>
      </c>
      <c r="E588" s="628">
        <v>2.8714002294750341E-2</v>
      </c>
      <c r="F588" s="628">
        <v>4.3019264613600953E-3</v>
      </c>
      <c r="G588" s="628">
        <v>1.1403124001713515E-2</v>
      </c>
      <c r="H588" s="628">
        <v>7.8476253445303016E-4</v>
      </c>
      <c r="I588" s="602">
        <v>0.22967576259216282</v>
      </c>
      <c r="J588" s="669">
        <v>2.4558836808751774E-2</v>
      </c>
      <c r="K588" s="604">
        <v>8.351935801909243E-4</v>
      </c>
      <c r="L588" s="228">
        <v>28.744966952198837</v>
      </c>
      <c r="M588" s="228">
        <v>4.2461784475357511</v>
      </c>
      <c r="N588" s="228">
        <v>73.093301843600116</v>
      </c>
      <c r="O588" s="228">
        <v>5.0018674172880768</v>
      </c>
      <c r="P588" s="228">
        <v>-1822.3109386177721</v>
      </c>
      <c r="Q588" s="228">
        <v>122.0823235029692</v>
      </c>
      <c r="R588" s="228"/>
      <c r="S588" s="228"/>
      <c r="T588" s="631">
        <v>45.795166645421268</v>
      </c>
      <c r="U588" s="228">
        <v>7.1035185434269739</v>
      </c>
      <c r="V588" s="228">
        <v>59.315431394271471</v>
      </c>
      <c r="W588" s="228">
        <v>1.3431835150160617E-14</v>
      </c>
      <c r="X588" s="631">
        <v>204.80488016858538</v>
      </c>
      <c r="Y588" s="633">
        <v>150.94163578125827</v>
      </c>
      <c r="Z588" s="628"/>
      <c r="AA588" s="602"/>
      <c r="AB588" s="602"/>
      <c r="AC588" s="602"/>
      <c r="AD588" s="639"/>
      <c r="AE588" s="639"/>
      <c r="AF588" s="602"/>
      <c r="AG588" s="640"/>
      <c r="AH588" s="228">
        <v>73.093301843600116</v>
      </c>
      <c r="AI588" s="228"/>
      <c r="AJ588" s="228"/>
      <c r="AM588" s="346"/>
      <c r="AN588" s="346"/>
      <c r="AO588" s="324"/>
    </row>
    <row r="589" spans="1:41" ht="12" customHeight="1" x14ac:dyDescent="0.2">
      <c r="A589" s="29">
        <v>589</v>
      </c>
      <c r="B589" s="592"/>
      <c r="C589" s="518"/>
      <c r="D589" s="627" t="s">
        <v>1229</v>
      </c>
      <c r="E589" s="628">
        <v>3.0951140949066345E-2</v>
      </c>
      <c r="F589" s="628">
        <v>3.8790009731428559E-3</v>
      </c>
      <c r="G589" s="628">
        <v>1.1059512247183073E-2</v>
      </c>
      <c r="H589" s="628">
        <v>8.3127633060170198E-4</v>
      </c>
      <c r="I589" s="602">
        <v>0.29987220953840321</v>
      </c>
      <c r="J589" s="669">
        <v>2.2996515921658179E-2</v>
      </c>
      <c r="K589" s="604">
        <v>7.4521599920641642E-4</v>
      </c>
      <c r="L589" s="228">
        <v>30.950717317129378</v>
      </c>
      <c r="M589" s="228">
        <v>3.8204253288572079</v>
      </c>
      <c r="N589" s="228">
        <v>70.902839909562033</v>
      </c>
      <c r="O589" s="228">
        <v>5.3001346230686242</v>
      </c>
      <c r="P589" s="228">
        <v>-2065.3024852662015</v>
      </c>
      <c r="Q589" s="228">
        <v>123.42791255054391</v>
      </c>
      <c r="R589" s="228"/>
      <c r="S589" s="228"/>
      <c r="T589" s="631">
        <v>41.797889192207627</v>
      </c>
      <c r="U589" s="228">
        <v>6.9451921972427488</v>
      </c>
      <c r="V589" s="228">
        <v>52.245130949157442</v>
      </c>
      <c r="W589" s="228">
        <v>4.8987280003622501E-13</v>
      </c>
      <c r="X589" s="631">
        <v>288.78313929026353</v>
      </c>
      <c r="Y589" s="633">
        <v>206.34826565163357</v>
      </c>
      <c r="Z589" s="628"/>
      <c r="AA589" s="602"/>
      <c r="AB589" s="602"/>
      <c r="AC589" s="602"/>
      <c r="AD589" s="639"/>
      <c r="AE589" s="639"/>
      <c r="AF589" s="602"/>
      <c r="AG589" s="640"/>
      <c r="AH589" s="228">
        <v>70.902839909562033</v>
      </c>
      <c r="AI589" s="228"/>
      <c r="AJ589" s="228"/>
      <c r="AM589" s="346"/>
      <c r="AN589" s="346"/>
      <c r="AO589" s="324"/>
    </row>
    <row r="590" spans="1:41" ht="12" customHeight="1" x14ac:dyDescent="0.2">
      <c r="A590" s="333">
        <v>590</v>
      </c>
      <c r="B590" s="592"/>
      <c r="C590" s="518"/>
      <c r="D590" s="627" t="s">
        <v>1230</v>
      </c>
      <c r="E590" s="628">
        <v>7.8628313079132997E-2</v>
      </c>
      <c r="F590" s="628">
        <v>8.8631033377429072E-3</v>
      </c>
      <c r="G590" s="628">
        <v>1.1822976581675314E-2</v>
      </c>
      <c r="H590" s="628">
        <v>1.0457564795455813E-3</v>
      </c>
      <c r="I590" s="602">
        <v>0.39234388167532513</v>
      </c>
      <c r="J590" s="669">
        <v>5.0492977728189323E-2</v>
      </c>
      <c r="K590" s="604">
        <v>2.2590688922936096E-3</v>
      </c>
      <c r="L590" s="228">
        <v>76.854499079101373</v>
      </c>
      <c r="M590" s="228">
        <v>8.3434161882120499</v>
      </c>
      <c r="N590" s="228">
        <v>75.768775102798656</v>
      </c>
      <c r="O590" s="228">
        <v>6.6626075477671716</v>
      </c>
      <c r="P590" s="228">
        <v>217.75102027636416</v>
      </c>
      <c r="Q590" s="228">
        <v>103.56238644064743</v>
      </c>
      <c r="R590" s="228"/>
      <c r="S590" s="228"/>
      <c r="T590" s="631">
        <v>76.116558408445655</v>
      </c>
      <c r="U590" s="228">
        <v>12.191908501466493</v>
      </c>
      <c r="V590" s="228">
        <v>1.674039965242187E-2</v>
      </c>
      <c r="W590" s="228">
        <v>0.8970509819849426</v>
      </c>
      <c r="X590" s="631">
        <v>161.9269983440918</v>
      </c>
      <c r="Y590" s="633">
        <v>138.63333333673975</v>
      </c>
      <c r="Z590" s="666">
        <v>0.28298418103188377</v>
      </c>
      <c r="AA590" s="666">
        <v>3.4667400204657674E-5</v>
      </c>
      <c r="AB590" s="635">
        <v>9.2804235253723629E-4</v>
      </c>
      <c r="AC590" s="635">
        <v>8.3977013856274569E-6</v>
      </c>
      <c r="AD590" s="636">
        <v>3.6988243300373203E-2</v>
      </c>
      <c r="AE590" s="636">
        <v>2.6753543908264308E-4</v>
      </c>
      <c r="AF590" s="637">
        <v>1.4672412300938082</v>
      </c>
      <c r="AG590" s="638">
        <v>5.1362604757535791E-5</v>
      </c>
      <c r="AH590" s="228">
        <v>75.768775102798656</v>
      </c>
      <c r="AI590" s="228">
        <v>9.1207125010381507</v>
      </c>
      <c r="AJ590" s="228">
        <v>1.2250649516253951</v>
      </c>
      <c r="AM590" s="346"/>
      <c r="AN590" s="346"/>
      <c r="AO590" s="324"/>
    </row>
    <row r="591" spans="1:41" ht="12" customHeight="1" x14ac:dyDescent="0.2">
      <c r="A591" s="29">
        <v>591</v>
      </c>
      <c r="B591" s="592"/>
      <c r="C591" s="518"/>
      <c r="D591" s="627" t="s">
        <v>1231</v>
      </c>
      <c r="E591" s="602">
        <v>6.6699843817152937E-2</v>
      </c>
      <c r="F591" s="602">
        <v>1.6868495859809159E-2</v>
      </c>
      <c r="G591" s="602">
        <v>1.0634906657420246E-2</v>
      </c>
      <c r="H591" s="602">
        <v>9.7210034469985616E-4</v>
      </c>
      <c r="I591" s="602">
        <v>0.18071569700420806</v>
      </c>
      <c r="J591" s="639">
        <v>7.446035189087398E-2</v>
      </c>
      <c r="K591" s="604">
        <v>3.3157730913707462E-3</v>
      </c>
      <c r="L591" s="223">
        <v>65.562902200787661</v>
      </c>
      <c r="M591" s="223">
        <v>16.056986348372789</v>
      </c>
      <c r="N591" s="223">
        <v>68.195028570418657</v>
      </c>
      <c r="O591" s="223">
        <v>6.20061845007353</v>
      </c>
      <c r="P591" s="223">
        <v>1053.9715684549037</v>
      </c>
      <c r="Q591" s="223">
        <v>89.698632318508544</v>
      </c>
      <c r="R591" s="223"/>
      <c r="S591" s="223"/>
      <c r="T591" s="226">
        <v>67.987045924334623</v>
      </c>
      <c r="U591" s="223">
        <v>12.137300563109175</v>
      </c>
      <c r="V591" s="223">
        <v>2.6675413007397234E-2</v>
      </c>
      <c r="W591" s="223">
        <v>0.87026005218267022</v>
      </c>
      <c r="X591" s="226">
        <v>180.69217584677151</v>
      </c>
      <c r="Y591" s="633">
        <v>182.18966612234246</v>
      </c>
      <c r="Z591" s="666">
        <v>0.28300143938759958</v>
      </c>
      <c r="AA591" s="666">
        <v>4.5397994389998755E-5</v>
      </c>
      <c r="AB591" s="635">
        <v>8.2357587360223233E-4</v>
      </c>
      <c r="AC591" s="635">
        <v>3.1032898165788465E-5</v>
      </c>
      <c r="AD591" s="636">
        <v>3.3821314810179533E-2</v>
      </c>
      <c r="AE591" s="636">
        <v>1.0914350579705951E-3</v>
      </c>
      <c r="AF591" s="637">
        <v>1.4672441554884035</v>
      </c>
      <c r="AG591" s="638">
        <v>6.0949752316744161E-5</v>
      </c>
      <c r="AH591" s="223">
        <v>68.195028570418657</v>
      </c>
      <c r="AI591" s="223">
        <v>9.5740680703592478</v>
      </c>
      <c r="AJ591" s="223">
        <v>1.6041612540288719</v>
      </c>
      <c r="AM591" s="346"/>
      <c r="AN591" s="346"/>
      <c r="AO591" s="324"/>
    </row>
    <row r="592" spans="1:41" ht="12" customHeight="1" x14ac:dyDescent="0.2">
      <c r="A592" s="333">
        <v>592</v>
      </c>
      <c r="B592" s="642" t="s">
        <v>235</v>
      </c>
      <c r="C592" s="518"/>
      <c r="D592" s="643" t="s">
        <v>1232</v>
      </c>
      <c r="E592" s="644">
        <v>4.0834267753088495E-2</v>
      </c>
      <c r="F592" s="644">
        <v>3.5046848139177913E-3</v>
      </c>
      <c r="G592" s="644">
        <v>6.3969279206823699E-3</v>
      </c>
      <c r="H592" s="644">
        <v>2.482409964234849E-4</v>
      </c>
      <c r="I592" s="644">
        <v>0.22607256320308347</v>
      </c>
      <c r="J592" s="650">
        <v>4.8289302132200201E-2</v>
      </c>
      <c r="K592" s="664">
        <v>1.1683344308938072E-3</v>
      </c>
      <c r="L592" s="647">
        <v>40.638241468504667</v>
      </c>
      <c r="M592" s="647">
        <v>3.4189857860280579</v>
      </c>
      <c r="N592" s="647">
        <v>41.105910822484056</v>
      </c>
      <c r="O592" s="647">
        <v>1.5900925723532129</v>
      </c>
      <c r="P592" s="647">
        <v>113.46679648648465</v>
      </c>
      <c r="Q592" s="647">
        <v>57.088798766106258</v>
      </c>
      <c r="R592" s="647"/>
      <c r="S592" s="647"/>
      <c r="T592" s="648">
        <v>41.054187751529241</v>
      </c>
      <c r="U592" s="647">
        <v>3.0884596380205509</v>
      </c>
      <c r="V592" s="647">
        <v>1.8605224338784435E-2</v>
      </c>
      <c r="W592" s="647">
        <v>0.89150821472394692</v>
      </c>
      <c r="X592" s="648">
        <v>343.32772764968581</v>
      </c>
      <c r="Y592" s="649">
        <v>1847.9179227404225</v>
      </c>
      <c r="Z592" s="665">
        <v>0.28284283606449862</v>
      </c>
      <c r="AA592" s="665">
        <v>3.6330467732512016E-5</v>
      </c>
      <c r="AB592" s="653">
        <v>4.3215295723258057E-4</v>
      </c>
      <c r="AC592" s="653">
        <v>1.0465245809098108E-5</v>
      </c>
      <c r="AD592" s="654">
        <v>1.1900495271762779E-2</v>
      </c>
      <c r="AE592" s="654">
        <v>2.5767733494195258E-4</v>
      </c>
      <c r="AF592" s="655">
        <v>1.4672521350460301</v>
      </c>
      <c r="AG592" s="656">
        <v>4.3737063473672016E-5</v>
      </c>
      <c r="AH592" s="647">
        <v>41.105910822484056</v>
      </c>
      <c r="AI592" s="647">
        <v>3.3950309028163708</v>
      </c>
      <c r="AJ592" s="647">
        <v>1.2844754436073935</v>
      </c>
      <c r="AM592" s="346"/>
      <c r="AN592" s="346"/>
      <c r="AO592" s="324"/>
    </row>
    <row r="593" spans="1:41" ht="12" customHeight="1" x14ac:dyDescent="0.2">
      <c r="A593" s="29">
        <v>593</v>
      </c>
      <c r="B593" s="592"/>
      <c r="C593" s="518"/>
      <c r="D593" s="627" t="s">
        <v>1233</v>
      </c>
      <c r="E593" s="628">
        <v>4.2327221940436963E-2</v>
      </c>
      <c r="F593" s="628">
        <v>2.5726535709066122E-3</v>
      </c>
      <c r="G593" s="628">
        <v>6.6305062300183164E-3</v>
      </c>
      <c r="H593" s="628">
        <v>1.7543997706763042E-4</v>
      </c>
      <c r="I593" s="602">
        <v>0.21766586917237016</v>
      </c>
      <c r="J593" s="669">
        <v>5.1185242197739088E-2</v>
      </c>
      <c r="K593" s="604">
        <v>1.0339177201464287E-3</v>
      </c>
      <c r="L593" s="228">
        <v>42.093645332450308</v>
      </c>
      <c r="M593" s="228">
        <v>2.5061504514256514</v>
      </c>
      <c r="N593" s="228">
        <v>42.601908847299278</v>
      </c>
      <c r="O593" s="228">
        <v>1.1235093207274696</v>
      </c>
      <c r="P593" s="228">
        <v>249.1810022807401</v>
      </c>
      <c r="Q593" s="228">
        <v>46.490918587576104</v>
      </c>
      <c r="R593" s="228"/>
      <c r="S593" s="228"/>
      <c r="T593" s="631">
        <v>42.549606027200696</v>
      </c>
      <c r="U593" s="228">
        <v>2.1867096746625858</v>
      </c>
      <c r="V593" s="228">
        <v>4.0908977737792486E-2</v>
      </c>
      <c r="W593" s="228">
        <v>0.83971527940592905</v>
      </c>
      <c r="X593" s="631">
        <v>491.38514626022464</v>
      </c>
      <c r="Y593" s="633">
        <v>1887.8374410076306</v>
      </c>
      <c r="Z593" s="666">
        <v>0.28285313997623723</v>
      </c>
      <c r="AA593" s="666">
        <v>3.5139094574543797E-5</v>
      </c>
      <c r="AB593" s="635">
        <v>4.2617100273449192E-4</v>
      </c>
      <c r="AC593" s="635">
        <v>7.1870021784650033E-6</v>
      </c>
      <c r="AD593" s="636">
        <v>1.1478221580984615E-2</v>
      </c>
      <c r="AE593" s="636">
        <v>1.6752419022753048E-4</v>
      </c>
      <c r="AF593" s="637">
        <v>1.4672466396749309</v>
      </c>
      <c r="AG593" s="638">
        <v>4.4526357100125098E-5</v>
      </c>
      <c r="AH593" s="228">
        <v>42.601908847299278</v>
      </c>
      <c r="AI593" s="228">
        <v>3.2405858244334338</v>
      </c>
      <c r="AJ593" s="228">
        <v>1.3704729278371091</v>
      </c>
      <c r="AM593" s="346"/>
      <c r="AN593" s="346"/>
      <c r="AO593" s="324"/>
    </row>
    <row r="594" spans="1:41" ht="12" customHeight="1" x14ac:dyDescent="0.2">
      <c r="A594" s="333">
        <v>594</v>
      </c>
      <c r="B594" s="592"/>
      <c r="C594" s="518"/>
      <c r="D594" s="627" t="s">
        <v>1234</v>
      </c>
      <c r="E594" s="602">
        <v>4.223093316612677E-2</v>
      </c>
      <c r="F594" s="602">
        <v>2.6451085683249663E-3</v>
      </c>
      <c r="G594" s="602">
        <v>6.5146289816071755E-3</v>
      </c>
      <c r="H594" s="602">
        <v>2.1633893584812596E-4</v>
      </c>
      <c r="I594" s="602">
        <v>0.26509539410451655</v>
      </c>
      <c r="J594" s="639">
        <v>4.4931445263988221E-2</v>
      </c>
      <c r="K594" s="604">
        <v>1.0154090920617761E-3</v>
      </c>
      <c r="L594" s="223">
        <v>41.999841291067831</v>
      </c>
      <c r="M594" s="223">
        <v>2.5769705435076853</v>
      </c>
      <c r="N594" s="223">
        <v>41.859793710838581</v>
      </c>
      <c r="O594" s="223">
        <v>1.3855838196860319</v>
      </c>
      <c r="P594" s="223">
        <v>-59.370521615612866</v>
      </c>
      <c r="Q594" s="223">
        <v>55.095095955849054</v>
      </c>
      <c r="R594" s="223"/>
      <c r="S594" s="223"/>
      <c r="T594" s="226">
        <v>41.880231067137508</v>
      </c>
      <c r="U594" s="223">
        <v>2.6666967495722744</v>
      </c>
      <c r="V594" s="223">
        <v>2.9413749645934113E-3</v>
      </c>
      <c r="W594" s="223">
        <v>0.95675161220875804</v>
      </c>
      <c r="X594" s="226">
        <v>454.10041197941558</v>
      </c>
      <c r="Y594" s="633">
        <v>1668.2015904776263</v>
      </c>
      <c r="Z594" s="666">
        <v>0.28283760077029979</v>
      </c>
      <c r="AA594" s="666">
        <v>3.8762127483009615E-5</v>
      </c>
      <c r="AB594" s="635">
        <v>4.9224882204513631E-4</v>
      </c>
      <c r="AC594" s="635">
        <v>1.4983896474727379E-5</v>
      </c>
      <c r="AD594" s="636">
        <v>1.3420519548193876E-2</v>
      </c>
      <c r="AE594" s="636">
        <v>3.4054361418502099E-4</v>
      </c>
      <c r="AF594" s="637">
        <v>1.4672747880001575</v>
      </c>
      <c r="AG594" s="638">
        <v>4.6459506016269417E-5</v>
      </c>
      <c r="AH594" s="223">
        <v>41.859793710838581</v>
      </c>
      <c r="AI594" s="223">
        <v>3.7759491222661503</v>
      </c>
      <c r="AJ594" s="223">
        <v>1.2423088029885709</v>
      </c>
      <c r="AM594" s="346"/>
      <c r="AN594" s="346"/>
      <c r="AO594" s="324"/>
    </row>
    <row r="595" spans="1:41" ht="12" customHeight="1" x14ac:dyDescent="0.2">
      <c r="A595" s="29">
        <v>595</v>
      </c>
      <c r="B595" s="592"/>
      <c r="C595" s="518"/>
      <c r="D595" s="627" t="s">
        <v>1235</v>
      </c>
      <c r="E595" s="628">
        <v>4.3589551735594423E-2</v>
      </c>
      <c r="F595" s="628">
        <v>4.1676589467236607E-3</v>
      </c>
      <c r="G595" s="628">
        <v>6.6073056527242513E-3</v>
      </c>
      <c r="H595" s="628">
        <v>2.45263812625829E-4</v>
      </c>
      <c r="I595" s="602">
        <v>0.19411956642767347</v>
      </c>
      <c r="J595" s="669">
        <v>5.3035833509442104E-2</v>
      </c>
      <c r="K595" s="604">
        <v>1.1542199234770047E-3</v>
      </c>
      <c r="L595" s="228">
        <v>43.322599866274849</v>
      </c>
      <c r="M595" s="228">
        <v>4.0550140227253149</v>
      </c>
      <c r="N595" s="228">
        <v>42.453331734724671</v>
      </c>
      <c r="O595" s="228">
        <v>1.5706940643000582</v>
      </c>
      <c r="P595" s="228">
        <v>330.33025009115386</v>
      </c>
      <c r="Q595" s="228">
        <v>49.365720799178483</v>
      </c>
      <c r="R595" s="228"/>
      <c r="S595" s="228"/>
      <c r="T595" s="631">
        <v>42.518289681895084</v>
      </c>
      <c r="U595" s="228">
        <v>3.0823191640739895</v>
      </c>
      <c r="V595" s="228">
        <v>4.5936322670175257E-2</v>
      </c>
      <c r="W595" s="228">
        <v>0.83029135979787194</v>
      </c>
      <c r="X595" s="631">
        <v>1282.2346269475427</v>
      </c>
      <c r="Y595" s="633">
        <v>2509.2987804730706</v>
      </c>
      <c r="Z595" s="666">
        <v>0.28288570100820054</v>
      </c>
      <c r="AA595" s="666">
        <v>3.0500077273517391E-5</v>
      </c>
      <c r="AB595" s="635">
        <v>3.7083372546925351E-4</v>
      </c>
      <c r="AC595" s="635">
        <v>5.7646448736840429E-6</v>
      </c>
      <c r="AD595" s="636">
        <v>9.85843877313234E-3</v>
      </c>
      <c r="AE595" s="636">
        <v>1.8508836483237796E-4</v>
      </c>
      <c r="AF595" s="637">
        <v>1.4672572083939313</v>
      </c>
      <c r="AG595" s="638">
        <v>4.5267892641598176E-5</v>
      </c>
      <c r="AH595" s="228">
        <v>42.453331734724671</v>
      </c>
      <c r="AI595" s="228">
        <v>4.9419621224865216</v>
      </c>
      <c r="AJ595" s="228">
        <v>1.0781767040474495</v>
      </c>
      <c r="AM595" s="346"/>
      <c r="AN595" s="346"/>
      <c r="AO595" s="324"/>
    </row>
    <row r="596" spans="1:41" ht="12" customHeight="1" x14ac:dyDescent="0.2">
      <c r="A596" s="333">
        <v>596</v>
      </c>
      <c r="B596" s="592"/>
      <c r="C596" s="518"/>
      <c r="D596" s="627" t="s">
        <v>1236</v>
      </c>
      <c r="E596" s="628">
        <v>4.2207167508853047E-2</v>
      </c>
      <c r="F596" s="628">
        <v>2.3643396563639914E-3</v>
      </c>
      <c r="G596" s="628">
        <v>6.8266180707361084E-3</v>
      </c>
      <c r="H596" s="628">
        <v>1.5601083860161701E-4</v>
      </c>
      <c r="I596" s="602">
        <v>0.20398372157743713</v>
      </c>
      <c r="J596" s="669">
        <v>4.6783641584302052E-2</v>
      </c>
      <c r="K596" s="604">
        <v>8.8932468165806174E-4</v>
      </c>
      <c r="L596" s="228">
        <v>41.976687573393562</v>
      </c>
      <c r="M596" s="228">
        <v>2.3034867673702766</v>
      </c>
      <c r="N596" s="228">
        <v>43.857677485253824</v>
      </c>
      <c r="O596" s="228">
        <v>0.99889143222261112</v>
      </c>
      <c r="P596" s="228">
        <v>38.197052708528766</v>
      </c>
      <c r="Q596" s="228">
        <v>45.490615015827615</v>
      </c>
      <c r="R596" s="228"/>
      <c r="S596" s="228"/>
      <c r="T596" s="631">
        <v>43.671705627301499</v>
      </c>
      <c r="U596" s="228">
        <v>1.9447102244209817</v>
      </c>
      <c r="V596" s="228">
        <v>0.66045708740105458</v>
      </c>
      <c r="W596" s="228">
        <v>0.41640011264714394</v>
      </c>
      <c r="X596" s="631">
        <v>745.54574806840753</v>
      </c>
      <c r="Y596" s="633">
        <v>4476.5328429876163</v>
      </c>
      <c r="Z596" s="666">
        <v>0.2828592570505018</v>
      </c>
      <c r="AA596" s="666">
        <v>2.5247147420349783E-5</v>
      </c>
      <c r="AB596" s="635">
        <v>4.8444229325403669E-4</v>
      </c>
      <c r="AC596" s="635">
        <v>1.4802290286148824E-5</v>
      </c>
      <c r="AD596" s="636">
        <v>1.1623688514427516E-2</v>
      </c>
      <c r="AE596" s="636">
        <v>4.8094691292627668E-4</v>
      </c>
      <c r="AF596" s="637">
        <v>1.467248694482254</v>
      </c>
      <c r="AG596" s="638">
        <v>4.6176781015519503E-5</v>
      </c>
      <c r="AH596" s="228">
        <v>43.857677485253824</v>
      </c>
      <c r="AI596" s="228">
        <v>4.0338943508811917</v>
      </c>
      <c r="AJ596" s="228">
        <v>0.89256924746295807</v>
      </c>
      <c r="AM596" s="346"/>
      <c r="AN596" s="346"/>
      <c r="AO596" s="324"/>
    </row>
    <row r="597" spans="1:41" ht="12" customHeight="1" x14ac:dyDescent="0.2">
      <c r="A597" s="29">
        <v>597</v>
      </c>
      <c r="B597" s="592"/>
      <c r="C597" s="518"/>
      <c r="D597" s="627" t="s">
        <v>1237</v>
      </c>
      <c r="E597" s="628">
        <v>4.0235547300873253E-2</v>
      </c>
      <c r="F597" s="628">
        <v>3.0185870809040266E-3</v>
      </c>
      <c r="G597" s="628">
        <v>6.5309535960575661E-3</v>
      </c>
      <c r="H597" s="628">
        <v>2.2476935126872625E-4</v>
      </c>
      <c r="I597" s="602">
        <v>0.22937004648895432</v>
      </c>
      <c r="J597" s="669">
        <v>4.7410272688710828E-2</v>
      </c>
      <c r="K597" s="604">
        <v>9.3974479664806691E-4</v>
      </c>
      <c r="L597" s="228">
        <v>40.05399329653779</v>
      </c>
      <c r="M597" s="228">
        <v>2.9464693594473674</v>
      </c>
      <c r="N597" s="228">
        <v>41.964346957942311</v>
      </c>
      <c r="O597" s="228">
        <v>1.4395546689805512</v>
      </c>
      <c r="P597" s="228">
        <v>69.942598680776641</v>
      </c>
      <c r="Q597" s="228">
        <v>47.152043689180502</v>
      </c>
      <c r="R597" s="228"/>
      <c r="S597" s="228"/>
      <c r="T597" s="631">
        <v>41.725017474761394</v>
      </c>
      <c r="U597" s="228">
        <v>2.7816681250419832</v>
      </c>
      <c r="V597" s="228">
        <v>0.41491884977886817</v>
      </c>
      <c r="W597" s="228">
        <v>0.51948178962933567</v>
      </c>
      <c r="X597" s="631">
        <v>1221.3030168553789</v>
      </c>
      <c r="Y597" s="633">
        <v>2568.1819912269084</v>
      </c>
      <c r="Z597" s="666">
        <v>0.28288105475850706</v>
      </c>
      <c r="AA597" s="666">
        <v>2.6986632304181811E-5</v>
      </c>
      <c r="AB597" s="635">
        <v>2.9155984599881488E-4</v>
      </c>
      <c r="AC597" s="635">
        <v>1.1237073220380549E-6</v>
      </c>
      <c r="AD597" s="636">
        <v>7.0682655602667234E-3</v>
      </c>
      <c r="AE597" s="636">
        <v>4.7974013153615639E-5</v>
      </c>
      <c r="AF597" s="637">
        <v>1.4672573564497187</v>
      </c>
      <c r="AG597" s="638">
        <v>4.455898769529105E-5</v>
      </c>
      <c r="AH597" s="228">
        <v>41.964346957942311</v>
      </c>
      <c r="AI597" s="228">
        <v>4.769220097164717</v>
      </c>
      <c r="AJ597" s="228">
        <v>0.95399221157528724</v>
      </c>
      <c r="AM597" s="346"/>
      <c r="AN597" s="346"/>
      <c r="AO597" s="324"/>
    </row>
    <row r="598" spans="1:41" ht="12" customHeight="1" x14ac:dyDescent="0.2">
      <c r="A598" s="333">
        <v>598</v>
      </c>
      <c r="B598" s="592"/>
      <c r="C598" s="518"/>
      <c r="D598" s="627" t="s">
        <v>1238</v>
      </c>
      <c r="E598" s="628">
        <v>3.882911707602222E-2</v>
      </c>
      <c r="F598" s="628">
        <v>3.2534865766879022E-3</v>
      </c>
      <c r="G598" s="628">
        <v>6.0864997877928166E-3</v>
      </c>
      <c r="H598" s="628">
        <v>2.7165609904114275E-4</v>
      </c>
      <c r="I598" s="602">
        <v>0.26633629206714809</v>
      </c>
      <c r="J598" s="669">
        <v>4.7170739312559246E-2</v>
      </c>
      <c r="K598" s="604">
        <v>8.7469313843966865E-4</v>
      </c>
      <c r="L598" s="228">
        <v>38.680235511890082</v>
      </c>
      <c r="M598" s="228">
        <v>3.1800563535087698</v>
      </c>
      <c r="N598" s="228">
        <v>39.117175604389899</v>
      </c>
      <c r="O598" s="228">
        <v>1.7406134859032485</v>
      </c>
      <c r="P598" s="228">
        <v>57.879819770076594</v>
      </c>
      <c r="Q598" s="228">
        <v>44.210893349834031</v>
      </c>
      <c r="R598" s="228"/>
      <c r="S598" s="228"/>
      <c r="T598" s="631">
        <v>39.050447293175147</v>
      </c>
      <c r="U598" s="228">
        <v>3.3419282815396412</v>
      </c>
      <c r="V598" s="228">
        <v>1.8733972248800614E-2</v>
      </c>
      <c r="W598" s="228">
        <v>0.89113203914113803</v>
      </c>
      <c r="X598" s="631">
        <v>1023.889178524865</v>
      </c>
      <c r="Y598" s="633">
        <v>2971.6788167625673</v>
      </c>
      <c r="Z598" s="666">
        <v>0.28284235119539775</v>
      </c>
      <c r="AA598" s="666">
        <v>2.3881394220393441E-5</v>
      </c>
      <c r="AB598" s="635">
        <v>4.3108969887384248E-4</v>
      </c>
      <c r="AC598" s="635">
        <v>9.1376130803637968E-6</v>
      </c>
      <c r="AD598" s="636">
        <v>1.0131695848120369E-2</v>
      </c>
      <c r="AE598" s="636">
        <v>2.66732645649247E-4</v>
      </c>
      <c r="AF598" s="637">
        <v>1.4672209514658638</v>
      </c>
      <c r="AG598" s="638">
        <v>3.9295309392820387E-5</v>
      </c>
      <c r="AH598" s="228">
        <v>39.117175604389899</v>
      </c>
      <c r="AI598" s="228">
        <v>3.334832987194956</v>
      </c>
      <c r="AJ598" s="228">
        <v>0.84433586835428709</v>
      </c>
      <c r="AM598" s="346"/>
      <c r="AN598" s="346"/>
      <c r="AO598" s="324"/>
    </row>
    <row r="599" spans="1:41" ht="12" customHeight="1" x14ac:dyDescent="0.2">
      <c r="A599" s="29">
        <v>599</v>
      </c>
      <c r="B599" s="592"/>
      <c r="C599" s="518"/>
      <c r="D599" s="627" t="s">
        <v>1239</v>
      </c>
      <c r="E599" s="628">
        <v>3.9256768324727478E-2</v>
      </c>
      <c r="F599" s="628">
        <v>2.6792240700458749E-3</v>
      </c>
      <c r="G599" s="628">
        <v>6.4745952945777291E-3</v>
      </c>
      <c r="H599" s="628">
        <v>2.0759731102485391E-4</v>
      </c>
      <c r="I599" s="602">
        <v>0.23490086154462714</v>
      </c>
      <c r="J599" s="669">
        <v>4.4328050363914566E-2</v>
      </c>
      <c r="K599" s="604">
        <v>9.4191010295627741E-4</v>
      </c>
      <c r="L599" s="228">
        <v>39.098148784695631</v>
      </c>
      <c r="M599" s="228">
        <v>2.6176771703760209</v>
      </c>
      <c r="N599" s="228">
        <v>41.60338525643612</v>
      </c>
      <c r="O599" s="228">
        <v>1.3296493088005694</v>
      </c>
      <c r="P599" s="228">
        <v>-92.436984613820741</v>
      </c>
      <c r="Q599" s="228">
        <v>52.133956286994305</v>
      </c>
      <c r="R599" s="228"/>
      <c r="S599" s="228"/>
      <c r="T599" s="631">
        <v>41.26091831922006</v>
      </c>
      <c r="U599" s="228">
        <v>2.5595770051198752</v>
      </c>
      <c r="V599" s="228">
        <v>0.90017306678605358</v>
      </c>
      <c r="W599" s="228">
        <v>0.34273455409886389</v>
      </c>
      <c r="X599" s="631">
        <v>980.25140494308755</v>
      </c>
      <c r="Y599" s="633">
        <v>2403.1667412585507</v>
      </c>
      <c r="Z599" s="628"/>
      <c r="AA599" s="628"/>
      <c r="AB599" s="628"/>
      <c r="AC599" s="628"/>
      <c r="AD599" s="669"/>
      <c r="AE599" s="669"/>
      <c r="AF599" s="628"/>
      <c r="AG599" s="640"/>
      <c r="AH599" s="228">
        <v>41.60338525643612</v>
      </c>
      <c r="AI599" s="228"/>
      <c r="AJ599" s="228"/>
      <c r="AM599" s="346"/>
      <c r="AN599" s="346"/>
      <c r="AO599" s="324"/>
    </row>
    <row r="600" spans="1:41" ht="12" customHeight="1" x14ac:dyDescent="0.2">
      <c r="A600" s="333">
        <v>600</v>
      </c>
      <c r="B600" s="592"/>
      <c r="C600" s="518"/>
      <c r="D600" s="627" t="s">
        <v>1240</v>
      </c>
      <c r="E600" s="602">
        <v>3.9847698064239642E-2</v>
      </c>
      <c r="F600" s="602">
        <v>3.6452609662977506E-3</v>
      </c>
      <c r="G600" s="602">
        <v>6.4109983507424362E-3</v>
      </c>
      <c r="H600" s="602">
        <v>2.1539234298990375E-4</v>
      </c>
      <c r="I600" s="602">
        <v>0.18363235862292679</v>
      </c>
      <c r="J600" s="639">
        <v>5.2467457985228429E-2</v>
      </c>
      <c r="K600" s="604">
        <v>1.0892770564648138E-3</v>
      </c>
      <c r="L600" s="223">
        <v>39.675339656076268</v>
      </c>
      <c r="M600" s="223">
        <v>3.5594983926662804</v>
      </c>
      <c r="N600" s="223">
        <v>41.196037474614698</v>
      </c>
      <c r="O600" s="223">
        <v>1.3796632358387337</v>
      </c>
      <c r="P600" s="223">
        <v>305.83640408556084</v>
      </c>
      <c r="Q600" s="223">
        <v>47.298915918960944</v>
      </c>
      <c r="R600" s="223"/>
      <c r="S600" s="223"/>
      <c r="T600" s="226">
        <v>41.076372441990607</v>
      </c>
      <c r="U600" s="223">
        <v>2.701530310925305</v>
      </c>
      <c r="V600" s="223">
        <v>0.18132159820336519</v>
      </c>
      <c r="W600" s="223">
        <v>0.67023793017747635</v>
      </c>
      <c r="X600" s="226">
        <v>533.9874214797569</v>
      </c>
      <c r="Y600" s="633">
        <v>2092.5664549377916</v>
      </c>
      <c r="Z600" s="602"/>
      <c r="AA600" s="602"/>
      <c r="AB600" s="602"/>
      <c r="AC600" s="602"/>
      <c r="AD600" s="639"/>
      <c r="AE600" s="639"/>
      <c r="AF600" s="602"/>
      <c r="AG600" s="640"/>
      <c r="AH600" s="223">
        <v>41.196037474614698</v>
      </c>
      <c r="AI600" s="223"/>
      <c r="AJ600" s="223"/>
      <c r="AM600" s="346"/>
      <c r="AN600" s="346"/>
      <c r="AO600" s="324"/>
    </row>
    <row r="601" spans="1:41" ht="12" customHeight="1" x14ac:dyDescent="0.2">
      <c r="A601" s="29">
        <v>601</v>
      </c>
      <c r="B601" s="642" t="s">
        <v>292</v>
      </c>
      <c r="C601" s="518"/>
      <c r="D601" s="643" t="s">
        <v>1241</v>
      </c>
      <c r="E601" s="644">
        <v>4.7756444501034917E-2</v>
      </c>
      <c r="F601" s="644">
        <v>7.7263853602301449E-3</v>
      </c>
      <c r="G601" s="644">
        <v>7.4043659882843116E-3</v>
      </c>
      <c r="H601" s="644">
        <v>7.8980731998562579E-4</v>
      </c>
      <c r="I601" s="644">
        <v>0.32965441932562656</v>
      </c>
      <c r="J601" s="650">
        <v>4.7002992219425263E-2</v>
      </c>
      <c r="K601" s="664">
        <v>2.1032180631867549E-3</v>
      </c>
      <c r="L601" s="647">
        <v>47.368795861753036</v>
      </c>
      <c r="M601" s="647">
        <v>7.4876568871361329</v>
      </c>
      <c r="N601" s="647">
        <v>47.555766235732548</v>
      </c>
      <c r="O601" s="647">
        <v>5.0540034176800352</v>
      </c>
      <c r="P601" s="647">
        <v>49.379232823577262</v>
      </c>
      <c r="Q601" s="647">
        <v>106.85609414045149</v>
      </c>
      <c r="R601" s="647"/>
      <c r="S601" s="647"/>
      <c r="T601" s="648">
        <v>47.512628224932648</v>
      </c>
      <c r="U601" s="647">
        <v>9.4926566913459371</v>
      </c>
      <c r="V601" s="647">
        <v>6.1705738708364895E-4</v>
      </c>
      <c r="W601" s="647">
        <v>0.98016065688762233</v>
      </c>
      <c r="X601" s="648">
        <v>561.41081503609178</v>
      </c>
      <c r="Y601" s="649">
        <v>503.93596705313962</v>
      </c>
      <c r="Z601" s="665">
        <v>0.28295564435822207</v>
      </c>
      <c r="AA601" s="665">
        <v>4.3214160075679278E-5</v>
      </c>
      <c r="AB601" s="653">
        <v>1.409616352181933E-3</v>
      </c>
      <c r="AC601" s="653">
        <v>1.6099301865688316E-5</v>
      </c>
      <c r="AD601" s="654">
        <v>4.952226091924157E-2</v>
      </c>
      <c r="AE601" s="654">
        <v>6.0545561093468595E-4</v>
      </c>
      <c r="AF601" s="655">
        <v>1.4672398233450614</v>
      </c>
      <c r="AG601" s="656">
        <v>5.6602863882226657E-5</v>
      </c>
      <c r="AH601" s="647">
        <v>47.555766235732548</v>
      </c>
      <c r="AI601" s="647">
        <v>7.4922720298648233</v>
      </c>
      <c r="AJ601" s="647">
        <v>1.5272414930507665</v>
      </c>
      <c r="AM601" s="346"/>
      <c r="AN601" s="346"/>
      <c r="AO601" s="324"/>
    </row>
    <row r="602" spans="1:41" ht="12" customHeight="1" x14ac:dyDescent="0.2">
      <c r="A602" s="333">
        <v>602</v>
      </c>
      <c r="B602" s="592"/>
      <c r="C602" s="518"/>
      <c r="D602" s="627" t="s">
        <v>1242</v>
      </c>
      <c r="E602" s="602">
        <v>4.8354162439105279E-2</v>
      </c>
      <c r="F602" s="602">
        <v>5.0783319053408806E-3</v>
      </c>
      <c r="G602" s="602">
        <v>7.3750062523118918E-3</v>
      </c>
      <c r="H602" s="602">
        <v>6.5078361859934638E-4</v>
      </c>
      <c r="I602" s="602">
        <v>0.42010418441944425</v>
      </c>
      <c r="J602" s="639">
        <v>5.4155557465370506E-2</v>
      </c>
      <c r="K602" s="604">
        <v>2.3660722640812598E-3</v>
      </c>
      <c r="L602" s="223">
        <v>47.947880457179302</v>
      </c>
      <c r="M602" s="223">
        <v>4.91861657085391</v>
      </c>
      <c r="N602" s="223">
        <v>47.367889566975073</v>
      </c>
      <c r="O602" s="223">
        <v>4.1645074797237118</v>
      </c>
      <c r="P602" s="223">
        <v>377.52411612956752</v>
      </c>
      <c r="Q602" s="223">
        <v>98.279882579102122</v>
      </c>
      <c r="R602" s="223"/>
      <c r="S602" s="223"/>
      <c r="T602" s="226">
        <v>47.576064814130646</v>
      </c>
      <c r="U602" s="223">
        <v>7.5385836295832682</v>
      </c>
      <c r="V602" s="223">
        <v>1.3825702741601699E-2</v>
      </c>
      <c r="W602" s="223">
        <v>0.90639496127037322</v>
      </c>
      <c r="X602" s="226">
        <v>113.79106135434337</v>
      </c>
      <c r="Y602" s="633">
        <v>153.29377023064131</v>
      </c>
      <c r="Z602" s="666">
        <v>0.28291182203088688</v>
      </c>
      <c r="AA602" s="666">
        <v>4.759756017659669E-5</v>
      </c>
      <c r="AB602" s="635">
        <v>7.7611270542066787E-4</v>
      </c>
      <c r="AC602" s="635">
        <v>2.4604836934512718E-5</v>
      </c>
      <c r="AD602" s="636">
        <v>2.6130812316432196E-2</v>
      </c>
      <c r="AE602" s="636">
        <v>6.9597596532549298E-4</v>
      </c>
      <c r="AF602" s="637">
        <v>1.467279435478666</v>
      </c>
      <c r="AG602" s="638">
        <v>6.5330270278405694E-5</v>
      </c>
      <c r="AH602" s="223">
        <v>47.367889566975073</v>
      </c>
      <c r="AI602" s="223">
        <v>5.9613250448690662</v>
      </c>
      <c r="AJ602" s="223">
        <v>1.6824167981004423</v>
      </c>
      <c r="AM602" s="346"/>
      <c r="AN602" s="346"/>
      <c r="AO602" s="324"/>
    </row>
    <row r="603" spans="1:41" ht="12" customHeight="1" x14ac:dyDescent="0.2">
      <c r="A603" s="29">
        <v>603</v>
      </c>
      <c r="B603" s="592"/>
      <c r="C603" s="518"/>
      <c r="D603" s="627" t="s">
        <v>1243</v>
      </c>
      <c r="E603" s="628">
        <v>4.4675692546837634E-2</v>
      </c>
      <c r="F603" s="628">
        <v>8.5232936245641273E-3</v>
      </c>
      <c r="G603" s="628">
        <v>7.2795550092982098E-3</v>
      </c>
      <c r="H603" s="628">
        <v>6.4343738948888967E-4</v>
      </c>
      <c r="I603" s="602">
        <v>0.23165160275120777</v>
      </c>
      <c r="J603" s="669">
        <v>5.0708713724698692E-2</v>
      </c>
      <c r="K603" s="604">
        <v>2.7945857291909585E-3</v>
      </c>
      <c r="L603" s="228">
        <v>44.378834533450892</v>
      </c>
      <c r="M603" s="228">
        <v>8.284301019023161</v>
      </c>
      <c r="N603" s="228">
        <v>46.757047133779594</v>
      </c>
      <c r="O603" s="228">
        <v>4.117887524147652</v>
      </c>
      <c r="P603" s="228">
        <v>227.61107961092492</v>
      </c>
      <c r="Q603" s="228">
        <v>127.33849845517119</v>
      </c>
      <c r="R603" s="228"/>
      <c r="S603" s="228"/>
      <c r="T603" s="631">
        <v>46.44705948305419</v>
      </c>
      <c r="U603" s="228">
        <v>7.9435747643284209</v>
      </c>
      <c r="V603" s="228">
        <v>8.1194608482284519E-2</v>
      </c>
      <c r="W603" s="228">
        <v>0.77568499821856451</v>
      </c>
      <c r="X603" s="631">
        <v>320.83410891571822</v>
      </c>
      <c r="Y603" s="633">
        <v>462.56959367767161</v>
      </c>
      <c r="Z603" s="666">
        <v>0.28292736555098269</v>
      </c>
      <c r="AA603" s="666">
        <v>4.7276387387718664E-5</v>
      </c>
      <c r="AB603" s="635">
        <v>6.5638403946130205E-4</v>
      </c>
      <c r="AC603" s="635">
        <v>2.0178454871308516E-5</v>
      </c>
      <c r="AD603" s="636">
        <v>2.129299655535697E-2</v>
      </c>
      <c r="AE603" s="636">
        <v>8.5408246764667403E-4</v>
      </c>
      <c r="AF603" s="637">
        <v>1.4672470189529176</v>
      </c>
      <c r="AG603" s="638">
        <v>5.1382714133923041E-5</v>
      </c>
      <c r="AH603" s="228">
        <v>46.757047133779594</v>
      </c>
      <c r="AI603" s="228">
        <v>6.4989337528467237</v>
      </c>
      <c r="AJ603" s="228">
        <v>1.6709725938192992</v>
      </c>
      <c r="AM603" s="346"/>
      <c r="AN603" s="346"/>
      <c r="AO603" s="324"/>
    </row>
    <row r="604" spans="1:41" ht="12" customHeight="1" x14ac:dyDescent="0.2">
      <c r="A604" s="333">
        <v>604</v>
      </c>
      <c r="B604" s="592"/>
      <c r="C604" s="518"/>
      <c r="D604" s="627" t="s">
        <v>1244</v>
      </c>
      <c r="E604" s="602">
        <v>4.3762874672524057E-2</v>
      </c>
      <c r="F604" s="602">
        <v>4.300497440552515E-3</v>
      </c>
      <c r="G604" s="602">
        <v>6.9856687899478983E-3</v>
      </c>
      <c r="H604" s="602">
        <v>6.7572324105719475E-4</v>
      </c>
      <c r="I604" s="602">
        <v>0.49217326449180482</v>
      </c>
      <c r="J604" s="639">
        <v>4.2515172869287098E-2</v>
      </c>
      <c r="K604" s="604">
        <v>2.1012476203797672E-3</v>
      </c>
      <c r="L604" s="223">
        <v>43.491224168598677</v>
      </c>
      <c r="M604" s="223">
        <v>4.1835672906851196</v>
      </c>
      <c r="N604" s="223">
        <v>44.875951949883081</v>
      </c>
      <c r="O604" s="223">
        <v>4.3257734636558007</v>
      </c>
      <c r="P604" s="223">
        <v>-195.92249477713997</v>
      </c>
      <c r="Q604" s="223">
        <v>123.73523681846645</v>
      </c>
      <c r="R604" s="223"/>
      <c r="S604" s="223"/>
      <c r="T604" s="226">
        <v>44.137164798515265</v>
      </c>
      <c r="U604" s="223">
        <v>7.342889894951286</v>
      </c>
      <c r="V604" s="223">
        <v>0.10423101625391694</v>
      </c>
      <c r="W604" s="223">
        <v>0.74681127495158939</v>
      </c>
      <c r="X604" s="226">
        <v>141.97009331514852</v>
      </c>
      <c r="Y604" s="633">
        <v>154.9604858407661</v>
      </c>
      <c r="Z604" s="666">
        <v>0.28292942166574087</v>
      </c>
      <c r="AA604" s="666">
        <v>3.2552931187914723E-5</v>
      </c>
      <c r="AB604" s="635">
        <v>1.3047972381234974E-3</v>
      </c>
      <c r="AC604" s="635">
        <v>2.3923487593280399E-5</v>
      </c>
      <c r="AD604" s="636">
        <v>4.1295173117594605E-2</v>
      </c>
      <c r="AE604" s="636">
        <v>6.4719524023723943E-4</v>
      </c>
      <c r="AF604" s="637">
        <v>1.4672232971454711</v>
      </c>
      <c r="AG604" s="638">
        <v>5.0724893946612648E-5</v>
      </c>
      <c r="AH604" s="223">
        <v>44.875951949883081</v>
      </c>
      <c r="AI604" s="223">
        <v>6.5112183629878899</v>
      </c>
      <c r="AJ604" s="223">
        <v>1.1505671978636949</v>
      </c>
      <c r="AM604" s="346"/>
      <c r="AN604" s="346"/>
      <c r="AO604" s="324"/>
    </row>
    <row r="605" spans="1:41" ht="12" customHeight="1" x14ac:dyDescent="0.2">
      <c r="A605" s="29">
        <v>605</v>
      </c>
      <c r="B605" s="592"/>
      <c r="C605" s="518"/>
      <c r="D605" s="627" t="s">
        <v>1245</v>
      </c>
      <c r="E605" s="628">
        <v>8.3235495766370654E-2</v>
      </c>
      <c r="F605" s="628">
        <v>9.846940111734058E-3</v>
      </c>
      <c r="G605" s="628">
        <v>8.0865807920467818E-3</v>
      </c>
      <c r="H605" s="628">
        <v>5.8470973956187603E-4</v>
      </c>
      <c r="I605" s="602">
        <v>0.30559952611731667</v>
      </c>
      <c r="J605" s="669">
        <v>0.10030725193356928</v>
      </c>
      <c r="K605" s="604">
        <v>4.896989987092917E-3</v>
      </c>
      <c r="L605" s="228">
        <v>81.182303898994761</v>
      </c>
      <c r="M605" s="228">
        <v>9.2301407726821942</v>
      </c>
      <c r="N605" s="228">
        <v>51.919804051137056</v>
      </c>
      <c r="O605" s="228">
        <v>3.7390450675067273</v>
      </c>
      <c r="P605" s="228">
        <v>1629.787650301656</v>
      </c>
      <c r="Q605" s="228">
        <v>90.743492572707581</v>
      </c>
      <c r="R605" s="228"/>
      <c r="S605" s="228"/>
      <c r="T605" s="631">
        <v>53.048728535255989</v>
      </c>
      <c r="U605" s="228">
        <v>7.4447984167201202</v>
      </c>
      <c r="V605" s="228">
        <v>10.680519968123921</v>
      </c>
      <c r="W605" s="228">
        <v>1.0826945092917404E-3</v>
      </c>
      <c r="X605" s="631">
        <v>220.57259673146564</v>
      </c>
      <c r="Y605" s="633">
        <v>259.9547769748192</v>
      </c>
      <c r="Z605" s="628"/>
      <c r="AA605" s="602"/>
      <c r="AB605" s="602"/>
      <c r="AC605" s="602"/>
      <c r="AD605" s="639"/>
      <c r="AE605" s="639"/>
      <c r="AF605" s="602"/>
      <c r="AG605" s="640"/>
      <c r="AH605" s="228">
        <v>51.919804051137056</v>
      </c>
      <c r="AI605" s="228"/>
      <c r="AJ605" s="228"/>
      <c r="AM605" s="346"/>
      <c r="AN605" s="346"/>
      <c r="AO605" s="324"/>
    </row>
    <row r="606" spans="1:41" ht="12" customHeight="1" x14ac:dyDescent="0.2">
      <c r="A606" s="333">
        <v>606</v>
      </c>
      <c r="B606" s="592"/>
      <c r="C606" s="518"/>
      <c r="D606" s="627" t="s">
        <v>1246</v>
      </c>
      <c r="E606" s="628">
        <v>3.152173247141539E-2</v>
      </c>
      <c r="F606" s="628">
        <v>2.874047765827622E-3</v>
      </c>
      <c r="G606" s="628">
        <v>6.1742427403424322E-3</v>
      </c>
      <c r="H606" s="628">
        <v>6.2117665409331248E-4</v>
      </c>
      <c r="I606" s="602">
        <v>0.55171847459252743</v>
      </c>
      <c r="J606" s="669">
        <v>3.5948930307394711E-2</v>
      </c>
      <c r="K606" s="604">
        <v>1.6004446284351283E-3</v>
      </c>
      <c r="L606" s="228">
        <v>31.51253704758291</v>
      </c>
      <c r="M606" s="228">
        <v>2.8290818349315989</v>
      </c>
      <c r="N606" s="228">
        <v>39.679356639978984</v>
      </c>
      <c r="O606" s="228">
        <v>3.9797898042366167</v>
      </c>
      <c r="P606" s="228">
        <v>-634.81197903708448</v>
      </c>
      <c r="Q606" s="228">
        <v>121.92028592582048</v>
      </c>
      <c r="R606" s="228"/>
      <c r="S606" s="228"/>
      <c r="T606" s="631">
        <v>32.780040687369628</v>
      </c>
      <c r="U606" s="228">
        <v>5.5529626142980675</v>
      </c>
      <c r="V606" s="228">
        <v>5.836917702453734</v>
      </c>
      <c r="W606" s="228">
        <v>1.569323876432779E-2</v>
      </c>
      <c r="X606" s="631">
        <v>203.41373724479311</v>
      </c>
      <c r="Y606" s="633">
        <v>208.72205653788316</v>
      </c>
      <c r="Z606" s="628"/>
      <c r="AA606" s="602"/>
      <c r="AB606" s="602"/>
      <c r="AC606" s="602"/>
      <c r="AD606" s="639"/>
      <c r="AE606" s="639"/>
      <c r="AF606" s="602"/>
      <c r="AG606" s="640"/>
      <c r="AH606" s="228">
        <v>39.679356639978984</v>
      </c>
      <c r="AI606" s="228"/>
      <c r="AJ606" s="228"/>
      <c r="AM606" s="346"/>
      <c r="AN606" s="346"/>
      <c r="AO606" s="324"/>
    </row>
    <row r="607" spans="1:41" ht="12" customHeight="1" x14ac:dyDescent="0.2">
      <c r="A607" s="29">
        <v>607</v>
      </c>
      <c r="B607" s="592"/>
      <c r="C607" s="518"/>
      <c r="D607" s="627" t="s">
        <v>1247</v>
      </c>
      <c r="E607" s="628">
        <v>5.1232546365449515E-2</v>
      </c>
      <c r="F607" s="628">
        <v>3.2983067354649845E-3</v>
      </c>
      <c r="G607" s="628">
        <v>7.5632125257196628E-3</v>
      </c>
      <c r="H607" s="628">
        <v>2.8016084077010409E-4</v>
      </c>
      <c r="I607" s="602">
        <v>0.28769083869227136</v>
      </c>
      <c r="J607" s="669">
        <v>4.3471348612422099E-2</v>
      </c>
      <c r="K607" s="604">
        <v>1.2521912797298655E-3</v>
      </c>
      <c r="L607" s="228">
        <v>50.731917980676549</v>
      </c>
      <c r="M607" s="228">
        <v>3.1858267471009039</v>
      </c>
      <c r="N607" s="228">
        <v>48.572150404632204</v>
      </c>
      <c r="O607" s="228">
        <v>1.7924759407256499</v>
      </c>
      <c r="P607" s="228">
        <v>-140.54256219243172</v>
      </c>
      <c r="Q607" s="228">
        <v>71.336842587724519</v>
      </c>
      <c r="R607" s="228"/>
      <c r="S607" s="228"/>
      <c r="T607" s="631">
        <v>48.907236583242124</v>
      </c>
      <c r="U607" s="228">
        <v>3.4465760491578665</v>
      </c>
      <c r="V607" s="228">
        <v>0.46221011399548484</v>
      </c>
      <c r="W607" s="228">
        <v>0.49659317477431342</v>
      </c>
      <c r="X607" s="631">
        <v>516.06616155970892</v>
      </c>
      <c r="Y607" s="633">
        <v>697.66694636703608</v>
      </c>
      <c r="Z607" s="666">
        <v>0.28297281416257641</v>
      </c>
      <c r="AA607" s="666">
        <v>3.6558628314207403E-5</v>
      </c>
      <c r="AB607" s="635">
        <v>1.4785577043392676E-3</v>
      </c>
      <c r="AC607" s="635">
        <v>3.2693530600525926E-5</v>
      </c>
      <c r="AD607" s="636">
        <v>3.6183835061498623E-2</v>
      </c>
      <c r="AE607" s="636">
        <v>7.8210488670028291E-4</v>
      </c>
      <c r="AF607" s="637">
        <v>1.4672150317542341</v>
      </c>
      <c r="AG607" s="638">
        <v>4.826658279193874E-5</v>
      </c>
      <c r="AH607" s="228">
        <v>48.572150404632204</v>
      </c>
      <c r="AI607" s="228">
        <v>8.1220779498030105</v>
      </c>
      <c r="AJ607" s="228">
        <v>1.2919484305373365</v>
      </c>
      <c r="AM607" s="346"/>
      <c r="AN607" s="346"/>
      <c r="AO607" s="324"/>
    </row>
    <row r="608" spans="1:41" ht="12" customHeight="1" x14ac:dyDescent="0.2">
      <c r="A608" s="333">
        <v>608</v>
      </c>
      <c r="B608" s="592"/>
      <c r="C608" s="518"/>
      <c r="D608" s="627" t="s">
        <v>1248</v>
      </c>
      <c r="E608" s="602">
        <v>4.3271661192222914E-2</v>
      </c>
      <c r="F608" s="602">
        <v>5.8334758058275274E-3</v>
      </c>
      <c r="G608" s="602">
        <v>6.7579706878865839E-3</v>
      </c>
      <c r="H608" s="602">
        <v>6.0553792058854177E-4</v>
      </c>
      <c r="I608" s="602">
        <v>0.33233127426473336</v>
      </c>
      <c r="J608" s="639">
        <v>5.6630709374883639E-2</v>
      </c>
      <c r="K608" s="604">
        <v>2.3360192452323552E-3</v>
      </c>
      <c r="L608" s="223">
        <v>43.013254260513236</v>
      </c>
      <c r="M608" s="223">
        <v>5.6775360581079886</v>
      </c>
      <c r="N608" s="223">
        <v>43.418133534621838</v>
      </c>
      <c r="O608" s="223">
        <v>3.8773452535180111</v>
      </c>
      <c r="P608" s="223">
        <v>477.18150264342574</v>
      </c>
      <c r="Q608" s="223">
        <v>91.193808196712411</v>
      </c>
      <c r="R608" s="223"/>
      <c r="S608" s="223"/>
      <c r="T608" s="226">
        <v>43.322322473406167</v>
      </c>
      <c r="U608" s="223">
        <v>7.2683007975512544</v>
      </c>
      <c r="V608" s="223">
        <v>5.0239415661938467E-3</v>
      </c>
      <c r="W608" s="223">
        <v>0.94349482333333035</v>
      </c>
      <c r="X608" s="226">
        <v>187.59615634888573</v>
      </c>
      <c r="Y608" s="633">
        <v>227.09327701556199</v>
      </c>
      <c r="Z608" s="666">
        <v>0.28294019277937876</v>
      </c>
      <c r="AA608" s="666">
        <v>2.5122708256628795E-5</v>
      </c>
      <c r="AB608" s="635">
        <v>7.6768452873854159E-4</v>
      </c>
      <c r="AC608" s="635">
        <v>1.9787546828446546E-5</v>
      </c>
      <c r="AD608" s="636">
        <v>2.1225780275089437E-2</v>
      </c>
      <c r="AE608" s="636">
        <v>7.4159364431376535E-4</v>
      </c>
      <c r="AF608" s="637">
        <v>1.4672621456414117</v>
      </c>
      <c r="AG608" s="638">
        <v>4.3082743381097088E-5</v>
      </c>
      <c r="AH608" s="223">
        <v>43.418133534621838</v>
      </c>
      <c r="AI608" s="223">
        <v>6.8826773946923909</v>
      </c>
      <c r="AJ608" s="223">
        <v>0.8879158528112725</v>
      </c>
      <c r="AM608" s="346"/>
      <c r="AN608" s="346"/>
      <c r="AO608" s="324"/>
    </row>
    <row r="609" spans="1:41" ht="12" customHeight="1" x14ac:dyDescent="0.2">
      <c r="A609" s="29">
        <v>609</v>
      </c>
      <c r="B609" s="592"/>
      <c r="C609" s="518"/>
      <c r="D609" s="627" t="s">
        <v>1249</v>
      </c>
      <c r="E609" s="602">
        <v>6.5126381319562818E-2</v>
      </c>
      <c r="F609" s="602">
        <v>5.154272598781335E-3</v>
      </c>
      <c r="G609" s="602">
        <v>7.6667396065525075E-3</v>
      </c>
      <c r="H609" s="602">
        <v>4.1950282386988338E-4</v>
      </c>
      <c r="I609" s="602">
        <v>0.3456875541158298</v>
      </c>
      <c r="J609" s="639">
        <v>6.5054264536200904E-2</v>
      </c>
      <c r="K609" s="604">
        <v>2.1298914757546476E-3</v>
      </c>
      <c r="L609" s="223">
        <v>64.064030082349902</v>
      </c>
      <c r="M609" s="223">
        <v>4.9135587480097112</v>
      </c>
      <c r="N609" s="223">
        <v>49.234485183840484</v>
      </c>
      <c r="O609" s="223">
        <v>2.6837136197294891</v>
      </c>
      <c r="P609" s="223">
        <v>776.09207735713835</v>
      </c>
      <c r="Q609" s="223">
        <v>68.863919925470213</v>
      </c>
      <c r="R609" s="223"/>
      <c r="S609" s="223"/>
      <c r="T609" s="226">
        <v>50.928059657792438</v>
      </c>
      <c r="U609" s="223">
        <v>5.2556217916898165</v>
      </c>
      <c r="V609" s="223">
        <v>9.7816526882758641</v>
      </c>
      <c r="W609" s="223">
        <v>1.7626060856119345E-3</v>
      </c>
      <c r="X609" s="226">
        <v>399.62413035305656</v>
      </c>
      <c r="Y609" s="633">
        <v>334.07593892845222</v>
      </c>
      <c r="Z609" s="602"/>
      <c r="AA609" s="602"/>
      <c r="AB609" s="602"/>
      <c r="AC609" s="602"/>
      <c r="AD609" s="639"/>
      <c r="AE609" s="639"/>
      <c r="AF609" s="602"/>
      <c r="AG609" s="640"/>
      <c r="AH609" s="223">
        <v>49.234485183840484</v>
      </c>
      <c r="AI609" s="223"/>
      <c r="AJ609" s="223"/>
      <c r="AM609" s="346"/>
      <c r="AN609" s="346"/>
      <c r="AO609" s="324"/>
    </row>
    <row r="610" spans="1:41" ht="12" customHeight="1" x14ac:dyDescent="0.2">
      <c r="A610" s="333">
        <v>610</v>
      </c>
      <c r="B610" s="592"/>
      <c r="C610" s="518"/>
      <c r="D610" s="627" t="s">
        <v>1250</v>
      </c>
      <c r="E610" s="628">
        <v>4.3742323665557935E-2</v>
      </c>
      <c r="F610" s="628">
        <v>1.2506483595050133E-2</v>
      </c>
      <c r="G610" s="628">
        <v>7.152360205944122E-3</v>
      </c>
      <c r="H610" s="628">
        <v>1.0444350031599803E-3</v>
      </c>
      <c r="I610" s="602">
        <v>0.25536929436884936</v>
      </c>
      <c r="J610" s="669">
        <v>5.8046396051417488E-2</v>
      </c>
      <c r="K610" s="604">
        <v>4.4149334365965725E-3</v>
      </c>
      <c r="L610" s="228">
        <v>43.471231744897786</v>
      </c>
      <c r="M610" s="228">
        <v>12.166672952047163</v>
      </c>
      <c r="N610" s="228">
        <v>45.942971086703686</v>
      </c>
      <c r="O610" s="228">
        <v>6.6850467542836407</v>
      </c>
      <c r="P610" s="228">
        <v>531.51367958945423</v>
      </c>
      <c r="Q610" s="228">
        <v>166.58981110174065</v>
      </c>
      <c r="R610" s="228"/>
      <c r="S610" s="228"/>
      <c r="T610" s="631">
        <v>45.550128970189924</v>
      </c>
      <c r="U610" s="228">
        <v>12.787948427458963</v>
      </c>
      <c r="V610" s="228">
        <v>4.0482157503313437E-2</v>
      </c>
      <c r="W610" s="228">
        <v>0.84054063855799233</v>
      </c>
      <c r="X610" s="631">
        <v>282.42063275549117</v>
      </c>
      <c r="Y610" s="633">
        <v>313.32762670237679</v>
      </c>
      <c r="Z610" s="628"/>
      <c r="AA610" s="602"/>
      <c r="AB610" s="602"/>
      <c r="AC610" s="602"/>
      <c r="AD610" s="639"/>
      <c r="AE610" s="639"/>
      <c r="AF610" s="602"/>
      <c r="AG610" s="640"/>
      <c r="AH610" s="228">
        <v>45.942971086703686</v>
      </c>
      <c r="AI610" s="228"/>
      <c r="AJ610" s="228"/>
      <c r="AM610" s="346"/>
      <c r="AN610" s="346"/>
      <c r="AO610" s="324"/>
    </row>
    <row r="611" spans="1:41" ht="12" customHeight="1" x14ac:dyDescent="0.2">
      <c r="A611" s="29">
        <v>611</v>
      </c>
      <c r="B611" s="592"/>
      <c r="C611" s="518"/>
      <c r="D611" s="627" t="s">
        <v>1251</v>
      </c>
      <c r="E611" s="628">
        <v>5.2489386231034225E-2</v>
      </c>
      <c r="F611" s="628">
        <v>5.8687428356138513E-3</v>
      </c>
      <c r="G611" s="628">
        <v>7.2355728774681702E-3</v>
      </c>
      <c r="H611" s="628">
        <v>4.4822527577790725E-4</v>
      </c>
      <c r="I611" s="602">
        <v>0.2770255592967531</v>
      </c>
      <c r="J611" s="669">
        <v>5.499996876942511E-2</v>
      </c>
      <c r="K611" s="604">
        <v>1.7470843731044706E-3</v>
      </c>
      <c r="L611" s="228">
        <v>51.945171531189573</v>
      </c>
      <c r="M611" s="228">
        <v>5.6618357364572285</v>
      </c>
      <c r="N611" s="228">
        <v>46.475562984558948</v>
      </c>
      <c r="O611" s="228">
        <v>2.8686891650389628</v>
      </c>
      <c r="P611" s="228">
        <v>412.2219776053368</v>
      </c>
      <c r="Q611" s="228">
        <v>71.021179105667528</v>
      </c>
      <c r="R611" s="228"/>
      <c r="S611" s="228"/>
      <c r="T611" s="631">
        <v>47.119660444285159</v>
      </c>
      <c r="U611" s="228">
        <v>5.5828661690406758</v>
      </c>
      <c r="V611" s="228">
        <v>0.95222320152820361</v>
      </c>
      <c r="W611" s="228">
        <v>0.32915742036241813</v>
      </c>
      <c r="X611" s="631">
        <v>838.1194024844259</v>
      </c>
      <c r="Y611" s="633">
        <v>686.37726106160176</v>
      </c>
      <c r="Z611" s="628"/>
      <c r="AA611" s="602"/>
      <c r="AB611" s="602"/>
      <c r="AC611" s="602"/>
      <c r="AD611" s="639"/>
      <c r="AE611" s="639"/>
      <c r="AF611" s="602"/>
      <c r="AG611" s="640"/>
      <c r="AH611" s="228">
        <v>46.475562984558948</v>
      </c>
      <c r="AI611" s="228"/>
      <c r="AJ611" s="228"/>
      <c r="AM611" s="346"/>
      <c r="AN611" s="346"/>
      <c r="AO611" s="324"/>
    </row>
    <row r="612" spans="1:41" ht="12" customHeight="1" x14ac:dyDescent="0.2">
      <c r="A612" s="333">
        <v>612</v>
      </c>
      <c r="B612" s="592"/>
      <c r="C612" s="518"/>
      <c r="D612" s="627" t="s">
        <v>1252</v>
      </c>
      <c r="E612" s="628">
        <v>4.5663928237324153E-2</v>
      </c>
      <c r="F612" s="628">
        <v>2.8371648087856634E-2</v>
      </c>
      <c r="G612" s="628">
        <v>7.1993631259549334E-3</v>
      </c>
      <c r="H612" s="628">
        <v>8.0953191271779018E-4</v>
      </c>
      <c r="I612" s="602">
        <v>9.0489586442011674E-2</v>
      </c>
      <c r="J612" s="669">
        <v>9.0866379851491291E-2</v>
      </c>
      <c r="K612" s="604">
        <v>3.8584364108542736E-3</v>
      </c>
      <c r="L612" s="228">
        <v>45.338906129017651</v>
      </c>
      <c r="M612" s="228">
        <v>27.550047279471798</v>
      </c>
      <c r="N612" s="228">
        <v>46.243812579977877</v>
      </c>
      <c r="O612" s="228">
        <v>5.1812761148092212</v>
      </c>
      <c r="P612" s="228">
        <v>1443.8038341627566</v>
      </c>
      <c r="Q612" s="228">
        <v>80.894326069117625</v>
      </c>
      <c r="R612" s="228"/>
      <c r="S612" s="228"/>
      <c r="T612" s="631">
        <v>46.22719280123772</v>
      </c>
      <c r="U612" s="228">
        <v>10.31302707439672</v>
      </c>
      <c r="V612" s="228">
        <v>1.0783404836724026E-3</v>
      </c>
      <c r="W612" s="228">
        <v>0.97380760406179867</v>
      </c>
      <c r="X612" s="631">
        <v>460.85246443314958</v>
      </c>
      <c r="Y612" s="633">
        <v>451.65131859706423</v>
      </c>
      <c r="Z612" s="628"/>
      <c r="AA612" s="602"/>
      <c r="AB612" s="602"/>
      <c r="AC612" s="602"/>
      <c r="AD612" s="639"/>
      <c r="AE612" s="639"/>
      <c r="AF612" s="602"/>
      <c r="AG612" s="640"/>
      <c r="AH612" s="228">
        <v>46.243812579977877</v>
      </c>
      <c r="AI612" s="228"/>
      <c r="AJ612" s="228"/>
      <c r="AM612" s="346"/>
      <c r="AN612" s="346"/>
      <c r="AO612" s="324"/>
    </row>
    <row r="613" spans="1:41" ht="12" customHeight="1" x14ac:dyDescent="0.2">
      <c r="A613" s="29">
        <v>613</v>
      </c>
      <c r="B613" s="592"/>
      <c r="C613" s="518"/>
      <c r="D613" s="627" t="s">
        <v>1253</v>
      </c>
      <c r="E613" s="628">
        <v>3.7844855468977791E-2</v>
      </c>
      <c r="F613" s="628">
        <v>3.2989409965104369E-3</v>
      </c>
      <c r="G613" s="628">
        <v>6.9923963388358081E-3</v>
      </c>
      <c r="H613" s="628">
        <v>3.1721484251441247E-4</v>
      </c>
      <c r="I613" s="602">
        <v>0.26021346774415427</v>
      </c>
      <c r="J613" s="669">
        <v>4.5451231400389834E-2</v>
      </c>
      <c r="K613" s="604">
        <v>1.592696128463463E-3</v>
      </c>
      <c r="L613" s="228">
        <v>37.717732351729417</v>
      </c>
      <c r="M613" s="228">
        <v>3.2275428874552619</v>
      </c>
      <c r="N613" s="228">
        <v>44.919019515824694</v>
      </c>
      <c r="O613" s="228">
        <v>2.0306988086462239</v>
      </c>
      <c r="P613" s="228">
        <v>-31.404459816677729</v>
      </c>
      <c r="Q613" s="228">
        <v>84.973230165504503</v>
      </c>
      <c r="R613" s="228"/>
      <c r="S613" s="228"/>
      <c r="T613" s="631">
        <v>43.337297991534427</v>
      </c>
      <c r="U613" s="228">
        <v>3.7899771102174409</v>
      </c>
      <c r="V613" s="228">
        <v>4.6794087253440955</v>
      </c>
      <c r="W613" s="228">
        <v>3.0526366092060227E-2</v>
      </c>
      <c r="X613" s="631">
        <v>485.63999675442079</v>
      </c>
      <c r="Y613" s="633">
        <v>742.18855544470671</v>
      </c>
      <c r="Z613" s="628"/>
      <c r="AA613" s="602"/>
      <c r="AB613" s="602"/>
      <c r="AC613" s="602"/>
      <c r="AD613" s="639"/>
      <c r="AE613" s="639"/>
      <c r="AF613" s="602"/>
      <c r="AG613" s="640"/>
      <c r="AH613" s="228">
        <v>44.919019515824694</v>
      </c>
      <c r="AI613" s="228"/>
      <c r="AJ613" s="228"/>
      <c r="AM613" s="346"/>
      <c r="AN613" s="346"/>
      <c r="AO613" s="324"/>
    </row>
    <row r="614" spans="1:41" ht="12" customHeight="1" x14ac:dyDescent="0.2">
      <c r="A614" s="333">
        <v>614</v>
      </c>
      <c r="B614" s="592"/>
      <c r="C614" s="518"/>
      <c r="D614" s="627" t="s">
        <v>1254</v>
      </c>
      <c r="E614" s="628">
        <v>2.2726081284373249E-2</v>
      </c>
      <c r="F614" s="628">
        <v>2.8138933499759367E-3</v>
      </c>
      <c r="G614" s="628">
        <v>7.4973963207525642E-3</v>
      </c>
      <c r="H614" s="628">
        <v>4.2635700190564728E-4</v>
      </c>
      <c r="I614" s="602">
        <v>0.2296412265303327</v>
      </c>
      <c r="J614" s="669">
        <v>2.7780235881386495E-2</v>
      </c>
      <c r="K614" s="604">
        <v>1.1687097094776574E-3</v>
      </c>
      <c r="L614" s="228">
        <v>22.817374102644493</v>
      </c>
      <c r="M614" s="228">
        <v>2.7936899953206891</v>
      </c>
      <c r="N614" s="228">
        <v>48.15104295466152</v>
      </c>
      <c r="O614" s="228">
        <v>2.728020770836769</v>
      </c>
      <c r="P614" s="228">
        <v>-1401.7065972653779</v>
      </c>
      <c r="Q614" s="228">
        <v>136.67137881453027</v>
      </c>
      <c r="R614" s="228"/>
      <c r="S614" s="228"/>
      <c r="T614" s="631">
        <v>35.681398884432582</v>
      </c>
      <c r="U614" s="228">
        <v>4.30600205409932</v>
      </c>
      <c r="V614" s="228">
        <v>54.943195790460571</v>
      </c>
      <c r="W614" s="228">
        <v>1.2406462512174698E-13</v>
      </c>
      <c r="X614" s="631">
        <v>497.18486748318031</v>
      </c>
      <c r="Y614" s="633">
        <v>434.60017546223054</v>
      </c>
      <c r="Z614" s="628"/>
      <c r="AA614" s="602"/>
      <c r="AB614" s="602"/>
      <c r="AC614" s="602"/>
      <c r="AD614" s="639"/>
      <c r="AE614" s="639"/>
      <c r="AF614" s="602"/>
      <c r="AG614" s="640"/>
      <c r="AH614" s="228">
        <v>48.15104295466152</v>
      </c>
      <c r="AI614" s="228"/>
      <c r="AJ614" s="228"/>
      <c r="AM614" s="346"/>
      <c r="AN614" s="346"/>
      <c r="AO614" s="324"/>
    </row>
    <row r="615" spans="1:41" ht="12" customHeight="1" x14ac:dyDescent="0.2">
      <c r="A615" s="29">
        <v>615</v>
      </c>
      <c r="B615" s="592"/>
      <c r="C615" s="518"/>
      <c r="D615" s="627" t="s">
        <v>1255</v>
      </c>
      <c r="E615" s="628">
        <v>4.8824042105317766E-2</v>
      </c>
      <c r="F615" s="628">
        <v>8.0023243193960963E-3</v>
      </c>
      <c r="G615" s="628">
        <v>7.2346987018070833E-3</v>
      </c>
      <c r="H615" s="628">
        <v>4.9933391049555257E-4</v>
      </c>
      <c r="I615" s="602">
        <v>0.21055143167078197</v>
      </c>
      <c r="J615" s="669">
        <v>6.0802434583484784E-2</v>
      </c>
      <c r="K615" s="604">
        <v>2.2186217351829701E-3</v>
      </c>
      <c r="L615" s="228">
        <v>48.402880282269749</v>
      </c>
      <c r="M615" s="228">
        <v>7.7471760508746685</v>
      </c>
      <c r="N615" s="228">
        <v>46.469968165454922</v>
      </c>
      <c r="O615" s="228">
        <v>3.1957926056125063</v>
      </c>
      <c r="P615" s="228">
        <v>632.25237350915381</v>
      </c>
      <c r="Q615" s="228">
        <v>78.577323128345753</v>
      </c>
      <c r="R615" s="228"/>
      <c r="S615" s="228"/>
      <c r="T615" s="631">
        <v>46.630881286558363</v>
      </c>
      <c r="U615" s="228">
        <v>6.2601740656211131</v>
      </c>
      <c r="V615" s="228">
        <v>6.23715282248389E-2</v>
      </c>
      <c r="W615" s="228">
        <v>0.80278475445372499</v>
      </c>
      <c r="X615" s="631">
        <v>599.05211846436578</v>
      </c>
      <c r="Y615" s="633">
        <v>462.02428304611527</v>
      </c>
      <c r="Z615" s="628"/>
      <c r="AA615" s="602"/>
      <c r="AB615" s="602"/>
      <c r="AC615" s="602"/>
      <c r="AD615" s="639"/>
      <c r="AE615" s="639"/>
      <c r="AF615" s="602"/>
      <c r="AG615" s="640"/>
      <c r="AH615" s="228">
        <v>46.469968165454922</v>
      </c>
      <c r="AI615" s="228"/>
      <c r="AJ615" s="228"/>
      <c r="AM615" s="346"/>
      <c r="AN615" s="346"/>
      <c r="AO615" s="324"/>
    </row>
    <row r="616" spans="1:41" ht="12" customHeight="1" x14ac:dyDescent="0.2">
      <c r="A616" s="333">
        <v>616</v>
      </c>
      <c r="B616" s="592"/>
      <c r="C616" s="518"/>
      <c r="D616" s="627" t="s">
        <v>1256</v>
      </c>
      <c r="E616" s="628">
        <v>2.2411449497826686E-2</v>
      </c>
      <c r="F616" s="628">
        <v>2.7995583297329213E-3</v>
      </c>
      <c r="G616" s="628">
        <v>7.2524537618552671E-3</v>
      </c>
      <c r="H616" s="628">
        <v>5.8599040424456815E-4</v>
      </c>
      <c r="I616" s="602">
        <v>0.32341187754446077</v>
      </c>
      <c r="J616" s="669">
        <v>2.8263644702944648E-2</v>
      </c>
      <c r="K616" s="604">
        <v>1.3217685928099479E-3</v>
      </c>
      <c r="L616" s="228">
        <v>22.504953268556598</v>
      </c>
      <c r="M616" s="228">
        <v>2.7803132349613606</v>
      </c>
      <c r="N616" s="228">
        <v>46.583601524458395</v>
      </c>
      <c r="O616" s="228">
        <v>3.7503377017301198</v>
      </c>
      <c r="P616" s="228">
        <v>-1346.0238114664669</v>
      </c>
      <c r="Q616" s="228">
        <v>149.97519139164092</v>
      </c>
      <c r="R616" s="228"/>
      <c r="S616" s="228"/>
      <c r="T616" s="631">
        <v>29.3564672821364</v>
      </c>
      <c r="U616" s="228">
        <v>5.0660298885129311</v>
      </c>
      <c r="V616" s="228">
        <v>38.523965041432852</v>
      </c>
      <c r="W616" s="228">
        <v>5.4085602278875081E-10</v>
      </c>
      <c r="X616" s="631">
        <v>240.50595921423815</v>
      </c>
      <c r="Y616" s="633">
        <v>317.41672547168815</v>
      </c>
      <c r="Z616" s="628"/>
      <c r="AA616" s="602"/>
      <c r="AB616" s="602"/>
      <c r="AC616" s="602"/>
      <c r="AD616" s="639"/>
      <c r="AE616" s="639"/>
      <c r="AF616" s="602"/>
      <c r="AG616" s="640"/>
      <c r="AH616" s="228">
        <v>46.583601524458395</v>
      </c>
      <c r="AI616" s="228"/>
      <c r="AJ616" s="228"/>
      <c r="AM616" s="346"/>
      <c r="AN616" s="346"/>
      <c r="AO616" s="324"/>
    </row>
    <row r="617" spans="1:41" ht="12" customHeight="1" x14ac:dyDescent="0.2">
      <c r="A617" s="29">
        <v>617</v>
      </c>
      <c r="B617" s="592"/>
      <c r="C617" s="518"/>
      <c r="D617" s="627" t="s">
        <v>1257</v>
      </c>
      <c r="E617" s="628">
        <v>4.173917099842496E-2</v>
      </c>
      <c r="F617" s="628">
        <v>4.7088604626205639E-3</v>
      </c>
      <c r="G617" s="628">
        <v>6.9183533791890416E-3</v>
      </c>
      <c r="H617" s="628">
        <v>4.7893999183728125E-4</v>
      </c>
      <c r="I617" s="602">
        <v>0.3068148411299868</v>
      </c>
      <c r="J617" s="669">
        <v>4.9873661750770078E-2</v>
      </c>
      <c r="K617" s="604">
        <v>1.9968375455187283E-3</v>
      </c>
      <c r="L617" s="228">
        <v>41.520633859456808</v>
      </c>
      <c r="M617" s="228">
        <v>4.5897257653406589</v>
      </c>
      <c r="N617" s="228">
        <v>44.445004879937876</v>
      </c>
      <c r="O617" s="228">
        <v>3.0662322773228778</v>
      </c>
      <c r="P617" s="228">
        <v>189.10952045848038</v>
      </c>
      <c r="Q617" s="228">
        <v>93.16350145498572</v>
      </c>
      <c r="R617" s="228"/>
      <c r="S617" s="228"/>
      <c r="T617" s="631">
        <v>43.760854876000415</v>
      </c>
      <c r="U617" s="228">
        <v>5.7308854674016407</v>
      </c>
      <c r="V617" s="228">
        <v>0.39237594098279471</v>
      </c>
      <c r="W617" s="228">
        <v>0.53105291116426556</v>
      </c>
      <c r="X617" s="631">
        <v>403.75589534694211</v>
      </c>
      <c r="Y617" s="633">
        <v>319.05911195009639</v>
      </c>
      <c r="Z617" s="666">
        <v>0.28291823784590808</v>
      </c>
      <c r="AA617" s="666">
        <v>3.4318499501078363E-5</v>
      </c>
      <c r="AB617" s="635">
        <v>9.9143172811676076E-4</v>
      </c>
      <c r="AC617" s="635">
        <v>3.548634568573149E-5</v>
      </c>
      <c r="AD617" s="636">
        <v>3.4265326364170845E-2</v>
      </c>
      <c r="AE617" s="636">
        <v>1.520077825788006E-3</v>
      </c>
      <c r="AF617" s="637">
        <v>1.4672744975494241</v>
      </c>
      <c r="AG617" s="638">
        <v>4.2229352081300616E-5</v>
      </c>
      <c r="AH617" s="228">
        <v>44.445004879937876</v>
      </c>
      <c r="AI617" s="228">
        <v>6.1233128052668642</v>
      </c>
      <c r="AJ617" s="228">
        <v>1.2130182826803126</v>
      </c>
      <c r="AM617" s="346"/>
      <c r="AN617" s="346"/>
      <c r="AO617" s="324"/>
    </row>
    <row r="618" spans="1:41" ht="12" customHeight="1" x14ac:dyDescent="0.2">
      <c r="A618" s="333">
        <v>618</v>
      </c>
      <c r="B618" s="592"/>
      <c r="C618" s="518"/>
      <c r="D618" s="627" t="s">
        <v>1258</v>
      </c>
      <c r="E618" s="602">
        <v>2.5667124666811359E-2</v>
      </c>
      <c r="F618" s="602">
        <v>2.1579000019163689E-2</v>
      </c>
      <c r="G618" s="602">
        <v>6.3746172582900308E-3</v>
      </c>
      <c r="H618" s="602">
        <v>9.9329380107003747E-4</v>
      </c>
      <c r="I618" s="602">
        <v>9.2670076148818933E-2</v>
      </c>
      <c r="J618" s="639">
        <v>7.1244188590488075E-2</v>
      </c>
      <c r="K618" s="604">
        <v>3.9481820662459468E-3</v>
      </c>
      <c r="L618" s="223">
        <v>25.733110839897499</v>
      </c>
      <c r="M618" s="223">
        <v>21.362633547219957</v>
      </c>
      <c r="N618" s="223">
        <v>40.962999650266923</v>
      </c>
      <c r="O618" s="223">
        <v>6.3626239537573994</v>
      </c>
      <c r="P618" s="223">
        <v>964.42806499993173</v>
      </c>
      <c r="Q618" s="223">
        <v>113.15856505294944</v>
      </c>
      <c r="R618" s="223"/>
      <c r="S618" s="223"/>
      <c r="T618" s="226">
        <v>40.038387426461377</v>
      </c>
      <c r="U618" s="223">
        <v>12.454534314087306</v>
      </c>
      <c r="V618" s="223">
        <v>0.49834405183482172</v>
      </c>
      <c r="W618" s="223">
        <v>0.48023220201327743</v>
      </c>
      <c r="X618" s="226">
        <v>294.04046586943332</v>
      </c>
      <c r="Y618" s="633">
        <v>321.1117363655942</v>
      </c>
      <c r="Z618" s="602"/>
      <c r="AA618" s="602"/>
      <c r="AB618" s="602"/>
      <c r="AC618" s="602"/>
      <c r="AD618" s="639"/>
      <c r="AE618" s="639"/>
      <c r="AF618" s="602"/>
      <c r="AG618" s="640"/>
      <c r="AH618" s="223">
        <v>40.962999650266923</v>
      </c>
      <c r="AI618" s="223"/>
      <c r="AJ618" s="223"/>
      <c r="AM618" s="346"/>
      <c r="AN618" s="346"/>
      <c r="AO618" s="324"/>
    </row>
    <row r="619" spans="1:41" ht="12" customHeight="1" x14ac:dyDescent="0.2">
      <c r="A619" s="29">
        <v>619</v>
      </c>
      <c r="B619" s="592"/>
      <c r="C619" s="518"/>
      <c r="D619" s="627" t="s">
        <v>1259</v>
      </c>
      <c r="E619" s="628">
        <v>5.3522886837774904E-2</v>
      </c>
      <c r="F619" s="628">
        <v>3.8921807722882016E-3</v>
      </c>
      <c r="G619" s="628">
        <v>7.0119203334098532E-3</v>
      </c>
      <c r="H619" s="628">
        <v>2.7676164148494767E-4</v>
      </c>
      <c r="I619" s="602">
        <v>0.27138476012246388</v>
      </c>
      <c r="J619" s="669">
        <v>5.6451843931624363E-2</v>
      </c>
      <c r="K619" s="604">
        <v>1.5315394600898318E-3</v>
      </c>
      <c r="L619" s="228">
        <v>52.941746051931595</v>
      </c>
      <c r="M619" s="228">
        <v>3.7512753123531479</v>
      </c>
      <c r="N619" s="228">
        <v>45.044004109427597</v>
      </c>
      <c r="O619" s="228">
        <v>1.7716971713127698</v>
      </c>
      <c r="P619" s="228">
        <v>470.18366176161294</v>
      </c>
      <c r="Q619" s="228">
        <v>60.050281042597803</v>
      </c>
      <c r="R619" s="228"/>
      <c r="S619" s="228"/>
      <c r="T619" s="631">
        <v>45.804295866588504</v>
      </c>
      <c r="U619" s="228">
        <v>3.4706285272362671</v>
      </c>
      <c r="V619" s="228">
        <v>4.5562034851548683</v>
      </c>
      <c r="W619" s="228">
        <v>3.279988908294075E-2</v>
      </c>
      <c r="X619" s="631">
        <v>654.45160810942809</v>
      </c>
      <c r="Y619" s="633">
        <v>1022.6631769164405</v>
      </c>
      <c r="Z619" s="628"/>
      <c r="AA619" s="628"/>
      <c r="AB619" s="628"/>
      <c r="AC619" s="628"/>
      <c r="AD619" s="669"/>
      <c r="AE619" s="669"/>
      <c r="AF619" s="628"/>
      <c r="AG619" s="640"/>
      <c r="AH619" s="228">
        <v>45.044004109427597</v>
      </c>
      <c r="AI619" s="228"/>
      <c r="AJ619" s="228"/>
      <c r="AM619" s="346"/>
      <c r="AN619" s="346"/>
      <c r="AO619" s="324"/>
    </row>
    <row r="620" spans="1:41" ht="12" customHeight="1" x14ac:dyDescent="0.2">
      <c r="A620" s="333">
        <v>620</v>
      </c>
      <c r="B620" s="592"/>
      <c r="C620" s="518"/>
      <c r="D620" s="627" t="s">
        <v>1260</v>
      </c>
      <c r="E620" s="602">
        <v>3.623364626955948E-2</v>
      </c>
      <c r="F620" s="602">
        <v>7.685738890839666E-3</v>
      </c>
      <c r="G620" s="602">
        <v>7.0554896302140587E-3</v>
      </c>
      <c r="H620" s="602">
        <v>4.8532895692095061E-4</v>
      </c>
      <c r="I620" s="602">
        <v>0.16214571074011949</v>
      </c>
      <c r="J620" s="639">
        <v>5.9563419033020419E-2</v>
      </c>
      <c r="K620" s="604">
        <v>2.6337209521309825E-3</v>
      </c>
      <c r="L620" s="223">
        <v>36.140169261364818</v>
      </c>
      <c r="M620" s="223">
        <v>7.5310901644719923</v>
      </c>
      <c r="N620" s="223">
        <v>45.32290811380927</v>
      </c>
      <c r="O620" s="223">
        <v>3.106712095907715</v>
      </c>
      <c r="P620" s="223">
        <v>587.75172789992166</v>
      </c>
      <c r="Q620" s="223">
        <v>95.930718328879394</v>
      </c>
      <c r="R620" s="223"/>
      <c r="S620" s="223"/>
      <c r="T620" s="226">
        <v>44.392579632042299</v>
      </c>
      <c r="U620" s="223">
        <v>6.0184392332235612</v>
      </c>
      <c r="V620" s="223">
        <v>1.4450286217079154</v>
      </c>
      <c r="W620" s="223">
        <v>0.22932865351444487</v>
      </c>
      <c r="X620" s="226">
        <v>595.93948092174287</v>
      </c>
      <c r="Y620" s="633">
        <v>694.80948637268068</v>
      </c>
      <c r="Z620" s="602"/>
      <c r="AA620" s="602"/>
      <c r="AB620" s="602"/>
      <c r="AC620" s="602"/>
      <c r="AD620" s="639"/>
      <c r="AE620" s="639"/>
      <c r="AF620" s="602"/>
      <c r="AG620" s="640"/>
      <c r="AH620" s="223">
        <v>45.32290811380927</v>
      </c>
      <c r="AI620" s="223"/>
      <c r="AJ620" s="223"/>
      <c r="AM620" s="346"/>
      <c r="AN620" s="346"/>
      <c r="AO620" s="324"/>
    </row>
    <row r="621" spans="1:41" ht="12" customHeight="1" x14ac:dyDescent="0.2">
      <c r="A621" s="29">
        <v>621</v>
      </c>
      <c r="B621" s="642" t="s">
        <v>234</v>
      </c>
      <c r="C621" s="518"/>
      <c r="D621" s="643" t="s">
        <v>1261</v>
      </c>
      <c r="E621" s="644">
        <v>4.1168689634357401E-2</v>
      </c>
      <c r="F621" s="644">
        <v>3.8823999012435168E-3</v>
      </c>
      <c r="G621" s="644">
        <v>6.2109272190496714E-3</v>
      </c>
      <c r="H621" s="644">
        <v>2.0427432498626606E-4</v>
      </c>
      <c r="I621" s="644">
        <v>0.17437897678822409</v>
      </c>
      <c r="J621" s="650">
        <v>6.1660871599940395E-2</v>
      </c>
      <c r="K621" s="664">
        <v>1.8985196268793546E-3</v>
      </c>
      <c r="L621" s="647">
        <v>40.964433429562511</v>
      </c>
      <c r="M621" s="647">
        <v>3.7862481891124808</v>
      </c>
      <c r="N621" s="647">
        <v>39.914384553479643</v>
      </c>
      <c r="O621" s="647">
        <v>1.3087086116944802</v>
      </c>
      <c r="P621" s="647">
        <v>662.36774729446904</v>
      </c>
      <c r="Q621" s="647">
        <v>65.973766963817226</v>
      </c>
      <c r="R621" s="647"/>
      <c r="S621" s="647"/>
      <c r="T621" s="648">
        <v>39.976463986405804</v>
      </c>
      <c r="U621" s="647">
        <v>2.5788262653409926</v>
      </c>
      <c r="V621" s="647">
        <v>7.6925723560006792E-2</v>
      </c>
      <c r="W621" s="647">
        <v>0.78150806817889695</v>
      </c>
      <c r="X621" s="648">
        <v>1383.8253212911084</v>
      </c>
      <c r="Y621" s="649">
        <v>2258.9278659194879</v>
      </c>
      <c r="Z621" s="665">
        <v>0.28287304411976533</v>
      </c>
      <c r="AA621" s="665">
        <v>4.805156185149372E-5</v>
      </c>
      <c r="AB621" s="653">
        <v>3.7210996891352355E-4</v>
      </c>
      <c r="AC621" s="653">
        <v>6.5982290028263049E-6</v>
      </c>
      <c r="AD621" s="654">
        <v>1.1000464726738077E-2</v>
      </c>
      <c r="AE621" s="654">
        <v>2.8516982734873503E-4</v>
      </c>
      <c r="AF621" s="655">
        <v>1.4672356650929017</v>
      </c>
      <c r="AG621" s="656">
        <v>4.3481469842756043E-5</v>
      </c>
      <c r="AH621" s="647">
        <v>39.914384553479643</v>
      </c>
      <c r="AI621" s="647">
        <v>4.4426726472572247</v>
      </c>
      <c r="AJ621" s="647">
        <v>1.6986970957596517</v>
      </c>
      <c r="AM621" s="346"/>
      <c r="AN621" s="346"/>
      <c r="AO621" s="324"/>
    </row>
    <row r="622" spans="1:41" ht="12" customHeight="1" x14ac:dyDescent="0.2">
      <c r="A622" s="333">
        <v>622</v>
      </c>
      <c r="B622" s="592"/>
      <c r="C622" s="518"/>
      <c r="D622" s="627" t="s">
        <v>1262</v>
      </c>
      <c r="E622" s="628">
        <v>4.1119707033221008E-2</v>
      </c>
      <c r="F622" s="628">
        <v>4.6006611342015022E-3</v>
      </c>
      <c r="G622" s="628">
        <v>6.7125511576878747E-3</v>
      </c>
      <c r="H622" s="628">
        <v>3.866037430599847E-4</v>
      </c>
      <c r="I622" s="602">
        <v>0.25738202648549152</v>
      </c>
      <c r="J622" s="669">
        <v>4.4755136339758785E-2</v>
      </c>
      <c r="K622" s="604">
        <v>1.2433262232179763E-3</v>
      </c>
      <c r="L622" s="228">
        <v>40.916662810288813</v>
      </c>
      <c r="M622" s="228">
        <v>4.4869320193326647</v>
      </c>
      <c r="N622" s="228">
        <v>43.127299275574714</v>
      </c>
      <c r="O622" s="228">
        <v>2.4755903254143394</v>
      </c>
      <c r="P622" s="228">
        <v>-68.964530285516261</v>
      </c>
      <c r="Q622" s="228">
        <v>67.852482309771702</v>
      </c>
      <c r="R622" s="228"/>
      <c r="S622" s="228"/>
      <c r="T622" s="631">
        <v>42.774042943165725</v>
      </c>
      <c r="U622" s="228">
        <v>4.7351500048472825</v>
      </c>
      <c r="V622" s="228">
        <v>0.23824852772015073</v>
      </c>
      <c r="W622" s="228">
        <v>0.62547553685673896</v>
      </c>
      <c r="X622" s="631">
        <v>595.99840583816797</v>
      </c>
      <c r="Y622" s="633">
        <v>1912.892218255241</v>
      </c>
      <c r="Z622" s="666">
        <v>0.28285993790086489</v>
      </c>
      <c r="AA622" s="666">
        <v>2.3969659027890968E-5</v>
      </c>
      <c r="AB622" s="635">
        <v>4.472132918402216E-4</v>
      </c>
      <c r="AC622" s="635">
        <v>4.2624580899030711E-6</v>
      </c>
      <c r="AD622" s="636">
        <v>1.1506842985237818E-2</v>
      </c>
      <c r="AE622" s="636">
        <v>1.252463284301707E-4</v>
      </c>
      <c r="AF622" s="637">
        <v>1.4672545005175814</v>
      </c>
      <c r="AG622" s="638">
        <v>4.0312527240255059E-5</v>
      </c>
      <c r="AH622" s="228">
        <v>43.127299275574714</v>
      </c>
      <c r="AI622" s="228">
        <v>4.0447047782511936</v>
      </c>
      <c r="AJ622" s="228">
        <v>0.84740381426130817</v>
      </c>
      <c r="AM622" s="346"/>
      <c r="AN622" s="346"/>
      <c r="AO622" s="324"/>
    </row>
    <row r="623" spans="1:41" ht="12" customHeight="1" x14ac:dyDescent="0.2">
      <c r="A623" s="29">
        <v>623</v>
      </c>
      <c r="B623" s="592"/>
      <c r="C623" s="518"/>
      <c r="D623" s="627" t="s">
        <v>1263</v>
      </c>
      <c r="E623" s="628">
        <v>4.3616910621575501E-2</v>
      </c>
      <c r="F623" s="628">
        <v>4.6378179457595096E-3</v>
      </c>
      <c r="G623" s="628">
        <v>6.7517046477984762E-3</v>
      </c>
      <c r="H623" s="628">
        <v>2.9788731610493421E-4</v>
      </c>
      <c r="I623" s="602">
        <v>0.20746736190545509</v>
      </c>
      <c r="J623" s="669">
        <v>5.4191491256071762E-2</v>
      </c>
      <c r="K623" s="604">
        <v>1.4780192518484409E-3</v>
      </c>
      <c r="L623" s="228">
        <v>43.349218937922863</v>
      </c>
      <c r="M623" s="228">
        <v>4.5123471058071463</v>
      </c>
      <c r="N623" s="228">
        <v>43.378011065696313</v>
      </c>
      <c r="O623" s="228">
        <v>1.907426637913356</v>
      </c>
      <c r="P623" s="228">
        <v>379.01601224490793</v>
      </c>
      <c r="Q623" s="228">
        <v>61.335878446737112</v>
      </c>
      <c r="R623" s="228"/>
      <c r="S623" s="228"/>
      <c r="T623" s="631">
        <v>43.375399187939607</v>
      </c>
      <c r="U623" s="228">
        <v>3.7257222497390274</v>
      </c>
      <c r="V623" s="228">
        <v>4.0578245802403154E-5</v>
      </c>
      <c r="W623" s="228">
        <v>0.99495578520549732</v>
      </c>
      <c r="X623" s="631">
        <v>833.07520485870577</v>
      </c>
      <c r="Y623" s="633">
        <v>2039.5988252698899</v>
      </c>
      <c r="Z623" s="666">
        <v>0.28283676758079435</v>
      </c>
      <c r="AA623" s="666">
        <v>2.6029080827515587E-5</v>
      </c>
      <c r="AB623" s="635">
        <v>7.2082783016003788E-4</v>
      </c>
      <c r="AC623" s="635">
        <v>3.4628276887268221E-5</v>
      </c>
      <c r="AD623" s="636">
        <v>1.9585899585991301E-2</v>
      </c>
      <c r="AE623" s="636">
        <v>1.0440799851678827E-3</v>
      </c>
      <c r="AF623" s="637">
        <v>1.4672098593541052</v>
      </c>
      <c r="AG623" s="638">
        <v>4.0676708486030349E-5</v>
      </c>
      <c r="AH623" s="228">
        <v>43.378011065696313</v>
      </c>
      <c r="AI623" s="228">
        <v>3.2232363908773447</v>
      </c>
      <c r="AJ623" s="228">
        <v>0.92028632098124197</v>
      </c>
      <c r="AM623" s="346"/>
      <c r="AN623" s="346"/>
      <c r="AO623" s="324"/>
    </row>
    <row r="624" spans="1:41" ht="12" customHeight="1" x14ac:dyDescent="0.2">
      <c r="A624" s="333">
        <v>624</v>
      </c>
      <c r="B624" s="592"/>
      <c r="C624" s="518"/>
      <c r="D624" s="627" t="s">
        <v>1264</v>
      </c>
      <c r="E624" s="602">
        <v>4.8435051983048379E-2</v>
      </c>
      <c r="F624" s="602">
        <v>4.5608255664442814E-3</v>
      </c>
      <c r="G624" s="602">
        <v>6.6929084287157738E-3</v>
      </c>
      <c r="H624" s="602">
        <v>2.3490371620542579E-4</v>
      </c>
      <c r="I624" s="602">
        <v>0.18636369662660615</v>
      </c>
      <c r="J624" s="639">
        <v>6.2483417175126336E-2</v>
      </c>
      <c r="K624" s="604">
        <v>1.8331837831330104E-3</v>
      </c>
      <c r="L624" s="223">
        <v>48.026222973996184</v>
      </c>
      <c r="M624" s="223">
        <v>4.4170451763023779</v>
      </c>
      <c r="N624" s="223">
        <v>43.001517192265815</v>
      </c>
      <c r="O624" s="223">
        <v>1.5042190472373917</v>
      </c>
      <c r="P624" s="223">
        <v>690.69605195735642</v>
      </c>
      <c r="Q624" s="223">
        <v>62.572052241169764</v>
      </c>
      <c r="R624" s="223"/>
      <c r="S624" s="223"/>
      <c r="T624" s="226">
        <v>43.264969644314846</v>
      </c>
      <c r="U624" s="223">
        <v>2.9726815572358736</v>
      </c>
      <c r="V624" s="223">
        <v>1.3026161495960638</v>
      </c>
      <c r="W624" s="223">
        <v>0.2537343648763396</v>
      </c>
      <c r="X624" s="226">
        <v>617.16470166042041</v>
      </c>
      <c r="Y624" s="633">
        <v>1718.5319242743485</v>
      </c>
      <c r="Z624" s="602"/>
      <c r="AA624" s="602"/>
      <c r="AB624" s="602"/>
      <c r="AC624" s="602"/>
      <c r="AD624" s="639"/>
      <c r="AE624" s="639"/>
      <c r="AF624" s="602"/>
      <c r="AG624" s="640"/>
      <c r="AH624" s="223">
        <v>43.001517192265815</v>
      </c>
      <c r="AI624" s="223"/>
      <c r="AJ624" s="223"/>
      <c r="AM624" s="346"/>
      <c r="AN624" s="346"/>
      <c r="AO624" s="324"/>
    </row>
    <row r="625" spans="1:41" ht="12" customHeight="1" x14ac:dyDescent="0.2">
      <c r="A625" s="29">
        <v>625</v>
      </c>
      <c r="B625" s="592"/>
      <c r="C625" s="518"/>
      <c r="D625" s="627" t="s">
        <v>1265</v>
      </c>
      <c r="E625" s="628">
        <v>4.1688280346561551E-2</v>
      </c>
      <c r="F625" s="628">
        <v>4.8852267014519602E-3</v>
      </c>
      <c r="G625" s="628">
        <v>6.1200453191424678E-3</v>
      </c>
      <c r="H625" s="628">
        <v>2.6890360964202075E-4</v>
      </c>
      <c r="I625" s="602">
        <v>0.18747409111583802</v>
      </c>
      <c r="J625" s="669">
        <v>5.6969989985261205E-2</v>
      </c>
      <c r="K625" s="604">
        <v>1.5468632962579248E-3</v>
      </c>
      <c r="L625" s="228">
        <v>41.471029535151409</v>
      </c>
      <c r="M625" s="228">
        <v>4.7618625432954467</v>
      </c>
      <c r="N625" s="228">
        <v>39.332112176965737</v>
      </c>
      <c r="O625" s="228">
        <v>1.7229196961952586</v>
      </c>
      <c r="P625" s="228">
        <v>490.37187717638778</v>
      </c>
      <c r="Q625" s="228">
        <v>59.89093953797132</v>
      </c>
      <c r="R625" s="228"/>
      <c r="S625" s="228"/>
      <c r="T625" s="631">
        <v>39.467008726899387</v>
      </c>
      <c r="U625" s="228">
        <v>3.3931694869967073</v>
      </c>
      <c r="V625" s="228">
        <v>0.20234895299503017</v>
      </c>
      <c r="W625" s="228">
        <v>0.65283108301045678</v>
      </c>
      <c r="X625" s="631">
        <v>959.17130240162646</v>
      </c>
      <c r="Y625" s="633">
        <v>2204.5718116139724</v>
      </c>
      <c r="Z625" s="666">
        <v>0.28286067868390236</v>
      </c>
      <c r="AA625" s="666">
        <v>2.0741510026588386E-5</v>
      </c>
      <c r="AB625" s="635">
        <v>4.5836210897677815E-4</v>
      </c>
      <c r="AC625" s="635">
        <v>3.7133389473643102E-6</v>
      </c>
      <c r="AD625" s="636">
        <v>1.0087756656518747E-2</v>
      </c>
      <c r="AE625" s="636">
        <v>1.4311085583097269E-4</v>
      </c>
      <c r="AF625" s="637">
        <v>1.4672500726310098</v>
      </c>
      <c r="AG625" s="638">
        <v>3.498581788368268E-5</v>
      </c>
      <c r="AH625" s="228">
        <v>39.332112176965737</v>
      </c>
      <c r="AI625" s="228">
        <v>3.9927068464566196</v>
      </c>
      <c r="AJ625" s="228">
        <v>0.73327654176235235</v>
      </c>
      <c r="AM625" s="346"/>
      <c r="AN625" s="346"/>
      <c r="AO625" s="324"/>
    </row>
    <row r="626" spans="1:41" ht="12" customHeight="1" x14ac:dyDescent="0.2">
      <c r="A626" s="333">
        <v>626</v>
      </c>
      <c r="B626" s="592"/>
      <c r="C626" s="518"/>
      <c r="D626" s="627" t="s">
        <v>1266</v>
      </c>
      <c r="E626" s="602">
        <v>4.3742271006348754E-2</v>
      </c>
      <c r="F626" s="602">
        <v>2.296055410413052E-3</v>
      </c>
      <c r="G626" s="602">
        <v>6.5735396739545248E-3</v>
      </c>
      <c r="H626" s="602">
        <v>1.9824147987586633E-4</v>
      </c>
      <c r="I626" s="602">
        <v>0.28726598818388926</v>
      </c>
      <c r="J626" s="639">
        <v>4.732106863197829E-2</v>
      </c>
      <c r="K626" s="604">
        <v>1.0850209379764859E-3</v>
      </c>
      <c r="L626" s="223">
        <v>43.471180516478128</v>
      </c>
      <c r="M626" s="223">
        <v>2.2336699564962941</v>
      </c>
      <c r="N626" s="223">
        <v>42.237087391908155</v>
      </c>
      <c r="O626" s="223">
        <v>1.2696009153672412</v>
      </c>
      <c r="P626" s="223">
        <v>65.460653193418878</v>
      </c>
      <c r="Q626" s="223">
        <v>54.589820249844344</v>
      </c>
      <c r="R626" s="223"/>
      <c r="S626" s="223"/>
      <c r="T626" s="226">
        <v>42.434498838293855</v>
      </c>
      <c r="U626" s="223">
        <v>2.4367672155978486</v>
      </c>
      <c r="V626" s="223">
        <v>0.30606008277752483</v>
      </c>
      <c r="W626" s="223">
        <v>0.58010484046529176</v>
      </c>
      <c r="X626" s="226">
        <v>825.49201283069908</v>
      </c>
      <c r="Y626" s="633">
        <v>2083.9968246280778</v>
      </c>
      <c r="Z626" s="666">
        <v>0.2828721569273005</v>
      </c>
      <c r="AA626" s="666">
        <v>2.0725305632635369E-5</v>
      </c>
      <c r="AB626" s="635">
        <v>6.0195699799431171E-4</v>
      </c>
      <c r="AC626" s="635">
        <v>1.1240731476466425E-5</v>
      </c>
      <c r="AD626" s="636">
        <v>1.4153047193244806E-2</v>
      </c>
      <c r="AE626" s="636">
        <v>2.8662651557893442E-4</v>
      </c>
      <c r="AF626" s="637">
        <v>1.4672375586666848</v>
      </c>
      <c r="AG626" s="638">
        <v>3.6647913027377989E-5</v>
      </c>
      <c r="AH626" s="223">
        <v>42.237087391908155</v>
      </c>
      <c r="AI626" s="223">
        <v>4.4524605424330979</v>
      </c>
      <c r="AJ626" s="223">
        <v>0.73267393503001688</v>
      </c>
      <c r="AM626" s="346"/>
      <c r="AN626" s="346"/>
      <c r="AO626" s="324"/>
    </row>
    <row r="627" spans="1:41" ht="12" customHeight="1" x14ac:dyDescent="0.2">
      <c r="A627" s="29">
        <v>627</v>
      </c>
      <c r="B627" s="592"/>
      <c r="C627" s="518"/>
      <c r="D627" s="627" t="s">
        <v>1267</v>
      </c>
      <c r="E627" s="628">
        <v>4.6080928699166773E-2</v>
      </c>
      <c r="F627" s="628">
        <v>3.1763391120161874E-3</v>
      </c>
      <c r="G627" s="628">
        <v>6.4337091792771939E-3</v>
      </c>
      <c r="H627" s="628">
        <v>2.4221306692669045E-4</v>
      </c>
      <c r="I627" s="602">
        <v>0.27308667404801867</v>
      </c>
      <c r="J627" s="669">
        <v>4.9137613006329343E-2</v>
      </c>
      <c r="K627" s="604">
        <v>1.2648195856056763E-3</v>
      </c>
      <c r="L627" s="228">
        <v>45.74375015802093</v>
      </c>
      <c r="M627" s="228">
        <v>3.0831275260402218</v>
      </c>
      <c r="N627" s="228">
        <v>41.341506627414532</v>
      </c>
      <c r="O627" s="228">
        <v>1.5514243367326759</v>
      </c>
      <c r="P627" s="228">
        <v>154.40256275210993</v>
      </c>
      <c r="Q627" s="228">
        <v>60.27790398118556</v>
      </c>
      <c r="R627" s="228"/>
      <c r="S627" s="228"/>
      <c r="T627" s="631">
        <v>41.857421413770709</v>
      </c>
      <c r="U627" s="228">
        <v>3.0188612114154001</v>
      </c>
      <c r="V627" s="228">
        <v>2.076820260774872</v>
      </c>
      <c r="W627" s="228">
        <v>0.14954905757397641</v>
      </c>
      <c r="X627" s="631">
        <v>1087.2227354287274</v>
      </c>
      <c r="Y627" s="633">
        <v>2542.865645674081</v>
      </c>
      <c r="Z627" s="628"/>
      <c r="AA627" s="602"/>
      <c r="AB627" s="602"/>
      <c r="AC627" s="602"/>
      <c r="AD627" s="639"/>
      <c r="AE627" s="639"/>
      <c r="AF627" s="602"/>
      <c r="AG627" s="640"/>
      <c r="AH627" s="228">
        <v>41.341506627414532</v>
      </c>
      <c r="AI627" s="228"/>
      <c r="AJ627" s="228"/>
      <c r="AM627" s="346"/>
      <c r="AN627" s="346"/>
      <c r="AO627" s="324"/>
    </row>
    <row r="628" spans="1:41" ht="12" customHeight="1" x14ac:dyDescent="0.2">
      <c r="A628" s="333">
        <v>628</v>
      </c>
      <c r="B628" s="592"/>
      <c r="C628" s="518"/>
      <c r="D628" s="627" t="s">
        <v>1268</v>
      </c>
      <c r="E628" s="628">
        <v>3.5898874803091368E-2</v>
      </c>
      <c r="F628" s="628">
        <v>5.7866590841622921E-3</v>
      </c>
      <c r="G628" s="628">
        <v>6.2687748418814694E-3</v>
      </c>
      <c r="H628" s="628">
        <v>2.9613621272916958E-4</v>
      </c>
      <c r="I628" s="602">
        <v>0.14653176820562724</v>
      </c>
      <c r="J628" s="669">
        <v>5.4381704334786486E-2</v>
      </c>
      <c r="K628" s="604">
        <v>1.9073956243965985E-3</v>
      </c>
      <c r="L628" s="228">
        <v>35.812080904788914</v>
      </c>
      <c r="M628" s="228">
        <v>5.6720551705879796</v>
      </c>
      <c r="N628" s="228">
        <v>40.284981818083878</v>
      </c>
      <c r="O628" s="228">
        <v>1.897124038131849</v>
      </c>
      <c r="P628" s="228">
        <v>386.89033088231912</v>
      </c>
      <c r="Q628" s="228">
        <v>78.76842929264231</v>
      </c>
      <c r="R628" s="228"/>
      <c r="S628" s="228"/>
      <c r="T628" s="631">
        <v>40.005121488033119</v>
      </c>
      <c r="U628" s="228">
        <v>3.7267627174421549</v>
      </c>
      <c r="V628" s="228">
        <v>0.61575203702364123</v>
      </c>
      <c r="W628" s="228">
        <v>0.43263421009458758</v>
      </c>
      <c r="X628" s="631">
        <v>297.34721465875981</v>
      </c>
      <c r="Y628" s="633">
        <v>1235.7205338808965</v>
      </c>
      <c r="Z628" s="628"/>
      <c r="AA628" s="628"/>
      <c r="AB628" s="628"/>
      <c r="AC628" s="628"/>
      <c r="AD628" s="669"/>
      <c r="AE628" s="669"/>
      <c r="AF628" s="628"/>
      <c r="AG628" s="640"/>
      <c r="AH628" s="228">
        <v>40.284981818083878</v>
      </c>
      <c r="AI628" s="228"/>
      <c r="AJ628" s="228"/>
      <c r="AM628" s="346"/>
      <c r="AN628" s="346"/>
      <c r="AO628" s="324"/>
    </row>
    <row r="629" spans="1:41" ht="12" customHeight="1" x14ac:dyDescent="0.2">
      <c r="A629" s="29">
        <v>629</v>
      </c>
      <c r="B629" s="592"/>
      <c r="C629" s="518"/>
      <c r="D629" s="627" t="s">
        <v>1269</v>
      </c>
      <c r="E629" s="602">
        <v>4.3207551081618049E-2</v>
      </c>
      <c r="F629" s="602">
        <v>3.5174682786623538E-3</v>
      </c>
      <c r="G629" s="602">
        <v>6.4727621993371865E-3</v>
      </c>
      <c r="H629" s="602">
        <v>2.5065609381267652E-4</v>
      </c>
      <c r="I629" s="602">
        <v>0.23784174488337195</v>
      </c>
      <c r="J629" s="639">
        <v>4.7172406011209082E-2</v>
      </c>
      <c r="K629" s="604">
        <v>1.2745336916333996E-3</v>
      </c>
      <c r="L629" s="223">
        <v>42.950856016152137</v>
      </c>
      <c r="M629" s="223">
        <v>3.4236501421209837</v>
      </c>
      <c r="N629" s="223">
        <v>41.591644371994747</v>
      </c>
      <c r="O629" s="223">
        <v>1.6054413578522748</v>
      </c>
      <c r="P629" s="223">
        <v>57.964060000256346</v>
      </c>
      <c r="Q629" s="223">
        <v>64.417322907339368</v>
      </c>
      <c r="R629" s="223"/>
      <c r="S629" s="223"/>
      <c r="T629" s="226">
        <v>41.73897392096351</v>
      </c>
      <c r="U629" s="223">
        <v>3.1240363500093173</v>
      </c>
      <c r="V629" s="223">
        <v>0.15794774113547427</v>
      </c>
      <c r="W629" s="223">
        <v>0.69105440769167004</v>
      </c>
      <c r="X629" s="226">
        <v>612.41922504596653</v>
      </c>
      <c r="Y629" s="633">
        <v>1940.0544072359999</v>
      </c>
      <c r="Z629" s="666">
        <v>0.28284379409005378</v>
      </c>
      <c r="AA629" s="666">
        <v>2.1409553125537554E-5</v>
      </c>
      <c r="AB629" s="635">
        <v>4.7683144425765837E-4</v>
      </c>
      <c r="AC629" s="635">
        <v>7.8944814914378621E-6</v>
      </c>
      <c r="AD629" s="636">
        <v>1.167816751856879E-2</v>
      </c>
      <c r="AE629" s="636">
        <v>2.6054893304379461E-4</v>
      </c>
      <c r="AF629" s="637">
        <v>1.4672416545362483</v>
      </c>
      <c r="AG629" s="638">
        <v>3.870614344844692E-5</v>
      </c>
      <c r="AH629" s="223">
        <v>41.591644371994747</v>
      </c>
      <c r="AI629" s="223">
        <v>3.4414443388715625</v>
      </c>
      <c r="AJ629" s="223">
        <v>0.7569391152602426</v>
      </c>
      <c r="AM629" s="346"/>
      <c r="AN629" s="346"/>
      <c r="AO629" s="324"/>
    </row>
    <row r="630" spans="1:41" ht="12" customHeight="1" x14ac:dyDescent="0.2">
      <c r="A630" s="333">
        <v>630</v>
      </c>
      <c r="B630" s="642" t="s">
        <v>314</v>
      </c>
      <c r="C630" s="518"/>
      <c r="D630" s="643" t="s">
        <v>1270</v>
      </c>
      <c r="E630" s="644">
        <v>5.3138008202856815E-2</v>
      </c>
      <c r="F630" s="644">
        <v>1.0100166387976209E-2</v>
      </c>
      <c r="G630" s="644">
        <v>8.6842050853885525E-3</v>
      </c>
      <c r="H630" s="644">
        <v>8.6234909413397426E-4</v>
      </c>
      <c r="I630" s="644">
        <v>0.26121600784551646</v>
      </c>
      <c r="J630" s="650">
        <v>4.8446905787984572E-2</v>
      </c>
      <c r="K630" s="664">
        <v>2.2396664702146571E-3</v>
      </c>
      <c r="L630" s="647">
        <v>52.570733091350739</v>
      </c>
      <c r="M630" s="647">
        <v>9.7380758319853289</v>
      </c>
      <c r="N630" s="647">
        <v>55.740301511646045</v>
      </c>
      <c r="O630" s="647">
        <v>5.5111990475605843</v>
      </c>
      <c r="P630" s="647">
        <v>121.14982232140268</v>
      </c>
      <c r="Q630" s="647">
        <v>108.92617319922206</v>
      </c>
      <c r="R630" s="647"/>
      <c r="S630" s="647"/>
      <c r="T630" s="648">
        <v>55.203809311161443</v>
      </c>
      <c r="U630" s="647">
        <v>10.507198703874378</v>
      </c>
      <c r="V630" s="647">
        <v>0.10361420648748348</v>
      </c>
      <c r="W630" s="647">
        <v>0.74753482384254299</v>
      </c>
      <c r="X630" s="648">
        <v>159.29816037432562</v>
      </c>
      <c r="Y630" s="649">
        <v>135.70778713771836</v>
      </c>
      <c r="Z630" s="652">
        <v>0.28300527316429619</v>
      </c>
      <c r="AA630" s="652">
        <v>6.5448439516291703E-5</v>
      </c>
      <c r="AB630" s="653">
        <v>3.0964820899915309E-3</v>
      </c>
      <c r="AC630" s="653">
        <v>6.8948605375261684E-5</v>
      </c>
      <c r="AD630" s="654">
        <v>0.10473441145018453</v>
      </c>
      <c r="AE630" s="654">
        <v>3.4108609959727031E-3</v>
      </c>
      <c r="AF630" s="655">
        <v>1.4672577403887277</v>
      </c>
      <c r="AG630" s="656">
        <v>6.2542372327923143E-5</v>
      </c>
      <c r="AH630" s="647">
        <v>55.740301511646045</v>
      </c>
      <c r="AI630" s="647">
        <v>9.3591195320864475</v>
      </c>
      <c r="AJ630" s="647">
        <v>2.3126226159855401</v>
      </c>
      <c r="AM630" s="346"/>
      <c r="AN630" s="346"/>
      <c r="AO630" s="324"/>
    </row>
    <row r="631" spans="1:41" ht="12" customHeight="1" x14ac:dyDescent="0.2">
      <c r="A631" s="29">
        <v>631</v>
      </c>
      <c r="B631" s="592"/>
      <c r="C631" s="518"/>
      <c r="D631" s="627" t="s">
        <v>1271</v>
      </c>
      <c r="E631" s="628">
        <v>5.6486613335759626E-2</v>
      </c>
      <c r="F631" s="628">
        <v>6.3981070734954503E-3</v>
      </c>
      <c r="G631" s="628">
        <v>8.8428205884692607E-3</v>
      </c>
      <c r="H631" s="628">
        <v>6.3365767458816954E-4</v>
      </c>
      <c r="I631" s="602">
        <v>0.31632092601383272</v>
      </c>
      <c r="J631" s="669">
        <v>4.6585954466289048E-2</v>
      </c>
      <c r="K631" s="604">
        <v>1.7606942821281346E-3</v>
      </c>
      <c r="L631" s="228">
        <v>55.794168886364417</v>
      </c>
      <c r="M631" s="228">
        <v>6.1491829743472151</v>
      </c>
      <c r="N631" s="228">
        <v>56.753919884690312</v>
      </c>
      <c r="O631" s="228">
        <v>4.049015105927066</v>
      </c>
      <c r="P631" s="228">
        <v>28.053860426595268</v>
      </c>
      <c r="Q631" s="228">
        <v>90.618343576730439</v>
      </c>
      <c r="R631" s="228"/>
      <c r="S631" s="228"/>
      <c r="T631" s="631">
        <v>56.540971081685086</v>
      </c>
      <c r="U631" s="228">
        <v>7.6166792792810094</v>
      </c>
      <c r="V631" s="228">
        <v>2.3966481741376749E-2</v>
      </c>
      <c r="W631" s="228">
        <v>0.87697016909798986</v>
      </c>
      <c r="X631" s="631">
        <v>186.90889431021205</v>
      </c>
      <c r="Y631" s="633">
        <v>135.36185482538951</v>
      </c>
      <c r="Z631" s="634">
        <v>0.28301340013888932</v>
      </c>
      <c r="AA631" s="634">
        <v>5.3353345647872136E-5</v>
      </c>
      <c r="AB631" s="635">
        <v>1.9972462975680282E-3</v>
      </c>
      <c r="AC631" s="635">
        <v>4.4911099452160643E-5</v>
      </c>
      <c r="AD631" s="636">
        <v>6.1648260253247003E-2</v>
      </c>
      <c r="AE631" s="636">
        <v>1.8387258960408492E-3</v>
      </c>
      <c r="AF631" s="637">
        <v>1.4672719723965855</v>
      </c>
      <c r="AG631" s="638">
        <v>5.980758312380403E-5</v>
      </c>
      <c r="AH631" s="228">
        <v>56.753919884690312</v>
      </c>
      <c r="AI631" s="228">
        <v>9.7079673348585729</v>
      </c>
      <c r="AJ631" s="228">
        <v>1.8851879671311988</v>
      </c>
      <c r="AM631" s="346"/>
      <c r="AN631" s="346"/>
      <c r="AO631" s="324"/>
    </row>
    <row r="632" spans="1:41" ht="12" customHeight="1" x14ac:dyDescent="0.2">
      <c r="A632" s="333">
        <v>632</v>
      </c>
      <c r="B632" s="592"/>
      <c r="C632" s="518"/>
      <c r="D632" s="627" t="s">
        <v>1272</v>
      </c>
      <c r="E632" s="628">
        <v>6.2665896297622162E-2</v>
      </c>
      <c r="F632" s="628">
        <v>7.6814490087517206E-3</v>
      </c>
      <c r="G632" s="628">
        <v>9.3843654382871951E-3</v>
      </c>
      <c r="H632" s="628">
        <v>4.968807512598538E-4</v>
      </c>
      <c r="I632" s="602">
        <v>0.21597593834711451</v>
      </c>
      <c r="J632" s="669">
        <v>5.5202607250211012E-2</v>
      </c>
      <c r="K632" s="604">
        <v>2.5344041939627565E-3</v>
      </c>
      <c r="L632" s="228">
        <v>61.715740793109333</v>
      </c>
      <c r="M632" s="228">
        <v>7.3396663759675329</v>
      </c>
      <c r="N632" s="228">
        <v>60.213413947668336</v>
      </c>
      <c r="O632" s="228">
        <v>3.1733195316025768</v>
      </c>
      <c r="P632" s="228">
        <v>420.43845105451652</v>
      </c>
      <c r="Q632" s="228">
        <v>102.50137666736636</v>
      </c>
      <c r="R632" s="228"/>
      <c r="S632" s="228"/>
      <c r="T632" s="631">
        <v>60.353481159605323</v>
      </c>
      <c r="U632" s="228">
        <v>6.196968043161891</v>
      </c>
      <c r="V632" s="228">
        <v>4.1838370101331901E-2</v>
      </c>
      <c r="W632" s="228">
        <v>0.83792891302383621</v>
      </c>
      <c r="X632" s="631">
        <v>177.75500414264107</v>
      </c>
      <c r="Y632" s="633">
        <v>167.61209045567693</v>
      </c>
      <c r="Z632" s="634">
        <v>0.28297407078476033</v>
      </c>
      <c r="AA632" s="634">
        <v>6.6595299566579261E-5</v>
      </c>
      <c r="AB632" s="635">
        <v>1.7114184009296908E-3</v>
      </c>
      <c r="AC632" s="635">
        <v>5.3615625635129424E-5</v>
      </c>
      <c r="AD632" s="636">
        <v>5.2853534139326898E-2</v>
      </c>
      <c r="AE632" s="636">
        <v>2.0523442112786068E-3</v>
      </c>
      <c r="AF632" s="637">
        <v>1.4672739009951528</v>
      </c>
      <c r="AG632" s="638">
        <v>6.6348701429052952E-5</v>
      </c>
      <c r="AH632" s="228">
        <v>60.213413947668336</v>
      </c>
      <c r="AI632" s="228">
        <v>8.3997365732063347</v>
      </c>
      <c r="AJ632" s="228">
        <v>2.3534064227825984</v>
      </c>
      <c r="AM632" s="346"/>
      <c r="AN632" s="346"/>
      <c r="AO632" s="324"/>
    </row>
    <row r="633" spans="1:41" ht="12" customHeight="1" x14ac:dyDescent="0.2">
      <c r="A633" s="29">
        <v>633</v>
      </c>
      <c r="B633" s="592"/>
      <c r="C633" s="518"/>
      <c r="D633" s="627" t="s">
        <v>1273</v>
      </c>
      <c r="E633" s="602">
        <v>5.33494447066548E-2</v>
      </c>
      <c r="F633" s="602">
        <v>8.4990190596849566E-3</v>
      </c>
      <c r="G633" s="602">
        <v>9.1471186992632351E-3</v>
      </c>
      <c r="H633" s="602">
        <v>4.5970434841521976E-4</v>
      </c>
      <c r="I633" s="602">
        <v>0.15773403078081372</v>
      </c>
      <c r="J633" s="639">
        <v>6.3693703627271725E-2</v>
      </c>
      <c r="K633" s="604">
        <v>2.8424029412524561E-3</v>
      </c>
      <c r="L633" s="223">
        <v>52.774569143847309</v>
      </c>
      <c r="M633" s="223">
        <v>8.1926847409259178</v>
      </c>
      <c r="N633" s="223">
        <v>58.698064038920798</v>
      </c>
      <c r="O633" s="223">
        <v>2.9365833546864635</v>
      </c>
      <c r="P633" s="223">
        <v>731.47536121943745</v>
      </c>
      <c r="Q633" s="223">
        <v>94.544038848024272</v>
      </c>
      <c r="R633" s="223"/>
      <c r="S633" s="223"/>
      <c r="T633" s="226">
        <v>58.273351670232621</v>
      </c>
      <c r="U633" s="223">
        <v>5.7536164997769887</v>
      </c>
      <c r="V633" s="223">
        <v>0.51742692524732259</v>
      </c>
      <c r="W633" s="223">
        <v>0.47194532301811476</v>
      </c>
      <c r="X633" s="226">
        <v>183.50246857086512</v>
      </c>
      <c r="Y633" s="633">
        <v>133.67887657408778</v>
      </c>
      <c r="Z633" s="634">
        <v>0.28302209831340908</v>
      </c>
      <c r="AA633" s="634">
        <v>4.187045108995489E-5</v>
      </c>
      <c r="AB633" s="635">
        <v>2.7210927390371471E-3</v>
      </c>
      <c r="AC633" s="635">
        <v>1.5172817373302366E-4</v>
      </c>
      <c r="AD633" s="636">
        <v>8.7852185701422572E-2</v>
      </c>
      <c r="AE633" s="636">
        <v>5.9467622411675412E-3</v>
      </c>
      <c r="AF633" s="637">
        <v>1.4672929622178652</v>
      </c>
      <c r="AG633" s="638">
        <v>5.3030300862316423E-5</v>
      </c>
      <c r="AH633" s="223">
        <v>58.698064038920798</v>
      </c>
      <c r="AI633" s="223">
        <v>10.02768108096476</v>
      </c>
      <c r="AJ633" s="223">
        <v>1.4794057191812977</v>
      </c>
      <c r="AM633" s="346"/>
      <c r="AN633" s="346"/>
      <c r="AO633" s="324"/>
    </row>
    <row r="634" spans="1:41" ht="12" customHeight="1" x14ac:dyDescent="0.2">
      <c r="A634" s="333">
        <v>634</v>
      </c>
      <c r="B634" s="592"/>
      <c r="C634" s="518"/>
      <c r="D634" s="627" t="s">
        <v>1274</v>
      </c>
      <c r="E634" s="628">
        <v>5.2105204863137695E-2</v>
      </c>
      <c r="F634" s="628">
        <v>5.1011245344641425E-3</v>
      </c>
      <c r="G634" s="628">
        <v>9.2530384140874118E-3</v>
      </c>
      <c r="H634" s="628">
        <v>3.6569904644253941E-4</v>
      </c>
      <c r="I634" s="602">
        <v>0.20184809208577867</v>
      </c>
      <c r="J634" s="669">
        <v>4.818255094463391E-2</v>
      </c>
      <c r="K634" s="604">
        <v>1.8628037203218086E-3</v>
      </c>
      <c r="L634" s="228">
        <v>51.574467114934855</v>
      </c>
      <c r="M634" s="228">
        <v>4.9230774459683122</v>
      </c>
      <c r="N634" s="228">
        <v>59.374641822595315</v>
      </c>
      <c r="O634" s="228">
        <v>2.3358339580291552</v>
      </c>
      <c r="P634" s="228">
        <v>108.24225902762778</v>
      </c>
      <c r="Q634" s="228">
        <v>91.313274223288005</v>
      </c>
      <c r="R634" s="228"/>
      <c r="S634" s="228"/>
      <c r="T634" s="631">
        <v>58.384672830906986</v>
      </c>
      <c r="U634" s="228">
        <v>4.4973689792980034</v>
      </c>
      <c r="V634" s="228">
        <v>2.4430520568534204</v>
      </c>
      <c r="W634" s="228">
        <v>0.11804591366569783</v>
      </c>
      <c r="X634" s="631">
        <v>229.25007387022794</v>
      </c>
      <c r="Y634" s="633">
        <v>248.42590309168321</v>
      </c>
      <c r="Z634" s="628"/>
      <c r="AA634" s="602"/>
      <c r="AB634" s="602"/>
      <c r="AC634" s="602"/>
      <c r="AD634" s="639"/>
      <c r="AE634" s="639"/>
      <c r="AF634" s="628"/>
      <c r="AG634" s="640"/>
      <c r="AH634" s="228">
        <v>59.374641822595315</v>
      </c>
      <c r="AI634" s="228"/>
      <c r="AJ634" s="228"/>
      <c r="AM634" s="346"/>
      <c r="AN634" s="346"/>
      <c r="AO634" s="324"/>
    </row>
    <row r="635" spans="1:41" ht="12" customHeight="1" x14ac:dyDescent="0.2">
      <c r="A635" s="29">
        <v>635</v>
      </c>
      <c r="B635" s="592"/>
      <c r="C635" s="518"/>
      <c r="D635" s="627" t="s">
        <v>1275</v>
      </c>
      <c r="E635" s="628">
        <v>5.9401960410906063E-2</v>
      </c>
      <c r="F635" s="628">
        <v>6.4145406082894482E-3</v>
      </c>
      <c r="G635" s="628">
        <v>9.6675290522060219E-3</v>
      </c>
      <c r="H635" s="628">
        <v>5.1233230569952505E-4</v>
      </c>
      <c r="I635" s="602">
        <v>0.24538130922918416</v>
      </c>
      <c r="J635" s="669">
        <v>5.0403585950333472E-2</v>
      </c>
      <c r="K635" s="604">
        <v>1.5471213418507539E-3</v>
      </c>
      <c r="L635" s="228">
        <v>58.592232947429906</v>
      </c>
      <c r="M635" s="228">
        <v>6.1480118703562514</v>
      </c>
      <c r="N635" s="228">
        <v>62.021579407478484</v>
      </c>
      <c r="O635" s="228">
        <v>3.2710829519450453</v>
      </c>
      <c r="P635" s="228">
        <v>213.64787321979279</v>
      </c>
      <c r="Q635" s="228">
        <v>71.103502946379322</v>
      </c>
      <c r="R635" s="228"/>
      <c r="S635" s="228"/>
      <c r="T635" s="631">
        <v>61.506532152900952</v>
      </c>
      <c r="U635" s="228">
        <v>6.2713375400821274</v>
      </c>
      <c r="V635" s="228">
        <v>0.30518990822153408</v>
      </c>
      <c r="W635" s="228">
        <v>0.58064538477837868</v>
      </c>
      <c r="X635" s="631">
        <v>469.77164133892035</v>
      </c>
      <c r="Y635" s="633">
        <v>353.17454649680838</v>
      </c>
      <c r="Z635" s="634">
        <v>0.28298661441430734</v>
      </c>
      <c r="AA635" s="634">
        <v>4.7785323247999593E-5</v>
      </c>
      <c r="AB635" s="635">
        <v>4.8205729587617744E-3</v>
      </c>
      <c r="AC635" s="635">
        <v>1.6050655676233205E-4</v>
      </c>
      <c r="AD635" s="636">
        <v>0.14215818426578561</v>
      </c>
      <c r="AE635" s="636">
        <v>4.1283058367612233E-3</v>
      </c>
      <c r="AF635" s="637">
        <v>1.4672313496830416</v>
      </c>
      <c r="AG635" s="638">
        <v>5.2367884923826784E-5</v>
      </c>
      <c r="AH635" s="228">
        <v>62.021579407478484</v>
      </c>
      <c r="AI635" s="228">
        <v>8.7536557775301098</v>
      </c>
      <c r="AJ635" s="228">
        <v>1.6886071924956618</v>
      </c>
      <c r="AM635" s="346"/>
      <c r="AN635" s="346"/>
      <c r="AO635" s="324"/>
    </row>
    <row r="636" spans="1:41" ht="12" customHeight="1" x14ac:dyDescent="0.2">
      <c r="A636" s="333">
        <v>636</v>
      </c>
      <c r="B636" s="592"/>
      <c r="C636" s="518"/>
      <c r="D636" s="627" t="s">
        <v>1276</v>
      </c>
      <c r="E636" s="602">
        <v>6.2951725340128092E-2</v>
      </c>
      <c r="F636" s="602">
        <v>8.7951619019117702E-3</v>
      </c>
      <c r="G636" s="602">
        <v>9.5522927239409267E-3</v>
      </c>
      <c r="H636" s="602">
        <v>1.1368828542820597E-3</v>
      </c>
      <c r="I636" s="602">
        <v>0.42593359662747282</v>
      </c>
      <c r="J636" s="639">
        <v>5.1043762890986992E-2</v>
      </c>
      <c r="K636" s="604">
        <v>2.712367879216214E-3</v>
      </c>
      <c r="L636" s="223">
        <v>61.988815277140894</v>
      </c>
      <c r="M636" s="223">
        <v>8.4015653137905311</v>
      </c>
      <c r="N636" s="223">
        <v>61.285789184326589</v>
      </c>
      <c r="O636" s="223">
        <v>7.259473142761685</v>
      </c>
      <c r="P636" s="223">
        <v>242.80679194002212</v>
      </c>
      <c r="Q636" s="223">
        <v>122.44295825180451</v>
      </c>
      <c r="R636" s="223"/>
      <c r="S636" s="223"/>
      <c r="T636" s="226">
        <v>61.548919816956293</v>
      </c>
      <c r="U636" s="223">
        <v>13.06920138492047</v>
      </c>
      <c r="V636" s="223">
        <v>6.9272549858736179E-3</v>
      </c>
      <c r="W636" s="223">
        <v>0.93366642425149826</v>
      </c>
      <c r="X636" s="226">
        <v>63.638849477783715</v>
      </c>
      <c r="Y636" s="633">
        <v>64.954618663364144</v>
      </c>
      <c r="Z636" s="634">
        <v>0.282966249876207</v>
      </c>
      <c r="AA636" s="634">
        <v>4.5335572049632258E-5</v>
      </c>
      <c r="AB636" s="635">
        <v>1.8070250792308412E-3</v>
      </c>
      <c r="AC636" s="635">
        <v>5.2706856736558433E-5</v>
      </c>
      <c r="AD636" s="636">
        <v>4.9901125345684048E-2</v>
      </c>
      <c r="AE636" s="636">
        <v>1.6889468700565537E-3</v>
      </c>
      <c r="AF636" s="637">
        <v>1.4672788746816472</v>
      </c>
      <c r="AG636" s="638">
        <v>4.9700001023713465E-5</v>
      </c>
      <c r="AH636" s="223">
        <v>61.285789184326589</v>
      </c>
      <c r="AI636" s="223">
        <v>8.1415911056155501</v>
      </c>
      <c r="AJ636" s="223">
        <v>1.602154747057849</v>
      </c>
      <c r="AM636" s="346"/>
      <c r="AN636" s="346"/>
      <c r="AO636" s="324"/>
    </row>
    <row r="637" spans="1:41" ht="12" customHeight="1" x14ac:dyDescent="0.2">
      <c r="A637" s="29">
        <v>637</v>
      </c>
      <c r="B637" s="592"/>
      <c r="C637" s="518"/>
      <c r="D637" s="627" t="s">
        <v>1277</v>
      </c>
      <c r="E637" s="602">
        <v>5.1121467710342872E-2</v>
      </c>
      <c r="F637" s="602">
        <v>8.4134696255755356E-3</v>
      </c>
      <c r="G637" s="602">
        <v>9.689736286380559E-3</v>
      </c>
      <c r="H637" s="602">
        <v>6.2754091996289362E-4</v>
      </c>
      <c r="I637" s="602">
        <v>0.19675613356491739</v>
      </c>
      <c r="J637" s="639">
        <v>4.9091136017642908E-2</v>
      </c>
      <c r="K637" s="604">
        <v>2.0761423790333698E-3</v>
      </c>
      <c r="L637" s="223">
        <v>50.62462169915247</v>
      </c>
      <c r="M637" s="223">
        <v>8.1274093806775358</v>
      </c>
      <c r="N637" s="223">
        <v>62.163364154330445</v>
      </c>
      <c r="O637" s="223">
        <v>4.0065661172141542</v>
      </c>
      <c r="P637" s="223">
        <v>152.18609326313282</v>
      </c>
      <c r="Q637" s="223">
        <v>99.077531115866435</v>
      </c>
      <c r="R637" s="223"/>
      <c r="S637" s="223"/>
      <c r="T637" s="226">
        <v>60.525558421572846</v>
      </c>
      <c r="U637" s="223">
        <v>7.6618428991042986</v>
      </c>
      <c r="V637" s="223">
        <v>1.9375659268983643</v>
      </c>
      <c r="W637" s="223">
        <v>0.16392786914238533</v>
      </c>
      <c r="X637" s="226">
        <v>148.24049150809608</v>
      </c>
      <c r="Y637" s="633">
        <v>155.53888257064543</v>
      </c>
      <c r="Z637" s="602"/>
      <c r="AA637" s="602"/>
      <c r="AB637" s="602"/>
      <c r="AC637" s="602"/>
      <c r="AD637" s="639"/>
      <c r="AE637" s="639"/>
      <c r="AF637" s="602"/>
      <c r="AG637" s="640"/>
      <c r="AH637" s="223">
        <v>62.163364154330445</v>
      </c>
      <c r="AI637" s="223"/>
      <c r="AJ637" s="223"/>
      <c r="AM637" s="346"/>
      <c r="AN637" s="346"/>
      <c r="AO637" s="324"/>
    </row>
    <row r="638" spans="1:41" ht="12" customHeight="1" x14ac:dyDescent="0.2">
      <c r="A638" s="333">
        <v>638</v>
      </c>
      <c r="B638" s="592"/>
      <c r="C638" s="518"/>
      <c r="D638" s="627" t="s">
        <v>1278</v>
      </c>
      <c r="E638" s="628">
        <v>5.6621223402006163E-2</v>
      </c>
      <c r="F638" s="628">
        <v>6.0875466832112143E-3</v>
      </c>
      <c r="G638" s="628">
        <v>8.9004952100404933E-3</v>
      </c>
      <c r="H638" s="628">
        <v>4.8797967387027396E-4</v>
      </c>
      <c r="I638" s="602">
        <v>0.25497318566264898</v>
      </c>
      <c r="J638" s="669">
        <v>5.961337145314996E-2</v>
      </c>
      <c r="K638" s="604">
        <v>2.4777164169390159E-3</v>
      </c>
      <c r="L638" s="228">
        <v>55.923533585953606</v>
      </c>
      <c r="M638" s="228">
        <v>5.849959854242714</v>
      </c>
      <c r="N638" s="228">
        <v>57.122444954886262</v>
      </c>
      <c r="O638" s="228">
        <v>3.1179676342258444</v>
      </c>
      <c r="P638" s="228">
        <v>589.57015566023904</v>
      </c>
      <c r="Q638" s="228">
        <v>90.145226839558262</v>
      </c>
      <c r="R638" s="228"/>
      <c r="S638" s="228"/>
      <c r="T638" s="631">
        <v>56.946545868300376</v>
      </c>
      <c r="U638" s="228">
        <v>5.9923894664906676</v>
      </c>
      <c r="V638" s="228">
        <v>4.1527681320579317E-2</v>
      </c>
      <c r="W638" s="228">
        <v>0.83852334475420487</v>
      </c>
      <c r="X638" s="631">
        <v>87.878543699168489</v>
      </c>
      <c r="Y638" s="633">
        <v>127.15813155033933</v>
      </c>
      <c r="Z638" s="634">
        <v>0.28298912336611021</v>
      </c>
      <c r="AA638" s="634">
        <v>3.4974450692521851E-5</v>
      </c>
      <c r="AB638" s="635">
        <v>1.1685341609072664E-3</v>
      </c>
      <c r="AC638" s="635">
        <v>4.9466677901637213E-5</v>
      </c>
      <c r="AD638" s="636">
        <v>3.160808540456312E-2</v>
      </c>
      <c r="AE638" s="636">
        <v>1.6471964763407037E-3</v>
      </c>
      <c r="AF638" s="637">
        <v>1.4672726244340191</v>
      </c>
      <c r="AG638" s="638">
        <v>5.0890504130200356E-5</v>
      </c>
      <c r="AH638" s="228">
        <v>57.122444954886262</v>
      </c>
      <c r="AI638" s="228">
        <v>8.8882161881768162</v>
      </c>
      <c r="AJ638" s="228">
        <v>1.2358938137447253</v>
      </c>
      <c r="AM638" s="346"/>
      <c r="AN638" s="346"/>
      <c r="AO638" s="324"/>
    </row>
    <row r="639" spans="1:41" ht="12" customHeight="1" x14ac:dyDescent="0.2">
      <c r="A639" s="29">
        <v>639</v>
      </c>
      <c r="B639" s="592"/>
      <c r="C639" s="518"/>
      <c r="D639" s="627" t="s">
        <v>1279</v>
      </c>
      <c r="E639" s="602">
        <v>6.3842730465721281E-2</v>
      </c>
      <c r="F639" s="602">
        <v>1.1390968118761002E-2</v>
      </c>
      <c r="G639" s="602">
        <v>8.3216425916633995E-3</v>
      </c>
      <c r="H639" s="602">
        <v>8.0674979120310341E-4</v>
      </c>
      <c r="I639" s="602">
        <v>0.27167559278375014</v>
      </c>
      <c r="J639" s="639">
        <v>6.1762689478633996E-2</v>
      </c>
      <c r="K639" s="604">
        <v>2.7118188282587415E-3</v>
      </c>
      <c r="L639" s="223">
        <v>62.839590071434699</v>
      </c>
      <c r="M639" s="223">
        <v>10.872091951895483</v>
      </c>
      <c r="N639" s="223">
        <v>53.422779200725842</v>
      </c>
      <c r="O639" s="223">
        <v>5.1577225715991322</v>
      </c>
      <c r="P639" s="223">
        <v>665.90197971305372</v>
      </c>
      <c r="Q639" s="223">
        <v>94.025737703029137</v>
      </c>
      <c r="R639" s="223"/>
      <c r="S639" s="223"/>
      <c r="T639" s="226">
        <v>54.33771988488602</v>
      </c>
      <c r="U639" s="223">
        <v>10.100931947522044</v>
      </c>
      <c r="V639" s="223">
        <v>0.76976459017787546</v>
      </c>
      <c r="W639" s="223">
        <v>0.38028889200321658</v>
      </c>
      <c r="X639" s="226">
        <v>108.13620619745681</v>
      </c>
      <c r="Y639" s="633">
        <v>116.23407232172505</v>
      </c>
      <c r="Z639" s="602"/>
      <c r="AA639" s="602"/>
      <c r="AB639" s="602"/>
      <c r="AC639" s="602"/>
      <c r="AD639" s="639"/>
      <c r="AE639" s="639"/>
      <c r="AF639" s="602"/>
      <c r="AG639" s="640"/>
      <c r="AH639" s="223">
        <v>53.422779200725842</v>
      </c>
      <c r="AI639" s="223"/>
      <c r="AJ639" s="223"/>
      <c r="AM639" s="346"/>
      <c r="AN639" s="346"/>
      <c r="AO639" s="324"/>
    </row>
    <row r="640" spans="1:41" ht="12" customHeight="1" x14ac:dyDescent="0.2">
      <c r="A640" s="333">
        <v>640</v>
      </c>
      <c r="B640" s="592"/>
      <c r="C640" s="518"/>
      <c r="D640" s="627" t="s">
        <v>1280</v>
      </c>
      <c r="E640" s="628">
        <v>6.6383186761450663E-2</v>
      </c>
      <c r="F640" s="628">
        <v>1.0693912721526533E-2</v>
      </c>
      <c r="G640" s="628">
        <v>8.7377063249633943E-3</v>
      </c>
      <c r="H640" s="628">
        <v>8.2713092009644264E-4</v>
      </c>
      <c r="I640" s="602">
        <v>0.29381115355885429</v>
      </c>
      <c r="J640" s="669">
        <v>6.3970562808868814E-2</v>
      </c>
      <c r="K640" s="604">
        <v>3.1039998184815582E-3</v>
      </c>
      <c r="L640" s="228">
        <v>65.261434132449992</v>
      </c>
      <c r="M640" s="228">
        <v>10.182472759554871</v>
      </c>
      <c r="N640" s="228">
        <v>56.082214274351564</v>
      </c>
      <c r="O640" s="228">
        <v>5.2858423555892031</v>
      </c>
      <c r="P640" s="228">
        <v>740.65744334447788</v>
      </c>
      <c r="Q640" s="228">
        <v>102.64520300312253</v>
      </c>
      <c r="R640" s="228"/>
      <c r="S640" s="228"/>
      <c r="T640" s="631">
        <v>57.171751426546351</v>
      </c>
      <c r="U640" s="228">
        <v>10.29800940946048</v>
      </c>
      <c r="V640" s="228">
        <v>0.8367615064069539</v>
      </c>
      <c r="W640" s="228">
        <v>0.36032616968093312</v>
      </c>
      <c r="X640" s="631">
        <v>85.887237162114744</v>
      </c>
      <c r="Y640" s="633">
        <v>115.22900393284903</v>
      </c>
      <c r="Z640" s="628"/>
      <c r="AA640" s="602"/>
      <c r="AB640" s="602"/>
      <c r="AC640" s="602"/>
      <c r="AD640" s="639"/>
      <c r="AE640" s="639"/>
      <c r="AF640" s="628"/>
      <c r="AG640" s="640"/>
      <c r="AH640" s="228">
        <v>56.082214274351564</v>
      </c>
      <c r="AI640" s="228"/>
      <c r="AJ640" s="228"/>
      <c r="AM640" s="346"/>
      <c r="AN640" s="346"/>
      <c r="AO640" s="324"/>
    </row>
    <row r="641" spans="1:41" ht="12" customHeight="1" x14ac:dyDescent="0.2">
      <c r="A641" s="29">
        <v>641</v>
      </c>
      <c r="B641" s="592"/>
      <c r="C641" s="518"/>
      <c r="D641" s="627" t="s">
        <v>1281</v>
      </c>
      <c r="E641" s="628">
        <v>5.0764021698254343E-2</v>
      </c>
      <c r="F641" s="628">
        <v>5.3427845865012379E-3</v>
      </c>
      <c r="G641" s="628">
        <v>9.6491042160537117E-3</v>
      </c>
      <c r="H641" s="628">
        <v>4.1802297235581364E-4</v>
      </c>
      <c r="I641" s="602">
        <v>0.20581238857155446</v>
      </c>
      <c r="J641" s="669">
        <v>4.4760065969211317E-2</v>
      </c>
      <c r="K641" s="604">
        <v>1.9412930042934497E-3</v>
      </c>
      <c r="L641" s="228">
        <v>50.279270224529668</v>
      </c>
      <c r="M641" s="228">
        <v>5.1628841626755797</v>
      </c>
      <c r="N641" s="228">
        <v>61.903941466879644</v>
      </c>
      <c r="O641" s="228">
        <v>2.6689957988276971</v>
      </c>
      <c r="P641" s="228">
        <v>-68.695525650645536</v>
      </c>
      <c r="Q641" s="228">
        <v>105.92571825198749</v>
      </c>
      <c r="R641" s="228"/>
      <c r="S641" s="228"/>
      <c r="T641" s="631">
        <v>60.096379571586198</v>
      </c>
      <c r="U641" s="228">
        <v>5.0806654796180375</v>
      </c>
      <c r="V641" s="228">
        <v>4.8471956970135608</v>
      </c>
      <c r="W641" s="228">
        <v>2.7691081190900559E-2</v>
      </c>
      <c r="X641" s="631">
        <v>320.24618253367947</v>
      </c>
      <c r="Y641" s="633">
        <v>210.18765420680162</v>
      </c>
      <c r="Z641" s="628"/>
      <c r="AA641" s="628"/>
      <c r="AB641" s="628"/>
      <c r="AC641" s="628"/>
      <c r="AD641" s="669"/>
      <c r="AE641" s="669"/>
      <c r="AF641" s="628"/>
      <c r="AG641" s="640"/>
      <c r="AH641" s="228">
        <v>61.903941466879644</v>
      </c>
      <c r="AI641" s="228"/>
      <c r="AJ641" s="228"/>
      <c r="AM641" s="346"/>
      <c r="AN641" s="346"/>
      <c r="AO641" s="324"/>
    </row>
    <row r="642" spans="1:41" ht="12" customHeight="1" x14ac:dyDescent="0.2">
      <c r="A642" s="333">
        <v>642</v>
      </c>
      <c r="B642" s="592"/>
      <c r="C642" s="518"/>
      <c r="D642" s="627" t="s">
        <v>1282</v>
      </c>
      <c r="E642" s="602">
        <v>6.0991921986413303E-2</v>
      </c>
      <c r="F642" s="602">
        <v>7.7407268922566955E-3</v>
      </c>
      <c r="G642" s="602">
        <v>9.6709456202393948E-3</v>
      </c>
      <c r="H642" s="602">
        <v>5.5725382116942018E-4</v>
      </c>
      <c r="I642" s="602">
        <v>0.22700984512996372</v>
      </c>
      <c r="J642" s="639">
        <v>5.8916797529792307E-2</v>
      </c>
      <c r="K642" s="604">
        <v>2.7161001089543654E-3</v>
      </c>
      <c r="L642" s="223">
        <v>60.114988087480512</v>
      </c>
      <c r="M642" s="223">
        <v>7.4079761998297222</v>
      </c>
      <c r="N642" s="223">
        <v>62.043393098348794</v>
      </c>
      <c r="O642" s="223">
        <v>3.5578808634683172</v>
      </c>
      <c r="P642" s="223">
        <v>564.02304487886636</v>
      </c>
      <c r="Q642" s="223">
        <v>100.41792842858834</v>
      </c>
      <c r="R642" s="223"/>
      <c r="S642" s="223"/>
      <c r="T642" s="226">
        <v>61.810868510279775</v>
      </c>
      <c r="U642" s="223">
        <v>6.8855330669090202</v>
      </c>
      <c r="V642" s="223">
        <v>6.7017845941460236E-2</v>
      </c>
      <c r="W642" s="223">
        <v>0.79572828925110084</v>
      </c>
      <c r="X642" s="226">
        <v>130.29830790212134</v>
      </c>
      <c r="Y642" s="633">
        <v>166.73325661026621</v>
      </c>
      <c r="Z642" s="634">
        <v>0.28299443018677267</v>
      </c>
      <c r="AA642" s="634">
        <v>2.839739640162143E-5</v>
      </c>
      <c r="AB642" s="635">
        <v>1.5902554314697062E-3</v>
      </c>
      <c r="AC642" s="635">
        <v>1.4283134169669734E-5</v>
      </c>
      <c r="AD642" s="636">
        <v>4.342737496343424E-2</v>
      </c>
      <c r="AE642" s="636">
        <v>3.8952359103398295E-4</v>
      </c>
      <c r="AF642" s="637">
        <v>1.4672761816897972</v>
      </c>
      <c r="AG642" s="638">
        <v>4.4695076340938662E-5</v>
      </c>
      <c r="AH642" s="223">
        <v>62.043393098348794</v>
      </c>
      <c r="AI642" s="223">
        <v>9.1629232158441773</v>
      </c>
      <c r="AJ642" s="223">
        <v>1.0034613184040235</v>
      </c>
      <c r="AM642" s="346"/>
      <c r="AN642" s="346"/>
      <c r="AO642" s="324"/>
    </row>
    <row r="643" spans="1:41" ht="12" customHeight="1" x14ac:dyDescent="0.2">
      <c r="A643" s="29">
        <v>643</v>
      </c>
      <c r="B643" s="642" t="s">
        <v>287</v>
      </c>
      <c r="C643" s="518"/>
      <c r="D643" s="643" t="s">
        <v>1283</v>
      </c>
      <c r="E643" s="644">
        <v>6.1122668722925724E-2</v>
      </c>
      <c r="F643" s="644">
        <v>3.9756885586341301E-3</v>
      </c>
      <c r="G643" s="644">
        <v>9.1871798086617367E-3</v>
      </c>
      <c r="H643" s="644">
        <v>3.1961978420391143E-4</v>
      </c>
      <c r="I643" s="644">
        <v>0.26743078185220048</v>
      </c>
      <c r="J643" s="650">
        <v>4.444447034317605E-2</v>
      </c>
      <c r="K643" s="664">
        <v>1.2007139100899936E-3</v>
      </c>
      <c r="L643" s="647">
        <v>60.240106703857521</v>
      </c>
      <c r="M643" s="647">
        <v>3.8043167924426751</v>
      </c>
      <c r="N643" s="647">
        <v>58.953968627176799</v>
      </c>
      <c r="O643" s="647">
        <v>2.0416445541510555</v>
      </c>
      <c r="P643" s="647">
        <v>-86.005678476015575</v>
      </c>
      <c r="Q643" s="647">
        <v>66.202144204889478</v>
      </c>
      <c r="R643" s="647"/>
      <c r="S643" s="647"/>
      <c r="T643" s="648">
        <v>59.139150561627389</v>
      </c>
      <c r="U643" s="647">
        <v>3.9331787780678389</v>
      </c>
      <c r="V643" s="647">
        <v>0.11407792053328415</v>
      </c>
      <c r="W643" s="647">
        <v>0.73554697167340988</v>
      </c>
      <c r="X643" s="648">
        <v>343.86146486861173</v>
      </c>
      <c r="Y643" s="649">
        <v>712.66691162367761</v>
      </c>
      <c r="Z643" s="652">
        <v>0.28299386772676838</v>
      </c>
      <c r="AA643" s="652">
        <v>2.6885053057612338E-5</v>
      </c>
      <c r="AB643" s="653">
        <v>3.6550314989418809E-3</v>
      </c>
      <c r="AC643" s="653">
        <v>2.3149532066092924E-5</v>
      </c>
      <c r="AD643" s="654">
        <v>0.10208814777375766</v>
      </c>
      <c r="AE643" s="654">
        <v>5.6322589074549363E-4</v>
      </c>
      <c r="AF643" s="655">
        <v>1.4672563753473669</v>
      </c>
      <c r="AG643" s="656">
        <v>4.2363821310443884E-5</v>
      </c>
      <c r="AH643" s="647">
        <v>58.953968627176799</v>
      </c>
      <c r="AI643" s="647">
        <v>8.9979844770610029</v>
      </c>
      <c r="AJ643" s="647">
        <v>0.95002246068349283</v>
      </c>
      <c r="AM643" s="346"/>
      <c r="AN643" s="346"/>
      <c r="AO643" s="324"/>
    </row>
    <row r="644" spans="1:41" ht="12" customHeight="1" x14ac:dyDescent="0.2">
      <c r="A644" s="333">
        <v>644</v>
      </c>
      <c r="B644" s="592"/>
      <c r="C644" s="518"/>
      <c r="D644" s="627" t="s">
        <v>1284</v>
      </c>
      <c r="E644" s="602">
        <v>6.8413545463570216E-2</v>
      </c>
      <c r="F644" s="602">
        <v>1.2905518887736252E-2</v>
      </c>
      <c r="G644" s="602">
        <v>1.0201513044155536E-2</v>
      </c>
      <c r="H644" s="602">
        <v>7.9067820695183681E-4</v>
      </c>
      <c r="I644" s="602">
        <v>0.205433758098577</v>
      </c>
      <c r="J644" s="639">
        <v>5.5535902428068537E-2</v>
      </c>
      <c r="K644" s="604">
        <v>2.1328378345486718E-3</v>
      </c>
      <c r="L644" s="223">
        <v>67.192852153331543</v>
      </c>
      <c r="M644" s="223">
        <v>12.26495604415779</v>
      </c>
      <c r="N644" s="223">
        <v>65.430000435947093</v>
      </c>
      <c r="O644" s="223">
        <v>5.0455667913435276</v>
      </c>
      <c r="P644" s="223">
        <v>433.86198860878085</v>
      </c>
      <c r="Q644" s="223">
        <v>85.542496568425449</v>
      </c>
      <c r="R644" s="223"/>
      <c r="S644" s="223"/>
      <c r="T644" s="226">
        <v>65.578751247082423</v>
      </c>
      <c r="U644" s="223">
        <v>9.8759755701955179</v>
      </c>
      <c r="V644" s="223">
        <v>2.0624229793130031E-2</v>
      </c>
      <c r="W644" s="223">
        <v>0.88580571619264992</v>
      </c>
      <c r="X644" s="226">
        <v>129.47273294979203</v>
      </c>
      <c r="Y644" s="633">
        <v>282.12202884807039</v>
      </c>
      <c r="Z644" s="634">
        <v>0.28299933256608639</v>
      </c>
      <c r="AA644" s="634">
        <v>4.0145865971300665E-5</v>
      </c>
      <c r="AB644" s="635">
        <v>2.128985305111822E-3</v>
      </c>
      <c r="AC644" s="635">
        <v>3.824972418053774E-5</v>
      </c>
      <c r="AD644" s="636">
        <v>5.3588092109705041E-2</v>
      </c>
      <c r="AE644" s="636">
        <v>1.1681943269457303E-3</v>
      </c>
      <c r="AF644" s="637">
        <v>1.4672332679652411</v>
      </c>
      <c r="AG644" s="638">
        <v>5.158814098667189E-5</v>
      </c>
      <c r="AH644" s="223">
        <v>65.430000435947093</v>
      </c>
      <c r="AI644" s="223">
        <v>9.3838679439680686</v>
      </c>
      <c r="AJ644" s="223">
        <v>1.418585182066666</v>
      </c>
      <c r="AM644" s="346"/>
      <c r="AN644" s="346"/>
      <c r="AO644" s="324"/>
    </row>
    <row r="645" spans="1:41" ht="12" customHeight="1" x14ac:dyDescent="0.2">
      <c r="A645" s="29">
        <v>645</v>
      </c>
      <c r="B645" s="592"/>
      <c r="C645" s="518"/>
      <c r="D645" s="627" t="s">
        <v>1285</v>
      </c>
      <c r="E645" s="628">
        <v>5.6591193500998206E-2</v>
      </c>
      <c r="F645" s="628">
        <v>5.1776310616860706E-3</v>
      </c>
      <c r="G645" s="628">
        <v>8.8499504612488591E-3</v>
      </c>
      <c r="H645" s="628">
        <v>5.2238947278687991E-4</v>
      </c>
      <c r="I645" s="602">
        <v>0.3225828936369346</v>
      </c>
      <c r="J645" s="669">
        <v>4.807635882194608E-2</v>
      </c>
      <c r="K645" s="604">
        <v>1.8368345585388121E-3</v>
      </c>
      <c r="L645" s="228">
        <v>55.894675291981123</v>
      </c>
      <c r="M645" s="228">
        <v>4.9756981398191975</v>
      </c>
      <c r="N645" s="228">
        <v>56.799478964510172</v>
      </c>
      <c r="O645" s="228">
        <v>3.3379977908699785</v>
      </c>
      <c r="P645" s="228">
        <v>103.02852532232423</v>
      </c>
      <c r="Q645" s="228">
        <v>90.326793180647741</v>
      </c>
      <c r="R645" s="228"/>
      <c r="S645" s="228"/>
      <c r="T645" s="631">
        <v>56.591346590396029</v>
      </c>
      <c r="U645" s="228">
        <v>6.2645043338649122</v>
      </c>
      <c r="V645" s="228">
        <v>3.2523949135713492E-2</v>
      </c>
      <c r="W645" s="228">
        <v>0.85688318061270496</v>
      </c>
      <c r="X645" s="631">
        <v>75.496584120056582</v>
      </c>
      <c r="Y645" s="633">
        <v>47.525807982305338</v>
      </c>
      <c r="Z645" s="628"/>
      <c r="AA645" s="602"/>
      <c r="AB645" s="602"/>
      <c r="AC645" s="602"/>
      <c r="AD645" s="639"/>
      <c r="AE645" s="639"/>
      <c r="AF645" s="602"/>
      <c r="AG645" s="640"/>
      <c r="AH645" s="228">
        <v>56.799478964510172</v>
      </c>
      <c r="AI645" s="228"/>
      <c r="AJ645" s="228"/>
      <c r="AM645" s="346"/>
      <c r="AN645" s="346"/>
      <c r="AO645" s="324"/>
    </row>
    <row r="646" spans="1:41" ht="12" customHeight="1" x14ac:dyDescent="0.2">
      <c r="A646" s="333">
        <v>646</v>
      </c>
      <c r="B646" s="592"/>
      <c r="C646" s="518"/>
      <c r="D646" s="627" t="s">
        <v>1286</v>
      </c>
      <c r="E646" s="628">
        <v>6.2793888432188014E-2</v>
      </c>
      <c r="F646" s="628">
        <v>5.7850639481108719E-3</v>
      </c>
      <c r="G646" s="628">
        <v>1.0091042493100066E-2</v>
      </c>
      <c r="H646" s="628">
        <v>4.2990639349690707E-4</v>
      </c>
      <c r="I646" s="602">
        <v>0.23121557547366109</v>
      </c>
      <c r="J646" s="669">
        <v>4.6609205439774135E-2</v>
      </c>
      <c r="K646" s="604">
        <v>2.9698826059996256E-3</v>
      </c>
      <c r="L646" s="228">
        <v>61.838030610568211</v>
      </c>
      <c r="M646" s="228">
        <v>5.5269944237110558</v>
      </c>
      <c r="N646" s="228">
        <v>64.725014491423579</v>
      </c>
      <c r="O646" s="228">
        <v>2.7436681996293135</v>
      </c>
      <c r="P646" s="228">
        <v>29.250093662067858</v>
      </c>
      <c r="Q646" s="228">
        <v>152.74133389921391</v>
      </c>
      <c r="R646" s="228"/>
      <c r="S646" s="228"/>
      <c r="T646" s="631">
        <v>64.349192149047482</v>
      </c>
      <c r="U646" s="228">
        <v>5.2927453784310305</v>
      </c>
      <c r="V646" s="228">
        <v>0.26889154115422553</v>
      </c>
      <c r="W646" s="228">
        <v>0.60407541715613267</v>
      </c>
      <c r="X646" s="631">
        <v>153.07451643242487</v>
      </c>
      <c r="Y646" s="633">
        <v>427.6040906077057</v>
      </c>
      <c r="Z646" s="634">
        <v>0.28297473108376536</v>
      </c>
      <c r="AA646" s="634">
        <v>3.7035576389951488E-5</v>
      </c>
      <c r="AB646" s="635">
        <v>3.1505622196041864E-3</v>
      </c>
      <c r="AC646" s="635">
        <v>1.7246168501279101E-4</v>
      </c>
      <c r="AD646" s="636">
        <v>8.5147630633714971E-2</v>
      </c>
      <c r="AE646" s="636">
        <v>4.0955894989350618E-3</v>
      </c>
      <c r="AF646" s="637">
        <v>1.4672661052510725</v>
      </c>
      <c r="AG646" s="638">
        <v>5.9792525862914702E-5</v>
      </c>
      <c r="AH646" s="228">
        <v>64.725014491423579</v>
      </c>
      <c r="AI646" s="228">
        <v>8.45554716967691</v>
      </c>
      <c r="AJ646" s="228">
        <v>1.3087944724996778</v>
      </c>
      <c r="AM646" s="346"/>
      <c r="AN646" s="346"/>
      <c r="AO646" s="324"/>
    </row>
    <row r="647" spans="1:41" ht="12" customHeight="1" x14ac:dyDescent="0.2">
      <c r="A647" s="29">
        <v>647</v>
      </c>
      <c r="B647" s="592"/>
      <c r="C647" s="518"/>
      <c r="D647" s="627" t="s">
        <v>1287</v>
      </c>
      <c r="E647" s="628">
        <v>6.6453419906435121E-2</v>
      </c>
      <c r="F647" s="628">
        <v>6.0259360303520299E-3</v>
      </c>
      <c r="G647" s="628">
        <v>9.3682122293508446E-3</v>
      </c>
      <c r="H647" s="628">
        <v>4.7936223040361453E-4</v>
      </c>
      <c r="I647" s="602">
        <v>0.28214341263054532</v>
      </c>
      <c r="J647" s="669">
        <v>5.2039074947342057E-2</v>
      </c>
      <c r="K647" s="604">
        <v>1.2962218685637621E-3</v>
      </c>
      <c r="L647" s="228">
        <v>65.328306151616374</v>
      </c>
      <c r="M647" s="228">
        <v>5.7373657498947024</v>
      </c>
      <c r="N647" s="228">
        <v>60.110250958475262</v>
      </c>
      <c r="O647" s="228">
        <v>3.0614868221550089</v>
      </c>
      <c r="P647" s="228">
        <v>287.1273847033699</v>
      </c>
      <c r="Q647" s="228">
        <v>56.938735149840099</v>
      </c>
      <c r="R647" s="228"/>
      <c r="S647" s="228"/>
      <c r="T647" s="631">
        <v>60.814253771406705</v>
      </c>
      <c r="U647" s="228">
        <v>5.9259060797071053</v>
      </c>
      <c r="V647" s="228">
        <v>0.83772430143753329</v>
      </c>
      <c r="W647" s="228">
        <v>0.36005132772509207</v>
      </c>
      <c r="X647" s="631">
        <v>245.0789642851372</v>
      </c>
      <c r="Y647" s="633">
        <v>708.28234014084444</v>
      </c>
      <c r="Z647" s="628"/>
      <c r="AA647" s="602"/>
      <c r="AB647" s="602"/>
      <c r="AC647" s="602"/>
      <c r="AD647" s="639"/>
      <c r="AE647" s="639"/>
      <c r="AF647" s="602"/>
      <c r="AG647" s="640"/>
      <c r="AH647" s="228">
        <v>60.110250958475262</v>
      </c>
      <c r="AI647" s="228"/>
      <c r="AJ647" s="228"/>
      <c r="AM647" s="346"/>
      <c r="AN647" s="346"/>
      <c r="AO647" s="324"/>
    </row>
    <row r="648" spans="1:41" ht="12" customHeight="1" x14ac:dyDescent="0.2">
      <c r="A648" s="333">
        <v>648</v>
      </c>
      <c r="B648" s="592"/>
      <c r="C648" s="518"/>
      <c r="D648" s="627" t="s">
        <v>1288</v>
      </c>
      <c r="E648" s="628">
        <v>6.1987253232196927E-2</v>
      </c>
      <c r="F648" s="628">
        <v>7.0748338499986921E-3</v>
      </c>
      <c r="G648" s="628">
        <v>9.6179868234346211E-3</v>
      </c>
      <c r="H648" s="628">
        <v>6.5411379289523005E-4</v>
      </c>
      <c r="I648" s="602">
        <v>0.29793757654298714</v>
      </c>
      <c r="J648" s="669">
        <v>5.8343856237441816E-2</v>
      </c>
      <c r="K648" s="604">
        <v>3.3713251076202522E-3</v>
      </c>
      <c r="L648" s="228">
        <v>61.067086502003072</v>
      </c>
      <c r="M648" s="228">
        <v>6.7643621653958395</v>
      </c>
      <c r="N648" s="228">
        <v>61.705259873941912</v>
      </c>
      <c r="O648" s="228">
        <v>4.1765187291297616</v>
      </c>
      <c r="P648" s="228">
        <v>542.69851269895628</v>
      </c>
      <c r="Q648" s="228">
        <v>126.3220326755751</v>
      </c>
      <c r="R648" s="228"/>
      <c r="S648" s="228"/>
      <c r="T648" s="631">
        <v>61.580884225414707</v>
      </c>
      <c r="U648" s="228">
        <v>7.9204943921710687</v>
      </c>
      <c r="V648" s="228">
        <v>8.7872940493514233E-3</v>
      </c>
      <c r="W648" s="228">
        <v>0.92531478945186707</v>
      </c>
      <c r="X648" s="631">
        <v>105.80784914951948</v>
      </c>
      <c r="Y648" s="633">
        <v>133.04848732942341</v>
      </c>
      <c r="Z648" s="634">
        <v>0.28297730668518695</v>
      </c>
      <c r="AA648" s="634">
        <v>3.5588123815925142E-5</v>
      </c>
      <c r="AB648" s="635">
        <v>2.8389615528517198E-3</v>
      </c>
      <c r="AC648" s="635">
        <v>2.3778450434364194E-4</v>
      </c>
      <c r="AD648" s="636">
        <v>7.3232639112265241E-2</v>
      </c>
      <c r="AE648" s="636">
        <v>6.3565893669914565E-3</v>
      </c>
      <c r="AF648" s="637">
        <v>1.4672868156485543</v>
      </c>
      <c r="AG648" s="638">
        <v>3.6455733179229428E-5</v>
      </c>
      <c r="AH648" s="228">
        <v>61.705259873941912</v>
      </c>
      <c r="AI648" s="228">
        <v>8.4993002375956372</v>
      </c>
      <c r="AJ648" s="228">
        <v>1.2576317243529718</v>
      </c>
      <c r="AM648" s="346"/>
      <c r="AN648" s="346"/>
      <c r="AO648" s="324"/>
    </row>
    <row r="649" spans="1:41" ht="12" customHeight="1" x14ac:dyDescent="0.2">
      <c r="A649" s="29">
        <v>649</v>
      </c>
      <c r="B649" s="592"/>
      <c r="C649" s="518"/>
      <c r="D649" s="627" t="s">
        <v>1289</v>
      </c>
      <c r="E649" s="628">
        <v>6.4042677183073229E-2</v>
      </c>
      <c r="F649" s="628">
        <v>5.2762920830710623E-3</v>
      </c>
      <c r="G649" s="628">
        <v>9.6265440908016777E-3</v>
      </c>
      <c r="H649" s="628">
        <v>4.3546335968126961E-4</v>
      </c>
      <c r="I649" s="602">
        <v>0.27453130112325946</v>
      </c>
      <c r="J649" s="669">
        <v>4.9818888297753001E-2</v>
      </c>
      <c r="K649" s="604">
        <v>1.2927375616340589E-3</v>
      </c>
      <c r="L649" s="228">
        <v>63.030410975813695</v>
      </c>
      <c r="M649" s="228">
        <v>5.035002523927731</v>
      </c>
      <c r="N649" s="228">
        <v>61.759897822809904</v>
      </c>
      <c r="O649" s="228">
        <v>2.78041142447089</v>
      </c>
      <c r="P649" s="228">
        <v>186.55203325856618</v>
      </c>
      <c r="Q649" s="228">
        <v>60.407945395692927</v>
      </c>
      <c r="R649" s="228"/>
      <c r="S649" s="228"/>
      <c r="T649" s="631">
        <v>61.953903105230076</v>
      </c>
      <c r="U649" s="228">
        <v>5.3432450575167341</v>
      </c>
      <c r="V649" s="228">
        <v>6.3506237217680922E-2</v>
      </c>
      <c r="W649" s="228">
        <v>0.801038038583884</v>
      </c>
      <c r="X649" s="631">
        <v>217.35426249172542</v>
      </c>
      <c r="Y649" s="633">
        <v>731.06099394096918</v>
      </c>
      <c r="Z649" s="634">
        <v>0.28298552477118827</v>
      </c>
      <c r="AA649" s="634">
        <v>2.9672652856563786E-5</v>
      </c>
      <c r="AB649" s="635">
        <v>3.8335353993952316E-3</v>
      </c>
      <c r="AC649" s="635">
        <v>4.9931613488726285E-5</v>
      </c>
      <c r="AD649" s="636">
        <v>0.10320951111674223</v>
      </c>
      <c r="AE649" s="636">
        <v>1.2244316350617031E-3</v>
      </c>
      <c r="AF649" s="637">
        <v>1.4672521776010781</v>
      </c>
      <c r="AG649" s="638">
        <v>4.0181732776673047E-5</v>
      </c>
      <c r="AH649" s="228">
        <v>61.759897822809904</v>
      </c>
      <c r="AI649" s="228">
        <v>8.750478628711388</v>
      </c>
      <c r="AJ649" s="228">
        <v>1.0485572673922459</v>
      </c>
      <c r="AM649" s="346"/>
      <c r="AN649" s="346"/>
      <c r="AO649" s="324"/>
    </row>
    <row r="650" spans="1:41" ht="12" customHeight="1" x14ac:dyDescent="0.2">
      <c r="A650" s="333">
        <v>650</v>
      </c>
      <c r="B650" s="592"/>
      <c r="C650" s="518"/>
      <c r="D650" s="627" t="s">
        <v>1290</v>
      </c>
      <c r="E650" s="628">
        <v>6.0043999417277907E-2</v>
      </c>
      <c r="F650" s="628">
        <v>1.3076790145453267E-2</v>
      </c>
      <c r="G650" s="628">
        <v>9.0776559032436435E-3</v>
      </c>
      <c r="H650" s="628">
        <v>7.7699821145252681E-4</v>
      </c>
      <c r="I650" s="602">
        <v>0.19651004940218478</v>
      </c>
      <c r="J650" s="669">
        <v>6.0096822533473253E-2</v>
      </c>
      <c r="K650" s="604">
        <v>1.856765952892743E-3</v>
      </c>
      <c r="L650" s="228">
        <v>59.207408383744031</v>
      </c>
      <c r="M650" s="228">
        <v>12.52584903267072</v>
      </c>
      <c r="N650" s="228">
        <v>58.254321637973533</v>
      </c>
      <c r="O650" s="228">
        <v>4.9637926877878309</v>
      </c>
      <c r="P650" s="228">
        <v>607.06261890556789</v>
      </c>
      <c r="Q650" s="228">
        <v>66.813836614157424</v>
      </c>
      <c r="R650" s="228"/>
      <c r="S650" s="228"/>
      <c r="T650" s="631">
        <v>58.329520468433785</v>
      </c>
      <c r="U650" s="228">
        <v>9.728286041774739</v>
      </c>
      <c r="V650" s="228">
        <v>5.7775691909798584E-3</v>
      </c>
      <c r="W650" s="228">
        <v>0.93941072307055651</v>
      </c>
      <c r="X650" s="631">
        <v>245.28218135944525</v>
      </c>
      <c r="Y650" s="633">
        <v>543.4719100027927</v>
      </c>
      <c r="Z650" s="628"/>
      <c r="AA650" s="602"/>
      <c r="AB650" s="602"/>
      <c r="AC650" s="602"/>
      <c r="AD650" s="639"/>
      <c r="AE650" s="639"/>
      <c r="AF650" s="602"/>
      <c r="AG650" s="640"/>
      <c r="AH650" s="228">
        <v>58.254321637973533</v>
      </c>
      <c r="AI650" s="228"/>
      <c r="AJ650" s="228"/>
      <c r="AM650" s="346"/>
      <c r="AN650" s="346"/>
      <c r="AO650" s="324"/>
    </row>
    <row r="651" spans="1:41" ht="12" customHeight="1" x14ac:dyDescent="0.2">
      <c r="A651" s="29">
        <v>651</v>
      </c>
      <c r="B651" s="592"/>
      <c r="C651" s="518"/>
      <c r="D651" s="627" t="s">
        <v>1291</v>
      </c>
      <c r="E651" s="602">
        <v>5.8983206153886927E-2</v>
      </c>
      <c r="F651" s="602">
        <v>5.0611464674473923E-3</v>
      </c>
      <c r="G651" s="602">
        <v>9.1027819787634877E-3</v>
      </c>
      <c r="H651" s="602">
        <v>4.0340686708831844E-4</v>
      </c>
      <c r="I651" s="602">
        <v>0.2582370906078128</v>
      </c>
      <c r="J651" s="639">
        <v>5.1447202157817194E-2</v>
      </c>
      <c r="K651" s="604">
        <v>1.2188218013706436E-3</v>
      </c>
      <c r="L651" s="223">
        <v>58.190798885007361</v>
      </c>
      <c r="M651" s="223">
        <v>4.8527703963891105</v>
      </c>
      <c r="N651" s="223">
        <v>58.414835620310626</v>
      </c>
      <c r="O651" s="223">
        <v>2.5770692496355756</v>
      </c>
      <c r="P651" s="223">
        <v>260.91774135075656</v>
      </c>
      <c r="Q651" s="223">
        <v>54.41073718316229</v>
      </c>
      <c r="R651" s="223"/>
      <c r="S651" s="223"/>
      <c r="T651" s="226">
        <v>58.382612255932159</v>
      </c>
      <c r="U651" s="223">
        <v>4.9600431024240308</v>
      </c>
      <c r="V651" s="223">
        <v>2.1153103097391341E-3</v>
      </c>
      <c r="W651" s="223">
        <v>0.96331911174097329</v>
      </c>
      <c r="X651" s="226">
        <v>356.67891800359808</v>
      </c>
      <c r="Y651" s="633">
        <v>954.87054552688187</v>
      </c>
      <c r="Z651" s="634">
        <v>0.28294364207019762</v>
      </c>
      <c r="AA651" s="634">
        <v>2.9341806868520595E-5</v>
      </c>
      <c r="AB651" s="635">
        <v>2.8340639471766261E-3</v>
      </c>
      <c r="AC651" s="635">
        <v>1.5695889067017223E-4</v>
      </c>
      <c r="AD651" s="636">
        <v>7.7065992968969516E-2</v>
      </c>
      <c r="AE651" s="636">
        <v>4.6373928964544156E-3</v>
      </c>
      <c r="AF651" s="637">
        <v>1.4672399428114971</v>
      </c>
      <c r="AG651" s="638">
        <v>4.6522479459191173E-5</v>
      </c>
      <c r="AH651" s="223">
        <v>58.414835620310626</v>
      </c>
      <c r="AI651" s="223">
        <v>7.2427119930633737</v>
      </c>
      <c r="AJ651" s="223">
        <v>1.0370194804109067</v>
      </c>
      <c r="AM651" s="346"/>
      <c r="AN651" s="346"/>
      <c r="AO651" s="324"/>
    </row>
    <row r="652" spans="1:41" ht="12" customHeight="1" x14ac:dyDescent="0.2">
      <c r="A652" s="333">
        <v>652</v>
      </c>
      <c r="B652" s="592"/>
      <c r="C652" s="518"/>
      <c r="D652" s="627" t="s">
        <v>1292</v>
      </c>
      <c r="E652" s="628">
        <v>6.5042430080871738E-2</v>
      </c>
      <c r="F652" s="628">
        <v>6.9067931138250202E-3</v>
      </c>
      <c r="G652" s="628">
        <v>9.5629208481479416E-3</v>
      </c>
      <c r="H652" s="628">
        <v>7.7559771515656553E-4</v>
      </c>
      <c r="I652" s="602">
        <v>0.38188823196607141</v>
      </c>
      <c r="J652" s="669">
        <v>4.702477124085544E-2</v>
      </c>
      <c r="K652" s="604">
        <v>1.3739743809497477E-3</v>
      </c>
      <c r="L652" s="228">
        <v>63.983996364219507</v>
      </c>
      <c r="M652" s="228">
        <v>6.5847523836176682</v>
      </c>
      <c r="N652" s="228">
        <v>61.353653851145353</v>
      </c>
      <c r="O652" s="228">
        <v>4.9524640885165478</v>
      </c>
      <c r="P652" s="228">
        <v>50.485366346547117</v>
      </c>
      <c r="Q652" s="228">
        <v>69.759288009081303</v>
      </c>
      <c r="R652" s="228"/>
      <c r="S652" s="228"/>
      <c r="T652" s="631">
        <v>62.089466444934267</v>
      </c>
      <c r="U652" s="228">
        <v>9.1986966437213002</v>
      </c>
      <c r="V652" s="228">
        <v>0.16076988725023633</v>
      </c>
      <c r="W652" s="228">
        <v>0.68844917272854411</v>
      </c>
      <c r="X652" s="631">
        <v>237.83261729068985</v>
      </c>
      <c r="Y652" s="633">
        <v>688.66220276087199</v>
      </c>
      <c r="Z652" s="634">
        <v>0.2829966543157732</v>
      </c>
      <c r="AA652" s="634">
        <v>3.0593050686306331E-5</v>
      </c>
      <c r="AB652" s="635">
        <v>4.0373159712489984E-3</v>
      </c>
      <c r="AC652" s="635">
        <v>4.8110028107684954E-5</v>
      </c>
      <c r="AD652" s="636">
        <v>0.11296562487643183</v>
      </c>
      <c r="AE652" s="636">
        <v>1.2080666779584659E-3</v>
      </c>
      <c r="AF652" s="637">
        <v>1.467269572948195</v>
      </c>
      <c r="AG652" s="638">
        <v>4.2719995988919257E-5</v>
      </c>
      <c r="AH652" s="228">
        <v>61.353653851145353</v>
      </c>
      <c r="AI652" s="228">
        <v>9.1279634316125442</v>
      </c>
      <c r="AJ652" s="228">
        <v>1.0810393062869925</v>
      </c>
      <c r="AM652" s="346"/>
      <c r="AN652" s="346"/>
      <c r="AO652" s="324"/>
    </row>
    <row r="653" spans="1:41" ht="12" customHeight="1" x14ac:dyDescent="0.2">
      <c r="A653" s="29">
        <v>653</v>
      </c>
      <c r="B653" s="592"/>
      <c r="C653" s="518"/>
      <c r="D653" s="627" t="s">
        <v>1293</v>
      </c>
      <c r="E653" s="628">
        <v>6.4695545491671919E-2</v>
      </c>
      <c r="F653" s="628">
        <v>4.4317554404269977E-3</v>
      </c>
      <c r="G653" s="628">
        <v>9.5334725364335585E-3</v>
      </c>
      <c r="H653" s="628">
        <v>3.2195360873658901E-4</v>
      </c>
      <c r="I653" s="602">
        <v>0.24649650984690097</v>
      </c>
      <c r="J653" s="669">
        <v>5.0606247092776439E-2</v>
      </c>
      <c r="K653" s="604">
        <v>1.1615720809954662E-3</v>
      </c>
      <c r="L653" s="228">
        <v>63.653231978680992</v>
      </c>
      <c r="M653" s="228">
        <v>4.2264940333814707</v>
      </c>
      <c r="N653" s="228">
        <v>61.165613285166572</v>
      </c>
      <c r="O653" s="228">
        <v>2.0558469489148381</v>
      </c>
      <c r="P653" s="228">
        <v>222.93536071986208</v>
      </c>
      <c r="Q653" s="228">
        <v>53.080618435069709</v>
      </c>
      <c r="R653" s="228"/>
      <c r="S653" s="228"/>
      <c r="T653" s="631">
        <v>61.455344821805646</v>
      </c>
      <c r="U653" s="228">
        <v>3.9920586159725397</v>
      </c>
      <c r="V653" s="228">
        <v>0.34687341267989952</v>
      </c>
      <c r="W653" s="228">
        <v>0.55588816104982253</v>
      </c>
      <c r="X653" s="631">
        <v>451.48206724777384</v>
      </c>
      <c r="Y653" s="633">
        <v>1159.3776186546643</v>
      </c>
      <c r="Z653" s="628"/>
      <c r="AA653" s="602"/>
      <c r="AB653" s="602"/>
      <c r="AC653" s="602"/>
      <c r="AD653" s="639"/>
      <c r="AE653" s="639"/>
      <c r="AF653" s="602"/>
      <c r="AG653" s="640"/>
      <c r="AH653" s="228">
        <v>61.165613285166572</v>
      </c>
      <c r="AI653" s="228"/>
      <c r="AJ653" s="228"/>
      <c r="AM653" s="346"/>
      <c r="AN653" s="346"/>
      <c r="AO653" s="324"/>
    </row>
    <row r="654" spans="1:41" ht="12" customHeight="1" x14ac:dyDescent="0.2">
      <c r="A654" s="333">
        <v>654</v>
      </c>
      <c r="B654" s="592"/>
      <c r="C654" s="518"/>
      <c r="D654" s="627" t="s">
        <v>1294</v>
      </c>
      <c r="E654" s="628">
        <v>7.4631436951654445E-2</v>
      </c>
      <c r="F654" s="628">
        <v>1.1764943726813358E-2</v>
      </c>
      <c r="G654" s="628">
        <v>9.9568223270260284E-3</v>
      </c>
      <c r="H654" s="628">
        <v>1.2201995413288109E-3</v>
      </c>
      <c r="I654" s="602">
        <v>0.38869777408316586</v>
      </c>
      <c r="J654" s="669">
        <v>5.377779050934485E-2</v>
      </c>
      <c r="K654" s="604">
        <v>2.1603957813864723E-3</v>
      </c>
      <c r="L654" s="228">
        <v>73.084991060622016</v>
      </c>
      <c r="M654" s="228">
        <v>11.116299106801664</v>
      </c>
      <c r="N654" s="228">
        <v>63.868362727427467</v>
      </c>
      <c r="O654" s="228">
        <v>7.7883642689832042</v>
      </c>
      <c r="P654" s="228">
        <v>361.75588022994248</v>
      </c>
      <c r="Q654" s="228">
        <v>90.618675279727597</v>
      </c>
      <c r="R654" s="228"/>
      <c r="S654" s="228"/>
      <c r="T654" s="631">
        <v>65.959736011033087</v>
      </c>
      <c r="U654" s="228">
        <v>14.77412187995566</v>
      </c>
      <c r="V654" s="228">
        <v>0.72264353107294899</v>
      </c>
      <c r="W654" s="228">
        <v>0.39527860425339789</v>
      </c>
      <c r="X654" s="631">
        <v>490.90765657175581</v>
      </c>
      <c r="Y654" s="633">
        <v>298.20726297794727</v>
      </c>
      <c r="Z654" s="628"/>
      <c r="AA654" s="602"/>
      <c r="AB654" s="602"/>
      <c r="AC654" s="602"/>
      <c r="AD654" s="639"/>
      <c r="AE654" s="639"/>
      <c r="AF654" s="602"/>
      <c r="AG654" s="640"/>
      <c r="AH654" s="228">
        <v>63.868362727427467</v>
      </c>
      <c r="AI654" s="228"/>
      <c r="AJ654" s="228"/>
      <c r="AM654" s="346"/>
      <c r="AN654" s="346"/>
      <c r="AO654" s="324"/>
    </row>
    <row r="655" spans="1:41" ht="12" customHeight="1" x14ac:dyDescent="0.2">
      <c r="A655" s="29">
        <v>655</v>
      </c>
      <c r="B655" s="592"/>
      <c r="C655" s="518"/>
      <c r="D655" s="627" t="s">
        <v>1295</v>
      </c>
      <c r="E655" s="628">
        <v>6.3491573839477899E-2</v>
      </c>
      <c r="F655" s="628">
        <v>9.537418026684211E-3</v>
      </c>
      <c r="G655" s="628">
        <v>9.5855547277651273E-3</v>
      </c>
      <c r="H655" s="628">
        <v>6.2763367924837114E-4</v>
      </c>
      <c r="I655" s="602">
        <v>0.21794367393166747</v>
      </c>
      <c r="J655" s="669">
        <v>5.7175737868778005E-2</v>
      </c>
      <c r="K655" s="604">
        <v>2.4262601982885366E-3</v>
      </c>
      <c r="L655" s="228">
        <v>62.504373843460407</v>
      </c>
      <c r="M655" s="228">
        <v>9.1059796563871629</v>
      </c>
      <c r="N655" s="228">
        <v>61.498177509837717</v>
      </c>
      <c r="O655" s="228">
        <v>4.0075718517667704</v>
      </c>
      <c r="P655" s="228">
        <v>498.31818172264394</v>
      </c>
      <c r="Q655" s="228">
        <v>93.47351008196874</v>
      </c>
      <c r="R655" s="228"/>
      <c r="S655" s="228"/>
      <c r="T655" s="631">
        <v>61.596165084158997</v>
      </c>
      <c r="U655" s="228">
        <v>7.8157974330509479</v>
      </c>
      <c r="V655" s="228">
        <v>1.2177511069986015E-2</v>
      </c>
      <c r="W655" s="228">
        <v>0.91212796659935691</v>
      </c>
      <c r="X655" s="631">
        <v>151.59061638026782</v>
      </c>
      <c r="Y655" s="633">
        <v>184.68173979016592</v>
      </c>
      <c r="Z655" s="634">
        <v>0.28296214277304321</v>
      </c>
      <c r="AA655" s="634">
        <v>3.0530109653282779E-5</v>
      </c>
      <c r="AB655" s="635">
        <v>2.0532726040001564E-3</v>
      </c>
      <c r="AC655" s="635">
        <v>1.8177298320763541E-5</v>
      </c>
      <c r="AD655" s="636">
        <v>5.376314599808657E-2</v>
      </c>
      <c r="AE655" s="636">
        <v>3.4624783083715802E-4</v>
      </c>
      <c r="AF655" s="637">
        <v>1.4672154486146352</v>
      </c>
      <c r="AG655" s="638">
        <v>4.3873887929364012E-5</v>
      </c>
      <c r="AH655" s="228">
        <v>61.498177509837717</v>
      </c>
      <c r="AI655" s="228">
        <v>7.990733069016752</v>
      </c>
      <c r="AJ655" s="228">
        <v>1.0789467931676715</v>
      </c>
      <c r="AM655" s="346"/>
      <c r="AN655" s="346"/>
      <c r="AO655" s="324"/>
    </row>
    <row r="656" spans="1:41" ht="12" customHeight="1" x14ac:dyDescent="0.2">
      <c r="A656" s="333">
        <v>656</v>
      </c>
      <c r="B656" s="592"/>
      <c r="C656" s="518"/>
      <c r="D656" s="627" t="s">
        <v>1296</v>
      </c>
      <c r="E656" s="602">
        <v>6.2338337451852556E-2</v>
      </c>
      <c r="F656" s="602">
        <v>8.499194902155385E-3</v>
      </c>
      <c r="G656" s="602">
        <v>9.5981674823481713E-3</v>
      </c>
      <c r="H656" s="602">
        <v>8.2649554852376082E-4</v>
      </c>
      <c r="I656" s="602">
        <v>0.31579091117166919</v>
      </c>
      <c r="J656" s="639">
        <v>6.2234213866720109E-2</v>
      </c>
      <c r="K656" s="604">
        <v>3.5423935387061474E-3</v>
      </c>
      <c r="L656" s="223">
        <v>61.402708284005811</v>
      </c>
      <c r="M656" s="223">
        <v>8.1235310500753179</v>
      </c>
      <c r="N656" s="223">
        <v>61.578712073509067</v>
      </c>
      <c r="O656" s="223">
        <v>5.2772804042837187</v>
      </c>
      <c r="P656" s="223">
        <v>682.16701588899548</v>
      </c>
      <c r="Q656" s="223">
        <v>121.56696063058038</v>
      </c>
      <c r="R656" s="223"/>
      <c r="S656" s="223"/>
      <c r="T656" s="226">
        <v>61.540972279750733</v>
      </c>
      <c r="U656" s="223">
        <v>9.9560332393348894</v>
      </c>
      <c r="V656" s="223">
        <v>4.64013268168956E-4</v>
      </c>
      <c r="W656" s="223">
        <v>0.98283346482152978</v>
      </c>
      <c r="X656" s="226">
        <v>65.784755725035311</v>
      </c>
      <c r="Y656" s="633">
        <v>89.059499110449607</v>
      </c>
      <c r="Z656" s="602"/>
      <c r="AA656" s="602"/>
      <c r="AB656" s="602"/>
      <c r="AC656" s="602"/>
      <c r="AD656" s="639"/>
      <c r="AE656" s="639"/>
      <c r="AF656" s="602"/>
      <c r="AG656" s="640"/>
      <c r="AH656" s="223">
        <v>61.578712073509067</v>
      </c>
      <c r="AI656" s="223"/>
      <c r="AJ656" s="223"/>
      <c r="AM656" s="346"/>
      <c r="AN656" s="346"/>
      <c r="AO656" s="324"/>
    </row>
    <row r="657" spans="1:41" ht="12" customHeight="1" x14ac:dyDescent="0.2">
      <c r="A657" s="29">
        <v>657</v>
      </c>
      <c r="B657" s="592"/>
      <c r="C657" s="518"/>
      <c r="D657" s="627" t="s">
        <v>1297</v>
      </c>
      <c r="E657" s="628">
        <v>6.4588265055689417E-2</v>
      </c>
      <c r="F657" s="628">
        <v>1.7288322212471771E-2</v>
      </c>
      <c r="G657" s="628">
        <v>9.7303871476168632E-3</v>
      </c>
      <c r="H657" s="628">
        <v>6.5466759838015765E-4</v>
      </c>
      <c r="I657" s="602">
        <v>0.12567864848199525</v>
      </c>
      <c r="J657" s="669">
        <v>6.2402221312597497E-2</v>
      </c>
      <c r="K657" s="604">
        <v>2.2274623871116213E-3</v>
      </c>
      <c r="L657" s="228">
        <v>63.550915193858579</v>
      </c>
      <c r="M657" s="228">
        <v>16.489256898646516</v>
      </c>
      <c r="N657" s="228">
        <v>62.422896368933095</v>
      </c>
      <c r="O657" s="228">
        <v>4.1795894671332201</v>
      </c>
      <c r="P657" s="228">
        <v>687.92215999775976</v>
      </c>
      <c r="Q657" s="228">
        <v>76.163582004622427</v>
      </c>
      <c r="R657" s="228"/>
      <c r="S657" s="228"/>
      <c r="T657" s="631">
        <v>62.459319278769783</v>
      </c>
      <c r="U657" s="228">
        <v>8.2909184363131079</v>
      </c>
      <c r="V657" s="228">
        <v>4.6724774910347194E-3</v>
      </c>
      <c r="W657" s="228">
        <v>0.94549979119726379</v>
      </c>
      <c r="X657" s="631">
        <v>432.79559260977732</v>
      </c>
      <c r="Y657" s="633">
        <v>1040.077156950091</v>
      </c>
      <c r="Z657" s="628"/>
      <c r="AA657" s="628"/>
      <c r="AB657" s="628"/>
      <c r="AC657" s="628"/>
      <c r="AD657" s="669"/>
      <c r="AE657" s="669"/>
      <c r="AF657" s="628"/>
      <c r="AG657" s="640"/>
      <c r="AH657" s="228">
        <v>62.422896368933095</v>
      </c>
      <c r="AI657" s="228"/>
      <c r="AJ657" s="228"/>
      <c r="AM657" s="346"/>
      <c r="AN657" s="346"/>
      <c r="AO657" s="324"/>
    </row>
    <row r="658" spans="1:41" ht="12" customHeight="1" x14ac:dyDescent="0.2">
      <c r="A658" s="333">
        <v>658</v>
      </c>
      <c r="B658" s="592"/>
      <c r="C658" s="518"/>
      <c r="D658" s="627" t="s">
        <v>1298</v>
      </c>
      <c r="E658" s="602">
        <v>6.435138961635474E-2</v>
      </c>
      <c r="F658" s="602">
        <v>7.1625518791573464E-3</v>
      </c>
      <c r="G658" s="602">
        <v>9.9130054724963189E-3</v>
      </c>
      <c r="H658" s="602">
        <v>4.9124398930334523E-4</v>
      </c>
      <c r="I658" s="602">
        <v>0.22261378657471848</v>
      </c>
      <c r="J658" s="639">
        <v>5.2480169715310193E-2</v>
      </c>
      <c r="K658" s="604">
        <v>2.6338665918571426E-3</v>
      </c>
      <c r="L658" s="223">
        <v>63.324962985868147</v>
      </c>
      <c r="M658" s="223">
        <v>6.8330194963063526</v>
      </c>
      <c r="N658" s="223">
        <v>63.588679761116218</v>
      </c>
      <c r="O658" s="223">
        <v>3.1356782241262176</v>
      </c>
      <c r="P658" s="223">
        <v>306.38828257712436</v>
      </c>
      <c r="Q658" s="223">
        <v>114.32956688075191</v>
      </c>
      <c r="R658" s="223"/>
      <c r="S658" s="223"/>
      <c r="T658" s="226">
        <v>63.560246502066605</v>
      </c>
      <c r="U658" s="223">
        <v>6.0947673775940485</v>
      </c>
      <c r="V658" s="223">
        <v>1.4805320860399474E-3</v>
      </c>
      <c r="W658" s="223">
        <v>0.96931307223575602</v>
      </c>
      <c r="X658" s="226">
        <v>295.75982074306739</v>
      </c>
      <c r="Y658" s="633">
        <v>201.11552976445526</v>
      </c>
      <c r="Z658" s="602"/>
      <c r="AA658" s="602"/>
      <c r="AB658" s="602"/>
      <c r="AC658" s="602"/>
      <c r="AD658" s="639"/>
      <c r="AE658" s="639"/>
      <c r="AF658" s="602"/>
      <c r="AG658" s="640"/>
      <c r="AH658" s="223">
        <v>63.588679761116218</v>
      </c>
      <c r="AI658" s="223"/>
      <c r="AJ658" s="223"/>
      <c r="AM658" s="346"/>
      <c r="AN658" s="346"/>
      <c r="AO658" s="324"/>
    </row>
    <row r="659" spans="1:41" ht="12" customHeight="1" x14ac:dyDescent="0.2">
      <c r="A659" s="29">
        <v>659</v>
      </c>
      <c r="B659" s="642" t="s">
        <v>289</v>
      </c>
      <c r="C659" s="518"/>
      <c r="D659" s="643" t="s">
        <v>1299</v>
      </c>
      <c r="E659" s="644">
        <v>6.4899770068403265E-2</v>
      </c>
      <c r="F659" s="644">
        <v>1.588331402055802E-2</v>
      </c>
      <c r="G659" s="644">
        <v>9.9015988253491113E-3</v>
      </c>
      <c r="H659" s="644">
        <v>1.3796604174551648E-3</v>
      </c>
      <c r="I659" s="644">
        <v>0.28466817585880655</v>
      </c>
      <c r="J659" s="650">
        <v>5.450269738253246E-2</v>
      </c>
      <c r="K659" s="664">
        <v>2.0760864129556705E-3</v>
      </c>
      <c r="L659" s="647">
        <v>63.847979002579912</v>
      </c>
      <c r="M659" s="647">
        <v>15.144756660991149</v>
      </c>
      <c r="N659" s="647">
        <v>63.515869145939135</v>
      </c>
      <c r="O659" s="647">
        <v>8.8066624430788014</v>
      </c>
      <c r="P659" s="647">
        <v>391.87916252748914</v>
      </c>
      <c r="Q659" s="647">
        <v>85.469499504789155</v>
      </c>
      <c r="R659" s="647"/>
      <c r="S659" s="647"/>
      <c r="T659" s="648">
        <v>63.572755199734814</v>
      </c>
      <c r="U659" s="647">
        <v>16.825856997205427</v>
      </c>
      <c r="V659" s="647">
        <v>4.7740345364777228E-4</v>
      </c>
      <c r="W659" s="647">
        <v>0.98258831181398887</v>
      </c>
      <c r="X659" s="648">
        <v>68.900127995962208</v>
      </c>
      <c r="Y659" s="649">
        <v>155.54035786277555</v>
      </c>
      <c r="Z659" s="644"/>
      <c r="AA659" s="644"/>
      <c r="AB659" s="644"/>
      <c r="AC659" s="644"/>
      <c r="AD659" s="650"/>
      <c r="AE659" s="650"/>
      <c r="AF659" s="644"/>
      <c r="AG659" s="651"/>
      <c r="AH659" s="647">
        <v>63.515869145939135</v>
      </c>
      <c r="AI659" s="647"/>
      <c r="AJ659" s="647"/>
      <c r="AM659" s="346"/>
      <c r="AN659" s="346"/>
      <c r="AO659" s="324"/>
    </row>
    <row r="660" spans="1:41" ht="12" customHeight="1" x14ac:dyDescent="0.2">
      <c r="A660" s="333">
        <v>660</v>
      </c>
      <c r="B660" s="592"/>
      <c r="C660" s="518"/>
      <c r="D660" s="627" t="s">
        <v>1300</v>
      </c>
      <c r="E660" s="602">
        <v>6.7755111160513873E-2</v>
      </c>
      <c r="F660" s="602">
        <v>8.2848191831824385E-3</v>
      </c>
      <c r="G660" s="602">
        <v>1.058444331050977E-2</v>
      </c>
      <c r="H660" s="602">
        <v>7.5540087748982769E-4</v>
      </c>
      <c r="I660" s="602">
        <v>0.29183575256484262</v>
      </c>
      <c r="J660" s="639">
        <v>5.6342747446499745E-2</v>
      </c>
      <c r="K660" s="604">
        <v>2.282149567950973E-3</v>
      </c>
      <c r="L660" s="223">
        <v>66.566906208374675</v>
      </c>
      <c r="M660" s="223">
        <v>7.8784591241689981</v>
      </c>
      <c r="N660" s="223">
        <v>67.873136109540141</v>
      </c>
      <c r="O660" s="223">
        <v>4.8186244722683123</v>
      </c>
      <c r="P660" s="223">
        <v>465.9003651923291</v>
      </c>
      <c r="Q660" s="223">
        <v>89.720612390534413</v>
      </c>
      <c r="R660" s="223"/>
      <c r="S660" s="223"/>
      <c r="T660" s="226">
        <v>67.621372826937019</v>
      </c>
      <c r="U660" s="223">
        <v>9.1383971957615024</v>
      </c>
      <c r="V660" s="223">
        <v>2.704926454708366E-2</v>
      </c>
      <c r="W660" s="223">
        <v>0.86936381360732806</v>
      </c>
      <c r="X660" s="226">
        <v>117.29538512905113</v>
      </c>
      <c r="Y660" s="633">
        <v>171.17405896633176</v>
      </c>
      <c r="Z660" s="602"/>
      <c r="AA660" s="602"/>
      <c r="AB660" s="602"/>
      <c r="AC660" s="602"/>
      <c r="AD660" s="639"/>
      <c r="AE660" s="639"/>
      <c r="AF660" s="602"/>
      <c r="AG660" s="640"/>
      <c r="AH660" s="223">
        <v>67.873136109540141</v>
      </c>
      <c r="AI660" s="223"/>
      <c r="AJ660" s="223"/>
      <c r="AM660" s="346"/>
      <c r="AN660" s="346"/>
      <c r="AO660" s="324"/>
    </row>
    <row r="661" spans="1:41" ht="12" customHeight="1" x14ac:dyDescent="0.2">
      <c r="A661" s="29">
        <v>661</v>
      </c>
      <c r="B661" s="592"/>
      <c r="C661" s="518"/>
      <c r="D661" s="627" t="s">
        <v>1301</v>
      </c>
      <c r="E661" s="628">
        <v>6.9819126959033015E-2</v>
      </c>
      <c r="F661" s="628">
        <v>6.8373691936665327E-3</v>
      </c>
      <c r="G661" s="628">
        <v>1.1521169572202688E-2</v>
      </c>
      <c r="H661" s="628">
        <v>4.4587087049315538E-4</v>
      </c>
      <c r="I661" s="602">
        <v>0.19759134556541194</v>
      </c>
      <c r="J661" s="669">
        <v>5.1995808554864284E-2</v>
      </c>
      <c r="K661" s="604">
        <v>1.6024666406216435E-3</v>
      </c>
      <c r="L661" s="228">
        <v>68.527789977867457</v>
      </c>
      <c r="M661" s="228">
        <v>6.4894603519041825</v>
      </c>
      <c r="N661" s="228">
        <v>73.845648970990666</v>
      </c>
      <c r="O661" s="228">
        <v>2.8415305476532371</v>
      </c>
      <c r="P661" s="228">
        <v>285.2257203417085</v>
      </c>
      <c r="Q661" s="228">
        <v>70.473676627338861</v>
      </c>
      <c r="R661" s="228"/>
      <c r="S661" s="228"/>
      <c r="T661" s="631">
        <v>73.290717370395129</v>
      </c>
      <c r="U661" s="228">
        <v>5.5174072226396058</v>
      </c>
      <c r="V661" s="228">
        <v>0.66196827875438113</v>
      </c>
      <c r="W661" s="228">
        <v>0.41586185835081169</v>
      </c>
      <c r="X661" s="631">
        <v>177.70217928185613</v>
      </c>
      <c r="Y661" s="633">
        <v>404.83918104785801</v>
      </c>
      <c r="Z661" s="628"/>
      <c r="AA661" s="628"/>
      <c r="AB661" s="628"/>
      <c r="AC661" s="628"/>
      <c r="AD661" s="669"/>
      <c r="AE661" s="669"/>
      <c r="AF661" s="628"/>
      <c r="AG661" s="640"/>
      <c r="AH661" s="228">
        <v>73.845648970990666</v>
      </c>
      <c r="AI661" s="228"/>
      <c r="AJ661" s="228"/>
      <c r="AM661" s="346"/>
      <c r="AN661" s="346"/>
      <c r="AO661" s="324"/>
    </row>
    <row r="662" spans="1:41" ht="12" customHeight="1" x14ac:dyDescent="0.2">
      <c r="A662" s="333">
        <v>662</v>
      </c>
      <c r="B662" s="592"/>
      <c r="C662" s="518"/>
      <c r="D662" s="627" t="s">
        <v>1302</v>
      </c>
      <c r="E662" s="628">
        <v>7.7193421095767156E-2</v>
      </c>
      <c r="F662" s="628">
        <v>8.8245198229494996E-3</v>
      </c>
      <c r="G662" s="628">
        <v>1.065049558377491E-2</v>
      </c>
      <c r="H662" s="628">
        <v>9.8540691604281157E-4</v>
      </c>
      <c r="I662" s="602">
        <v>0.40467371780897826</v>
      </c>
      <c r="J662" s="669">
        <v>4.9012145770948555E-2</v>
      </c>
      <c r="K662" s="604">
        <v>2.0357099793896906E-3</v>
      </c>
      <c r="L662" s="228">
        <v>75.502842589868493</v>
      </c>
      <c r="M662" s="228">
        <v>8.3181606068826675</v>
      </c>
      <c r="N662" s="228">
        <v>68.29446299549015</v>
      </c>
      <c r="O662" s="228">
        <v>6.2853985096594487</v>
      </c>
      <c r="P662" s="228">
        <v>148.41217638398408</v>
      </c>
      <c r="Q662" s="228">
        <v>97.372368343174884</v>
      </c>
      <c r="R662" s="228"/>
      <c r="S662" s="228"/>
      <c r="T662" s="631">
        <v>70.262581845078245</v>
      </c>
      <c r="U662" s="228">
        <v>11.750220067151986</v>
      </c>
      <c r="V662" s="228">
        <v>0.77989083103132351</v>
      </c>
      <c r="W662" s="228">
        <v>0.37717764167764067</v>
      </c>
      <c r="X662" s="631">
        <v>68.864776195356427</v>
      </c>
      <c r="Y662" s="633">
        <v>136.1217387341797</v>
      </c>
      <c r="Z662" s="628"/>
      <c r="AA662" s="602"/>
      <c r="AB662" s="602"/>
      <c r="AC662" s="602"/>
      <c r="AD662" s="639"/>
      <c r="AE662" s="639"/>
      <c r="AF662" s="602"/>
      <c r="AG662" s="640"/>
      <c r="AH662" s="228">
        <v>68.29446299549015</v>
      </c>
      <c r="AI662" s="228"/>
      <c r="AJ662" s="228"/>
      <c r="AM662" s="346"/>
      <c r="AN662" s="346"/>
      <c r="AO662" s="324"/>
    </row>
    <row r="663" spans="1:41" ht="12" customHeight="1" x14ac:dyDescent="0.2">
      <c r="A663" s="29">
        <v>663</v>
      </c>
      <c r="B663" s="592"/>
      <c r="C663" s="518"/>
      <c r="D663" s="627" t="s">
        <v>1303</v>
      </c>
      <c r="E663" s="628">
        <v>7.0043617098498767E-2</v>
      </c>
      <c r="F663" s="628">
        <v>6.7787303878248089E-3</v>
      </c>
      <c r="G663" s="628">
        <v>1.0661209676912264E-2</v>
      </c>
      <c r="H663" s="628">
        <v>6.8091201932793139E-4</v>
      </c>
      <c r="I663" s="602">
        <v>0.32997020314489406</v>
      </c>
      <c r="J663" s="669">
        <v>4.7586844331253118E-2</v>
      </c>
      <c r="K663" s="604">
        <v>1.7465183198027668E-3</v>
      </c>
      <c r="L663" s="228">
        <v>68.740834935733275</v>
      </c>
      <c r="M663" s="228">
        <v>6.4324555078028158</v>
      </c>
      <c r="N663" s="228">
        <v>68.362802264262996</v>
      </c>
      <c r="O663" s="228">
        <v>4.3431377954723009</v>
      </c>
      <c r="P663" s="228">
        <v>78.778371844263759</v>
      </c>
      <c r="Q663" s="228">
        <v>87.162677245734031</v>
      </c>
      <c r="R663" s="228"/>
      <c r="S663" s="228"/>
      <c r="T663" s="631">
        <v>68.449963999094223</v>
      </c>
      <c r="U663" s="228">
        <v>8.1583287731586438</v>
      </c>
      <c r="V663" s="228">
        <v>3.4179494562515873E-3</v>
      </c>
      <c r="W663" s="228">
        <v>0.95337668157660227</v>
      </c>
      <c r="X663" s="631">
        <v>89.692266681199698</v>
      </c>
      <c r="Y663" s="633">
        <v>183.08559164863266</v>
      </c>
      <c r="Z663" s="634">
        <v>0.28298159549537127</v>
      </c>
      <c r="AA663" s="634">
        <v>4.4797762849088008E-5</v>
      </c>
      <c r="AB663" s="635">
        <v>1.624971785754007E-3</v>
      </c>
      <c r="AC663" s="635">
        <v>3.5269392251724954E-5</v>
      </c>
      <c r="AD663" s="636">
        <v>4.9820566211614521E-2</v>
      </c>
      <c r="AE663" s="636">
        <v>1.5603087269992458E-3</v>
      </c>
      <c r="AF663" s="637">
        <v>1.4672829906146025</v>
      </c>
      <c r="AG663" s="638">
        <v>4.9341178081656674E-5</v>
      </c>
      <c r="AH663" s="228">
        <v>68.362802264262996</v>
      </c>
      <c r="AI663" s="228">
        <v>8.8395941786673493</v>
      </c>
      <c r="AJ663" s="228">
        <v>1.5830627702366165</v>
      </c>
      <c r="AM663" s="346"/>
      <c r="AN663" s="346"/>
      <c r="AO663" s="324"/>
    </row>
    <row r="664" spans="1:41" ht="12" customHeight="1" x14ac:dyDescent="0.2">
      <c r="A664" s="333">
        <v>664</v>
      </c>
      <c r="B664" s="592"/>
      <c r="C664" s="518"/>
      <c r="D664" s="627" t="s">
        <v>1304</v>
      </c>
      <c r="E664" s="628">
        <v>7.0681399535015191E-2</v>
      </c>
      <c r="F664" s="628">
        <v>1.263463922276039E-2</v>
      </c>
      <c r="G664" s="628">
        <v>1.0915709096770754E-2</v>
      </c>
      <c r="H664" s="628">
        <v>1.0912525851164605E-3</v>
      </c>
      <c r="I664" s="602">
        <v>0.2796312033024988</v>
      </c>
      <c r="J664" s="669">
        <v>5.0289676401618584E-2</v>
      </c>
      <c r="K664" s="604">
        <v>2.475835712231552E-3</v>
      </c>
      <c r="L664" s="228">
        <v>69.34585752558695</v>
      </c>
      <c r="M664" s="228">
        <v>11.982087814709935</v>
      </c>
      <c r="N664" s="228">
        <v>69.985900216111034</v>
      </c>
      <c r="O664" s="228">
        <v>6.9587069205261134</v>
      </c>
      <c r="P664" s="228">
        <v>208.40432286684586</v>
      </c>
      <c r="Q664" s="228">
        <v>114.15268163843447</v>
      </c>
      <c r="R664" s="228"/>
      <c r="S664" s="228"/>
      <c r="T664" s="631">
        <v>69.875217950235921</v>
      </c>
      <c r="U664" s="228">
        <v>13.278568299923194</v>
      </c>
      <c r="V664" s="228">
        <v>2.8193442546008609E-3</v>
      </c>
      <c r="W664" s="228">
        <v>0.95765773256329534</v>
      </c>
      <c r="X664" s="631">
        <v>140.99438144456954</v>
      </c>
      <c r="Y664" s="633">
        <v>205.55469899996334</v>
      </c>
      <c r="Z664" s="634">
        <v>0.28301781112799757</v>
      </c>
      <c r="AA664" s="634">
        <v>5.9838425403904911E-5</v>
      </c>
      <c r="AB664" s="635">
        <v>2.552349321726358E-3</v>
      </c>
      <c r="AC664" s="635">
        <v>9.0293237613514786E-5</v>
      </c>
      <c r="AD664" s="636">
        <v>7.8192651247150427E-2</v>
      </c>
      <c r="AE664" s="636">
        <v>3.7700958949346448E-3</v>
      </c>
      <c r="AF664" s="637">
        <v>1.4672170492538663</v>
      </c>
      <c r="AG664" s="638">
        <v>6.1855302141250492E-5</v>
      </c>
      <c r="AH664" s="228">
        <v>69.985900216111034</v>
      </c>
      <c r="AI664" s="228">
        <v>10.111557778063537</v>
      </c>
      <c r="AJ664" s="228">
        <v>2.1142989257606262</v>
      </c>
      <c r="AM664" s="346"/>
      <c r="AN664" s="346"/>
      <c r="AO664" s="324"/>
    </row>
    <row r="665" spans="1:41" ht="12" customHeight="1" x14ac:dyDescent="0.2">
      <c r="A665" s="29">
        <v>665</v>
      </c>
      <c r="B665" s="592"/>
      <c r="C665" s="518"/>
      <c r="D665" s="627" t="s">
        <v>1305</v>
      </c>
      <c r="E665" s="602">
        <v>7.4475800281343957E-2</v>
      </c>
      <c r="F665" s="602">
        <v>6.5330348387361717E-3</v>
      </c>
      <c r="G665" s="602">
        <v>1.1281016435152679E-2</v>
      </c>
      <c r="H665" s="602">
        <v>5.2212321325185475E-4</v>
      </c>
      <c r="I665" s="602">
        <v>0.26381226276206526</v>
      </c>
      <c r="J665" s="639">
        <v>4.6687093845654073E-2</v>
      </c>
      <c r="K665" s="604">
        <v>1.9580221199052388E-3</v>
      </c>
      <c r="L665" s="223">
        <v>72.937924562462115</v>
      </c>
      <c r="M665" s="223">
        <v>6.1737387290177264</v>
      </c>
      <c r="N665" s="223">
        <v>72.314973745760966</v>
      </c>
      <c r="O665" s="223">
        <v>3.328276148781101</v>
      </c>
      <c r="P665" s="223">
        <v>33.251045961936434</v>
      </c>
      <c r="Q665" s="223">
        <v>100.4573176563887</v>
      </c>
      <c r="R665" s="223"/>
      <c r="S665" s="223"/>
      <c r="T665" s="226">
        <v>72.40674565262735</v>
      </c>
      <c r="U665" s="223">
        <v>6.4013804721422405</v>
      </c>
      <c r="V665" s="223">
        <v>1.0114441185487136E-2</v>
      </c>
      <c r="W665" s="223">
        <v>0.91989280153332675</v>
      </c>
      <c r="X665" s="226">
        <v>205.40745229691404</v>
      </c>
      <c r="Y665" s="633">
        <v>203.00321447831922</v>
      </c>
      <c r="Z665" s="602"/>
      <c r="AA665" s="602"/>
      <c r="AB665" s="602"/>
      <c r="AC665" s="602"/>
      <c r="AD665" s="639"/>
      <c r="AE665" s="639"/>
      <c r="AF665" s="602"/>
      <c r="AG665" s="640"/>
      <c r="AH665" s="223">
        <v>72.314973745760966</v>
      </c>
      <c r="AI665" s="223"/>
      <c r="AJ665" s="223"/>
      <c r="AM665" s="346"/>
      <c r="AN665" s="346"/>
      <c r="AO665" s="324"/>
    </row>
    <row r="666" spans="1:41" ht="12" customHeight="1" x14ac:dyDescent="0.2">
      <c r="A666" s="333">
        <v>666</v>
      </c>
      <c r="B666" s="592"/>
      <c r="C666" s="518"/>
      <c r="D666" s="627" t="s">
        <v>1306</v>
      </c>
      <c r="E666" s="628">
        <v>6.6798927474729958E-2</v>
      </c>
      <c r="F666" s="628">
        <v>5.656950121826901E-3</v>
      </c>
      <c r="G666" s="628">
        <v>1.0101806946089873E-2</v>
      </c>
      <c r="H666" s="628">
        <v>5.733443229539824E-4</v>
      </c>
      <c r="I666" s="602">
        <v>0.33509935848248212</v>
      </c>
      <c r="J666" s="669">
        <v>4.3828574684436121E-2</v>
      </c>
      <c r="K666" s="604">
        <v>1.4385163317857065E-3</v>
      </c>
      <c r="L666" s="228">
        <v>65.657214762092735</v>
      </c>
      <c r="M666" s="228">
        <v>5.3843054570921653</v>
      </c>
      <c r="N666" s="228">
        <v>64.793713004475379</v>
      </c>
      <c r="O666" s="228">
        <v>3.6590519384357036</v>
      </c>
      <c r="P666" s="228">
        <v>-120.31459689674725</v>
      </c>
      <c r="Q666" s="228">
        <v>80.964329668216251</v>
      </c>
      <c r="R666" s="228"/>
      <c r="S666" s="228"/>
      <c r="T666" s="631">
        <v>64.994285687533633</v>
      </c>
      <c r="U666" s="228">
        <v>6.874002231481513</v>
      </c>
      <c r="V666" s="228">
        <v>2.5544366237830934E-2</v>
      </c>
      <c r="W666" s="228">
        <v>0.87301723368667672</v>
      </c>
      <c r="X666" s="631">
        <v>130.83952247084346</v>
      </c>
      <c r="Y666" s="633">
        <v>267.47531735256189</v>
      </c>
      <c r="Z666" s="628"/>
      <c r="AA666" s="602"/>
      <c r="AB666" s="602"/>
      <c r="AC666" s="602"/>
      <c r="AD666" s="639"/>
      <c r="AE666" s="639"/>
      <c r="AF666" s="602"/>
      <c r="AG666" s="640"/>
      <c r="AH666" s="228">
        <v>64.793713004475379</v>
      </c>
      <c r="AI666" s="228"/>
      <c r="AJ666" s="228"/>
      <c r="AM666" s="346"/>
      <c r="AN666" s="346"/>
      <c r="AO666" s="324"/>
    </row>
    <row r="667" spans="1:41" ht="12" customHeight="1" x14ac:dyDescent="0.2">
      <c r="A667" s="29">
        <v>667</v>
      </c>
      <c r="B667" s="592"/>
      <c r="C667" s="518"/>
      <c r="D667" s="627" t="s">
        <v>1307</v>
      </c>
      <c r="E667" s="602">
        <v>7.2504151230451383E-2</v>
      </c>
      <c r="F667" s="602">
        <v>8.5205409069765304E-3</v>
      </c>
      <c r="G667" s="602">
        <v>1.0017700129529829E-2</v>
      </c>
      <c r="H667" s="602">
        <v>7.9130436195136639E-4</v>
      </c>
      <c r="I667" s="602">
        <v>0.33607889740980679</v>
      </c>
      <c r="J667" s="639">
        <v>5.3398873045456652E-2</v>
      </c>
      <c r="K667" s="604">
        <v>1.9093978677954277E-3</v>
      </c>
      <c r="L667" s="223">
        <v>71.072998348670041</v>
      </c>
      <c r="M667" s="223">
        <v>8.06674065699411</v>
      </c>
      <c r="N667" s="223">
        <v>64.256925578287053</v>
      </c>
      <c r="O667" s="223">
        <v>5.0504814525483619</v>
      </c>
      <c r="P667" s="223">
        <v>345.78323724272985</v>
      </c>
      <c r="Q667" s="223">
        <v>80.887080693509191</v>
      </c>
      <c r="R667" s="223"/>
      <c r="S667" s="223"/>
      <c r="T667" s="226">
        <v>65.514149024796282</v>
      </c>
      <c r="U667" s="223">
        <v>9.6619474395772524</v>
      </c>
      <c r="V667" s="223">
        <v>0.73192523085112415</v>
      </c>
      <c r="W667" s="223">
        <v>0.39226061535265977</v>
      </c>
      <c r="X667" s="226">
        <v>191.83732179398166</v>
      </c>
      <c r="Y667" s="633">
        <v>317.06186252133335</v>
      </c>
      <c r="Z667" s="634">
        <v>0.28298739518926552</v>
      </c>
      <c r="AA667" s="634">
        <v>4.0916043466183736E-5</v>
      </c>
      <c r="AB667" s="635">
        <v>1.7704753453636575E-3</v>
      </c>
      <c r="AC667" s="635">
        <v>6.9852341624167356E-6</v>
      </c>
      <c r="AD667" s="636">
        <v>5.3106054201874336E-2</v>
      </c>
      <c r="AE667" s="636">
        <v>2.3354702046360918E-4</v>
      </c>
      <c r="AF667" s="637">
        <v>1.4672656976899703</v>
      </c>
      <c r="AG667" s="638">
        <v>6.032631714879688E-5</v>
      </c>
      <c r="AH667" s="223">
        <v>64.256925578287053</v>
      </c>
      <c r="AI667" s="223">
        <v>8.9527522710512812</v>
      </c>
      <c r="AJ667" s="223">
        <v>1.4458609875121318</v>
      </c>
      <c r="AM667" s="346"/>
      <c r="AN667" s="346"/>
      <c r="AO667" s="324"/>
    </row>
    <row r="668" spans="1:41" ht="12" customHeight="1" x14ac:dyDescent="0.2">
      <c r="A668" s="333">
        <v>668</v>
      </c>
      <c r="B668" s="592"/>
      <c r="C668" s="518"/>
      <c r="D668" s="627" t="s">
        <v>1308</v>
      </c>
      <c r="E668" s="628">
        <v>6.9741121885514235E-2</v>
      </c>
      <c r="F668" s="628">
        <v>6.5319167728259591E-3</v>
      </c>
      <c r="G668" s="628">
        <v>1.0078423736658848E-2</v>
      </c>
      <c r="H668" s="628">
        <v>5.4011003924855341E-4</v>
      </c>
      <c r="I668" s="602">
        <v>0.28609345803096436</v>
      </c>
      <c r="J668" s="669">
        <v>5.14940528799053E-2</v>
      </c>
      <c r="K668" s="604">
        <v>1.6319685826581705E-3</v>
      </c>
      <c r="L668" s="228">
        <v>68.45375137129227</v>
      </c>
      <c r="M668" s="228">
        <v>6.2000024685611814</v>
      </c>
      <c r="N668" s="228">
        <v>64.644480920509494</v>
      </c>
      <c r="O668" s="228">
        <v>3.4470323641130043</v>
      </c>
      <c r="P668" s="228">
        <v>263.0079090608113</v>
      </c>
      <c r="Q668" s="228">
        <v>72.760744720807011</v>
      </c>
      <c r="R668" s="228"/>
      <c r="S668" s="228"/>
      <c r="T668" s="631">
        <v>65.21684332659801</v>
      </c>
      <c r="U668" s="228">
        <v>6.6385710542530303</v>
      </c>
      <c r="V668" s="228">
        <v>0.37989553302349177</v>
      </c>
      <c r="W668" s="228">
        <v>0.53765717795652734</v>
      </c>
      <c r="X668" s="631">
        <v>146.65558598570578</v>
      </c>
      <c r="Y668" s="633">
        <v>259.07471951609801</v>
      </c>
      <c r="Z668" s="634">
        <v>0.28299651419889321</v>
      </c>
      <c r="AA668" s="634">
        <v>4.3454785581798534E-5</v>
      </c>
      <c r="AB668" s="635">
        <v>1.675905349957349E-3</v>
      </c>
      <c r="AC668" s="635">
        <v>1.8151532457916004E-5</v>
      </c>
      <c r="AD668" s="636">
        <v>4.7428468817764025E-2</v>
      </c>
      <c r="AE668" s="636">
        <v>5.4231309807455997E-4</v>
      </c>
      <c r="AF668" s="637">
        <v>1.4672549090991172</v>
      </c>
      <c r="AG668" s="638">
        <v>5.8344401803573089E-5</v>
      </c>
      <c r="AH668" s="228">
        <v>64.644480920509494</v>
      </c>
      <c r="AI668" s="228">
        <v>9.2873844247338457</v>
      </c>
      <c r="AJ668" s="228">
        <v>1.5355237044106491</v>
      </c>
      <c r="AM668" s="346"/>
      <c r="AN668" s="346"/>
      <c r="AO668" s="324"/>
    </row>
    <row r="669" spans="1:41" ht="12" customHeight="1" x14ac:dyDescent="0.2">
      <c r="A669" s="29">
        <v>669</v>
      </c>
      <c r="B669" s="592"/>
      <c r="C669" s="518"/>
      <c r="D669" s="627" t="s">
        <v>1309</v>
      </c>
      <c r="E669" s="628">
        <v>7.0234717996008014E-2</v>
      </c>
      <c r="F669" s="628">
        <v>1.3820164475499341E-2</v>
      </c>
      <c r="G669" s="628">
        <v>1.0768588284151982E-2</v>
      </c>
      <c r="H669" s="628">
        <v>9.9162664138923405E-4</v>
      </c>
      <c r="I669" s="602">
        <v>0.23399040491127895</v>
      </c>
      <c r="J669" s="669">
        <v>4.9894816610002661E-2</v>
      </c>
      <c r="K669" s="604">
        <v>1.6338245505904568E-3</v>
      </c>
      <c r="L669" s="228">
        <v>68.922157719903012</v>
      </c>
      <c r="M669" s="228">
        <v>13.111853470723037</v>
      </c>
      <c r="N669" s="228">
        <v>69.047670942773848</v>
      </c>
      <c r="O669" s="228">
        <v>6.324331917815579</v>
      </c>
      <c r="P669" s="228">
        <v>190.0962131072985</v>
      </c>
      <c r="Q669" s="228">
        <v>76.18085888412881</v>
      </c>
      <c r="R669" s="228"/>
      <c r="S669" s="228"/>
      <c r="T669" s="631">
        <v>69.032734859711766</v>
      </c>
      <c r="U669" s="228">
        <v>12.255031807827105</v>
      </c>
      <c r="V669" s="228">
        <v>9.1008731573908745E-5</v>
      </c>
      <c r="W669" s="228">
        <v>0.99238717486929651</v>
      </c>
      <c r="X669" s="631">
        <v>491.23994736649405</v>
      </c>
      <c r="Y669" s="633">
        <v>480.42064311398099</v>
      </c>
      <c r="Z669" s="634">
        <v>0.2829900916242773</v>
      </c>
      <c r="AA669" s="634">
        <v>5.0075345419873759E-5</v>
      </c>
      <c r="AB669" s="635">
        <v>2.1638974504304622E-3</v>
      </c>
      <c r="AC669" s="635">
        <v>6.5892481950457026E-5</v>
      </c>
      <c r="AD669" s="636">
        <v>6.0775679741575911E-2</v>
      </c>
      <c r="AE669" s="636">
        <v>1.9249713983921436E-3</v>
      </c>
      <c r="AF669" s="637">
        <v>1.4672322734721632</v>
      </c>
      <c r="AG669" s="638">
        <v>4.7327821349686827E-5</v>
      </c>
      <c r="AH669" s="228">
        <v>69.047670942773848</v>
      </c>
      <c r="AI669" s="228">
        <v>9.1298213573176259</v>
      </c>
      <c r="AJ669" s="228">
        <v>1.7695087885394312</v>
      </c>
      <c r="AM669" s="346"/>
      <c r="AN669" s="346"/>
      <c r="AO669" s="324"/>
    </row>
    <row r="670" spans="1:41" ht="12" customHeight="1" x14ac:dyDescent="0.2">
      <c r="A670" s="333">
        <v>670</v>
      </c>
      <c r="B670" s="592"/>
      <c r="C670" s="518"/>
      <c r="D670" s="627" t="s">
        <v>1310</v>
      </c>
      <c r="E670" s="628">
        <v>5.8129103631354789E-2</v>
      </c>
      <c r="F670" s="628">
        <v>9.0630537396697072E-3</v>
      </c>
      <c r="G670" s="628">
        <v>9.2877696896541961E-3</v>
      </c>
      <c r="H670" s="628">
        <v>1.0995722419725399E-3</v>
      </c>
      <c r="I670" s="602">
        <v>0.37966573657804664</v>
      </c>
      <c r="J670" s="669">
        <v>4.4730788690504196E-2</v>
      </c>
      <c r="K670" s="604">
        <v>1.4619249625108077E-3</v>
      </c>
      <c r="L670" s="228">
        <v>57.371530799735027</v>
      </c>
      <c r="M670" s="228">
        <v>8.6969266287403251</v>
      </c>
      <c r="N670" s="228">
        <v>59.596477503598379</v>
      </c>
      <c r="O670" s="228">
        <v>7.0230694434028171</v>
      </c>
      <c r="P670" s="228">
        <v>-70.293794774008788</v>
      </c>
      <c r="Q670" s="228">
        <v>79.846003641506755</v>
      </c>
      <c r="R670" s="228"/>
      <c r="S670" s="228"/>
      <c r="T670" s="631">
        <v>58.854316655219648</v>
      </c>
      <c r="U670" s="228">
        <v>12.743437157904511</v>
      </c>
      <c r="V670" s="228">
        <v>6.3056399882659944E-2</v>
      </c>
      <c r="W670" s="228">
        <v>0.80172861347049329</v>
      </c>
      <c r="X670" s="631">
        <v>403.10234021307878</v>
      </c>
      <c r="Y670" s="633">
        <v>484.30179077303342</v>
      </c>
      <c r="Z670" s="628"/>
      <c r="AA670" s="602"/>
      <c r="AB670" s="602"/>
      <c r="AC670" s="602"/>
      <c r="AD670" s="639"/>
      <c r="AE670" s="639"/>
      <c r="AF670" s="602"/>
      <c r="AG670" s="640"/>
      <c r="AH670" s="228">
        <v>59.596477503598379</v>
      </c>
      <c r="AI670" s="228"/>
      <c r="AJ670" s="228"/>
      <c r="AM670" s="346"/>
      <c r="AN670" s="346"/>
      <c r="AO670" s="324"/>
    </row>
    <row r="671" spans="1:41" ht="12" customHeight="1" x14ac:dyDescent="0.2">
      <c r="A671" s="29">
        <v>671</v>
      </c>
      <c r="B671" s="592"/>
      <c r="C671" s="518"/>
      <c r="D671" s="627" t="s">
        <v>1311</v>
      </c>
      <c r="E671" s="628">
        <v>5.8454076862306623E-2</v>
      </c>
      <c r="F671" s="628">
        <v>5.934798517362774E-3</v>
      </c>
      <c r="G671" s="628">
        <v>9.5113094715438273E-3</v>
      </c>
      <c r="H671" s="628">
        <v>4.4374132617584614E-4</v>
      </c>
      <c r="I671" s="602">
        <v>0.22975681142822751</v>
      </c>
      <c r="J671" s="669">
        <v>5.0063391625682269E-2</v>
      </c>
      <c r="K671" s="604">
        <v>1.5657497826190585E-3</v>
      </c>
      <c r="L671" s="228">
        <v>57.683327961410008</v>
      </c>
      <c r="M671" s="228">
        <v>5.6932973954692576</v>
      </c>
      <c r="N671" s="228">
        <v>61.02408864232217</v>
      </c>
      <c r="O671" s="228">
        <v>2.8335892341277829</v>
      </c>
      <c r="P671" s="228">
        <v>197.93753854817632</v>
      </c>
      <c r="Q671" s="228">
        <v>72.656605535078526</v>
      </c>
      <c r="R671" s="228"/>
      <c r="S671" s="228"/>
      <c r="T671" s="631">
        <v>60.584105659421994</v>
      </c>
      <c r="U671" s="228">
        <v>5.4621579299644951</v>
      </c>
      <c r="V671" s="228">
        <v>0.33873440466479143</v>
      </c>
      <c r="W671" s="228">
        <v>0.56055857175697121</v>
      </c>
      <c r="X671" s="631">
        <v>261.19923727050417</v>
      </c>
      <c r="Y671" s="633">
        <v>394.55956882555603</v>
      </c>
      <c r="Z671" s="634">
        <v>0.28303551634289392</v>
      </c>
      <c r="AA671" s="634">
        <v>3.3251134234546869E-5</v>
      </c>
      <c r="AB671" s="635">
        <v>1.6313151061071167E-3</v>
      </c>
      <c r="AC671" s="635">
        <v>2.3817314509538173E-5</v>
      </c>
      <c r="AD671" s="636">
        <v>4.2092746850512841E-2</v>
      </c>
      <c r="AE671" s="636">
        <v>8.6323680765898545E-4</v>
      </c>
      <c r="AF671" s="637">
        <v>1.467293208614413</v>
      </c>
      <c r="AG671" s="638">
        <v>5.2330950451109914E-5</v>
      </c>
      <c r="AH671" s="228">
        <v>61.02408864232217</v>
      </c>
      <c r="AI671" s="228">
        <v>10.593119438591325</v>
      </c>
      <c r="AJ671" s="228">
        <v>1.1748043024488679</v>
      </c>
      <c r="AM671" s="346"/>
      <c r="AN671" s="346"/>
      <c r="AO671" s="324"/>
    </row>
    <row r="672" spans="1:41" ht="12" customHeight="1" x14ac:dyDescent="0.2">
      <c r="A672" s="333">
        <v>672</v>
      </c>
      <c r="B672" s="592"/>
      <c r="C672" s="518"/>
      <c r="D672" s="627" t="s">
        <v>1312</v>
      </c>
      <c r="E672" s="602">
        <v>6.2406097426376178E-2</v>
      </c>
      <c r="F672" s="602">
        <v>4.9431329322173036E-3</v>
      </c>
      <c r="G672" s="602">
        <v>1.0046536609451585E-2</v>
      </c>
      <c r="H672" s="602">
        <v>2.0902000092125637E-4</v>
      </c>
      <c r="I672" s="602">
        <v>0.13133068620907568</v>
      </c>
      <c r="J672" s="639">
        <v>5.0807205527613149E-2</v>
      </c>
      <c r="K672" s="604">
        <v>2.5627251412700912E-3</v>
      </c>
      <c r="L672" s="223">
        <v>61.467471206750304</v>
      </c>
      <c r="M672" s="223">
        <v>4.7243454471203945</v>
      </c>
      <c r="N672" s="223">
        <v>64.440971104920465</v>
      </c>
      <c r="O672" s="223">
        <v>1.3340271457261434</v>
      </c>
      <c r="P672" s="223">
        <v>232.09279427472802</v>
      </c>
      <c r="Q672" s="223">
        <v>116.45233132850714</v>
      </c>
      <c r="R672" s="223"/>
      <c r="S672" s="223"/>
      <c r="T672" s="226">
        <v>64.314028854107974</v>
      </c>
      <c r="U672" s="223">
        <v>2.6373497880978736</v>
      </c>
      <c r="V672" s="223">
        <v>0.39500923181566416</v>
      </c>
      <c r="W672" s="223">
        <v>0.52967696029402123</v>
      </c>
      <c r="X672" s="226">
        <v>1825.0996030839951</v>
      </c>
      <c r="Y672" s="633">
        <v>1501.7509468507401</v>
      </c>
      <c r="Z672" s="634">
        <v>0.28296448329147184</v>
      </c>
      <c r="AA672" s="634">
        <v>4.1643457255340499E-5</v>
      </c>
      <c r="AB672" s="635">
        <v>3.5060808626063526E-3</v>
      </c>
      <c r="AC672" s="635">
        <v>5.8971907853088531E-5</v>
      </c>
      <c r="AD672" s="636">
        <v>0.10273572612698099</v>
      </c>
      <c r="AE672" s="636">
        <v>2.1820622790420055E-3</v>
      </c>
      <c r="AF672" s="637">
        <v>1.4672512946668754</v>
      </c>
      <c r="AG672" s="638">
        <v>4.8277527110530156E-5</v>
      </c>
      <c r="AH672" s="223">
        <v>64.440971104920465</v>
      </c>
      <c r="AI672" s="223">
        <v>8.07230531128066</v>
      </c>
      <c r="AJ672" s="223">
        <v>1.4716849539185815</v>
      </c>
      <c r="AM672" s="346"/>
      <c r="AN672" s="346"/>
      <c r="AO672" s="324"/>
    </row>
    <row r="673" spans="1:41" ht="12" customHeight="1" x14ac:dyDescent="0.2">
      <c r="A673" s="29">
        <v>673</v>
      </c>
      <c r="B673" s="642" t="s">
        <v>293</v>
      </c>
      <c r="C673" s="518"/>
      <c r="D673" s="643" t="s">
        <v>1313</v>
      </c>
      <c r="E673" s="644">
        <v>3.228003982452847E-2</v>
      </c>
      <c r="F673" s="644">
        <v>1.501219359808762E-3</v>
      </c>
      <c r="G673" s="644">
        <v>4.9911058047839253E-3</v>
      </c>
      <c r="H673" s="644">
        <v>1.1090479101737533E-4</v>
      </c>
      <c r="I673" s="644">
        <v>0.23889851000849571</v>
      </c>
      <c r="J673" s="650">
        <v>4.7283893127758388E-2</v>
      </c>
      <c r="K673" s="664">
        <v>8.2912955174249052E-4</v>
      </c>
      <c r="L673" s="647">
        <v>32.258706064876492</v>
      </c>
      <c r="M673" s="647">
        <v>1.4766464896773657</v>
      </c>
      <c r="N673" s="647">
        <v>32.094707664074335</v>
      </c>
      <c r="O673" s="647">
        <v>0.71138760686441493</v>
      </c>
      <c r="P673" s="647">
        <v>63.589207139181077</v>
      </c>
      <c r="Q673" s="647">
        <v>41.762816065698829</v>
      </c>
      <c r="R673" s="647"/>
      <c r="S673" s="647"/>
      <c r="T673" s="648">
        <v>32.113852092190065</v>
      </c>
      <c r="U673" s="647">
        <v>1.3802808478850002</v>
      </c>
      <c r="V673" s="647">
        <v>1.2309710648411925E-2</v>
      </c>
      <c r="W673" s="647">
        <v>0.91165487823058644</v>
      </c>
      <c r="X673" s="648">
        <v>978.22757731045351</v>
      </c>
      <c r="Y673" s="649">
        <v>2590.0822514806791</v>
      </c>
      <c r="Z673" s="652">
        <v>0.28285916579124493</v>
      </c>
      <c r="AA673" s="652">
        <v>5.0199538142494323E-5</v>
      </c>
      <c r="AB673" s="653">
        <v>8.8819785003448959E-4</v>
      </c>
      <c r="AC673" s="653">
        <v>1.2521030680197805E-5</v>
      </c>
      <c r="AD673" s="654">
        <v>2.8485311033011277E-2</v>
      </c>
      <c r="AE673" s="654">
        <v>7.5575544030962371E-4</v>
      </c>
      <c r="AF673" s="655">
        <v>1.4672443324108659</v>
      </c>
      <c r="AG673" s="656">
        <v>6.7252359866582659E-5</v>
      </c>
      <c r="AH673" s="647">
        <v>32.094707664074335</v>
      </c>
      <c r="AI673" s="647">
        <v>3.76772054438293</v>
      </c>
      <c r="AJ673" s="647">
        <v>1.7747184540430438</v>
      </c>
      <c r="AM673" s="346"/>
      <c r="AN673" s="346"/>
      <c r="AO673" s="324"/>
    </row>
    <row r="674" spans="1:41" ht="12" customHeight="1" x14ac:dyDescent="0.2">
      <c r="A674" s="333">
        <v>674</v>
      </c>
      <c r="B674" s="592"/>
      <c r="C674" s="518"/>
      <c r="D674" s="627" t="s">
        <v>1314</v>
      </c>
      <c r="E674" s="628">
        <v>3.2688295596979208E-2</v>
      </c>
      <c r="F674" s="628">
        <v>1.9009899796989915E-3</v>
      </c>
      <c r="G674" s="628">
        <v>5.028220108751826E-3</v>
      </c>
      <c r="H674" s="628">
        <v>1.312459766045453E-4</v>
      </c>
      <c r="I674" s="602">
        <v>0.22441618309357264</v>
      </c>
      <c r="J674" s="669">
        <v>4.7871361755775728E-2</v>
      </c>
      <c r="K674" s="604">
        <v>9.0010460556267866E-4</v>
      </c>
      <c r="L674" s="228">
        <v>32.660199870888981</v>
      </c>
      <c r="M674" s="228">
        <v>1.869134198603063</v>
      </c>
      <c r="N674" s="228">
        <v>32.332769231344471</v>
      </c>
      <c r="O674" s="228">
        <v>0.84183300329320587</v>
      </c>
      <c r="P674" s="228">
        <v>92.916668148494779</v>
      </c>
      <c r="Q674" s="228">
        <v>44.536292008876828</v>
      </c>
      <c r="R674" s="228"/>
      <c r="S674" s="228"/>
      <c r="T674" s="631">
        <v>32.366046448580278</v>
      </c>
      <c r="U674" s="228">
        <v>1.6401881214853078</v>
      </c>
      <c r="V674" s="228">
        <v>3.0657955925890695E-2</v>
      </c>
      <c r="W674" s="228">
        <v>0.86100427009892289</v>
      </c>
      <c r="X674" s="631">
        <v>379.03938513751211</v>
      </c>
      <c r="Y674" s="633">
        <v>1991.6096158996982</v>
      </c>
      <c r="Z674" s="634">
        <v>0.28286340332833337</v>
      </c>
      <c r="AA674" s="634">
        <v>4.0372528419101477E-5</v>
      </c>
      <c r="AB674" s="635">
        <v>5.3469846326995171E-4</v>
      </c>
      <c r="AC674" s="635">
        <v>3.0200534322653894E-5</v>
      </c>
      <c r="AD674" s="636">
        <v>1.5061296207223272E-2</v>
      </c>
      <c r="AE674" s="636">
        <v>1.3208111126678632E-3</v>
      </c>
      <c r="AF674" s="637">
        <v>1.4672901703139607</v>
      </c>
      <c r="AG674" s="638">
        <v>7.4053221006633991E-5</v>
      </c>
      <c r="AH674" s="228">
        <v>32.332769231344471</v>
      </c>
      <c r="AI674" s="228">
        <v>3.930221553884595</v>
      </c>
      <c r="AJ674" s="228">
        <v>1.427280020817649</v>
      </c>
      <c r="AM674" s="346"/>
      <c r="AN674" s="346"/>
      <c r="AO674" s="324"/>
    </row>
    <row r="675" spans="1:41" ht="12" customHeight="1" x14ac:dyDescent="0.2">
      <c r="A675" s="29">
        <v>675</v>
      </c>
      <c r="B675" s="592"/>
      <c r="C675" s="518"/>
      <c r="D675" s="627" t="s">
        <v>1315</v>
      </c>
      <c r="E675" s="628">
        <v>2.8551956130057825E-2</v>
      </c>
      <c r="F675" s="628">
        <v>1.4422075486751434E-2</v>
      </c>
      <c r="G675" s="628">
        <v>4.52671930822707E-3</v>
      </c>
      <c r="H675" s="628">
        <v>6.3502195057276757E-4</v>
      </c>
      <c r="I675" s="602">
        <v>0.13886195637203577</v>
      </c>
      <c r="J675" s="669">
        <v>8.0282107383030737E-2</v>
      </c>
      <c r="K675" s="604">
        <v>6.4030519569228447E-3</v>
      </c>
      <c r="L675" s="228">
        <v>28.585008120293299</v>
      </c>
      <c r="M675" s="228">
        <v>14.237424716138138</v>
      </c>
      <c r="N675" s="228">
        <v>29.115258849771429</v>
      </c>
      <c r="O675" s="228">
        <v>4.0751673693092982</v>
      </c>
      <c r="P675" s="228">
        <v>1203.9269231498574</v>
      </c>
      <c r="Q675" s="228">
        <v>157.139837504345</v>
      </c>
      <c r="R675" s="228"/>
      <c r="S675" s="228"/>
      <c r="T675" s="631">
        <v>29.092919569770277</v>
      </c>
      <c r="U675" s="228">
        <v>8.0614221951329146</v>
      </c>
      <c r="V675" s="228">
        <v>1.3843645980536354E-3</v>
      </c>
      <c r="W675" s="228">
        <v>0.97031890678468646</v>
      </c>
      <c r="X675" s="631">
        <v>11.75340257708055</v>
      </c>
      <c r="Y675" s="633">
        <v>129.60208001093284</v>
      </c>
      <c r="Z675" s="628"/>
      <c r="AA675" s="602"/>
      <c r="AB675" s="602"/>
      <c r="AC675" s="602"/>
      <c r="AD675" s="639"/>
      <c r="AE675" s="639"/>
      <c r="AF675" s="628"/>
      <c r="AG675" s="640"/>
      <c r="AH675" s="228">
        <v>29.115258849771429</v>
      </c>
      <c r="AI675" s="228"/>
      <c r="AJ675" s="228"/>
      <c r="AM675" s="346"/>
      <c r="AN675" s="346"/>
      <c r="AO675" s="324"/>
    </row>
    <row r="676" spans="1:41" ht="12" customHeight="1" x14ac:dyDescent="0.2">
      <c r="A676" s="333">
        <v>676</v>
      </c>
      <c r="B676" s="592"/>
      <c r="C676" s="518"/>
      <c r="D676" s="627" t="s">
        <v>1316</v>
      </c>
      <c r="E676" s="628">
        <v>3.2591449200651337E-2</v>
      </c>
      <c r="F676" s="628">
        <v>1.9217550087623793E-3</v>
      </c>
      <c r="G676" s="628">
        <v>4.9424649743855555E-3</v>
      </c>
      <c r="H676" s="628">
        <v>1.7673787816406403E-4</v>
      </c>
      <c r="I676" s="602">
        <v>0.30322268650700634</v>
      </c>
      <c r="J676" s="669">
        <v>4.5672752616052747E-2</v>
      </c>
      <c r="K676" s="604">
        <v>9.8209848277880244E-4</v>
      </c>
      <c r="L676" s="228">
        <v>32.564971909718082</v>
      </c>
      <c r="M676" s="228">
        <v>1.8897284786924433</v>
      </c>
      <c r="N676" s="228">
        <v>31.78269840811744</v>
      </c>
      <c r="O676" s="228">
        <v>1.133722182137167</v>
      </c>
      <c r="P676" s="228">
        <v>-19.627861978816458</v>
      </c>
      <c r="Q676" s="228">
        <v>52.025501225963694</v>
      </c>
      <c r="R676" s="228"/>
      <c r="S676" s="228"/>
      <c r="T676" s="631">
        <v>31.922291500685866</v>
      </c>
      <c r="U676" s="228">
        <v>2.1651279159426648</v>
      </c>
      <c r="V676" s="228">
        <v>0.17194666995895527</v>
      </c>
      <c r="W676" s="228">
        <v>0.67838842418669776</v>
      </c>
      <c r="X676" s="631">
        <v>533.65672358230904</v>
      </c>
      <c r="Y676" s="633">
        <v>1575.6344923725208</v>
      </c>
      <c r="Z676" s="634">
        <v>0.28288078505478265</v>
      </c>
      <c r="AA676" s="634">
        <v>3.8725354512002117E-5</v>
      </c>
      <c r="AB676" s="635">
        <v>4.0583310932931863E-4</v>
      </c>
      <c r="AC676" s="635">
        <v>7.74960814266314E-6</v>
      </c>
      <c r="AD676" s="636">
        <v>1.1419030203303033E-2</v>
      </c>
      <c r="AE676" s="636">
        <v>3.0304150164750542E-4</v>
      </c>
      <c r="AF676" s="637">
        <v>1.4672390495764274</v>
      </c>
      <c r="AG676" s="638">
        <v>5.31509957100826E-5</v>
      </c>
      <c r="AH676" s="228">
        <v>31.78269840811744</v>
      </c>
      <c r="AI676" s="228">
        <v>4.5357838871680238</v>
      </c>
      <c r="AJ676" s="228">
        <v>1.3689637669982628</v>
      </c>
      <c r="AM676" s="346"/>
      <c r="AN676" s="346"/>
      <c r="AO676" s="324"/>
    </row>
    <row r="677" spans="1:41" ht="12" customHeight="1" x14ac:dyDescent="0.2">
      <c r="A677" s="29">
        <v>677</v>
      </c>
      <c r="B677" s="592"/>
      <c r="C677" s="518"/>
      <c r="D677" s="627" t="s">
        <v>1317</v>
      </c>
      <c r="E677" s="628">
        <v>2.8488084273615617E-2</v>
      </c>
      <c r="F677" s="628">
        <v>4.9766423617187737E-3</v>
      </c>
      <c r="G677" s="628">
        <v>4.7322384709588767E-3</v>
      </c>
      <c r="H677" s="628">
        <v>3.6088020334153502E-4</v>
      </c>
      <c r="I677" s="602">
        <v>0.21826960107127844</v>
      </c>
      <c r="J677" s="669">
        <v>4.7315100832556918E-2</v>
      </c>
      <c r="K677" s="604">
        <v>9.9178536394319439E-4</v>
      </c>
      <c r="L677" s="228">
        <v>28.5219520792262</v>
      </c>
      <c r="M677" s="228">
        <v>4.9132298112896837</v>
      </c>
      <c r="N677" s="228">
        <v>30.434015344370309</v>
      </c>
      <c r="O677" s="228">
        <v>2.315426112338574</v>
      </c>
      <c r="P677" s="228">
        <v>65.160372518085339</v>
      </c>
      <c r="Q677" s="228">
        <v>49.908036320163212</v>
      </c>
      <c r="R677" s="228"/>
      <c r="S677" s="228"/>
      <c r="T677" s="631">
        <v>30.208883262412449</v>
      </c>
      <c r="U677" s="228">
        <v>4.48192898418535</v>
      </c>
      <c r="V677" s="228">
        <v>0.14922986848740744</v>
      </c>
      <c r="W677" s="228">
        <v>0.69927469662208641</v>
      </c>
      <c r="X677" s="631">
        <v>902.83069519069807</v>
      </c>
      <c r="Y677" s="633">
        <v>4012.5687087671508</v>
      </c>
      <c r="Z677" s="634">
        <v>0.28285015180570211</v>
      </c>
      <c r="AA677" s="634">
        <v>3.7988194023435322E-5</v>
      </c>
      <c r="AB677" s="635">
        <v>8.9657380215996303E-4</v>
      </c>
      <c r="AC677" s="635">
        <v>4.1439720467007235E-5</v>
      </c>
      <c r="AD677" s="636">
        <v>2.5051575924508337E-2</v>
      </c>
      <c r="AE677" s="636">
        <v>1.1845070095856433E-3</v>
      </c>
      <c r="AF677" s="637">
        <v>1.4673270007674311</v>
      </c>
      <c r="AG677" s="638">
        <v>5.8803794941432253E-5</v>
      </c>
      <c r="AH677" s="228">
        <v>30.434015344370309</v>
      </c>
      <c r="AI677" s="228">
        <v>3.413292969331625</v>
      </c>
      <c r="AJ677" s="228">
        <v>1.3430501550351122</v>
      </c>
      <c r="AM677" s="346"/>
      <c r="AN677" s="346"/>
      <c r="AO677" s="324"/>
    </row>
    <row r="678" spans="1:41" ht="12" customHeight="1" x14ac:dyDescent="0.2">
      <c r="A678" s="333">
        <v>678</v>
      </c>
      <c r="B678" s="592"/>
      <c r="C678" s="518"/>
      <c r="D678" s="627" t="s">
        <v>1318</v>
      </c>
      <c r="E678" s="628">
        <v>3.0830946781646763E-2</v>
      </c>
      <c r="F678" s="628">
        <v>1.6734585072094362E-3</v>
      </c>
      <c r="G678" s="628">
        <v>4.7558164328332219E-3</v>
      </c>
      <c r="H678" s="628">
        <v>1.5047126060448803E-4</v>
      </c>
      <c r="I678" s="602">
        <v>0.29145425059043673</v>
      </c>
      <c r="J678" s="669">
        <v>4.7616173715499914E-2</v>
      </c>
      <c r="K678" s="604">
        <v>7.4724970709194984E-4</v>
      </c>
      <c r="L678" s="228">
        <v>30.832331265021654</v>
      </c>
      <c r="M678" s="228">
        <v>1.6483802837448982</v>
      </c>
      <c r="N678" s="228">
        <v>30.585290996342923</v>
      </c>
      <c r="O678" s="228">
        <v>0.9654087615085386</v>
      </c>
      <c r="P678" s="228">
        <v>80.241448600671035</v>
      </c>
      <c r="Q678" s="228">
        <v>37.25947151992677</v>
      </c>
      <c r="R678" s="228"/>
      <c r="S678" s="228"/>
      <c r="T678" s="631">
        <v>30.627770716096759</v>
      </c>
      <c r="U678" s="228">
        <v>1.8455520851148566</v>
      </c>
      <c r="V678" s="228">
        <v>2.2420711845697459E-2</v>
      </c>
      <c r="W678" s="228">
        <v>0.88097320228684806</v>
      </c>
      <c r="X678" s="631">
        <v>1167.2573851202842</v>
      </c>
      <c r="Y678" s="633">
        <v>4420.1626669121333</v>
      </c>
      <c r="Z678" s="628"/>
      <c r="AA678" s="602"/>
      <c r="AB678" s="602"/>
      <c r="AC678" s="602"/>
      <c r="AD678" s="639"/>
      <c r="AE678" s="639"/>
      <c r="AF678" s="628"/>
      <c r="AG678" s="640"/>
      <c r="AH678" s="228">
        <v>30.585290996342923</v>
      </c>
      <c r="AI678" s="228"/>
      <c r="AJ678" s="228"/>
      <c r="AM678" s="346"/>
      <c r="AN678" s="346"/>
      <c r="AO678" s="324"/>
    </row>
    <row r="679" spans="1:41" ht="12" customHeight="1" x14ac:dyDescent="0.2">
      <c r="A679" s="29">
        <v>679</v>
      </c>
      <c r="B679" s="592"/>
      <c r="C679" s="518"/>
      <c r="D679" s="627" t="s">
        <v>1319</v>
      </c>
      <c r="E679" s="628">
        <v>3.0808463896361538E-2</v>
      </c>
      <c r="F679" s="628">
        <v>2.4725928532893793E-3</v>
      </c>
      <c r="G679" s="628">
        <v>4.8030600589113156E-3</v>
      </c>
      <c r="H679" s="628">
        <v>2.1918830422672309E-4</v>
      </c>
      <c r="I679" s="602">
        <v>0.28430650672789343</v>
      </c>
      <c r="J679" s="669">
        <v>4.7530392439920535E-2</v>
      </c>
      <c r="K679" s="604">
        <v>8.5256610281439829E-4</v>
      </c>
      <c r="L679" s="228">
        <v>30.810185063712488</v>
      </c>
      <c r="M679" s="228">
        <v>2.4355920316603412</v>
      </c>
      <c r="N679" s="228">
        <v>30.888394313974565</v>
      </c>
      <c r="O679" s="228">
        <v>1.4062244126099792</v>
      </c>
      <c r="P679" s="228">
        <v>75.958637205341645</v>
      </c>
      <c r="Q679" s="228">
        <v>42.621645525513493</v>
      </c>
      <c r="R679" s="228"/>
      <c r="S679" s="228"/>
      <c r="T679" s="631">
        <v>30.875225444637529</v>
      </c>
      <c r="U679" s="228">
        <v>2.689577812179845</v>
      </c>
      <c r="V679" s="228">
        <v>1.0259646306267655E-3</v>
      </c>
      <c r="W679" s="228">
        <v>0.97444912738937772</v>
      </c>
      <c r="X679" s="631">
        <v>515.10159107966444</v>
      </c>
      <c r="Y679" s="633">
        <v>2678.4011483978279</v>
      </c>
      <c r="Z679" s="634">
        <v>0.282828726948954</v>
      </c>
      <c r="AA679" s="634">
        <v>3.1709263426167419E-5</v>
      </c>
      <c r="AB679" s="635">
        <v>1.2484288241446124E-3</v>
      </c>
      <c r="AC679" s="635">
        <v>5.5785498599631196E-5</v>
      </c>
      <c r="AD679" s="636">
        <v>3.6449932369549659E-2</v>
      </c>
      <c r="AE679" s="636">
        <v>9.5615732450773222E-4</v>
      </c>
      <c r="AF679" s="637">
        <v>1.4672535209381681</v>
      </c>
      <c r="AG679" s="638">
        <v>4.8014457779878408E-5</v>
      </c>
      <c r="AH679" s="228">
        <v>30.888394313974565</v>
      </c>
      <c r="AI679" s="228">
        <v>2.6580915967960244</v>
      </c>
      <c r="AJ679" s="228">
        <v>1.121147196334495</v>
      </c>
      <c r="AM679" s="346"/>
      <c r="AN679" s="346"/>
      <c r="AO679" s="324"/>
    </row>
    <row r="680" spans="1:41" ht="12" customHeight="1" x14ac:dyDescent="0.2">
      <c r="A680" s="333">
        <v>680</v>
      </c>
      <c r="B680" s="592"/>
      <c r="C680" s="518"/>
      <c r="D680" s="555"/>
      <c r="E680" s="628"/>
      <c r="F680" s="628"/>
      <c r="G680" s="628"/>
      <c r="H680" s="628"/>
      <c r="I680" s="602"/>
      <c r="J680" s="669"/>
      <c r="K680" s="604"/>
      <c r="L680" s="228"/>
      <c r="M680" s="228"/>
      <c r="N680" s="228"/>
      <c r="O680" s="228"/>
      <c r="P680" s="228"/>
      <c r="Q680" s="228"/>
      <c r="R680" s="228"/>
      <c r="S680" s="228"/>
      <c r="T680" s="235"/>
      <c r="U680" s="235"/>
      <c r="V680" s="235"/>
      <c r="W680" s="235"/>
      <c r="X680" s="235"/>
      <c r="Y680" s="692"/>
      <c r="Z680" s="602"/>
      <c r="AA680" s="602"/>
      <c r="AB680" s="602"/>
      <c r="AC680" s="602"/>
      <c r="AD680" s="639"/>
      <c r="AE680" s="639"/>
      <c r="AF680" s="602"/>
      <c r="AG680" s="640"/>
      <c r="AH680" s="602"/>
      <c r="AI680" s="223"/>
      <c r="AJ680" s="223"/>
      <c r="AM680" s="346"/>
      <c r="AN680" s="346"/>
    </row>
    <row r="681" spans="1:41" ht="12" customHeight="1" thickBot="1" x14ac:dyDescent="0.2">
      <c r="A681" s="29">
        <v>681</v>
      </c>
      <c r="B681" s="363"/>
      <c r="C681" s="518"/>
      <c r="D681" s="512"/>
      <c r="E681" s="29"/>
      <c r="F681" s="29"/>
      <c r="G681" s="29"/>
      <c r="H681" s="26"/>
      <c r="I681" s="380"/>
      <c r="J681" s="26"/>
      <c r="K681" s="34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380"/>
      <c r="W681" s="380"/>
      <c r="X681" s="380"/>
      <c r="Y681" s="359"/>
      <c r="Z681" s="229"/>
      <c r="AA681" s="229"/>
      <c r="AB681" s="229"/>
      <c r="AC681" s="229"/>
      <c r="AD681" s="229"/>
      <c r="AE681" s="229"/>
      <c r="AF681" s="229"/>
      <c r="AG681" s="693"/>
      <c r="AH681" s="229"/>
      <c r="AI681" s="229"/>
      <c r="AJ681" s="229"/>
      <c r="AM681" s="346"/>
      <c r="AN681" s="346"/>
    </row>
    <row r="682" spans="1:41" ht="20" x14ac:dyDescent="0.2">
      <c r="A682" s="29"/>
      <c r="B682" s="717" t="s">
        <v>608</v>
      </c>
      <c r="C682" s="518"/>
      <c r="D682" s="512"/>
      <c r="E682" s="29"/>
      <c r="F682" s="29"/>
      <c r="G682" s="29"/>
      <c r="H682" s="26"/>
      <c r="I682" s="380"/>
      <c r="J682" s="26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380"/>
      <c r="W682" s="380"/>
      <c r="X682" s="380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M682" s="346"/>
      <c r="AN682" s="346"/>
    </row>
    <row r="683" spans="1:41" ht="12" customHeight="1" x14ac:dyDescent="0.2">
      <c r="A683" s="333">
        <v>682</v>
      </c>
      <c r="B683" s="167" t="s">
        <v>718</v>
      </c>
      <c r="C683" s="518"/>
      <c r="D683" s="694"/>
      <c r="E683" s="165"/>
      <c r="F683" s="165"/>
      <c r="G683" s="165"/>
      <c r="H683" s="174"/>
      <c r="I683" s="171"/>
      <c r="J683" s="174"/>
      <c r="K683" s="167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71"/>
      <c r="W683" s="171"/>
      <c r="X683" s="171"/>
      <c r="Y683" s="167"/>
      <c r="Z683" s="165"/>
      <c r="AA683" s="165"/>
      <c r="AB683" s="165"/>
      <c r="AC683" s="165"/>
      <c r="AD683" s="165"/>
      <c r="AE683" s="165"/>
      <c r="AF683" s="165"/>
      <c r="AG683" s="167"/>
      <c r="AH683" s="165"/>
      <c r="AI683" s="165"/>
      <c r="AJ683" s="165"/>
      <c r="AK683" s="165"/>
      <c r="AL683" s="165"/>
      <c r="AM683" s="346"/>
      <c r="AN683" s="346"/>
      <c r="AO683" s="165"/>
    </row>
    <row r="684" spans="1:41" s="165" customFormat="1" ht="12" customHeight="1" x14ac:dyDescent="0.2">
      <c r="A684" s="29">
        <v>683</v>
      </c>
      <c r="B684" s="167">
        <v>25</v>
      </c>
      <c r="C684" s="518"/>
      <c r="D684" s="694" t="s">
        <v>1320</v>
      </c>
      <c r="E684" s="165">
        <v>3.5000000000000001E-3</v>
      </c>
      <c r="F684" s="165">
        <v>1</v>
      </c>
      <c r="G684" s="165">
        <v>2054</v>
      </c>
      <c r="H684" s="174">
        <v>53.16</v>
      </c>
      <c r="I684" s="171">
        <v>5.6</v>
      </c>
      <c r="J684" s="174">
        <v>0.01</v>
      </c>
      <c r="K684" s="167"/>
      <c r="L684" s="165">
        <v>2073</v>
      </c>
      <c r="M684" s="165">
        <v>2.5389999999999999E-2</v>
      </c>
      <c r="N684" s="165">
        <v>0.35</v>
      </c>
      <c r="O684" s="165">
        <v>0.46729999999999999</v>
      </c>
      <c r="P684" s="165">
        <v>0.4</v>
      </c>
      <c r="Q684" s="165">
        <v>0.13347999999999999</v>
      </c>
      <c r="T684" s="165">
        <v>0.15</v>
      </c>
      <c r="V684" s="171">
        <v>161.69999999999999</v>
      </c>
      <c r="W684" s="171">
        <v>689.3</v>
      </c>
      <c r="X684" s="171">
        <v>2144.1999999999998</v>
      </c>
      <c r="Y684" s="167">
        <v>0.93</v>
      </c>
      <c r="Z684" s="165">
        <v>0.28235900000000003</v>
      </c>
      <c r="AA684" s="165">
        <v>1.2E-5</v>
      </c>
      <c r="AB684" s="165">
        <v>0.28233405963483249</v>
      </c>
      <c r="AC684" s="165">
        <v>-14.109934187392986</v>
      </c>
      <c r="AG684" s="167"/>
      <c r="AH684" s="165">
        <v>161.69999999999999</v>
      </c>
      <c r="AI684" s="165">
        <v>-4.9680916072864507</v>
      </c>
      <c r="AJ684" s="165">
        <v>0.42475866464414036</v>
      </c>
      <c r="AK684" s="165">
        <v>1.6394573741077223</v>
      </c>
      <c r="AM684" s="346"/>
      <c r="AN684" s="346"/>
    </row>
    <row r="685" spans="1:41" s="165" customFormat="1" ht="12" customHeight="1" x14ac:dyDescent="0.2">
      <c r="A685" s="333">
        <v>684</v>
      </c>
      <c r="B685" s="167" t="s">
        <v>357</v>
      </c>
      <c r="C685" s="518"/>
      <c r="D685" s="694"/>
      <c r="E685" s="165" t="s">
        <v>358</v>
      </c>
      <c r="F685" s="165" t="s">
        <v>359</v>
      </c>
      <c r="G685" s="165" t="s">
        <v>352</v>
      </c>
      <c r="H685" s="174" t="s">
        <v>360</v>
      </c>
      <c r="I685" s="171"/>
      <c r="J685" s="174"/>
      <c r="K685" s="167"/>
      <c r="V685" s="171"/>
      <c r="W685" s="171"/>
      <c r="X685" s="171"/>
      <c r="Y685" s="167"/>
      <c r="AB685" s="165" t="s">
        <v>322</v>
      </c>
      <c r="AG685" s="167"/>
      <c r="AM685" s="346"/>
      <c r="AN685" s="346"/>
    </row>
    <row r="686" spans="1:41" s="165" customFormat="1" ht="12" customHeight="1" x14ac:dyDescent="0.2">
      <c r="A686" s="29">
        <v>685</v>
      </c>
      <c r="B686" s="167">
        <v>31</v>
      </c>
      <c r="C686" s="518"/>
      <c r="D686" s="694"/>
      <c r="E686" s="165">
        <v>2.0199999999999999E-2</v>
      </c>
      <c r="F686" s="165">
        <v>5</v>
      </c>
      <c r="G686" s="165">
        <v>196</v>
      </c>
      <c r="H686" s="174">
        <v>5.65</v>
      </c>
      <c r="I686" s="171">
        <v>0.5</v>
      </c>
      <c r="J686" s="174">
        <v>0.06</v>
      </c>
      <c r="K686" s="167"/>
      <c r="L686" s="165">
        <v>14751</v>
      </c>
      <c r="M686" s="165">
        <v>3.024E-2</v>
      </c>
      <c r="N686" s="165">
        <v>0.34</v>
      </c>
      <c r="O686" s="165">
        <v>0.23849999999999999</v>
      </c>
      <c r="P686" s="165">
        <v>0.38</v>
      </c>
      <c r="Q686" s="165">
        <v>5.7209999999999997E-2</v>
      </c>
      <c r="T686" s="165">
        <v>0.13</v>
      </c>
      <c r="V686" s="171">
        <v>192</v>
      </c>
      <c r="W686" s="171">
        <v>217.2</v>
      </c>
      <c r="X686" s="171">
        <v>499.7</v>
      </c>
      <c r="Y686" s="167">
        <v>0.94</v>
      </c>
      <c r="Z686" s="165">
        <v>0.28251399999999999</v>
      </c>
      <c r="AA686" s="165">
        <v>5</v>
      </c>
      <c r="AB686" s="165">
        <v>0.282495</v>
      </c>
      <c r="AG686" s="167"/>
      <c r="AH686" s="165">
        <v>192</v>
      </c>
      <c r="AI686" s="165">
        <v>-4.7</v>
      </c>
      <c r="AM686" s="346"/>
      <c r="AN686" s="346"/>
    </row>
    <row r="687" spans="1:41" s="165" customFormat="1" ht="12" customHeight="1" x14ac:dyDescent="0.2">
      <c r="A687" s="333">
        <v>686</v>
      </c>
      <c r="B687" s="167">
        <v>32</v>
      </c>
      <c r="C687" s="518"/>
      <c r="D687" s="694"/>
      <c r="E687" s="165">
        <v>1.5299999999999999E-2</v>
      </c>
      <c r="F687" s="165">
        <v>4</v>
      </c>
      <c r="G687" s="165">
        <v>626</v>
      </c>
      <c r="H687" s="174">
        <v>19.420000000000002</v>
      </c>
      <c r="I687" s="171">
        <v>1.8</v>
      </c>
      <c r="J687" s="174">
        <v>0.31</v>
      </c>
      <c r="K687" s="167"/>
      <c r="L687" s="165">
        <v>10398</v>
      </c>
      <c r="M687" s="165">
        <v>3.1210000000000002E-2</v>
      </c>
      <c r="N687" s="165">
        <v>0.35</v>
      </c>
      <c r="O687" s="165">
        <v>0.22109999999999999</v>
      </c>
      <c r="P687" s="165">
        <v>0.39</v>
      </c>
      <c r="Q687" s="165">
        <v>5.1380000000000002E-2</v>
      </c>
      <c r="T687" s="165">
        <v>0.14000000000000001</v>
      </c>
      <c r="V687" s="171">
        <v>198.1</v>
      </c>
      <c r="W687" s="171">
        <v>202.8</v>
      </c>
      <c r="X687" s="171">
        <v>257.8</v>
      </c>
      <c r="Y687" s="167">
        <v>0.93</v>
      </c>
      <c r="Z687" s="165">
        <v>0.28262900000000002</v>
      </c>
      <c r="AA687" s="165">
        <v>3</v>
      </c>
      <c r="AB687" s="165">
        <v>0.28260999999999997</v>
      </c>
      <c r="AG687" s="167"/>
      <c r="AH687" s="165">
        <v>198.1</v>
      </c>
      <c r="AI687" s="165">
        <v>-0.5</v>
      </c>
      <c r="AM687" s="346"/>
      <c r="AN687" s="346"/>
    </row>
    <row r="688" spans="1:41" s="165" customFormat="1" ht="12" customHeight="1" x14ac:dyDescent="0.2">
      <c r="A688" s="29">
        <v>687</v>
      </c>
      <c r="B688" s="167">
        <v>33</v>
      </c>
      <c r="C688" s="518"/>
      <c r="D688" s="694"/>
      <c r="E688" s="165">
        <v>1.2E-2</v>
      </c>
      <c r="F688" s="165">
        <v>3</v>
      </c>
      <c r="G688" s="165">
        <v>414</v>
      </c>
      <c r="H688" s="174">
        <v>7.79</v>
      </c>
      <c r="I688" s="171">
        <v>0.6</v>
      </c>
      <c r="J688" s="174">
        <v>0.11</v>
      </c>
      <c r="K688" s="167"/>
      <c r="L688" s="165">
        <v>9770</v>
      </c>
      <c r="M688" s="165">
        <v>1.9619999999999999E-2</v>
      </c>
      <c r="N688" s="165">
        <v>0.35</v>
      </c>
      <c r="O688" s="165">
        <v>0.13714999999999999</v>
      </c>
      <c r="P688" s="165">
        <v>0.4</v>
      </c>
      <c r="Q688" s="165">
        <v>5.0709999999999998E-2</v>
      </c>
      <c r="T688" s="165">
        <v>0.16</v>
      </c>
      <c r="V688" s="171">
        <v>125.2</v>
      </c>
      <c r="W688" s="171">
        <v>130.5</v>
      </c>
      <c r="X688" s="171">
        <v>227.4</v>
      </c>
      <c r="Y688" s="167">
        <v>0.92</v>
      </c>
      <c r="Z688" s="165">
        <v>0.28276099999999998</v>
      </c>
      <c r="AA688" s="165">
        <v>5</v>
      </c>
      <c r="AB688" s="165">
        <v>0.28274899999999997</v>
      </c>
      <c r="AG688" s="167"/>
      <c r="AH688" s="165">
        <v>125.2</v>
      </c>
      <c r="AI688" s="165">
        <v>2.5</v>
      </c>
      <c r="AM688" s="346"/>
      <c r="AN688" s="346"/>
    </row>
    <row r="689" spans="1:41" s="165" customFormat="1" ht="12" customHeight="1" x14ac:dyDescent="0.2">
      <c r="A689" s="333">
        <v>688</v>
      </c>
      <c r="B689" s="167">
        <v>34</v>
      </c>
      <c r="C689" s="518"/>
      <c r="D689" s="694"/>
      <c r="E689" s="165">
        <v>1.4999999999999999E-2</v>
      </c>
      <c r="F689" s="165">
        <v>3</v>
      </c>
      <c r="G689" s="165">
        <v>372</v>
      </c>
      <c r="H689" s="174">
        <v>10.039999999999999</v>
      </c>
      <c r="I689" s="171">
        <v>1.5</v>
      </c>
      <c r="J689" s="174">
        <v>0.36</v>
      </c>
      <c r="K689" s="167"/>
      <c r="L689" s="165">
        <v>6251</v>
      </c>
      <c r="M689" s="165">
        <v>2.265E-2</v>
      </c>
      <c r="N689" s="165">
        <v>0.33</v>
      </c>
      <c r="O689" s="165">
        <v>0.18756999999999999</v>
      </c>
      <c r="P689" s="165">
        <v>0.4</v>
      </c>
      <c r="Q689" s="165">
        <v>5.1270000000000003E-2</v>
      </c>
      <c r="T689" s="165">
        <v>0.16</v>
      </c>
      <c r="V689" s="171">
        <v>168.8</v>
      </c>
      <c r="W689" s="171">
        <v>174.6</v>
      </c>
      <c r="X689" s="171">
        <v>253.1</v>
      </c>
      <c r="Y689" s="167">
        <v>0.92</v>
      </c>
      <c r="Z689" s="165">
        <v>0.28271000000000002</v>
      </c>
      <c r="AA689" s="165">
        <v>6</v>
      </c>
      <c r="AB689" s="165">
        <v>0.282694</v>
      </c>
      <c r="AG689" s="167"/>
      <c r="AH689" s="165">
        <v>168.8</v>
      </c>
      <c r="AI689" s="165">
        <v>1.7</v>
      </c>
      <c r="AM689" s="346"/>
      <c r="AN689" s="346"/>
    </row>
    <row r="690" spans="1:41" s="165" customFormat="1" ht="12" customHeight="1" x14ac:dyDescent="0.2">
      <c r="A690" s="29">
        <v>689</v>
      </c>
      <c r="B690" s="167">
        <v>35</v>
      </c>
      <c r="C690" s="518"/>
      <c r="D690" s="694"/>
      <c r="E690" s="165">
        <v>6.3E-3</v>
      </c>
      <c r="F690" s="165">
        <v>4</v>
      </c>
      <c r="G690" s="165">
        <v>621</v>
      </c>
      <c r="H690" s="174">
        <v>15.7</v>
      </c>
      <c r="I690" s="171">
        <v>0.6</v>
      </c>
      <c r="J690" s="174">
        <v>0.13</v>
      </c>
      <c r="K690" s="167"/>
      <c r="L690" s="165">
        <v>10835</v>
      </c>
      <c r="M690" s="165">
        <v>2.5700000000000001E-2</v>
      </c>
      <c r="N690" s="165">
        <v>0.47</v>
      </c>
      <c r="O690" s="165">
        <v>0.19020999999999999</v>
      </c>
      <c r="P690" s="165">
        <v>0.48</v>
      </c>
      <c r="Q690" s="165">
        <v>5.5370000000000003E-2</v>
      </c>
      <c r="T690" s="165">
        <v>0.3</v>
      </c>
      <c r="V690" s="171">
        <v>163.61000000000001</v>
      </c>
      <c r="W690" s="171">
        <v>176.8</v>
      </c>
      <c r="X690" s="171">
        <v>357.2</v>
      </c>
      <c r="Y690" s="167">
        <v>0.8</v>
      </c>
      <c r="Z690" s="167">
        <v>0.282586</v>
      </c>
      <c r="AA690" s="167">
        <v>5</v>
      </c>
      <c r="AB690" s="167">
        <v>0.28256999999999999</v>
      </c>
      <c r="AC690" s="167"/>
      <c r="AD690" s="167"/>
      <c r="AE690" s="167"/>
      <c r="AF690" s="167"/>
      <c r="AG690" s="167"/>
      <c r="AH690" s="167">
        <v>163.61000000000001</v>
      </c>
      <c r="AI690" s="167">
        <v>-2.8</v>
      </c>
      <c r="AJ690" s="167"/>
      <c r="AM690" s="346"/>
      <c r="AN690" s="346"/>
    </row>
    <row r="691" spans="1:41" s="165" customFormat="1" ht="12" customHeight="1" x14ac:dyDescent="0.2">
      <c r="A691" s="333">
        <v>690</v>
      </c>
      <c r="B691" s="165">
        <v>36</v>
      </c>
      <c r="C691" s="518"/>
      <c r="D691" s="694"/>
      <c r="E691" s="165">
        <v>1.3899999999999999E-2</v>
      </c>
      <c r="F691" s="165">
        <v>4</v>
      </c>
      <c r="G691" s="165">
        <v>1094</v>
      </c>
      <c r="H691" s="174">
        <v>10.76</v>
      </c>
      <c r="I691" s="171">
        <v>0.7</v>
      </c>
      <c r="J691" s="174">
        <v>0.15</v>
      </c>
      <c r="L691" s="165">
        <v>13478</v>
      </c>
      <c r="M691" s="165">
        <v>9.4000000000000004E-3</v>
      </c>
      <c r="N691" s="165">
        <v>0.61</v>
      </c>
      <c r="O691" s="165">
        <v>6.4899999999999999E-2</v>
      </c>
      <c r="P691" s="165">
        <v>0.6</v>
      </c>
      <c r="Q691" s="165">
        <v>5.0070000000000003E-2</v>
      </c>
      <c r="T691" s="165">
        <v>0.37</v>
      </c>
      <c r="V691" s="171">
        <v>60.32</v>
      </c>
      <c r="W691" s="171">
        <v>63.9</v>
      </c>
      <c r="X691" s="171">
        <v>198.2</v>
      </c>
      <c r="Y691" s="165">
        <v>0.81</v>
      </c>
      <c r="AH691" s="165">
        <v>60.32</v>
      </c>
      <c r="AM691" s="346"/>
      <c r="AN691" s="346"/>
    </row>
    <row r="692" spans="1:41" s="165" customFormat="1" ht="12" customHeight="1" x14ac:dyDescent="0.2">
      <c r="A692" s="29">
        <v>691</v>
      </c>
      <c r="B692" s="165">
        <v>37</v>
      </c>
      <c r="C692" s="518"/>
      <c r="D692" s="694"/>
      <c r="E692" s="165">
        <v>6.1999999999999998E-3</v>
      </c>
      <c r="F692" s="165">
        <v>2</v>
      </c>
      <c r="G692" s="165">
        <v>557</v>
      </c>
      <c r="H692" s="174">
        <v>4.4800000000000004</v>
      </c>
      <c r="I692" s="171">
        <v>0.3</v>
      </c>
      <c r="J692" s="174">
        <v>0.23</v>
      </c>
      <c r="L692" s="165">
        <v>4994</v>
      </c>
      <c r="M692" s="165">
        <v>7.7400000000000004E-3</v>
      </c>
      <c r="N692" s="165">
        <v>0.59</v>
      </c>
      <c r="O692" s="165">
        <v>5.1229999999999998E-2</v>
      </c>
      <c r="P692" s="165">
        <v>0.59</v>
      </c>
      <c r="Q692" s="165">
        <v>4.802E-2</v>
      </c>
      <c r="T692" s="165">
        <v>0.49</v>
      </c>
      <c r="V692" s="171">
        <v>49.69</v>
      </c>
      <c r="W692" s="171">
        <v>50.7</v>
      </c>
      <c r="X692" s="171">
        <v>99.6</v>
      </c>
      <c r="Y692" s="165">
        <v>0.66</v>
      </c>
      <c r="Z692" s="165">
        <v>0.282694</v>
      </c>
      <c r="AA692" s="165">
        <v>5</v>
      </c>
      <c r="AB692" s="165">
        <v>0.28269</v>
      </c>
      <c r="AH692" s="165">
        <v>49.69</v>
      </c>
      <c r="AI692" s="165">
        <v>-1.6</v>
      </c>
      <c r="AM692" s="346"/>
      <c r="AN692" s="346"/>
    </row>
    <row r="693" spans="1:41" s="165" customFormat="1" ht="12" customHeight="1" x14ac:dyDescent="0.2">
      <c r="A693" s="513"/>
      <c r="B693" s="516"/>
      <c r="C693" s="518"/>
      <c r="D693" s="516"/>
      <c r="E693" s="517"/>
      <c r="F693" s="518"/>
      <c r="G693" s="518"/>
      <c r="H693" s="499"/>
      <c r="I693" s="500"/>
      <c r="J693" s="499"/>
      <c r="K693" s="500"/>
      <c r="L693" s="516"/>
      <c r="M693" s="528"/>
      <c r="N693" s="499"/>
      <c r="O693" s="517"/>
      <c r="P693" s="499"/>
      <c r="Q693" s="528"/>
      <c r="R693" s="499"/>
      <c r="S693" s="499"/>
      <c r="T693" s="500"/>
      <c r="U693" s="500"/>
      <c r="V693" s="500"/>
      <c r="W693" s="499"/>
      <c r="X693" s="516"/>
      <c r="Y693" s="516"/>
      <c r="Z693" s="516"/>
      <c r="AA693" s="516"/>
      <c r="AB693" s="513"/>
      <c r="AC693" s="513"/>
      <c r="AD693" s="513"/>
      <c r="AE693" s="513"/>
      <c r="AF693" s="513"/>
      <c r="AG693" s="513"/>
      <c r="AH693" s="513"/>
      <c r="AI693" s="516"/>
      <c r="AJ693" s="516"/>
      <c r="AK693" s="499"/>
      <c r="AL693" s="513"/>
      <c r="AM693" s="513"/>
      <c r="AN693" s="513"/>
      <c r="AO693" s="513"/>
    </row>
    <row r="695" spans="1:41" ht="20" x14ac:dyDescent="0.2">
      <c r="B695" s="717" t="s">
        <v>608</v>
      </c>
      <c r="C695" s="695"/>
      <c r="D695" s="695"/>
      <c r="E695" s="696" t="s">
        <v>330</v>
      </c>
      <c r="F695" s="697" t="s">
        <v>1321</v>
      </c>
      <c r="G695" s="697" t="s">
        <v>328</v>
      </c>
      <c r="H695" s="697" t="s">
        <v>1321</v>
      </c>
      <c r="I695" s="697" t="s">
        <v>393</v>
      </c>
      <c r="J695" s="697" t="s">
        <v>331</v>
      </c>
      <c r="K695" s="698" t="s">
        <v>1321</v>
      </c>
      <c r="L695" s="696" t="s">
        <v>330</v>
      </c>
      <c r="M695" s="697" t="s">
        <v>1321</v>
      </c>
      <c r="N695" s="697" t="s">
        <v>328</v>
      </c>
      <c r="O695" s="697" t="s">
        <v>1321</v>
      </c>
      <c r="P695" s="699" t="s">
        <v>146</v>
      </c>
      <c r="Q695" s="699" t="s">
        <v>146</v>
      </c>
      <c r="T695" s="333"/>
      <c r="U695" s="333"/>
      <c r="V695" s="333"/>
    </row>
    <row r="696" spans="1:41" ht="12" customHeight="1" thickBot="1" x14ac:dyDescent="0.2">
      <c r="B696" s="700" t="s">
        <v>1322</v>
      </c>
      <c r="C696" s="700"/>
      <c r="D696" s="700"/>
      <c r="E696" s="701"/>
      <c r="F696" s="702"/>
      <c r="G696" s="702"/>
      <c r="H696" s="702"/>
      <c r="I696" s="702"/>
      <c r="J696" s="702"/>
      <c r="K696" s="703"/>
      <c r="L696" s="701" t="s">
        <v>752</v>
      </c>
      <c r="M696" s="702" t="s">
        <v>752</v>
      </c>
      <c r="N696" s="702" t="s">
        <v>752</v>
      </c>
      <c r="O696" s="702" t="s">
        <v>752</v>
      </c>
      <c r="P696" s="704" t="s">
        <v>749</v>
      </c>
      <c r="Q696" s="704" t="s">
        <v>750</v>
      </c>
      <c r="R696" s="705" t="s">
        <v>1323</v>
      </c>
      <c r="S696" s="706" t="s">
        <v>1324</v>
      </c>
      <c r="T696" s="706" t="s">
        <v>479</v>
      </c>
      <c r="U696" s="707" t="s">
        <v>1325</v>
      </c>
      <c r="V696" s="708" t="s">
        <v>479</v>
      </c>
      <c r="W696" s="708" t="s">
        <v>1326</v>
      </c>
      <c r="X696" s="708" t="s">
        <v>479</v>
      </c>
      <c r="Y696" s="708" t="s">
        <v>1327</v>
      </c>
      <c r="Z696" s="709" t="s">
        <v>479</v>
      </c>
      <c r="AA696" s="710" t="s">
        <v>1328</v>
      </c>
      <c r="AB696" s="710" t="s">
        <v>1329</v>
      </c>
    </row>
    <row r="697" spans="1:41" ht="12" customHeight="1" thickTop="1" x14ac:dyDescent="0.15">
      <c r="B697" s="711" t="s">
        <v>1330</v>
      </c>
      <c r="C697" s="711"/>
      <c r="D697" s="711"/>
      <c r="E697" s="325"/>
      <c r="F697" s="325"/>
      <c r="G697" s="325"/>
      <c r="H697" s="325"/>
      <c r="I697" s="325"/>
      <c r="J697" s="712"/>
      <c r="K697" s="712"/>
      <c r="L697" s="713"/>
      <c r="M697" s="713"/>
      <c r="N697" s="713"/>
      <c r="O697" s="713"/>
      <c r="P697" s="713"/>
      <c r="Q697" s="713"/>
      <c r="T697" s="333"/>
      <c r="U697" s="333"/>
      <c r="V697" s="333"/>
    </row>
    <row r="698" spans="1:41" ht="12" customHeight="1" x14ac:dyDescent="0.2">
      <c r="C698" s="239"/>
      <c r="D698" s="239" t="s">
        <v>1331</v>
      </c>
      <c r="E698" s="239">
        <v>2.6925904837140614E-2</v>
      </c>
      <c r="F698" s="239">
        <v>2.8025049521757622E-3</v>
      </c>
      <c r="G698" s="239">
        <v>3.8170525366887369E-3</v>
      </c>
      <c r="H698" s="239">
        <v>2.2029070383301777E-4</v>
      </c>
      <c r="I698" s="239">
        <v>0.2772438717677827</v>
      </c>
      <c r="J698" s="239">
        <v>5.4625080316965995E-2</v>
      </c>
      <c r="K698" s="239">
        <v>1.6099983573740159E-3</v>
      </c>
      <c r="L698" s="714">
        <v>26.978505513453619</v>
      </c>
      <c r="M698" s="714">
        <v>2.771004238673799</v>
      </c>
      <c r="N698" s="714">
        <v>24.559458996021814</v>
      </c>
      <c r="O698" s="714">
        <v>1.4146851896845227</v>
      </c>
      <c r="P698" s="714">
        <v>152.43136811290458</v>
      </c>
      <c r="Q698" s="714">
        <v>4335.7839667787466</v>
      </c>
      <c r="R698" s="715" t="s">
        <v>1332</v>
      </c>
      <c r="S698" s="666">
        <v>0.28296752182783819</v>
      </c>
      <c r="T698" s="666">
        <v>2.6743155816956537E-5</v>
      </c>
      <c r="U698" s="677">
        <v>3.8484015084173749E-4</v>
      </c>
      <c r="V698" s="677">
        <v>1.465358777590689E-5</v>
      </c>
      <c r="W698" s="677">
        <v>1.1082546661398221E-2</v>
      </c>
      <c r="X698" s="677">
        <v>4.6280752443558174E-4</v>
      </c>
      <c r="Y698" s="678">
        <v>1.4671884629765277</v>
      </c>
      <c r="Z698" s="679">
        <v>4.2350462593363069E-5</v>
      </c>
      <c r="AA698" s="239">
        <v>7.4566589459657209</v>
      </c>
      <c r="AB698" s="239">
        <v>0.94509630095384178</v>
      </c>
    </row>
    <row r="699" spans="1:41" ht="12" customHeight="1" thickBot="1" x14ac:dyDescent="0.25">
      <c r="C699" s="239"/>
      <c r="D699" s="239" t="s">
        <v>1333</v>
      </c>
      <c r="E699" s="239">
        <v>2.985361775875835E-2</v>
      </c>
      <c r="F699" s="239">
        <v>2.2469297021513123E-3</v>
      </c>
      <c r="G699" s="239">
        <v>4.2870135343393402E-3</v>
      </c>
      <c r="H699" s="239">
        <v>1.9487496246828713E-4</v>
      </c>
      <c r="I699" s="239">
        <v>0.30198034500111898</v>
      </c>
      <c r="J699" s="239">
        <v>5.2737861683685876E-2</v>
      </c>
      <c r="K699" s="239">
        <v>1.2854999650289535E-3</v>
      </c>
      <c r="L699" s="714">
        <v>29.869191715398845</v>
      </c>
      <c r="M699" s="714">
        <v>2.2153578936674871</v>
      </c>
      <c r="N699" s="714">
        <v>27.57679594263973</v>
      </c>
      <c r="O699" s="714">
        <v>1.2508821729884887</v>
      </c>
      <c r="P699" s="239">
        <v>223.96456105977245</v>
      </c>
      <c r="Q699" s="239">
        <v>4726.8491475216897</v>
      </c>
      <c r="R699" s="715" t="s">
        <v>1334</v>
      </c>
      <c r="S699" s="666">
        <v>0.28293024837829639</v>
      </c>
      <c r="T699" s="666">
        <v>1.3836816820877527E-5</v>
      </c>
      <c r="U699" s="677">
        <v>6.1200983438199248E-4</v>
      </c>
      <c r="V699" s="677">
        <v>8.8134372863755974E-6</v>
      </c>
      <c r="W699" s="677">
        <v>1.7561871147710895E-2</v>
      </c>
      <c r="X699" s="677">
        <v>3.5686571640641904E-4</v>
      </c>
      <c r="Y699" s="678">
        <v>1.46721180583903</v>
      </c>
      <c r="Z699" s="679">
        <v>3.208595904085973E-5</v>
      </c>
      <c r="AA699" s="239">
        <v>6.1993157639047221</v>
      </c>
      <c r="AB699" s="239">
        <v>0.48905399476328842</v>
      </c>
    </row>
    <row r="700" spans="1:41" ht="12" customHeight="1" thickTop="1" x14ac:dyDescent="0.15">
      <c r="D700" s="333" t="s">
        <v>1335</v>
      </c>
      <c r="E700" s="333">
        <v>0.14377150487636603</v>
      </c>
      <c r="F700" s="333">
        <v>2.5177804494401709E-2</v>
      </c>
      <c r="G700" s="333">
        <v>2.4447542291355664E-2</v>
      </c>
      <c r="H700" s="333">
        <v>1.427217737856196E-3</v>
      </c>
      <c r="I700" s="333">
        <v>0.16667865776964877</v>
      </c>
      <c r="J700" s="333">
        <v>5.9330913315260296E-2</v>
      </c>
      <c r="K700" s="333">
        <v>2.4262291759346946E-3</v>
      </c>
      <c r="L700" s="329">
        <v>136.3975625816463</v>
      </c>
      <c r="M700" s="329">
        <v>22.351593734268487</v>
      </c>
      <c r="N700" s="329">
        <v>155.70336281299768</v>
      </c>
      <c r="O700" s="329">
        <v>8.9808763128060871</v>
      </c>
      <c r="P700" s="333">
        <v>385.0359653539067</v>
      </c>
      <c r="Q700" s="333">
        <v>277.6057851301876</v>
      </c>
      <c r="R700" s="715" t="s">
        <v>1336</v>
      </c>
      <c r="S700" s="666">
        <v>0.28306648236088922</v>
      </c>
      <c r="T700" s="666">
        <v>2.4376922251471076E-5</v>
      </c>
      <c r="U700" s="677">
        <v>1.2875756775350565E-3</v>
      </c>
      <c r="V700" s="677">
        <v>2.2659355121768971E-5</v>
      </c>
      <c r="W700" s="677">
        <v>2.9959548500514292E-2</v>
      </c>
      <c r="X700" s="677">
        <v>4.8568012744524901E-4</v>
      </c>
      <c r="Y700" s="678">
        <v>1.4672610888154396</v>
      </c>
      <c r="Z700" s="716">
        <v>4.2652115059685898E-5</v>
      </c>
      <c r="AA700" s="333">
        <v>13.704278406630031</v>
      </c>
      <c r="AB700" s="333">
        <v>0.86117303780220322</v>
      </c>
    </row>
    <row r="701" spans="1:41" ht="12" customHeight="1" x14ac:dyDescent="0.15">
      <c r="D701" s="333" t="s">
        <v>1337</v>
      </c>
      <c r="E701" s="333">
        <v>0.16457116441464095</v>
      </c>
      <c r="F701" s="333">
        <v>2.8155412102620965E-2</v>
      </c>
      <c r="G701" s="333">
        <v>2.4481204476574453E-2</v>
      </c>
      <c r="H701" s="333">
        <v>3.2702741401340139E-3</v>
      </c>
      <c r="I701" s="333">
        <v>0.390403081372662</v>
      </c>
      <c r="J701" s="333">
        <v>5.1282207034298408E-2</v>
      </c>
      <c r="K701" s="333">
        <v>2.8526124388782203E-3</v>
      </c>
      <c r="L701" s="329">
        <v>154.69657312039138</v>
      </c>
      <c r="M701" s="329">
        <v>24.548545576288252</v>
      </c>
      <c r="N701" s="329">
        <v>155.91518119717264</v>
      </c>
      <c r="O701" s="329">
        <v>20.577772929589617</v>
      </c>
      <c r="P701" s="333">
        <v>96.700908400399214</v>
      </c>
      <c r="Q701" s="333">
        <v>98.645004994724772</v>
      </c>
      <c r="R701" s="715" t="s">
        <v>1338</v>
      </c>
      <c r="S701" s="666">
        <v>0.28305029997290659</v>
      </c>
      <c r="T701" s="666">
        <v>2.9843707515695216E-5</v>
      </c>
      <c r="U701" s="677">
        <v>1.3269062332917577E-3</v>
      </c>
      <c r="V701" s="677">
        <v>3.0924938717767266E-5</v>
      </c>
      <c r="W701" s="677">
        <v>2.9848310846206334E-2</v>
      </c>
      <c r="X701" s="677">
        <v>8.289981332602023E-4</v>
      </c>
      <c r="Y701" s="678">
        <v>1.4671873679885481</v>
      </c>
      <c r="Z701" s="679">
        <v>3.8129347802887734E-5</v>
      </c>
      <c r="AA701" s="333">
        <v>13.132233456988773</v>
      </c>
      <c r="AB701" s="333">
        <v>1.0543605683707751</v>
      </c>
    </row>
    <row r="702" spans="1:41" ht="12" customHeight="1" x14ac:dyDescent="0.15">
      <c r="D702" s="333" t="s">
        <v>1339</v>
      </c>
      <c r="E702" s="333">
        <v>0.20548433004630365</v>
      </c>
      <c r="F702" s="333">
        <v>3.807468702824985E-2</v>
      </c>
      <c r="G702" s="333">
        <v>2.2089262201577767E-2</v>
      </c>
      <c r="H702" s="333">
        <v>3.3953742865107258E-3</v>
      </c>
      <c r="I702" s="333">
        <v>0.41478096340615545</v>
      </c>
      <c r="J702" s="333">
        <v>7.1094448240286129E-2</v>
      </c>
      <c r="K702" s="333">
        <v>3.8663539764458186E-3</v>
      </c>
      <c r="L702" s="329">
        <v>189.75622667138339</v>
      </c>
      <c r="M702" s="329">
        <v>32.070422653323085</v>
      </c>
      <c r="N702" s="329">
        <v>140.84659902388478</v>
      </c>
      <c r="O702" s="329">
        <v>21.414948540787687</v>
      </c>
      <c r="P702" s="333">
        <v>111.07207343437571</v>
      </c>
      <c r="Q702" s="333">
        <v>147.46471376719262</v>
      </c>
      <c r="R702" s="715" t="s">
        <v>1340</v>
      </c>
      <c r="S702" s="666">
        <v>0.28307371820862876</v>
      </c>
      <c r="T702" s="666">
        <v>2.9286784040218573E-5</v>
      </c>
      <c r="U702" s="677">
        <v>1.0213087127272748E-3</v>
      </c>
      <c r="V702" s="677">
        <v>2.2428994667041351E-5</v>
      </c>
      <c r="W702" s="677">
        <v>2.2398869742538557E-2</v>
      </c>
      <c r="X702" s="677">
        <v>6.0194017203472081E-4</v>
      </c>
      <c r="Y702" s="678">
        <v>1.4671915280909551</v>
      </c>
      <c r="Z702" s="679">
        <v>4.2973730594534865E-5</v>
      </c>
      <c r="AA702" s="333">
        <v>13.670601985750437</v>
      </c>
      <c r="AB702" s="333">
        <v>1.03459919294358</v>
      </c>
    </row>
    <row r="703" spans="1:41" ht="12" customHeight="1" x14ac:dyDescent="0.15">
      <c r="D703" s="333" t="s">
        <v>1341</v>
      </c>
      <c r="E703" s="333">
        <v>0.19917102826584185</v>
      </c>
      <c r="F703" s="333">
        <v>2.8736917935215774E-2</v>
      </c>
      <c r="G703" s="333">
        <v>2.2563163315614889E-2</v>
      </c>
      <c r="H703" s="333">
        <v>2.1782445662701373E-3</v>
      </c>
      <c r="I703" s="333">
        <v>0.33455123278010196</v>
      </c>
      <c r="J703" s="333">
        <v>7.3849304031227525E-2</v>
      </c>
      <c r="K703" s="333">
        <v>3.014792562963033E-3</v>
      </c>
      <c r="L703" s="329">
        <v>184.42454007866027</v>
      </c>
      <c r="M703" s="329">
        <v>24.332625444134763</v>
      </c>
      <c r="N703" s="329">
        <v>143.83484570975233</v>
      </c>
      <c r="O703" s="329">
        <v>13.732028658826666</v>
      </c>
      <c r="P703" s="333">
        <v>225.65683472832762</v>
      </c>
      <c r="Q703" s="333">
        <v>205.01274703444915</v>
      </c>
      <c r="T703" s="333"/>
      <c r="U703" s="333"/>
      <c r="V703" s="333"/>
    </row>
    <row r="704" spans="1:41" ht="12" customHeight="1" x14ac:dyDescent="0.15">
      <c r="D704" s="333" t="s">
        <v>1342</v>
      </c>
      <c r="E704" s="333">
        <v>0.1872758138407084</v>
      </c>
      <c r="F704" s="333">
        <v>3.8330943306565279E-2</v>
      </c>
      <c r="G704" s="333">
        <v>2.7205306544705911E-2</v>
      </c>
      <c r="H704" s="333">
        <v>2.4363833733835319E-3</v>
      </c>
      <c r="I704" s="333">
        <v>0.21877323737381638</v>
      </c>
      <c r="J704" s="333">
        <v>6.8727949028297639E-2</v>
      </c>
      <c r="K704" s="333">
        <v>3.7276310790034708E-3</v>
      </c>
      <c r="L704" s="329">
        <v>174.30212799840578</v>
      </c>
      <c r="M704" s="329">
        <v>32.781422644272723</v>
      </c>
      <c r="N704" s="329">
        <v>173.03348892145351</v>
      </c>
      <c r="O704" s="329">
        <v>15.289968063026137</v>
      </c>
      <c r="P704" s="333">
        <v>63.017276726624175</v>
      </c>
      <c r="Q704" s="333">
        <v>87.464635480864558</v>
      </c>
      <c r="R704" s="715" t="s">
        <v>1343</v>
      </c>
      <c r="S704" s="666">
        <v>0.2830552264769749</v>
      </c>
      <c r="T704" s="666">
        <v>2.1383569691579204E-5</v>
      </c>
      <c r="U704" s="677">
        <v>6.0643032712432495E-4</v>
      </c>
      <c r="V704" s="677">
        <v>2.2838334612623475E-5</v>
      </c>
      <c r="W704" s="677">
        <v>1.3286828549855165E-2</v>
      </c>
      <c r="X704" s="677">
        <v>4.8050440463223671E-4</v>
      </c>
      <c r="Y704" s="678">
        <v>1.4671967879524175</v>
      </c>
      <c r="Z704" s="679">
        <v>3.7935683545400629E-5</v>
      </c>
      <c r="AA704" s="333">
        <v>13.750977381672953</v>
      </c>
      <c r="AB704" s="333">
        <v>0.75545574472261678</v>
      </c>
    </row>
    <row r="705" spans="4:28" ht="12" customHeight="1" x14ac:dyDescent="0.15">
      <c r="D705" s="333" t="s">
        <v>1344</v>
      </c>
      <c r="E705" s="333">
        <v>0.18139268274764603</v>
      </c>
      <c r="F705" s="333">
        <v>3.649883178233064E-2</v>
      </c>
      <c r="G705" s="333">
        <v>2.5827636559858699E-2</v>
      </c>
      <c r="H705" s="333">
        <v>2.1884528785082111E-3</v>
      </c>
      <c r="I705" s="333">
        <v>0.2105539229623499</v>
      </c>
      <c r="J705" s="333">
        <v>8.518823406832611E-2</v>
      </c>
      <c r="K705" s="333">
        <v>2.5815634126462379E-2</v>
      </c>
      <c r="L705" s="329">
        <v>169.25824456411897</v>
      </c>
      <c r="M705" s="329">
        <v>31.370005753935303</v>
      </c>
      <c r="N705" s="329">
        <v>164.38186675294429</v>
      </c>
      <c r="O705" s="329">
        <v>13.752479627286982</v>
      </c>
      <c r="P705" s="333">
        <v>112.66891168028708</v>
      </c>
      <c r="Q705" s="333">
        <v>123.29929698851556</v>
      </c>
      <c r="R705" s="715" t="s">
        <v>1345</v>
      </c>
      <c r="S705" s="666">
        <v>0.28307789129679473</v>
      </c>
      <c r="T705" s="666">
        <v>2.1063077582081962E-5</v>
      </c>
      <c r="U705" s="677">
        <v>5.2342939824232243E-4</v>
      </c>
      <c r="V705" s="677">
        <v>1.7948598976954531E-5</v>
      </c>
      <c r="W705" s="677">
        <v>1.2109981814810241E-2</v>
      </c>
      <c r="X705" s="677">
        <v>6.3526862077346521E-4</v>
      </c>
      <c r="Y705" s="678">
        <v>1.4671743413027332</v>
      </c>
      <c r="Z705" s="679">
        <v>5.2458425317351554E-5</v>
      </c>
      <c r="AA705" s="333">
        <v>14.374716602448434</v>
      </c>
      <c r="AB705" s="333">
        <v>0.74407356525057089</v>
      </c>
    </row>
    <row r="706" spans="4:28" x14ac:dyDescent="0.15">
      <c r="D706" s="333" t="s">
        <v>1346</v>
      </c>
      <c r="E706" s="333">
        <v>0.1638820715890861</v>
      </c>
      <c r="F706" s="333">
        <v>2.6104941965408218E-2</v>
      </c>
      <c r="G706" s="333">
        <v>2.4421534833867012E-2</v>
      </c>
      <c r="H706" s="333">
        <v>2.8244200885467331E-3</v>
      </c>
      <c r="I706" s="333">
        <v>0.3630237630576581</v>
      </c>
      <c r="J706" s="333">
        <v>5.409730401693718E-2</v>
      </c>
      <c r="K706" s="333">
        <v>2.4739528859983721E-3</v>
      </c>
      <c r="L706" s="329">
        <v>154.09557913279698</v>
      </c>
      <c r="M706" s="329">
        <v>22.774228012412486</v>
      </c>
      <c r="N706" s="329">
        <v>155.53970682865324</v>
      </c>
      <c r="O706" s="329">
        <v>17.773329724077083</v>
      </c>
      <c r="P706" s="333">
        <v>159.51256838521536</v>
      </c>
      <c r="Q706" s="333">
        <v>142.58858377873165</v>
      </c>
      <c r="R706" s="715" t="s">
        <v>1347</v>
      </c>
      <c r="S706" s="666">
        <v>0.28306687335219727</v>
      </c>
      <c r="T706" s="666">
        <v>2.1029707661333888E-5</v>
      </c>
      <c r="U706" s="677">
        <v>1.2492080564248519E-3</v>
      </c>
      <c r="V706" s="677">
        <v>1.1484016026566947E-4</v>
      </c>
      <c r="W706" s="677">
        <v>2.8482686156744076E-2</v>
      </c>
      <c r="X706" s="677">
        <v>2.5015332339136101E-3</v>
      </c>
      <c r="Y706" s="678">
        <v>1.4672001469186737</v>
      </c>
      <c r="Z706" s="679">
        <v>3.6278362342965027E-5</v>
      </c>
      <c r="AA706" s="333">
        <v>13.718593049072251</v>
      </c>
      <c r="AB706" s="333">
        <v>0.74292365660069015</v>
      </c>
    </row>
    <row r="707" spans="4:28" x14ac:dyDescent="0.15">
      <c r="D707" s="333" t="s">
        <v>1348</v>
      </c>
      <c r="E707" s="333">
        <v>0.17129559350990492</v>
      </c>
      <c r="F707" s="333">
        <v>2.4392007480933682E-2</v>
      </c>
      <c r="G707" s="333">
        <v>2.8295963006304103E-2</v>
      </c>
      <c r="H707" s="333">
        <v>2.0632301692405761E-3</v>
      </c>
      <c r="I707" s="333">
        <v>0.25603058672242601</v>
      </c>
      <c r="J707" s="333">
        <v>6.3715557554461955E-2</v>
      </c>
      <c r="K707" s="333">
        <v>4.7697560822735742E-3</v>
      </c>
      <c r="L707" s="329">
        <v>160.54270298606019</v>
      </c>
      <c r="M707" s="329">
        <v>21.145158547755358</v>
      </c>
      <c r="N707" s="329">
        <v>179.87447126072723</v>
      </c>
      <c r="O707" s="329">
        <v>12.93444368396359</v>
      </c>
      <c r="P707" s="333">
        <v>66.796310066516583</v>
      </c>
      <c r="Q707" s="333">
        <v>82.485866403006185</v>
      </c>
      <c r="R707" s="715" t="s">
        <v>1349</v>
      </c>
      <c r="S707" s="666">
        <v>0.28305085119040369</v>
      </c>
      <c r="T707" s="666">
        <v>2.554923089007962E-5</v>
      </c>
      <c r="U707" s="677">
        <v>7.6032944243713621E-4</v>
      </c>
      <c r="V707" s="677">
        <v>1.4999511204360113E-5</v>
      </c>
      <c r="W707" s="677">
        <v>1.8262088679178275E-2</v>
      </c>
      <c r="X707" s="677">
        <v>4.8694342850798137E-4</v>
      </c>
      <c r="Y707" s="678">
        <v>1.4672017613316286</v>
      </c>
      <c r="Z707" s="679">
        <v>4.6512447723528958E-5</v>
      </c>
      <c r="AA707" s="333">
        <v>13.725840735903743</v>
      </c>
      <c r="AB707" s="333">
        <v>0.90263748660812426</v>
      </c>
    </row>
    <row r="708" spans="4:28" x14ac:dyDescent="0.15">
      <c r="D708" s="333" t="s">
        <v>1350</v>
      </c>
      <c r="E708" s="333">
        <v>0.15232413346704896</v>
      </c>
      <c r="F708" s="333">
        <v>1.7379607898189542E-2</v>
      </c>
      <c r="G708" s="333">
        <v>2.4141053060536648E-2</v>
      </c>
      <c r="H708" s="333">
        <v>1.3406652825144749E-3</v>
      </c>
      <c r="I708" s="333">
        <v>0.24336767830618564</v>
      </c>
      <c r="J708" s="333">
        <v>5.6478834249029636E-2</v>
      </c>
      <c r="K708" s="333">
        <v>2.3113309602233682E-3</v>
      </c>
      <c r="L708" s="329">
        <v>143.96191151400058</v>
      </c>
      <c r="M708" s="329">
        <v>15.31423218480656</v>
      </c>
      <c r="N708" s="329">
        <v>153.77446743259702</v>
      </c>
      <c r="O708" s="329">
        <v>8.4387630637774826</v>
      </c>
      <c r="P708" s="333">
        <v>339.9777259575269</v>
      </c>
      <c r="Q708" s="333">
        <v>246.52533571505765</v>
      </c>
      <c r="R708" s="715" t="s">
        <v>1351</v>
      </c>
      <c r="S708" s="666">
        <v>0.28307306150340539</v>
      </c>
      <c r="T708" s="666">
        <v>2.4004542163962219E-5</v>
      </c>
      <c r="U708" s="677">
        <v>1.1039363411283747E-3</v>
      </c>
      <c r="V708" s="677">
        <v>5.1241060458856962E-5</v>
      </c>
      <c r="W708" s="677">
        <v>2.6183643231918356E-2</v>
      </c>
      <c r="X708" s="677">
        <v>1.2132907725262989E-3</v>
      </c>
      <c r="Y708" s="678">
        <v>1.4672403654620834</v>
      </c>
      <c r="Z708" s="679">
        <v>4.5525466961433193E-5</v>
      </c>
      <c r="AA708" s="333">
        <v>13.914869253333686</v>
      </c>
      <c r="AB708" s="333">
        <v>0.84799811174096629</v>
      </c>
    </row>
    <row r="709" spans="4:28" x14ac:dyDescent="0.15">
      <c r="D709" s="333" t="s">
        <v>1352</v>
      </c>
      <c r="E709" s="333">
        <v>0.12559967990310444</v>
      </c>
      <c r="F709" s="333">
        <v>2.0075653442534477E-2</v>
      </c>
      <c r="G709" s="333">
        <v>2.0045325755551457E-2</v>
      </c>
      <c r="H709" s="333">
        <v>2.1681964658528618E-3</v>
      </c>
      <c r="I709" s="333">
        <v>0.33835637286306058</v>
      </c>
      <c r="J709" s="333">
        <v>5.6999959571555632E-2</v>
      </c>
      <c r="K709" s="333">
        <v>3.8757052647269809E-3</v>
      </c>
      <c r="L709" s="329">
        <v>120.13600288277077</v>
      </c>
      <c r="M709" s="329">
        <v>18.109882805192019</v>
      </c>
      <c r="N709" s="329">
        <v>127.94239048593961</v>
      </c>
      <c r="O709" s="329">
        <v>13.702422916084034</v>
      </c>
      <c r="P709" s="333">
        <v>49.17708012920707</v>
      </c>
      <c r="Q709" s="333">
        <v>103.46105624491832</v>
      </c>
      <c r="R709" s="715" t="s">
        <v>1353</v>
      </c>
      <c r="S709" s="666">
        <v>0.28306132731827743</v>
      </c>
      <c r="T709" s="666">
        <v>2.8226684198705498E-5</v>
      </c>
      <c r="U709" s="677">
        <v>8.1435989332671291E-4</v>
      </c>
      <c r="V709" s="677">
        <v>3.5325875830806044E-5</v>
      </c>
      <c r="W709" s="677">
        <v>1.906746316857719E-2</v>
      </c>
      <c r="X709" s="677">
        <v>1.037257143359608E-3</v>
      </c>
      <c r="Y709" s="678">
        <v>1.4671956115749933</v>
      </c>
      <c r="Z709" s="679">
        <v>5.0283670530960142E-5</v>
      </c>
      <c r="AA709" s="333">
        <v>12.974476807595895</v>
      </c>
      <c r="AB709" s="333">
        <v>0.99719323957550321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KLA geochron and Wr composition</vt:lpstr>
      <vt:lpstr>Sample list</vt:lpstr>
      <vt:lpstr>New WR composition dated rocks</vt:lpstr>
      <vt:lpstr>New KLA Bath WR Data</vt:lpstr>
      <vt:lpstr>New Pb-isotope WR Data</vt:lpstr>
      <vt:lpstr>New Nd, Sr Wr data</vt:lpstr>
      <vt:lpstr>New Hf Zircon data</vt:lpstr>
      <vt:lpstr>All Zircon Hf data KLA</vt:lpstr>
    </vt:vector>
  </TitlesOfParts>
  <Company>Department of Earth Sciences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Bouilhol</dc:creator>
  <cp:lastModifiedBy>Oliver Jagoutz</cp:lastModifiedBy>
  <dcterms:created xsi:type="dcterms:W3CDTF">2014-09-08T07:37:23Z</dcterms:created>
  <dcterms:modified xsi:type="dcterms:W3CDTF">2018-08-20T13:52:39Z</dcterms:modified>
</cp:coreProperties>
</file>