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PSG\BiointProjects\P-Lee\Synchytrium endobioticum Bart\5_Output\Papers\2.mtDNA paper\Rebuttal\"/>
    </mc:Choice>
  </mc:AlternateContent>
  <bookViews>
    <workbookView xWindow="0" yWindow="0" windowWidth="23040" windowHeight="9216" tabRatio="738"/>
  </bookViews>
  <sheets>
    <sheet name="1. mtDNA genes included in BI" sheetId="3" r:id="rId1"/>
    <sheet name="2. SNP frequencies" sheetId="8" r:id="rId2"/>
    <sheet name="3. CDS based mtDNA haplotype " sheetId="9" r:id="rId3"/>
    <sheet name="4. StrainInfo" sheetId="10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47" i="8" l="1"/>
  <c r="AG148" i="8"/>
  <c r="AG149" i="8"/>
  <c r="AG150" i="8"/>
  <c r="AG151" i="8"/>
  <c r="AG152" i="8"/>
  <c r="AG153" i="8"/>
  <c r="AG154" i="8"/>
  <c r="AF147" i="8"/>
  <c r="AF148" i="8"/>
  <c r="AF149" i="8"/>
  <c r="AF150" i="8"/>
  <c r="AF151" i="8"/>
  <c r="AF152" i="8"/>
  <c r="AF153" i="8"/>
  <c r="AF154" i="8"/>
  <c r="AE147" i="8"/>
  <c r="AE148" i="8"/>
  <c r="AE149" i="8"/>
  <c r="AE150" i="8"/>
  <c r="AE151" i="8"/>
  <c r="AE152" i="8"/>
  <c r="AE153" i="8"/>
  <c r="AE154" i="8"/>
  <c r="AD147" i="8"/>
  <c r="AD148" i="8"/>
  <c r="AD149" i="8"/>
  <c r="AD150" i="8"/>
  <c r="AD151" i="8"/>
  <c r="AD152" i="8"/>
  <c r="AD153" i="8"/>
  <c r="AD154" i="8"/>
  <c r="AC147" i="8"/>
  <c r="AC148" i="8"/>
  <c r="AC149" i="8"/>
  <c r="AC150" i="8"/>
  <c r="AC151" i="8"/>
  <c r="AC152" i="8"/>
  <c r="AC153" i="8"/>
  <c r="AC154" i="8"/>
  <c r="AB147" i="8"/>
  <c r="AB148" i="8"/>
  <c r="AB149" i="8"/>
  <c r="AB150" i="8"/>
  <c r="AB151" i="8"/>
  <c r="AB152" i="8"/>
  <c r="AB153" i="8"/>
  <c r="AB154" i="8"/>
  <c r="AA147" i="8"/>
  <c r="AA148" i="8"/>
  <c r="AA149" i="8"/>
  <c r="AA150" i="8"/>
  <c r="AA151" i="8"/>
  <c r="AA152" i="8"/>
  <c r="AA153" i="8"/>
  <c r="AA154" i="8"/>
  <c r="Z147" i="8"/>
  <c r="Z148" i="8"/>
  <c r="Z149" i="8"/>
  <c r="Z150" i="8"/>
  <c r="Z151" i="8"/>
  <c r="Z152" i="8"/>
  <c r="Z153" i="8"/>
  <c r="Z154" i="8"/>
  <c r="Y147" i="8"/>
  <c r="Y148" i="8"/>
  <c r="Y149" i="8"/>
  <c r="Y150" i="8"/>
  <c r="Y151" i="8"/>
  <c r="Y152" i="8"/>
  <c r="Y153" i="8"/>
  <c r="Y154" i="8"/>
  <c r="X147" i="8"/>
  <c r="X148" i="8"/>
  <c r="X149" i="8"/>
  <c r="X150" i="8"/>
  <c r="X151" i="8"/>
  <c r="X152" i="8"/>
  <c r="X153" i="8"/>
  <c r="X154" i="8"/>
  <c r="W147" i="8"/>
  <c r="W148" i="8"/>
  <c r="W149" i="8"/>
  <c r="W150" i="8"/>
  <c r="W151" i="8"/>
  <c r="W152" i="8"/>
  <c r="W153" i="8"/>
  <c r="W154" i="8"/>
  <c r="V147" i="8"/>
  <c r="V148" i="8"/>
  <c r="V149" i="8"/>
  <c r="V150" i="8"/>
  <c r="V151" i="8"/>
  <c r="V152" i="8"/>
  <c r="V153" i="8"/>
  <c r="V154" i="8"/>
  <c r="U147" i="8"/>
  <c r="U148" i="8"/>
  <c r="U149" i="8"/>
  <c r="U150" i="8"/>
  <c r="U151" i="8"/>
  <c r="U152" i="8"/>
  <c r="U153" i="8"/>
  <c r="U154" i="8"/>
  <c r="T147" i="8"/>
  <c r="T148" i="8"/>
  <c r="T149" i="8"/>
  <c r="T150" i="8"/>
  <c r="T151" i="8"/>
  <c r="T152" i="8"/>
  <c r="T153" i="8"/>
  <c r="T154" i="8"/>
  <c r="S147" i="8"/>
  <c r="S148" i="8"/>
  <c r="S149" i="8"/>
  <c r="S150" i="8"/>
  <c r="S151" i="8"/>
  <c r="S152" i="8"/>
  <c r="S153" i="8"/>
  <c r="S154" i="8"/>
  <c r="R147" i="8"/>
  <c r="R148" i="8"/>
  <c r="R149" i="8"/>
  <c r="R150" i="8"/>
  <c r="R151" i="8"/>
  <c r="R152" i="8"/>
  <c r="R153" i="8"/>
  <c r="R154" i="8"/>
  <c r="Q147" i="8"/>
  <c r="Q148" i="8"/>
  <c r="Q149" i="8"/>
  <c r="Q150" i="8"/>
  <c r="Q151" i="8"/>
  <c r="Q152" i="8"/>
  <c r="Q153" i="8"/>
  <c r="Q154" i="8"/>
  <c r="P147" i="8"/>
  <c r="P148" i="8"/>
  <c r="P149" i="8"/>
  <c r="P150" i="8"/>
  <c r="P151" i="8"/>
  <c r="P152" i="8"/>
  <c r="P153" i="8"/>
  <c r="P154" i="8"/>
  <c r="O147" i="8"/>
  <c r="O148" i="8"/>
  <c r="O149" i="8"/>
  <c r="O150" i="8"/>
  <c r="O151" i="8"/>
  <c r="O152" i="8"/>
  <c r="O153" i="8"/>
  <c r="O154" i="8"/>
  <c r="N147" i="8"/>
  <c r="N148" i="8"/>
  <c r="N149" i="8"/>
  <c r="N150" i="8"/>
  <c r="N151" i="8"/>
  <c r="N152" i="8"/>
  <c r="N153" i="8"/>
  <c r="N154" i="8"/>
  <c r="M147" i="8"/>
  <c r="M148" i="8"/>
  <c r="M149" i="8"/>
  <c r="M150" i="8"/>
  <c r="M151" i="8"/>
  <c r="M152" i="8"/>
  <c r="M153" i="8"/>
  <c r="M154" i="8"/>
  <c r="L147" i="8"/>
  <c r="L148" i="8"/>
  <c r="L149" i="8"/>
  <c r="L150" i="8"/>
  <c r="L151" i="8"/>
  <c r="L152" i="8"/>
  <c r="L153" i="8"/>
  <c r="L154" i="8"/>
  <c r="K147" i="8"/>
  <c r="K148" i="8"/>
  <c r="K149" i="8"/>
  <c r="K150" i="8"/>
  <c r="K151" i="8"/>
  <c r="K152" i="8"/>
  <c r="K153" i="8"/>
  <c r="K154" i="8"/>
  <c r="J147" i="8"/>
  <c r="J148" i="8"/>
  <c r="J149" i="8"/>
  <c r="J150" i="8"/>
  <c r="J151" i="8"/>
  <c r="J152" i="8"/>
  <c r="J153" i="8"/>
  <c r="J154" i="8"/>
  <c r="I147" i="8"/>
  <c r="I148" i="8"/>
  <c r="I149" i="8"/>
  <c r="I150" i="8"/>
  <c r="I151" i="8"/>
  <c r="I152" i="8"/>
  <c r="I153" i="8"/>
  <c r="I154" i="8"/>
  <c r="H147" i="8"/>
  <c r="H148" i="8"/>
  <c r="H149" i="8"/>
  <c r="H150" i="8"/>
  <c r="H151" i="8"/>
  <c r="H152" i="8"/>
  <c r="H153" i="8"/>
  <c r="H154" i="8"/>
  <c r="G147" i="8"/>
  <c r="G148" i="8"/>
  <c r="G149" i="8"/>
  <c r="G150" i="8"/>
  <c r="G151" i="8"/>
  <c r="G152" i="8"/>
  <c r="G153" i="8"/>
  <c r="G154" i="8"/>
  <c r="F147" i="8"/>
  <c r="F148" i="8"/>
  <c r="F149" i="8"/>
  <c r="F150" i="8"/>
  <c r="F151" i="8"/>
  <c r="F152" i="8"/>
  <c r="F153" i="8"/>
  <c r="F154" i="8"/>
  <c r="E147" i="8"/>
  <c r="E148" i="8"/>
  <c r="E149" i="8"/>
  <c r="E150" i="8"/>
  <c r="E151" i="8"/>
  <c r="E152" i="8"/>
  <c r="E153" i="8"/>
  <c r="E154" i="8"/>
  <c r="D147" i="8"/>
  <c r="D148" i="8"/>
  <c r="D149" i="8"/>
  <c r="D150" i="8"/>
  <c r="D151" i="8"/>
  <c r="D152" i="8"/>
  <c r="D153" i="8"/>
  <c r="D154" i="8"/>
  <c r="AG155" i="8"/>
  <c r="AF155" i="8"/>
  <c r="AE155" i="8"/>
  <c r="AD155" i="8"/>
  <c r="AC155" i="8"/>
  <c r="AB155" i="8"/>
  <c r="AA155" i="8"/>
  <c r="Z155" i="8"/>
  <c r="Y155" i="8"/>
  <c r="X155" i="8"/>
  <c r="W155" i="8"/>
  <c r="V155" i="8"/>
  <c r="U155" i="8"/>
  <c r="T155" i="8"/>
  <c r="S155" i="8"/>
  <c r="R155" i="8"/>
  <c r="Q155" i="8"/>
  <c r="P155" i="8"/>
  <c r="O155" i="8"/>
  <c r="N155" i="8"/>
  <c r="M155" i="8"/>
  <c r="L155" i="8"/>
  <c r="K155" i="8"/>
  <c r="J155" i="8"/>
  <c r="I155" i="8"/>
  <c r="H155" i="8"/>
  <c r="G155" i="8"/>
  <c r="F155" i="8"/>
  <c r="E155" i="8"/>
  <c r="D155" i="8"/>
</calcChain>
</file>

<file path=xl/sharedStrings.xml><?xml version="1.0" encoding="utf-8"?>
<sst xmlns="http://schemas.openxmlformats.org/spreadsheetml/2006/main" count="745" uniqueCount="326">
  <si>
    <t xml:space="preserve">Chytridium confervae </t>
  </si>
  <si>
    <t xml:space="preserve">Powellomyces hirtus </t>
  </si>
  <si>
    <t>Spizellomyces palustris</t>
  </si>
  <si>
    <t xml:space="preserve">Synchytrium microbalum </t>
  </si>
  <si>
    <t>CBS 809.83</t>
  </si>
  <si>
    <t>CBS 455.65</t>
  </si>
  <si>
    <t>JEL517</t>
  </si>
  <si>
    <t>CBS 675.73</t>
  </si>
  <si>
    <t>MB42</t>
  </si>
  <si>
    <t xml:space="preserve">Synchytrium taraxaci </t>
  </si>
  <si>
    <t>Stara13</t>
  </si>
  <si>
    <t>Species</t>
  </si>
  <si>
    <t>Strain</t>
  </si>
  <si>
    <t>length (bp)</t>
  </si>
  <si>
    <t>atp6</t>
  </si>
  <si>
    <t>atp8</t>
  </si>
  <si>
    <t>atp9</t>
  </si>
  <si>
    <t>cob</t>
  </si>
  <si>
    <t>cox1</t>
  </si>
  <si>
    <t>cox2</t>
  </si>
  <si>
    <t>cox3</t>
  </si>
  <si>
    <t>nad1</t>
  </si>
  <si>
    <t>nad2</t>
  </si>
  <si>
    <t>nad3</t>
  </si>
  <si>
    <t>nad4</t>
  </si>
  <si>
    <t>nad5</t>
  </si>
  <si>
    <t>nad6</t>
  </si>
  <si>
    <t>nad4L</t>
  </si>
  <si>
    <t>mtDNA scaffolds</t>
  </si>
  <si>
    <t>Hyaloraphidium curvatum</t>
  </si>
  <si>
    <t>AF402142</t>
  </si>
  <si>
    <t>SAG 235-1</t>
  </si>
  <si>
    <t>JEL136</t>
  </si>
  <si>
    <t>NC_003053</t>
  </si>
  <si>
    <t>JEL15</t>
  </si>
  <si>
    <t>NC_004624</t>
  </si>
  <si>
    <t>AY182005</t>
  </si>
  <si>
    <t>JEL94</t>
  </si>
  <si>
    <t>JEL105</t>
  </si>
  <si>
    <t>AY182006</t>
  </si>
  <si>
    <t>Allomyces macrogynus</t>
  </si>
  <si>
    <t>NC_001715</t>
  </si>
  <si>
    <t>-</t>
  </si>
  <si>
    <t>ATCC 46923</t>
  </si>
  <si>
    <t>Spizellomyces punctatus</t>
  </si>
  <si>
    <t>JEL423</t>
  </si>
  <si>
    <t>DS022322</t>
  </si>
  <si>
    <t xml:space="preserve">Synchytrium endobioticum </t>
  </si>
  <si>
    <t>Accession(s)</t>
  </si>
  <si>
    <t>Batrachochytrium dendrobatidis</t>
  </si>
  <si>
    <t>Rhizophydium brooksianum</t>
  </si>
  <si>
    <t>g</t>
  </si>
  <si>
    <t>c</t>
  </si>
  <si>
    <t>NC_003052, NC_003060, NC_003061</t>
  </si>
  <si>
    <t>Position</t>
  </si>
  <si>
    <t>Reference</t>
  </si>
  <si>
    <t>FERA1</t>
  </si>
  <si>
    <t>FERA 2</t>
  </si>
  <si>
    <t>38 Nevsehir</t>
  </si>
  <si>
    <t>18T1 SE7</t>
  </si>
  <si>
    <t>18MB17</t>
  </si>
  <si>
    <t>18t1_7WS</t>
  </si>
  <si>
    <t>8F1_6WS</t>
  </si>
  <si>
    <t>8f1 Denmark</t>
  </si>
  <si>
    <t>2G1_2WS</t>
  </si>
  <si>
    <t>2G1_SE4</t>
  </si>
  <si>
    <t>6O1_SE5</t>
  </si>
  <si>
    <t>6O1_SE6</t>
  </si>
  <si>
    <t>39p1_8Ws</t>
  </si>
  <si>
    <t>BELARUS</t>
  </si>
  <si>
    <t>EII2015</t>
  </si>
  <si>
    <t>1D1_01WS</t>
  </si>
  <si>
    <t>Ukraine</t>
  </si>
  <si>
    <t>Peru</t>
  </si>
  <si>
    <t>1D1_MB42</t>
  </si>
  <si>
    <t>1D1 brabant</t>
  </si>
  <si>
    <t>Leningrad</t>
  </si>
  <si>
    <t>2CH1_03WS</t>
  </si>
  <si>
    <t>3M1_4WS</t>
  </si>
  <si>
    <t>P40 9WS</t>
  </si>
  <si>
    <t>P41_10WS</t>
  </si>
  <si>
    <t>2G1_MB08</t>
  </si>
  <si>
    <t>LEV6602</t>
  </si>
  <si>
    <t>LEV6687</t>
  </si>
  <si>
    <t>LEV6748</t>
  </si>
  <si>
    <t>LEV6574</t>
  </si>
  <si>
    <t>A</t>
  </si>
  <si>
    <t>T</t>
  </si>
  <si>
    <t>C</t>
  </si>
  <si>
    <t>G</t>
  </si>
  <si>
    <t>10-20%</t>
  </si>
  <si>
    <t>20-30%</t>
  </si>
  <si>
    <t>30-40%</t>
  </si>
  <si>
    <t>40-50%</t>
  </si>
  <si>
    <t>50-60%</t>
  </si>
  <si>
    <t>60-70%</t>
  </si>
  <si>
    <t>70-80%</t>
  </si>
  <si>
    <t>80-90%</t>
  </si>
  <si>
    <t>90-100%</t>
  </si>
  <si>
    <t>Genes indicated with a blank box were not detected on the mitochondrial genome or mitochondrial scaffold(s).</t>
  </si>
  <si>
    <t>Origin</t>
  </si>
  <si>
    <t>1(D1)_MB42</t>
  </si>
  <si>
    <t>the Netherlands</t>
  </si>
  <si>
    <t>1(D1)_NED_01</t>
  </si>
  <si>
    <t>2(Ch1)_03WS</t>
  </si>
  <si>
    <t>3(M1)_04WS</t>
  </si>
  <si>
    <t>P40_09WS</t>
  </si>
  <si>
    <t>unknown_UKR_01</t>
  </si>
  <si>
    <t>2(G1)_MB08</t>
  </si>
  <si>
    <t>6(O1)_LEV6574</t>
  </si>
  <si>
    <t>Canada</t>
  </si>
  <si>
    <t>6(O1)_LEV6602</t>
  </si>
  <si>
    <t>6(O1)_LEV6687</t>
  </si>
  <si>
    <t>6(O1)_LEV6748</t>
  </si>
  <si>
    <t>unknown_RUS_01</t>
  </si>
  <si>
    <t>Russian Federation</t>
  </si>
  <si>
    <t>1(D1)_01WS</t>
  </si>
  <si>
    <t>39(P1)_08WS</t>
  </si>
  <si>
    <t>unknown_BEL_01</t>
  </si>
  <si>
    <t>Belarus</t>
  </si>
  <si>
    <t>2(G1)_02WS</t>
  </si>
  <si>
    <t>2(G1)_SE4</t>
  </si>
  <si>
    <t>Germany</t>
  </si>
  <si>
    <t>6(O1)_SE5</t>
  </si>
  <si>
    <t>6(O1)_SE6</t>
  </si>
  <si>
    <t>8(F1)_DEN_01</t>
  </si>
  <si>
    <t>Denmark</t>
  </si>
  <si>
    <t>18(T1)_07WS</t>
  </si>
  <si>
    <t>18(T1)_MB17</t>
  </si>
  <si>
    <t>18(T1)_SE7</t>
  </si>
  <si>
    <t>38(Nevsehir)_MB56</t>
  </si>
  <si>
    <t>Turkey</t>
  </si>
  <si>
    <t>unknown_FERA_01</t>
  </si>
  <si>
    <t>United Kingdom</t>
  </si>
  <si>
    <t>unknown_FERA_02</t>
  </si>
  <si>
    <t>8(F1)_06WS</t>
  </si>
  <si>
    <t>unknown_PER_03</t>
  </si>
  <si>
    <t>Assignation to mitochondrial lineage based on the clustering analysis of the entire mtDNA genome is indicated as mtDNA group</t>
  </si>
  <si>
    <t>mtDNA group
(lineage)</t>
  </si>
  <si>
    <t>Haplotype
(mtDNA CDS)</t>
  </si>
  <si>
    <t>Brabant, the Netherlands</t>
  </si>
  <si>
    <t>HiSeq PE100, 6.18 Gb</t>
  </si>
  <si>
    <t>MiSeq PE250, 5.12 Gb</t>
  </si>
  <si>
    <t>PacBio SMRT, 65.3 Mb</t>
  </si>
  <si>
    <t>St. Eleanor's, Prince Edward Island, Canada</t>
  </si>
  <si>
    <t>MiSeq PE300, 38.9 Gb</t>
  </si>
  <si>
    <t>PacBio SMRT, 35.5 Mb</t>
  </si>
  <si>
    <t>Chytridium confervae</t>
  </si>
  <si>
    <t xml:space="preserve">HiSeq PE125, 3.50 Gb </t>
  </si>
  <si>
    <t>Powellomyces hirtus</t>
  </si>
  <si>
    <t xml:space="preserve">HiSeq PE125, 28.6 Gb </t>
  </si>
  <si>
    <t xml:space="preserve">HiSeq PE125, 3.57 Gb </t>
  </si>
  <si>
    <t>Synchytrium microbalum</t>
  </si>
  <si>
    <t>Hancock Co., Maine, USA</t>
  </si>
  <si>
    <t xml:space="preserve">HiSeq PE125, 4.23 Gb </t>
  </si>
  <si>
    <t>HiSeq PE100, 7.56 Gb</t>
  </si>
  <si>
    <t>MB08</t>
  </si>
  <si>
    <t>Mussel, the Netherlands</t>
  </si>
  <si>
    <t xml:space="preserve">HiSeq PE125, 44.4 Gb </t>
  </si>
  <si>
    <t>HLB 6(O1) 02-06 (SE5)</t>
  </si>
  <si>
    <t>HiSeq PE100, 6.05 Gb</t>
  </si>
  <si>
    <t>BBA 6(01) 05_8.3 (SE6)</t>
  </si>
  <si>
    <t>HiSeq PE100, 42.6 Gb</t>
  </si>
  <si>
    <t>Jylland, Denmark</t>
  </si>
  <si>
    <t xml:space="preserve">HiSeq PE125, 62.1 Gb </t>
  </si>
  <si>
    <t>MB17</t>
  </si>
  <si>
    <t>Borgercompagnie, the Netherlands</t>
  </si>
  <si>
    <t>HiSeq PE100, 6.94 Gb</t>
  </si>
  <si>
    <t>HLB P18(T1) -02-06 (SE7)</t>
  </si>
  <si>
    <t>HiSeq PE100, 7.91 Gb</t>
  </si>
  <si>
    <t>MB56</t>
  </si>
  <si>
    <t>Nevsehir, Turkey</t>
  </si>
  <si>
    <t>HiSeq PE100, 34.5 Gb</t>
  </si>
  <si>
    <t>strain</t>
  </si>
  <si>
    <t>origin</t>
  </si>
  <si>
    <t>BBA 2(G1) 09-04 (SE4)</t>
  </si>
  <si>
    <t>Augustine Cove, Prince Edward Island, Canada</t>
  </si>
  <si>
    <t>New Annan, Prince Edward Island, Canada</t>
  </si>
  <si>
    <t>New Glasgow, Prince Edward Island, Canada</t>
  </si>
  <si>
    <t>Piekielnik, Poland</t>
  </si>
  <si>
    <t>St. Petersburg, Russian Federation</t>
  </si>
  <si>
    <t xml:space="preserve">other Chytridiomycota </t>
  </si>
  <si>
    <t>species</t>
  </si>
  <si>
    <t>Bennekom, the Netherlands</t>
  </si>
  <si>
    <t xml:space="preserve">HiSeq PE125, 7.08 Gb </t>
  </si>
  <si>
    <t xml:space="preserve">HiSeq PE125, 29.9 Gb </t>
  </si>
  <si>
    <t xml:space="preserve">HiSeq PE125, 51.1 Gb </t>
  </si>
  <si>
    <t xml:space="preserve">HiSeq PE125, 30.3 Gb </t>
  </si>
  <si>
    <t xml:space="preserve">HiSeq PE125, 49.4 Gb </t>
  </si>
  <si>
    <t xml:space="preserve">HiSeq PE125, 45.8 Gb </t>
  </si>
  <si>
    <t xml:space="preserve">HiSeq PE125, 7.18 Gb </t>
  </si>
  <si>
    <t>MiSeq PE300, 7.54 Gb</t>
  </si>
  <si>
    <t>MiSeq PE300, 12.1 Gb</t>
  </si>
  <si>
    <t>MiSeq PE300, 12.0 Gb</t>
  </si>
  <si>
    <t xml:space="preserve">HiSeq PE125, 17.3 Gb </t>
  </si>
  <si>
    <t xml:space="preserve">HiSeq PE125, 31.6 Gb </t>
  </si>
  <si>
    <t xml:space="preserve">HiSeq PE125, 6.70 Gb </t>
  </si>
  <si>
    <t>HiSeq PE100, 48.4 Gb</t>
  </si>
  <si>
    <t>HiSeq PE100, 1.31 Gb</t>
  </si>
  <si>
    <t>HiSeq PE100, 32.6 Gb</t>
  </si>
  <si>
    <t>HiSeq PE100, 33.6 Gb</t>
  </si>
  <si>
    <t>HiSeq PE100, 6.57 Gb</t>
  </si>
  <si>
    <t>HiSeq PE100, 1.94 Gb</t>
  </si>
  <si>
    <t>HiSeq PE100, 2.25 Gb</t>
  </si>
  <si>
    <t xml:space="preserve">HiSeq PE125, 27.0 Gb </t>
  </si>
  <si>
    <t>Sequence data generated</t>
  </si>
  <si>
    <t>Reads mapped to mtDNA</t>
  </si>
  <si>
    <t>Pathotype based on EPPO PM7/28(1)</t>
  </si>
  <si>
    <t>Synchytrium endobioticum</t>
  </si>
  <si>
    <t>Aco Paucartambo, Pasco, Peru</t>
  </si>
  <si>
    <t>1(D1)</t>
  </si>
  <si>
    <t>2(G1)</t>
  </si>
  <si>
    <t>6(O1)</t>
  </si>
  <si>
    <t>8(F1)</t>
  </si>
  <si>
    <t>18(T1)</t>
  </si>
  <si>
    <t>38(Nevsehir)</t>
  </si>
  <si>
    <t>39(P1)</t>
  </si>
  <si>
    <t>unknown</t>
  </si>
  <si>
    <t>Genes indicated with a black box were detected, aligned and used for BI of phylogeny.</t>
  </si>
  <si>
    <t>1/2007/D1 (01WS)</t>
  </si>
  <si>
    <t>4/2005/G1 (02WS)</t>
  </si>
  <si>
    <t>PL28/2007/2 (04WS)</t>
  </si>
  <si>
    <t>Poland</t>
  </si>
  <si>
    <t>DK17/2015 (09WS)</t>
  </si>
  <si>
    <t>PL2/2015 (10WS)</t>
  </si>
  <si>
    <t>E/II/2015</t>
  </si>
  <si>
    <t>Laboratory strain obtained after two multiplications of strain 1/2007/D1 (01WS) on cultivar Erika</t>
  </si>
  <si>
    <t>3/2005/F1 (06WS)</t>
  </si>
  <si>
    <t>2/2005/Ch1 (03WS)</t>
  </si>
  <si>
    <t>GR2/2015 (07WS)</t>
  </si>
  <si>
    <t>Greece</t>
  </si>
  <si>
    <t>PL69/2009 (08WS)</t>
  </si>
  <si>
    <t>Mean coverage
(x)</t>
  </si>
  <si>
    <t>length mtDNA
(bp)</t>
  </si>
  <si>
    <t>UKR01</t>
  </si>
  <si>
    <t>RUS01</t>
  </si>
  <si>
    <t>PER03</t>
  </si>
  <si>
    <t>BEL01</t>
  </si>
  <si>
    <t>NED01</t>
  </si>
  <si>
    <t>6(O1)_E/II/2015</t>
  </si>
  <si>
    <t>isolate</t>
  </si>
  <si>
    <r>
      <t xml:space="preserve">Table S4. </t>
    </r>
    <r>
      <rPr>
        <sz val="10"/>
        <color theme="1"/>
        <rFont val="Arial"/>
        <family val="2"/>
      </rPr>
      <t>Fungal materials and NextGen sequence information</t>
    </r>
  </si>
  <si>
    <r>
      <t xml:space="preserve">Harpochytrium </t>
    </r>
    <r>
      <rPr>
        <sz val="10"/>
        <color theme="1"/>
        <rFont val="Arial"/>
        <family val="2"/>
      </rPr>
      <t>sp.</t>
    </r>
  </si>
  <si>
    <r>
      <t xml:space="preserve">Monoblepharella </t>
    </r>
    <r>
      <rPr>
        <sz val="10"/>
        <color theme="1"/>
        <rFont val="Arial"/>
        <family val="2"/>
      </rPr>
      <t>sp.</t>
    </r>
  </si>
  <si>
    <r>
      <t xml:space="preserve">Table S3. </t>
    </r>
    <r>
      <rPr>
        <sz val="10"/>
        <color rgb="FF000000"/>
        <rFont val="Arial"/>
        <family val="2"/>
      </rPr>
      <t xml:space="preserve">Mitochondrial haplotype classification of </t>
    </r>
    <r>
      <rPr>
        <i/>
        <sz val="10"/>
        <color rgb="FF000000"/>
        <rFont val="Arial"/>
        <family val="2"/>
      </rPr>
      <t>S. endobioticum</t>
    </r>
    <r>
      <rPr>
        <sz val="10"/>
        <color rgb="FF000000"/>
        <rFont val="Arial"/>
        <family val="2"/>
      </rPr>
      <t xml:space="preserve"> isolates based on informative sites in coding sequences of seven mitochondrial genes. </t>
    </r>
  </si>
  <si>
    <r>
      <rPr>
        <b/>
        <sz val="10"/>
        <color theme="1"/>
        <rFont val="Arial"/>
        <family val="2"/>
      </rPr>
      <t>Table S2.</t>
    </r>
    <r>
      <rPr>
        <sz val="10"/>
        <color theme="1"/>
        <rFont val="Arial"/>
        <family val="2"/>
      </rPr>
      <t xml:space="preserve"> SNP percentages of polymorphic sites relative to the </t>
    </r>
    <r>
      <rPr>
        <i/>
        <sz val="10"/>
        <color theme="1"/>
        <rFont val="Arial"/>
        <family val="2"/>
      </rPr>
      <t>S. endobioticum</t>
    </r>
    <r>
      <rPr>
        <sz val="10"/>
        <color theme="1"/>
        <rFont val="Arial"/>
        <family val="2"/>
      </rPr>
      <t xml:space="preserve"> 1(D1)_MB42 mitogenomes. Cells are colored on a heat-map gradient.</t>
    </r>
  </si>
  <si>
    <r>
      <t xml:space="preserve">Table S1. </t>
    </r>
    <r>
      <rPr>
        <sz val="10"/>
        <color theme="1"/>
        <rFont val="Arial"/>
        <family val="2"/>
      </rPr>
      <t>mitogenomes and mitochondrial genes included in the Bayesian inference (BI) of phylogeny.</t>
    </r>
  </si>
  <si>
    <t>SRA accession</t>
  </si>
  <si>
    <t>Langenboom, the Netherlands</t>
  </si>
  <si>
    <t>DEN01</t>
  </si>
  <si>
    <t>FERA2</t>
  </si>
  <si>
    <t>ERZ668651</t>
  </si>
  <si>
    <t>ERZ668652</t>
  </si>
  <si>
    <t>ERZ668653</t>
  </si>
  <si>
    <t>ERZ668654</t>
  </si>
  <si>
    <t>ERZ668655</t>
  </si>
  <si>
    <t>ERZ668656</t>
  </si>
  <si>
    <t>ERZ668657</t>
  </si>
  <si>
    <t>ERZ668658</t>
  </si>
  <si>
    <t>ERZ668659</t>
  </si>
  <si>
    <t>ERZ668660</t>
  </si>
  <si>
    <t>ERZ668661</t>
  </si>
  <si>
    <t>ERZ668662</t>
  </si>
  <si>
    <t>ERZ668663</t>
  </si>
  <si>
    <t>ERZ668664</t>
  </si>
  <si>
    <t>ERZ668665</t>
  </si>
  <si>
    <t>ERZ668666</t>
  </si>
  <si>
    <t>ERZ668667</t>
  </si>
  <si>
    <t>ERZ668668</t>
  </si>
  <si>
    <t>ERZ668669</t>
  </si>
  <si>
    <t>ERZ668670</t>
  </si>
  <si>
    <t>ERZ668671</t>
  </si>
  <si>
    <t>ERZ668672</t>
  </si>
  <si>
    <t>ERZ668673</t>
  </si>
  <si>
    <t>ERZ668674</t>
  </si>
  <si>
    <t>ERZ668675</t>
  </si>
  <si>
    <t>ERZ668676</t>
  </si>
  <si>
    <t>ERZ668677</t>
  </si>
  <si>
    <t>ERZ668678</t>
  </si>
  <si>
    <t>ERZ668679</t>
  </si>
  <si>
    <t>ERZ668680</t>
  </si>
  <si>
    <t>ERR2451320</t>
  </si>
  <si>
    <t>ERR2451316</t>
  </si>
  <si>
    <t>ERR2451317</t>
  </si>
  <si>
    <t>ERR2451318</t>
  </si>
  <si>
    <t>ERR2451319</t>
  </si>
  <si>
    <r>
      <t xml:space="preserve">Spizellomyces palustris </t>
    </r>
    <r>
      <rPr>
        <sz val="10"/>
        <color theme="1"/>
        <rFont val="Arial"/>
        <family val="2"/>
      </rPr>
      <t>(</t>
    </r>
    <r>
      <rPr>
        <i/>
        <sz val="10"/>
        <color theme="1"/>
        <rFont val="Arial"/>
        <family val="2"/>
      </rPr>
      <t>= Phlyctochytrium palustre</t>
    </r>
    <r>
      <rPr>
        <sz val="10"/>
        <color theme="1"/>
        <rFont val="Arial"/>
        <family val="2"/>
      </rPr>
      <t>)</t>
    </r>
  </si>
  <si>
    <t>ERR2286106</t>
  </si>
  <si>
    <t>ERR2286926</t>
  </si>
  <si>
    <t>ERR2286936</t>
  </si>
  <si>
    <t>ERR2286939</t>
  </si>
  <si>
    <t>ERR2286940</t>
  </si>
  <si>
    <t>ERR2286941</t>
  </si>
  <si>
    <t>ERR2286946</t>
  </si>
  <si>
    <t>ERR2286947</t>
  </si>
  <si>
    <t>ERR2286948</t>
  </si>
  <si>
    <t>ERR2286951</t>
  </si>
  <si>
    <t>ERR2286954</t>
  </si>
  <si>
    <t>ERR2286957</t>
  </si>
  <si>
    <t>ERR2286958</t>
  </si>
  <si>
    <t>ERR2286959</t>
  </si>
  <si>
    <t>ERR2286962</t>
  </si>
  <si>
    <t>ERR2286965</t>
  </si>
  <si>
    <t>ERR2286966</t>
  </si>
  <si>
    <t>ERR2286963, ERR2286964</t>
  </si>
  <si>
    <t>ERR2286960, ERR2286961</t>
  </si>
  <si>
    <t>ERR2286955, ERR2286956</t>
  </si>
  <si>
    <t>ERR2286949, ERR2286950</t>
  </si>
  <si>
    <t>ERR2286952, ERR2286953</t>
  </si>
  <si>
    <t>ERR2286942, ERR2286943, ERR2286944, ERR2286945</t>
  </si>
  <si>
    <t>ERR2286937, ERR2286938</t>
  </si>
  <si>
    <t>ERR2286933, ERR2286934, ERR2286935</t>
  </si>
  <si>
    <t>ERR2286930, ERR2286931. ERR2286932</t>
  </si>
  <si>
    <t>ERR2286927, ERR2286928, ERR2286929</t>
  </si>
  <si>
    <t>ERR2286919, ERR2286920, ERR2286921, ERR2286922, ERR2286923, ERR2286924, ERR2286925</t>
  </si>
  <si>
    <t>ERR2286917, ERR2286918</t>
  </si>
  <si>
    <t>ERR2286915, ERR2286916</t>
  </si>
  <si>
    <t>ERR2286913, ERR2286914</t>
  </si>
  <si>
    <t>ERR2698824</t>
  </si>
  <si>
    <t>ERR2698823</t>
  </si>
  <si>
    <t>mtDNA accession(s)</t>
  </si>
  <si>
    <t>ERZ681044</t>
  </si>
  <si>
    <t>ERZ681046</t>
  </si>
  <si>
    <t>ERZ681045</t>
  </si>
  <si>
    <t>ERZ681050</t>
  </si>
  <si>
    <t>ERZ681051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</si>
</sst>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Webdings"/>
      <family val="1"/>
      <charset val="2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000000"/>
      <name val="Arial"/>
      <family val="2"/>
    </font>
    <font>
      <i/>
      <sz val="10"/>
      <color theme="1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sz val="7"/>
      <color rgb="FF00000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3" fontId="1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8" fillId="0" borderId="0" xfId="0" applyFont="1" applyAlignment="1">
      <alignment vertical="top" wrapText="1"/>
    </xf>
    <xf numFmtId="3" fontId="6" fillId="0" borderId="0" xfId="0" applyNumberFormat="1" applyFont="1" applyAlignment="1">
      <alignment horizontal="center" vertical="top"/>
    </xf>
    <xf numFmtId="0" fontId="8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3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9" fillId="0" borderId="9" xfId="0" applyFont="1" applyBorder="1" applyAlignment="1">
      <alignment vertical="top"/>
    </xf>
    <xf numFmtId="0" fontId="6" fillId="0" borderId="9" xfId="0" applyFont="1" applyBorder="1" applyAlignment="1">
      <alignment vertical="top"/>
    </xf>
    <xf numFmtId="0" fontId="8" fillId="0" borderId="9" xfId="0" applyFont="1" applyBorder="1" applyAlignment="1">
      <alignment vertical="top"/>
    </xf>
    <xf numFmtId="3" fontId="6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9" fillId="0" borderId="0" xfId="0" applyFont="1" applyBorder="1" applyAlignment="1">
      <alignment vertical="top" wrapText="1"/>
    </xf>
    <xf numFmtId="0" fontId="9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6" fillId="0" borderId="0" xfId="0" applyFont="1"/>
    <xf numFmtId="0" fontId="1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4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vertical="center"/>
    </xf>
    <xf numFmtId="0" fontId="7" fillId="4" borderId="9" xfId="0" applyFont="1" applyFill="1" applyBorder="1" applyAlignment="1">
      <alignment vertical="top"/>
    </xf>
    <xf numFmtId="0" fontId="6" fillId="4" borderId="9" xfId="0" applyFont="1" applyFill="1" applyBorder="1" applyAlignment="1">
      <alignment vertical="top"/>
    </xf>
    <xf numFmtId="0" fontId="6" fillId="4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vertical="top"/>
    </xf>
    <xf numFmtId="0" fontId="6" fillId="4" borderId="1" xfId="0" applyFont="1" applyFill="1" applyBorder="1" applyAlignment="1">
      <alignment horizontal="center" vertical="top"/>
    </xf>
    <xf numFmtId="0" fontId="6" fillId="4" borderId="1" xfId="0" applyFont="1" applyFill="1" applyBorder="1" applyAlignment="1">
      <alignment horizontal="center" vertical="top" wrapText="1"/>
    </xf>
    <xf numFmtId="0" fontId="5" fillId="4" borderId="9" xfId="0" applyFont="1" applyFill="1" applyBorder="1" applyAlignment="1">
      <alignment vertical="top"/>
    </xf>
    <xf numFmtId="0" fontId="6" fillId="4" borderId="0" xfId="0" applyFont="1" applyFill="1" applyBorder="1" applyAlignment="1">
      <alignment horizontal="center" vertical="top"/>
    </xf>
    <xf numFmtId="0" fontId="6" fillId="2" borderId="0" xfId="0" applyFont="1" applyFill="1" applyAlignment="1">
      <alignment horizontal="left"/>
    </xf>
    <xf numFmtId="0" fontId="6" fillId="4" borderId="3" xfId="0" applyFont="1" applyFill="1" applyBorder="1" applyAlignment="1">
      <alignment horizontal="left" textRotation="45"/>
    </xf>
    <xf numFmtId="0" fontId="6" fillId="4" borderId="4" xfId="0" applyFont="1" applyFill="1" applyBorder="1" applyAlignment="1">
      <alignment horizontal="left" textRotation="45"/>
    </xf>
    <xf numFmtId="0" fontId="6" fillId="3" borderId="5" xfId="0" applyFont="1" applyFill="1" applyBorder="1" applyAlignment="1">
      <alignment horizontal="left" textRotation="45"/>
    </xf>
    <xf numFmtId="0" fontId="6" fillId="4" borderId="6" xfId="0" applyFont="1" applyFill="1" applyBorder="1" applyAlignment="1">
      <alignment horizontal="left" textRotation="45"/>
    </xf>
    <xf numFmtId="0" fontId="6" fillId="0" borderId="3" xfId="0" applyFont="1" applyBorder="1"/>
    <xf numFmtId="0" fontId="6" fillId="2" borderId="0" xfId="0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4" fontId="6" fillId="0" borderId="7" xfId="0" applyNumberFormat="1" applyFont="1" applyFill="1" applyBorder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2" fontId="6" fillId="0" borderId="8" xfId="0" applyNumberFormat="1" applyFont="1" applyFill="1" applyBorder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/>
    <xf numFmtId="0" fontId="6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6" fillId="4" borderId="2" xfId="0" applyFont="1" applyFill="1" applyBorder="1"/>
    <xf numFmtId="0" fontId="9" fillId="0" borderId="9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3" fontId="8" fillId="0" borderId="9" xfId="0" applyNumberFormat="1" applyFont="1" applyBorder="1" applyAlignment="1">
      <alignment horizontal="center"/>
    </xf>
    <xf numFmtId="0" fontId="9" fillId="0" borderId="0" xfId="0" applyFont="1" applyBorder="1"/>
    <xf numFmtId="0" fontId="6" fillId="0" borderId="0" xfId="0" applyFont="1" applyBorder="1"/>
    <xf numFmtId="3" fontId="6" fillId="0" borderId="0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0" fontId="9" fillId="0" borderId="1" xfId="0" applyFont="1" applyBorder="1"/>
    <xf numFmtId="3" fontId="6" fillId="0" borderId="1" xfId="0" applyNumberFormat="1" applyFont="1" applyBorder="1" applyAlignment="1">
      <alignment horizontal="center"/>
    </xf>
    <xf numFmtId="0" fontId="6" fillId="4" borderId="0" xfId="0" applyFont="1" applyFill="1" applyBorder="1" applyAlignment="1">
      <alignment vertical="top"/>
    </xf>
    <xf numFmtId="0" fontId="12" fillId="0" borderId="0" xfId="0" applyFont="1"/>
    <xf numFmtId="0" fontId="6" fillId="4" borderId="9" xfId="0" applyFont="1" applyFill="1" applyBorder="1" applyAlignment="1">
      <alignment horizontal="center" vertical="top"/>
    </xf>
    <xf numFmtId="3" fontId="1" fillId="0" borderId="0" xfId="0" applyNumberFormat="1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zoomScale="85" zoomScaleNormal="85" workbookViewId="0">
      <pane ySplit="5" topLeftCell="A6" activePane="bottomLeft" state="frozen"/>
      <selection pane="bottomLeft"/>
    </sheetView>
  </sheetViews>
  <sheetFormatPr defaultRowHeight="13.8" x14ac:dyDescent="0.25"/>
  <cols>
    <col min="1" max="1" width="1.77734375" style="2" customWidth="1"/>
    <col min="2" max="2" width="29.21875" style="2" customWidth="1"/>
    <col min="3" max="3" width="13.44140625" style="2" customWidth="1"/>
    <col min="4" max="4" width="18.44140625" style="2" customWidth="1"/>
    <col min="5" max="5" width="13" style="2" customWidth="1"/>
    <col min="6" max="19" width="6.5546875" style="1" customWidth="1"/>
    <col min="20" max="20" width="35.21875" style="2" customWidth="1"/>
    <col min="21" max="16384" width="8.88671875" style="2"/>
  </cols>
  <sheetData>
    <row r="1" spans="1:20" x14ac:dyDescent="0.25">
      <c r="A1" s="32"/>
      <c r="B1" s="32"/>
      <c r="C1" s="32"/>
      <c r="D1" s="32"/>
      <c r="E1" s="32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32"/>
    </row>
    <row r="2" spans="1:20" x14ac:dyDescent="0.25">
      <c r="A2" s="32"/>
      <c r="B2" s="76" t="s">
        <v>246</v>
      </c>
      <c r="C2" s="32"/>
      <c r="D2" s="32"/>
      <c r="E2" s="32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32"/>
    </row>
    <row r="3" spans="1:20" x14ac:dyDescent="0.25">
      <c r="A3" s="32"/>
      <c r="B3" s="32" t="s">
        <v>99</v>
      </c>
      <c r="C3" s="32"/>
      <c r="D3" s="32"/>
      <c r="E3" s="32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32"/>
    </row>
    <row r="4" spans="1:20" x14ac:dyDescent="0.25">
      <c r="A4" s="32"/>
      <c r="B4" s="32" t="s">
        <v>218</v>
      </c>
      <c r="C4" s="32"/>
      <c r="D4" s="32"/>
      <c r="E4" s="32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32"/>
    </row>
    <row r="5" spans="1:20" x14ac:dyDescent="0.25">
      <c r="A5" s="32"/>
      <c r="B5" s="77" t="s">
        <v>11</v>
      </c>
      <c r="C5" s="77" t="s">
        <v>12</v>
      </c>
      <c r="D5" s="78" t="s">
        <v>28</v>
      </c>
      <c r="E5" s="78" t="s">
        <v>13</v>
      </c>
      <c r="F5" s="79" t="s">
        <v>14</v>
      </c>
      <c r="G5" s="79" t="s">
        <v>15</v>
      </c>
      <c r="H5" s="79" t="s">
        <v>16</v>
      </c>
      <c r="I5" s="79" t="s">
        <v>17</v>
      </c>
      <c r="J5" s="79" t="s">
        <v>18</v>
      </c>
      <c r="K5" s="79" t="s">
        <v>19</v>
      </c>
      <c r="L5" s="79" t="s">
        <v>20</v>
      </c>
      <c r="M5" s="79" t="s">
        <v>21</v>
      </c>
      <c r="N5" s="79" t="s">
        <v>22</v>
      </c>
      <c r="O5" s="79" t="s">
        <v>23</v>
      </c>
      <c r="P5" s="79" t="s">
        <v>24</v>
      </c>
      <c r="Q5" s="79" t="s">
        <v>27</v>
      </c>
      <c r="R5" s="79" t="s">
        <v>25</v>
      </c>
      <c r="S5" s="79" t="s">
        <v>26</v>
      </c>
      <c r="T5" s="80" t="s">
        <v>48</v>
      </c>
    </row>
    <row r="6" spans="1:20" ht="15" x14ac:dyDescent="0.35">
      <c r="B6" s="81" t="s">
        <v>47</v>
      </c>
      <c r="C6" s="82" t="s">
        <v>8</v>
      </c>
      <c r="D6" s="73">
        <v>1</v>
      </c>
      <c r="E6" s="83">
        <v>72865</v>
      </c>
      <c r="F6" s="3" t="s">
        <v>51</v>
      </c>
      <c r="G6" s="3" t="s">
        <v>51</v>
      </c>
      <c r="H6" s="3" t="s">
        <v>51</v>
      </c>
      <c r="I6" s="3" t="s">
        <v>51</v>
      </c>
      <c r="J6" s="3" t="s">
        <v>51</v>
      </c>
      <c r="K6" s="3" t="s">
        <v>51</v>
      </c>
      <c r="L6" s="3" t="s">
        <v>51</v>
      </c>
      <c r="M6" s="3" t="s">
        <v>51</v>
      </c>
      <c r="N6" s="3" t="s">
        <v>51</v>
      </c>
      <c r="O6" s="3" t="s">
        <v>51</v>
      </c>
      <c r="P6" s="3" t="s">
        <v>51</v>
      </c>
      <c r="Q6" s="3" t="s">
        <v>51</v>
      </c>
      <c r="R6" s="3" t="s">
        <v>51</v>
      </c>
      <c r="S6" s="3" t="s">
        <v>51</v>
      </c>
      <c r="T6" s="85" t="s">
        <v>271</v>
      </c>
    </row>
    <row r="7" spans="1:20" ht="15" x14ac:dyDescent="0.35">
      <c r="B7" s="84" t="s">
        <v>0</v>
      </c>
      <c r="C7" s="85" t="s">
        <v>7</v>
      </c>
      <c r="D7" s="74">
        <v>1</v>
      </c>
      <c r="E7" s="86">
        <v>225604</v>
      </c>
      <c r="F7" s="4" t="s">
        <v>51</v>
      </c>
      <c r="G7" s="4" t="s">
        <v>51</v>
      </c>
      <c r="H7" s="4" t="s">
        <v>51</v>
      </c>
      <c r="I7" s="4" t="s">
        <v>51</v>
      </c>
      <c r="J7" s="4" t="s">
        <v>51</v>
      </c>
      <c r="K7" s="4" t="s">
        <v>52</v>
      </c>
      <c r="L7" s="4" t="s">
        <v>51</v>
      </c>
      <c r="M7" s="4" t="s">
        <v>51</v>
      </c>
      <c r="N7" s="4" t="s">
        <v>51</v>
      </c>
      <c r="O7" s="4" t="s">
        <v>51</v>
      </c>
      <c r="P7" s="4" t="s">
        <v>51</v>
      </c>
      <c r="Q7" s="4" t="s">
        <v>51</v>
      </c>
      <c r="R7" s="4" t="s">
        <v>51</v>
      </c>
      <c r="S7" s="4" t="s">
        <v>51</v>
      </c>
      <c r="T7" s="85" t="s">
        <v>321</v>
      </c>
    </row>
    <row r="8" spans="1:20" ht="15" x14ac:dyDescent="0.35">
      <c r="B8" s="84" t="s">
        <v>1</v>
      </c>
      <c r="C8" s="85" t="s">
        <v>4</v>
      </c>
      <c r="D8" s="74">
        <v>3</v>
      </c>
      <c r="E8" s="87">
        <v>298453</v>
      </c>
      <c r="F8" s="4" t="s">
        <v>51</v>
      </c>
      <c r="G8" s="4" t="s">
        <v>51</v>
      </c>
      <c r="H8" s="4" t="s">
        <v>51</v>
      </c>
      <c r="I8" s="4" t="s">
        <v>51</v>
      </c>
      <c r="J8" s="4" t="s">
        <v>51</v>
      </c>
      <c r="K8" s="4" t="s">
        <v>51</v>
      </c>
      <c r="L8" s="4" t="s">
        <v>51</v>
      </c>
      <c r="M8" s="4" t="s">
        <v>51</v>
      </c>
      <c r="N8" s="4" t="s">
        <v>51</v>
      </c>
      <c r="O8" s="4" t="s">
        <v>51</v>
      </c>
      <c r="P8" s="4" t="s">
        <v>51</v>
      </c>
      <c r="Q8" s="4" t="s">
        <v>51</v>
      </c>
      <c r="R8" s="4" t="s">
        <v>51</v>
      </c>
      <c r="S8" s="4" t="s">
        <v>52</v>
      </c>
      <c r="T8" s="85" t="s">
        <v>324</v>
      </c>
    </row>
    <row r="9" spans="1:20" ht="15" x14ac:dyDescent="0.35">
      <c r="B9" s="84" t="s">
        <v>2</v>
      </c>
      <c r="C9" s="85" t="s">
        <v>5</v>
      </c>
      <c r="D9" s="74">
        <v>1</v>
      </c>
      <c r="E9" s="86">
        <v>126474</v>
      </c>
      <c r="F9" s="4" t="s">
        <v>51</v>
      </c>
      <c r="G9" s="4" t="s">
        <v>51</v>
      </c>
      <c r="H9" s="4" t="s">
        <v>51</v>
      </c>
      <c r="I9" s="4" t="s">
        <v>51</v>
      </c>
      <c r="J9" s="4" t="s">
        <v>51</v>
      </c>
      <c r="K9" s="4" t="s">
        <v>51</v>
      </c>
      <c r="L9" s="4" t="s">
        <v>51</v>
      </c>
      <c r="M9" s="4" t="s">
        <v>51</v>
      </c>
      <c r="N9" s="4" t="s">
        <v>51</v>
      </c>
      <c r="O9" s="4" t="s">
        <v>51</v>
      </c>
      <c r="P9" s="4" t="s">
        <v>51</v>
      </c>
      <c r="Q9" s="4" t="s">
        <v>51</v>
      </c>
      <c r="R9" s="4" t="s">
        <v>51</v>
      </c>
      <c r="S9" s="4" t="s">
        <v>51</v>
      </c>
      <c r="T9" s="85" t="s">
        <v>322</v>
      </c>
    </row>
    <row r="10" spans="1:20" ht="15" x14ac:dyDescent="0.35">
      <c r="B10" s="84" t="s">
        <v>3</v>
      </c>
      <c r="C10" s="85" t="s">
        <v>6</v>
      </c>
      <c r="D10" s="74">
        <v>1</v>
      </c>
      <c r="E10" s="86">
        <v>23811</v>
      </c>
      <c r="F10" s="4" t="s">
        <v>51</v>
      </c>
      <c r="G10" s="4" t="s">
        <v>51</v>
      </c>
      <c r="H10" s="4" t="s">
        <v>51</v>
      </c>
      <c r="I10" s="4" t="s">
        <v>51</v>
      </c>
      <c r="J10" s="4" t="s">
        <v>51</v>
      </c>
      <c r="K10" s="4" t="s">
        <v>51</v>
      </c>
      <c r="L10" s="4" t="s">
        <v>51</v>
      </c>
      <c r="M10" s="4" t="s">
        <v>51</v>
      </c>
      <c r="N10" s="4" t="s">
        <v>51</v>
      </c>
      <c r="O10" s="4" t="s">
        <v>51</v>
      </c>
      <c r="P10" s="4" t="s">
        <v>51</v>
      </c>
      <c r="Q10" s="4" t="s">
        <v>51</v>
      </c>
      <c r="R10" s="4" t="s">
        <v>51</v>
      </c>
      <c r="S10" s="4" t="s">
        <v>51</v>
      </c>
      <c r="T10" s="85" t="s">
        <v>323</v>
      </c>
    </row>
    <row r="11" spans="1:20" ht="15" x14ac:dyDescent="0.35">
      <c r="B11" s="84" t="s">
        <v>9</v>
      </c>
      <c r="C11" s="85" t="s">
        <v>10</v>
      </c>
      <c r="D11" s="74">
        <v>14</v>
      </c>
      <c r="E11" s="86">
        <v>39246</v>
      </c>
      <c r="F11" s="4" t="s">
        <v>51</v>
      </c>
      <c r="G11" s="4" t="s">
        <v>51</v>
      </c>
      <c r="H11" s="4" t="s">
        <v>51</v>
      </c>
      <c r="I11" s="4" t="s">
        <v>51</v>
      </c>
      <c r="J11" s="4" t="s">
        <v>51</v>
      </c>
      <c r="K11" s="4" t="s">
        <v>51</v>
      </c>
      <c r="L11" s="4" t="s">
        <v>51</v>
      </c>
      <c r="M11" s="4" t="s">
        <v>51</v>
      </c>
      <c r="N11" s="4" t="s">
        <v>51</v>
      </c>
      <c r="O11" s="4" t="s">
        <v>51</v>
      </c>
      <c r="P11" s="4" t="s">
        <v>51</v>
      </c>
      <c r="Q11" s="4" t="s">
        <v>51</v>
      </c>
      <c r="R11" s="4" t="s">
        <v>51</v>
      </c>
      <c r="S11" s="4" t="s">
        <v>51</v>
      </c>
      <c r="T11" s="85" t="s">
        <v>325</v>
      </c>
    </row>
    <row r="12" spans="1:20" ht="15" x14ac:dyDescent="0.35">
      <c r="B12" s="84" t="s">
        <v>40</v>
      </c>
      <c r="C12" s="85" t="s">
        <v>43</v>
      </c>
      <c r="D12" s="74">
        <v>1</v>
      </c>
      <c r="E12" s="86">
        <v>57473</v>
      </c>
      <c r="F12" s="4" t="s">
        <v>51</v>
      </c>
      <c r="G12" s="4" t="s">
        <v>51</v>
      </c>
      <c r="H12" s="4" t="s">
        <v>51</v>
      </c>
      <c r="I12" s="4" t="s">
        <v>51</v>
      </c>
      <c r="J12" s="4" t="s">
        <v>51</v>
      </c>
      <c r="K12" s="4" t="s">
        <v>51</v>
      </c>
      <c r="L12" s="4" t="s">
        <v>51</v>
      </c>
      <c r="M12" s="4" t="s">
        <v>51</v>
      </c>
      <c r="N12" s="4" t="s">
        <v>51</v>
      </c>
      <c r="O12" s="4" t="s">
        <v>51</v>
      </c>
      <c r="P12" s="4" t="s">
        <v>51</v>
      </c>
      <c r="Q12" s="4" t="s">
        <v>51</v>
      </c>
      <c r="R12" s="4" t="s">
        <v>51</v>
      </c>
      <c r="S12" s="4" t="s">
        <v>51</v>
      </c>
      <c r="T12" s="85" t="s">
        <v>41</v>
      </c>
    </row>
    <row r="13" spans="1:20" ht="15" x14ac:dyDescent="0.35">
      <c r="B13" s="84" t="s">
        <v>49</v>
      </c>
      <c r="C13" s="85" t="s">
        <v>45</v>
      </c>
      <c r="D13" s="74">
        <v>1</v>
      </c>
      <c r="E13" s="86">
        <v>175284</v>
      </c>
      <c r="F13" s="4" t="s">
        <v>51</v>
      </c>
      <c r="G13" s="4" t="s">
        <v>51</v>
      </c>
      <c r="H13" s="4" t="s">
        <v>51</v>
      </c>
      <c r="I13" s="4" t="s">
        <v>51</v>
      </c>
      <c r="J13" s="4" t="s">
        <v>51</v>
      </c>
      <c r="K13" s="4" t="s">
        <v>51</v>
      </c>
      <c r="L13" s="4" t="s">
        <v>51</v>
      </c>
      <c r="M13" s="4" t="s">
        <v>51</v>
      </c>
      <c r="N13" s="4" t="s">
        <v>52</v>
      </c>
      <c r="O13" s="4" t="s">
        <v>51</v>
      </c>
      <c r="P13" s="4" t="s">
        <v>51</v>
      </c>
      <c r="Q13" s="4" t="s">
        <v>51</v>
      </c>
      <c r="R13" s="4" t="s">
        <v>51</v>
      </c>
      <c r="S13" s="4" t="s">
        <v>51</v>
      </c>
      <c r="T13" s="85" t="s">
        <v>46</v>
      </c>
    </row>
    <row r="14" spans="1:20" ht="15" x14ac:dyDescent="0.35">
      <c r="B14" s="84" t="s">
        <v>242</v>
      </c>
      <c r="C14" s="85" t="s">
        <v>37</v>
      </c>
      <c r="D14" s="74">
        <v>1</v>
      </c>
      <c r="E14" s="86">
        <v>19473</v>
      </c>
      <c r="F14" s="4" t="s">
        <v>51</v>
      </c>
      <c r="G14" s="4" t="s">
        <v>51</v>
      </c>
      <c r="H14" s="4" t="s">
        <v>51</v>
      </c>
      <c r="I14" s="4" t="s">
        <v>51</v>
      </c>
      <c r="J14" s="4" t="s">
        <v>51</v>
      </c>
      <c r="K14" s="4" t="s">
        <v>51</v>
      </c>
      <c r="L14" s="4" t="s">
        <v>51</v>
      </c>
      <c r="M14" s="4" t="s">
        <v>51</v>
      </c>
      <c r="N14" s="4" t="s">
        <v>51</v>
      </c>
      <c r="O14" s="4" t="s">
        <v>51</v>
      </c>
      <c r="P14" s="4" t="s">
        <v>51</v>
      </c>
      <c r="Q14" s="4" t="s">
        <v>51</v>
      </c>
      <c r="R14" s="4" t="s">
        <v>51</v>
      </c>
      <c r="S14" s="4" t="s">
        <v>51</v>
      </c>
      <c r="T14" s="85" t="s">
        <v>36</v>
      </c>
    </row>
    <row r="15" spans="1:20" ht="15" x14ac:dyDescent="0.35">
      <c r="B15" s="84" t="s">
        <v>242</v>
      </c>
      <c r="C15" s="85" t="s">
        <v>38</v>
      </c>
      <c r="D15" s="74">
        <v>1</v>
      </c>
      <c r="E15" s="86">
        <v>24169</v>
      </c>
      <c r="F15" s="4" t="s">
        <v>51</v>
      </c>
      <c r="G15" s="4" t="s">
        <v>51</v>
      </c>
      <c r="H15" s="4" t="s">
        <v>51</v>
      </c>
      <c r="I15" s="4" t="s">
        <v>51</v>
      </c>
      <c r="J15" s="4" t="s">
        <v>51</v>
      </c>
      <c r="K15" s="4" t="s">
        <v>51</v>
      </c>
      <c r="L15" s="4" t="s">
        <v>51</v>
      </c>
      <c r="M15" s="4" t="s">
        <v>51</v>
      </c>
      <c r="N15" s="4" t="s">
        <v>51</v>
      </c>
      <c r="O15" s="4" t="s">
        <v>51</v>
      </c>
      <c r="P15" s="4" t="s">
        <v>51</v>
      </c>
      <c r="Q15" s="4" t="s">
        <v>51</v>
      </c>
      <c r="R15" s="4" t="s">
        <v>51</v>
      </c>
      <c r="S15" s="4" t="s">
        <v>51</v>
      </c>
      <c r="T15" s="85" t="s">
        <v>39</v>
      </c>
    </row>
    <row r="16" spans="1:20" ht="15" x14ac:dyDescent="0.35">
      <c r="B16" s="84" t="s">
        <v>29</v>
      </c>
      <c r="C16" s="85" t="s">
        <v>31</v>
      </c>
      <c r="D16" s="74">
        <v>1</v>
      </c>
      <c r="E16" s="86">
        <v>29593</v>
      </c>
      <c r="F16" s="4" t="s">
        <v>51</v>
      </c>
      <c r="G16" s="4" t="s">
        <v>51</v>
      </c>
      <c r="H16" s="4" t="s">
        <v>51</v>
      </c>
      <c r="I16" s="4" t="s">
        <v>51</v>
      </c>
      <c r="J16" s="4" t="s">
        <v>51</v>
      </c>
      <c r="K16" s="4" t="s">
        <v>51</v>
      </c>
      <c r="L16" s="4" t="s">
        <v>51</v>
      </c>
      <c r="M16" s="4" t="s">
        <v>51</v>
      </c>
      <c r="N16" s="4" t="s">
        <v>51</v>
      </c>
      <c r="O16" s="4" t="s">
        <v>51</v>
      </c>
      <c r="P16" s="4" t="s">
        <v>51</v>
      </c>
      <c r="Q16" s="4" t="s">
        <v>51</v>
      </c>
      <c r="R16" s="4" t="s">
        <v>51</v>
      </c>
      <c r="S16" s="4" t="s">
        <v>51</v>
      </c>
      <c r="T16" s="85" t="s">
        <v>30</v>
      </c>
    </row>
    <row r="17" spans="2:20" ht="15" x14ac:dyDescent="0.35">
      <c r="B17" s="84" t="s">
        <v>243</v>
      </c>
      <c r="C17" s="85" t="s">
        <v>34</v>
      </c>
      <c r="D17" s="74">
        <v>1</v>
      </c>
      <c r="E17" s="86">
        <v>60432</v>
      </c>
      <c r="F17" s="4" t="s">
        <v>51</v>
      </c>
      <c r="G17" s="4" t="s">
        <v>51</v>
      </c>
      <c r="H17" s="4" t="s">
        <v>51</v>
      </c>
      <c r="I17" s="4" t="s">
        <v>51</v>
      </c>
      <c r="J17" s="4" t="s">
        <v>51</v>
      </c>
      <c r="K17" s="4" t="s">
        <v>51</v>
      </c>
      <c r="L17" s="4" t="s">
        <v>51</v>
      </c>
      <c r="M17" s="4" t="s">
        <v>51</v>
      </c>
      <c r="N17" s="4" t="s">
        <v>51</v>
      </c>
      <c r="O17" s="4" t="s">
        <v>51</v>
      </c>
      <c r="P17" s="4" t="s">
        <v>51</v>
      </c>
      <c r="Q17" s="4" t="s">
        <v>51</v>
      </c>
      <c r="R17" s="4" t="s">
        <v>51</v>
      </c>
      <c r="S17" s="4" t="s">
        <v>51</v>
      </c>
      <c r="T17" s="85" t="s">
        <v>35</v>
      </c>
    </row>
    <row r="18" spans="2:20" ht="15" x14ac:dyDescent="0.35">
      <c r="B18" s="84" t="s">
        <v>50</v>
      </c>
      <c r="C18" s="85" t="s">
        <v>32</v>
      </c>
      <c r="D18" s="74">
        <v>1</v>
      </c>
      <c r="E18" s="86">
        <v>68834</v>
      </c>
      <c r="F18" s="4" t="s">
        <v>51</v>
      </c>
      <c r="G18" s="4" t="s">
        <v>51</v>
      </c>
      <c r="H18" s="4" t="s">
        <v>51</v>
      </c>
      <c r="I18" s="4" t="s">
        <v>51</v>
      </c>
      <c r="J18" s="4" t="s">
        <v>51</v>
      </c>
      <c r="K18" s="4" t="s">
        <v>51</v>
      </c>
      <c r="L18" s="4" t="s">
        <v>51</v>
      </c>
      <c r="M18" s="4" t="s">
        <v>51</v>
      </c>
      <c r="N18" s="4" t="s">
        <v>51</v>
      </c>
      <c r="O18" s="4" t="s">
        <v>51</v>
      </c>
      <c r="P18" s="4" t="s">
        <v>51</v>
      </c>
      <c r="Q18" s="4" t="s">
        <v>51</v>
      </c>
      <c r="R18" s="4" t="s">
        <v>51</v>
      </c>
      <c r="S18" s="4" t="s">
        <v>51</v>
      </c>
      <c r="T18" s="85" t="s">
        <v>33</v>
      </c>
    </row>
    <row r="19" spans="2:20" ht="15" x14ac:dyDescent="0.35">
      <c r="B19" s="88" t="s">
        <v>44</v>
      </c>
      <c r="C19" s="38" t="s">
        <v>42</v>
      </c>
      <c r="D19" s="75">
        <v>3</v>
      </c>
      <c r="E19" s="89">
        <v>61347</v>
      </c>
      <c r="F19" s="5" t="s">
        <v>51</v>
      </c>
      <c r="G19" s="5" t="s">
        <v>51</v>
      </c>
      <c r="H19" s="5" t="s">
        <v>52</v>
      </c>
      <c r="I19" s="5" t="s">
        <v>51</v>
      </c>
      <c r="J19" s="5" t="s">
        <v>51</v>
      </c>
      <c r="K19" s="5" t="s">
        <v>51</v>
      </c>
      <c r="L19" s="5" t="s">
        <v>51</v>
      </c>
      <c r="M19" s="5" t="s">
        <v>51</v>
      </c>
      <c r="N19" s="5" t="s">
        <v>51</v>
      </c>
      <c r="O19" s="5" t="s">
        <v>51</v>
      </c>
      <c r="P19" s="5" t="s">
        <v>51</v>
      </c>
      <c r="Q19" s="5" t="s">
        <v>51</v>
      </c>
      <c r="R19" s="5" t="s">
        <v>51</v>
      </c>
      <c r="S19" s="5" t="s">
        <v>51</v>
      </c>
      <c r="T19" s="38" t="s">
        <v>53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H155"/>
  <sheetViews>
    <sheetView zoomScale="70" zoomScaleNormal="70" workbookViewId="0">
      <pane ySplit="4" topLeftCell="A65" activePane="bottomLeft" state="frozen"/>
      <selection activeCell="B2" sqref="B2:T19"/>
      <selection pane="bottomLeft"/>
    </sheetView>
  </sheetViews>
  <sheetFormatPr defaultRowHeight="13.2" x14ac:dyDescent="0.25"/>
  <cols>
    <col min="1" max="1" width="1.88671875" style="32" customWidth="1"/>
    <col min="2" max="2" width="8.88671875" style="32"/>
    <col min="3" max="3" width="11.21875" style="32" bestFit="1" customWidth="1"/>
    <col min="4" max="33" width="6.21875" style="32" customWidth="1"/>
    <col min="34" max="16384" width="8.88671875" style="32"/>
  </cols>
  <sheetData>
    <row r="2" spans="2:34" x14ac:dyDescent="0.25">
      <c r="B2" s="32" t="s">
        <v>245</v>
      </c>
    </row>
    <row r="3" spans="2:34" ht="13.8" thickBot="1" x14ac:dyDescent="0.3"/>
    <row r="4" spans="2:34" ht="53.4" thickBot="1" x14ac:dyDescent="0.3">
      <c r="B4" s="57" t="s">
        <v>54</v>
      </c>
      <c r="C4" s="57" t="s">
        <v>55</v>
      </c>
      <c r="D4" s="58" t="s">
        <v>56</v>
      </c>
      <c r="E4" s="58" t="s">
        <v>57</v>
      </c>
      <c r="F4" s="58" t="s">
        <v>58</v>
      </c>
      <c r="G4" s="58" t="s">
        <v>59</v>
      </c>
      <c r="H4" s="58" t="s">
        <v>60</v>
      </c>
      <c r="I4" s="58" t="s">
        <v>61</v>
      </c>
      <c r="J4" s="58" t="s">
        <v>62</v>
      </c>
      <c r="K4" s="58" t="s">
        <v>63</v>
      </c>
      <c r="L4" s="58" t="s">
        <v>64</v>
      </c>
      <c r="M4" s="58" t="s">
        <v>65</v>
      </c>
      <c r="N4" s="58" t="s">
        <v>66</v>
      </c>
      <c r="O4" s="58" t="s">
        <v>67</v>
      </c>
      <c r="P4" s="58" t="s">
        <v>68</v>
      </c>
      <c r="Q4" s="58" t="s">
        <v>69</v>
      </c>
      <c r="R4" s="58" t="s">
        <v>70</v>
      </c>
      <c r="S4" s="58" t="s">
        <v>71</v>
      </c>
      <c r="T4" s="58" t="s">
        <v>72</v>
      </c>
      <c r="U4" s="59" t="s">
        <v>73</v>
      </c>
      <c r="V4" s="60" t="s">
        <v>74</v>
      </c>
      <c r="W4" s="61" t="s">
        <v>75</v>
      </c>
      <c r="X4" s="58" t="s">
        <v>76</v>
      </c>
      <c r="Y4" s="58" t="s">
        <v>77</v>
      </c>
      <c r="Z4" s="58" t="s">
        <v>78</v>
      </c>
      <c r="AA4" s="58" t="s">
        <v>79</v>
      </c>
      <c r="AB4" s="58" t="s">
        <v>80</v>
      </c>
      <c r="AC4" s="58" t="s">
        <v>81</v>
      </c>
      <c r="AD4" s="58" t="s">
        <v>82</v>
      </c>
      <c r="AE4" s="58" t="s">
        <v>83</v>
      </c>
      <c r="AF4" s="58" t="s">
        <v>84</v>
      </c>
      <c r="AG4" s="58" t="s">
        <v>85</v>
      </c>
      <c r="AH4" s="62"/>
    </row>
    <row r="5" spans="2:34" x14ac:dyDescent="0.25">
      <c r="B5" s="63">
        <v>57</v>
      </c>
      <c r="C5" s="63" t="s">
        <v>86</v>
      </c>
      <c r="D5" s="64">
        <v>100</v>
      </c>
      <c r="E5" s="64">
        <v>100</v>
      </c>
      <c r="F5" s="64">
        <v>99.753972321899994</v>
      </c>
      <c r="G5" s="64">
        <v>93.5517970402</v>
      </c>
      <c r="H5" s="64">
        <v>99.885714285700004</v>
      </c>
      <c r="I5" s="64">
        <v>99.798792756500006</v>
      </c>
      <c r="J5" s="64">
        <v>99.654576856600002</v>
      </c>
      <c r="K5" s="64">
        <v>100</v>
      </c>
      <c r="L5" s="64"/>
      <c r="M5" s="64"/>
      <c r="N5" s="64"/>
      <c r="O5" s="64"/>
      <c r="P5" s="64">
        <v>100</v>
      </c>
      <c r="Q5" s="64">
        <v>91.176470588200004</v>
      </c>
      <c r="R5" s="64">
        <v>70</v>
      </c>
      <c r="S5" s="64">
        <v>99.401197604800004</v>
      </c>
      <c r="T5" s="64">
        <v>46.875</v>
      </c>
      <c r="U5" s="64"/>
      <c r="V5" s="65"/>
      <c r="W5" s="64"/>
      <c r="X5" s="64">
        <v>52.5</v>
      </c>
      <c r="Y5" s="64"/>
      <c r="Z5" s="64"/>
      <c r="AA5" s="64"/>
      <c r="AB5" s="64"/>
      <c r="AC5" s="64"/>
      <c r="AD5" s="64"/>
      <c r="AE5" s="64"/>
      <c r="AF5" s="64"/>
      <c r="AG5" s="64"/>
    </row>
    <row r="6" spans="2:34" x14ac:dyDescent="0.25">
      <c r="B6" s="63">
        <v>75</v>
      </c>
      <c r="C6" s="63" t="s">
        <v>86</v>
      </c>
      <c r="D6" s="64">
        <v>64.093357271100004</v>
      </c>
      <c r="E6" s="64">
        <v>66.844919786099993</v>
      </c>
      <c r="F6" s="64">
        <v>81.278119548299998</v>
      </c>
      <c r="G6" s="64">
        <v>93.027888446199995</v>
      </c>
      <c r="H6" s="64">
        <v>99.897119341600003</v>
      </c>
      <c r="I6" s="64">
        <v>99.415204678400002</v>
      </c>
      <c r="J6" s="64">
        <v>99.845916795099996</v>
      </c>
      <c r="K6" s="64">
        <v>100</v>
      </c>
      <c r="L6" s="64"/>
      <c r="M6" s="64"/>
      <c r="N6" s="64"/>
      <c r="O6" s="64"/>
      <c r="P6" s="64"/>
      <c r="Q6" s="64"/>
      <c r="R6" s="64"/>
      <c r="S6" s="64"/>
      <c r="T6" s="64"/>
      <c r="U6" s="64"/>
      <c r="V6" s="65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</row>
    <row r="7" spans="2:34" x14ac:dyDescent="0.25">
      <c r="B7" s="63">
        <v>88</v>
      </c>
      <c r="C7" s="63" t="s">
        <v>88</v>
      </c>
      <c r="D7" s="64"/>
      <c r="E7" s="64"/>
      <c r="F7" s="64"/>
      <c r="G7" s="64"/>
      <c r="H7" s="64"/>
      <c r="I7" s="64"/>
      <c r="J7" s="64"/>
      <c r="K7" s="64"/>
      <c r="L7" s="64">
        <v>99.690402476800003</v>
      </c>
      <c r="M7" s="64">
        <v>99.476439790599997</v>
      </c>
      <c r="N7" s="64">
        <v>89.523809523799997</v>
      </c>
      <c r="O7" s="64">
        <v>99.656436097099999</v>
      </c>
      <c r="P7" s="64"/>
      <c r="Q7" s="64"/>
      <c r="R7" s="64"/>
      <c r="S7" s="64"/>
      <c r="T7" s="64"/>
      <c r="U7" s="64"/>
      <c r="V7" s="65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</row>
    <row r="8" spans="2:34" x14ac:dyDescent="0.25">
      <c r="B8" s="63">
        <v>94</v>
      </c>
      <c r="C8" s="63" t="s">
        <v>89</v>
      </c>
      <c r="D8" s="64">
        <v>71.058823529400001</v>
      </c>
      <c r="E8" s="64">
        <v>68.942731277500002</v>
      </c>
      <c r="F8" s="64">
        <v>81.148103655400007</v>
      </c>
      <c r="G8" s="64">
        <v>93.016759776499995</v>
      </c>
      <c r="H8" s="64">
        <v>99.634369286999998</v>
      </c>
      <c r="I8" s="64">
        <v>99.621212121200003</v>
      </c>
      <c r="J8" s="64">
        <v>99.729729729699997</v>
      </c>
      <c r="K8" s="64">
        <v>99.904397705500003</v>
      </c>
      <c r="L8" s="64"/>
      <c r="M8" s="64"/>
      <c r="N8" s="64"/>
      <c r="O8" s="64"/>
      <c r="P8" s="64"/>
      <c r="Q8" s="64"/>
      <c r="R8" s="64"/>
      <c r="S8" s="64"/>
      <c r="T8" s="64"/>
      <c r="U8" s="64"/>
      <c r="V8" s="65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</row>
    <row r="9" spans="2:34" x14ac:dyDescent="0.25">
      <c r="B9" s="63">
        <v>167</v>
      </c>
      <c r="C9" s="63" t="s">
        <v>89</v>
      </c>
      <c r="D9" s="64">
        <v>64.541832669300007</v>
      </c>
      <c r="E9" s="64">
        <v>66.964285714300004</v>
      </c>
      <c r="F9" s="64">
        <v>80.940330314299999</v>
      </c>
      <c r="G9" s="64">
        <v>92.190016103100007</v>
      </c>
      <c r="H9" s="64">
        <v>99.379738111600005</v>
      </c>
      <c r="I9" s="64">
        <v>99.401197604800004</v>
      </c>
      <c r="J9" s="64">
        <v>99.100449775100003</v>
      </c>
      <c r="K9" s="64">
        <v>100</v>
      </c>
      <c r="L9" s="64">
        <v>99.829351535800001</v>
      </c>
      <c r="M9" s="64">
        <v>98.9173228346</v>
      </c>
      <c r="N9" s="64">
        <v>88.065843621400006</v>
      </c>
      <c r="O9" s="64">
        <v>99.2644420524</v>
      </c>
      <c r="P9" s="64">
        <v>99.816063764600003</v>
      </c>
      <c r="Q9" s="64">
        <v>50</v>
      </c>
      <c r="R9" s="64"/>
      <c r="S9" s="64"/>
      <c r="T9" s="64"/>
      <c r="U9" s="64">
        <v>28.3795820486</v>
      </c>
      <c r="V9" s="65"/>
      <c r="W9" s="64"/>
      <c r="X9" s="64">
        <v>29.508196721299999</v>
      </c>
      <c r="Y9" s="64"/>
      <c r="Z9" s="64"/>
      <c r="AA9" s="64"/>
      <c r="AB9" s="64"/>
      <c r="AC9" s="64"/>
      <c r="AD9" s="64"/>
      <c r="AE9" s="64"/>
      <c r="AF9" s="64"/>
      <c r="AG9" s="64"/>
    </row>
    <row r="10" spans="2:34" x14ac:dyDescent="0.25">
      <c r="B10" s="63">
        <v>168</v>
      </c>
      <c r="C10" s="63" t="s">
        <v>89</v>
      </c>
      <c r="D10" s="64">
        <v>64.541832669300007</v>
      </c>
      <c r="E10" s="64">
        <v>66.964285714300004</v>
      </c>
      <c r="F10" s="64">
        <v>80.940330314299999</v>
      </c>
      <c r="G10" s="64">
        <v>92.190016103100007</v>
      </c>
      <c r="H10" s="64">
        <v>99.379738111600005</v>
      </c>
      <c r="I10" s="64">
        <v>99.401197604800004</v>
      </c>
      <c r="J10" s="64">
        <v>99.100449775100003</v>
      </c>
      <c r="K10" s="64">
        <v>100</v>
      </c>
      <c r="L10" s="64">
        <v>99.829351535800001</v>
      </c>
      <c r="M10" s="64">
        <v>98.9173228346</v>
      </c>
      <c r="N10" s="64">
        <v>88.065843621400006</v>
      </c>
      <c r="O10" s="64">
        <v>99.2644420524</v>
      </c>
      <c r="P10" s="64">
        <v>99.816063764600003</v>
      </c>
      <c r="Q10" s="64">
        <v>50</v>
      </c>
      <c r="R10" s="64"/>
      <c r="S10" s="64"/>
      <c r="T10" s="64"/>
      <c r="U10" s="64">
        <v>28.3795820486</v>
      </c>
      <c r="V10" s="65"/>
      <c r="W10" s="64"/>
      <c r="X10" s="64">
        <v>29.508196721299999</v>
      </c>
      <c r="Y10" s="64"/>
      <c r="Z10" s="64"/>
      <c r="AA10" s="64"/>
      <c r="AB10" s="64"/>
      <c r="AC10" s="64"/>
      <c r="AD10" s="64"/>
      <c r="AE10" s="64"/>
      <c r="AF10" s="64"/>
      <c r="AG10" s="64"/>
    </row>
    <row r="11" spans="2:34" x14ac:dyDescent="0.25">
      <c r="B11" s="63">
        <v>175</v>
      </c>
      <c r="C11" s="63" t="s">
        <v>88</v>
      </c>
      <c r="D11" s="64">
        <v>65.071770334899995</v>
      </c>
      <c r="E11" s="64">
        <v>68.159203980100003</v>
      </c>
      <c r="F11" s="64">
        <v>80.850780103999995</v>
      </c>
      <c r="G11" s="64">
        <v>92.326332794799995</v>
      </c>
      <c r="H11" s="64">
        <v>99.663526245</v>
      </c>
      <c r="I11" s="64">
        <v>99.632352941199997</v>
      </c>
      <c r="J11" s="64">
        <v>99.143835616399997</v>
      </c>
      <c r="K11" s="64">
        <v>99.872935197000004</v>
      </c>
      <c r="L11" s="64">
        <v>99.828767123299997</v>
      </c>
      <c r="M11" s="64">
        <v>99.332697807399995</v>
      </c>
      <c r="N11" s="64">
        <v>88.654781199400006</v>
      </c>
      <c r="O11" s="64">
        <v>99.603243056799997</v>
      </c>
      <c r="P11" s="64">
        <v>100</v>
      </c>
      <c r="Q11" s="64">
        <v>51.351351351399998</v>
      </c>
      <c r="R11" s="64"/>
      <c r="S11" s="64"/>
      <c r="T11" s="64"/>
      <c r="U11" s="64">
        <v>28.369001533900001</v>
      </c>
      <c r="V11" s="65"/>
      <c r="W11" s="64"/>
      <c r="X11" s="64">
        <v>31.578947368400001</v>
      </c>
      <c r="Y11" s="64"/>
      <c r="Z11" s="64"/>
      <c r="AA11" s="64"/>
      <c r="AB11" s="64"/>
      <c r="AC11" s="64"/>
      <c r="AD11" s="64"/>
      <c r="AE11" s="64"/>
      <c r="AF11" s="64"/>
      <c r="AG11" s="64"/>
    </row>
    <row r="12" spans="2:34" x14ac:dyDescent="0.25">
      <c r="B12" s="63">
        <v>1061</v>
      </c>
      <c r="C12" s="63" t="s">
        <v>86</v>
      </c>
      <c r="D12" s="64">
        <v>66.666666666699996</v>
      </c>
      <c r="E12" s="64">
        <v>57.391304347800002</v>
      </c>
      <c r="F12" s="64">
        <v>80.371147182200005</v>
      </c>
      <c r="G12" s="64">
        <v>89.7759103641</v>
      </c>
      <c r="H12" s="64">
        <v>99.425947187099993</v>
      </c>
      <c r="I12" s="64">
        <v>99.725651577500003</v>
      </c>
      <c r="J12" s="64">
        <v>99.608227228199993</v>
      </c>
      <c r="K12" s="64">
        <v>100</v>
      </c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5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</row>
    <row r="13" spans="2:34" x14ac:dyDescent="0.25">
      <c r="B13" s="63">
        <v>1622</v>
      </c>
      <c r="C13" s="63" t="s">
        <v>87</v>
      </c>
      <c r="D13" s="64">
        <v>67.241379310300005</v>
      </c>
      <c r="E13" s="64">
        <v>70.175438596500001</v>
      </c>
      <c r="F13" s="64">
        <v>99.645166377500004</v>
      </c>
      <c r="G13" s="64">
        <v>90.918918918900005</v>
      </c>
      <c r="H13" s="64">
        <v>100</v>
      </c>
      <c r="I13" s="64">
        <v>99.173553718999997</v>
      </c>
      <c r="J13" s="64">
        <v>99.376114082000001</v>
      </c>
      <c r="K13" s="64">
        <v>99.968759762600001</v>
      </c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5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</row>
    <row r="14" spans="2:34" x14ac:dyDescent="0.25">
      <c r="B14" s="63">
        <v>1623</v>
      </c>
      <c r="C14" s="63" t="s">
        <v>88</v>
      </c>
      <c r="D14" s="64">
        <v>67.241379310300005</v>
      </c>
      <c r="E14" s="64">
        <v>70.175438596500001</v>
      </c>
      <c r="F14" s="64">
        <v>99.645166377500004</v>
      </c>
      <c r="G14" s="64">
        <v>90.918918918900005</v>
      </c>
      <c r="H14" s="64">
        <v>100</v>
      </c>
      <c r="I14" s="64">
        <v>99.173553718999997</v>
      </c>
      <c r="J14" s="64">
        <v>99.376114082000001</v>
      </c>
      <c r="K14" s="64">
        <v>99.968759762600001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5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</row>
    <row r="15" spans="2:34" x14ac:dyDescent="0.25">
      <c r="B15" s="63">
        <v>2151</v>
      </c>
      <c r="C15" s="63" t="s">
        <v>88</v>
      </c>
      <c r="D15" s="64"/>
      <c r="E15" s="64"/>
      <c r="F15" s="64">
        <v>18.621466463200001</v>
      </c>
      <c r="G15" s="64"/>
      <c r="H15" s="64"/>
      <c r="I15" s="64"/>
      <c r="J15" s="64"/>
      <c r="K15" s="64"/>
      <c r="L15" s="64">
        <v>100</v>
      </c>
      <c r="M15" s="64">
        <v>99.965181058499994</v>
      </c>
      <c r="N15" s="64">
        <v>86.653956148700004</v>
      </c>
      <c r="O15" s="64">
        <v>99.763098790900003</v>
      </c>
      <c r="P15" s="64">
        <v>100</v>
      </c>
      <c r="Q15" s="64"/>
      <c r="R15" s="64"/>
      <c r="S15" s="64"/>
      <c r="T15" s="64"/>
      <c r="U15" s="64">
        <v>99.987597668399999</v>
      </c>
      <c r="V15" s="65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</row>
    <row r="16" spans="2:34" x14ac:dyDescent="0.25">
      <c r="B16" s="63">
        <v>2156</v>
      </c>
      <c r="C16" s="63" t="s">
        <v>89</v>
      </c>
      <c r="D16" s="64"/>
      <c r="E16" s="64"/>
      <c r="F16" s="64">
        <v>18.109116758500001</v>
      </c>
      <c r="G16" s="64"/>
      <c r="H16" s="64"/>
      <c r="I16" s="64"/>
      <c r="J16" s="64"/>
      <c r="K16" s="64"/>
      <c r="L16" s="64">
        <v>100</v>
      </c>
      <c r="M16" s="64">
        <v>99.843966712899999</v>
      </c>
      <c r="N16" s="64">
        <v>86.550259556399993</v>
      </c>
      <c r="O16" s="64">
        <v>99.7269031437</v>
      </c>
      <c r="P16" s="64">
        <v>99.966599866400003</v>
      </c>
      <c r="Q16" s="64"/>
      <c r="R16" s="64"/>
      <c r="S16" s="64"/>
      <c r="T16" s="64"/>
      <c r="U16" s="64">
        <v>99.9254102437</v>
      </c>
      <c r="V16" s="65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</row>
    <row r="17" spans="2:33" x14ac:dyDescent="0.25">
      <c r="B17" s="63">
        <v>3310</v>
      </c>
      <c r="C17" s="63" t="s">
        <v>86</v>
      </c>
      <c r="D17" s="64">
        <v>79.6680497925</v>
      </c>
      <c r="E17" s="64">
        <v>79.527559055099999</v>
      </c>
      <c r="F17" s="64">
        <v>78.179238074400004</v>
      </c>
      <c r="G17" s="64">
        <v>89.924704195100006</v>
      </c>
      <c r="H17" s="64">
        <v>99.017313991600005</v>
      </c>
      <c r="I17" s="64">
        <v>98.506533914100004</v>
      </c>
      <c r="J17" s="64">
        <v>99.119170984500002</v>
      </c>
      <c r="K17" s="64">
        <v>99.055517161899999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5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</row>
    <row r="18" spans="2:33" x14ac:dyDescent="0.25">
      <c r="B18" s="63">
        <v>3333</v>
      </c>
      <c r="C18" s="63" t="s">
        <v>86</v>
      </c>
      <c r="D18" s="64">
        <v>78.947368421099995</v>
      </c>
      <c r="E18" s="64">
        <v>85.454545454500007</v>
      </c>
      <c r="F18" s="64">
        <v>78.681357739500001</v>
      </c>
      <c r="G18" s="64">
        <v>89.218632607100005</v>
      </c>
      <c r="H18" s="64">
        <v>98.021760633</v>
      </c>
      <c r="I18" s="64">
        <v>98.842874543199997</v>
      </c>
      <c r="J18" s="64">
        <v>98.530183726999994</v>
      </c>
      <c r="K18" s="64">
        <v>98.876404494400006</v>
      </c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5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</row>
    <row r="19" spans="2:33" x14ac:dyDescent="0.25">
      <c r="B19" s="63">
        <v>3485</v>
      </c>
      <c r="C19" s="63" t="s">
        <v>89</v>
      </c>
      <c r="D19" s="64">
        <v>76.878612716800006</v>
      </c>
      <c r="E19" s="64">
        <v>79.329608938500002</v>
      </c>
      <c r="F19" s="64">
        <v>78.733093648299999</v>
      </c>
      <c r="G19" s="64">
        <v>90.8902691511</v>
      </c>
      <c r="H19" s="64">
        <v>99.668599834299997</v>
      </c>
      <c r="I19" s="64">
        <v>99.838709677400004</v>
      </c>
      <c r="J19" s="64">
        <v>99.492671927800004</v>
      </c>
      <c r="K19" s="64">
        <v>99.978406391700005</v>
      </c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5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</row>
    <row r="20" spans="2:33" x14ac:dyDescent="0.25">
      <c r="B20" s="63">
        <v>4182</v>
      </c>
      <c r="C20" s="63" t="s">
        <v>89</v>
      </c>
      <c r="D20" s="64">
        <v>78.260869565199997</v>
      </c>
      <c r="E20" s="64">
        <v>79.045092838200006</v>
      </c>
      <c r="F20" s="64">
        <v>99.712969525199995</v>
      </c>
      <c r="G20" s="64">
        <v>91.0456383593</v>
      </c>
      <c r="H20" s="64">
        <v>99.114391143899994</v>
      </c>
      <c r="I20" s="64">
        <v>99.816625916899994</v>
      </c>
      <c r="J20" s="64">
        <v>99.791883454699999</v>
      </c>
      <c r="K20" s="64">
        <v>99.981933152699995</v>
      </c>
      <c r="L20" s="64">
        <v>99.636583888600001</v>
      </c>
      <c r="M20" s="64">
        <v>14.8274504658</v>
      </c>
      <c r="N20" s="64"/>
      <c r="O20" s="64"/>
      <c r="P20" s="64"/>
      <c r="Q20" s="64"/>
      <c r="R20" s="64"/>
      <c r="S20" s="64"/>
      <c r="T20" s="64"/>
      <c r="U20" s="66"/>
      <c r="V20" s="65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</row>
    <row r="21" spans="2:33" x14ac:dyDescent="0.25">
      <c r="B21" s="63">
        <v>4860</v>
      </c>
      <c r="C21" s="63" t="s">
        <v>89</v>
      </c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>
        <v>66.337847628600002</v>
      </c>
      <c r="V21" s="65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</row>
    <row r="22" spans="2:33" x14ac:dyDescent="0.25">
      <c r="B22" s="63">
        <v>4865</v>
      </c>
      <c r="C22" s="63" t="s">
        <v>89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>
        <v>66.575504075500007</v>
      </c>
      <c r="V22" s="65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</row>
    <row r="23" spans="2:33" x14ac:dyDescent="0.25">
      <c r="B23" s="63">
        <v>5803</v>
      </c>
      <c r="C23" s="63" t="s">
        <v>88</v>
      </c>
      <c r="D23" s="64">
        <v>12.0481927711</v>
      </c>
      <c r="E23" s="64"/>
      <c r="F23" s="64"/>
      <c r="G23" s="64"/>
      <c r="H23" s="64"/>
      <c r="I23" s="64"/>
      <c r="J23" s="64"/>
      <c r="K23" s="64"/>
      <c r="L23" s="64"/>
      <c r="M23" s="64"/>
      <c r="N23" s="64">
        <v>13.522388059700001</v>
      </c>
      <c r="O23" s="64"/>
      <c r="P23" s="64"/>
      <c r="Q23" s="64">
        <v>23.404255319099999</v>
      </c>
      <c r="R23" s="64">
        <v>28.169014084499999</v>
      </c>
      <c r="S23" s="64"/>
      <c r="T23" s="64">
        <v>43.396226415100003</v>
      </c>
      <c r="U23" s="64"/>
      <c r="V23" s="65">
        <v>27.2597429096</v>
      </c>
      <c r="W23" s="64"/>
      <c r="X23" s="64">
        <v>60</v>
      </c>
      <c r="Y23" s="64">
        <v>99.7284084737</v>
      </c>
      <c r="Z23" s="64">
        <v>99.760956175299995</v>
      </c>
      <c r="AA23" s="64">
        <v>99.724517906299994</v>
      </c>
      <c r="AB23" s="64">
        <v>98.880597014900005</v>
      </c>
      <c r="AC23" s="64">
        <v>95.164424514199993</v>
      </c>
      <c r="AD23" s="64">
        <v>99.882214369799996</v>
      </c>
      <c r="AE23" s="64">
        <v>99.916874480499999</v>
      </c>
      <c r="AF23" s="64">
        <v>99.965209323899998</v>
      </c>
      <c r="AG23" s="64">
        <v>99.856470240999997</v>
      </c>
    </row>
    <row r="24" spans="2:33" x14ac:dyDescent="0.25">
      <c r="B24" s="63">
        <v>5908</v>
      </c>
      <c r="C24" s="63" t="s">
        <v>86</v>
      </c>
      <c r="D24" s="64"/>
      <c r="E24" s="64"/>
      <c r="F24" s="64"/>
      <c r="G24" s="64"/>
      <c r="H24" s="64"/>
      <c r="I24" s="64"/>
      <c r="J24" s="64"/>
      <c r="K24" s="64"/>
      <c r="L24" s="64">
        <v>98.003742981900004</v>
      </c>
      <c r="M24" s="64">
        <v>95.665634674900005</v>
      </c>
      <c r="N24" s="64">
        <v>85.628140703499994</v>
      </c>
      <c r="O24" s="64">
        <v>98.049320374900006</v>
      </c>
      <c r="P24" s="64"/>
      <c r="Q24" s="64"/>
      <c r="R24" s="64"/>
      <c r="S24" s="64"/>
      <c r="T24" s="64"/>
      <c r="U24" s="64">
        <v>11.586106388099999</v>
      </c>
      <c r="V24" s="65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</row>
    <row r="25" spans="2:33" x14ac:dyDescent="0.25">
      <c r="B25" s="63">
        <v>6061</v>
      </c>
      <c r="C25" s="63" t="s">
        <v>88</v>
      </c>
      <c r="D25" s="64"/>
      <c r="E25" s="64"/>
      <c r="F25" s="64"/>
      <c r="G25" s="64"/>
      <c r="H25" s="64"/>
      <c r="I25" s="64"/>
      <c r="J25" s="64"/>
      <c r="K25" s="64"/>
      <c r="L25" s="64">
        <v>99.940083882600007</v>
      </c>
      <c r="M25" s="64">
        <v>99.639702463999996</v>
      </c>
      <c r="N25" s="64">
        <v>84.245076586400003</v>
      </c>
      <c r="O25" s="64">
        <v>99.758217342999998</v>
      </c>
      <c r="P25" s="64"/>
      <c r="Q25" s="64"/>
      <c r="R25" s="64"/>
      <c r="S25" s="64"/>
      <c r="T25" s="64"/>
      <c r="U25" s="64">
        <v>99.973096583300006</v>
      </c>
      <c r="V25" s="65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</row>
    <row r="26" spans="2:33" x14ac:dyDescent="0.25">
      <c r="B26" s="63">
        <v>6070</v>
      </c>
      <c r="C26" s="63" t="s">
        <v>87</v>
      </c>
      <c r="D26" s="64">
        <v>70.562770562799997</v>
      </c>
      <c r="E26" s="64">
        <v>72.197309417</v>
      </c>
      <c r="F26" s="64">
        <v>98.210935406100006</v>
      </c>
      <c r="G26" s="64">
        <v>88.476467734099998</v>
      </c>
      <c r="H26" s="64">
        <v>95.182400445599995</v>
      </c>
      <c r="I26" s="64">
        <v>97.5910693302</v>
      </c>
      <c r="J26" s="64">
        <v>98.043818466399998</v>
      </c>
      <c r="K26" s="64">
        <v>98.081454055899997</v>
      </c>
      <c r="L26" s="64"/>
      <c r="M26" s="64"/>
      <c r="N26" s="64"/>
      <c r="O26" s="64"/>
      <c r="P26" s="64">
        <v>98.118445404100001</v>
      </c>
      <c r="Q26" s="64">
        <v>48.333333333299997</v>
      </c>
      <c r="R26" s="64"/>
      <c r="S26" s="64"/>
      <c r="T26" s="64"/>
      <c r="U26" s="64"/>
      <c r="V26" s="65">
        <v>54.509582863600002</v>
      </c>
      <c r="W26" s="64">
        <v>98.368900366999995</v>
      </c>
      <c r="X26" s="64">
        <v>31.282051282099999</v>
      </c>
      <c r="Y26" s="64"/>
      <c r="Z26" s="64"/>
      <c r="AA26" s="64"/>
      <c r="AB26" s="64"/>
      <c r="AC26" s="64"/>
      <c r="AD26" s="64"/>
      <c r="AE26" s="64"/>
      <c r="AF26" s="64"/>
      <c r="AG26" s="64"/>
    </row>
    <row r="27" spans="2:33" x14ac:dyDescent="0.25">
      <c r="B27" s="63">
        <v>9419</v>
      </c>
      <c r="C27" s="63" t="s">
        <v>87</v>
      </c>
      <c r="D27" s="64">
        <v>69.554455445499997</v>
      </c>
      <c r="E27" s="64">
        <v>76.294277929200007</v>
      </c>
      <c r="F27" s="64">
        <v>78.187929907599994</v>
      </c>
      <c r="G27" s="64">
        <v>91.2200102093</v>
      </c>
      <c r="H27" s="64">
        <v>98.528356066000001</v>
      </c>
      <c r="I27" s="64">
        <v>99.698340874799996</v>
      </c>
      <c r="J27" s="64">
        <v>99.692517936499996</v>
      </c>
      <c r="K27" s="64">
        <v>99.962363567899999</v>
      </c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5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</row>
    <row r="28" spans="2:33" x14ac:dyDescent="0.25">
      <c r="B28" s="63">
        <v>12178</v>
      </c>
      <c r="C28" s="63" t="s">
        <v>87</v>
      </c>
      <c r="D28" s="64"/>
      <c r="E28" s="64"/>
      <c r="F28" s="64">
        <v>19.556763934100001</v>
      </c>
      <c r="G28" s="64"/>
      <c r="H28" s="64"/>
      <c r="I28" s="64"/>
      <c r="J28" s="64">
        <v>99.061662198400001</v>
      </c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>
        <v>72.039853172500003</v>
      </c>
      <c r="V28" s="65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</row>
    <row r="29" spans="2:33" x14ac:dyDescent="0.25">
      <c r="B29" s="63">
        <v>12187</v>
      </c>
      <c r="C29" s="63" t="s">
        <v>87</v>
      </c>
      <c r="D29" s="64"/>
      <c r="E29" s="64"/>
      <c r="F29" s="64"/>
      <c r="G29" s="64"/>
      <c r="H29" s="64"/>
      <c r="I29" s="64"/>
      <c r="J29" s="64"/>
      <c r="K29" s="64"/>
      <c r="L29" s="64">
        <v>99.613045881700003</v>
      </c>
      <c r="M29" s="64">
        <v>99.581218274099996</v>
      </c>
      <c r="N29" s="64">
        <v>85.188968334999998</v>
      </c>
      <c r="O29" s="64">
        <v>99.775540106600005</v>
      </c>
      <c r="P29" s="64"/>
      <c r="Q29" s="64"/>
      <c r="R29" s="64"/>
      <c r="S29" s="64"/>
      <c r="T29" s="64"/>
      <c r="U29" s="64"/>
      <c r="V29" s="65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</row>
    <row r="30" spans="2:33" x14ac:dyDescent="0.25">
      <c r="B30" s="63">
        <v>13384</v>
      </c>
      <c r="C30" s="63" t="s">
        <v>88</v>
      </c>
      <c r="D30" s="64">
        <v>88.888888888899999</v>
      </c>
      <c r="E30" s="64">
        <v>100</v>
      </c>
      <c r="F30" s="64">
        <v>99.3309293131</v>
      </c>
      <c r="G30" s="64">
        <v>91.780821917799997</v>
      </c>
      <c r="H30" s="64">
        <v>97.032640949599994</v>
      </c>
      <c r="I30" s="64">
        <v>98.742138364799999</v>
      </c>
      <c r="J30" s="64">
        <v>96.565821749799994</v>
      </c>
      <c r="K30" s="64">
        <v>98.624338624299995</v>
      </c>
      <c r="L30" s="64">
        <v>99.636363636400006</v>
      </c>
      <c r="M30" s="64">
        <v>99.4016753091</v>
      </c>
      <c r="N30" s="64">
        <v>77.397260274000004</v>
      </c>
      <c r="O30" s="64">
        <v>99.326599326600004</v>
      </c>
      <c r="P30" s="64"/>
      <c r="Q30" s="64">
        <v>46.153846153800004</v>
      </c>
      <c r="R30" s="64">
        <v>93.333333333300004</v>
      </c>
      <c r="S30" s="64">
        <v>99.264705882399994</v>
      </c>
      <c r="T30" s="64">
        <v>100</v>
      </c>
      <c r="U30" s="64">
        <v>13.166485310100001</v>
      </c>
      <c r="V30" s="65"/>
      <c r="W30" s="64"/>
      <c r="X30" s="64">
        <v>97.727272727300004</v>
      </c>
      <c r="Y30" s="64"/>
      <c r="Z30" s="64"/>
      <c r="AA30" s="64"/>
      <c r="AB30" s="64"/>
      <c r="AC30" s="64"/>
      <c r="AD30" s="64"/>
      <c r="AE30" s="64"/>
      <c r="AF30" s="64"/>
      <c r="AG30" s="64"/>
    </row>
    <row r="31" spans="2:33" x14ac:dyDescent="0.25">
      <c r="B31" s="63">
        <v>13396</v>
      </c>
      <c r="C31" s="63" t="s">
        <v>86</v>
      </c>
      <c r="D31" s="64">
        <v>100</v>
      </c>
      <c r="E31" s="64">
        <v>100</v>
      </c>
      <c r="F31" s="64">
        <v>76.428054953</v>
      </c>
      <c r="G31" s="64">
        <v>94.407158836700006</v>
      </c>
      <c r="H31" s="64">
        <v>99.494949494899998</v>
      </c>
      <c r="I31" s="64">
        <v>100</v>
      </c>
      <c r="J31" s="64">
        <v>98.346196251400002</v>
      </c>
      <c r="K31" s="64">
        <v>100</v>
      </c>
      <c r="L31" s="64">
        <v>99.808429118800007</v>
      </c>
      <c r="M31" s="64">
        <v>99.314258690000003</v>
      </c>
      <c r="N31" s="64">
        <v>78.630136986300002</v>
      </c>
      <c r="O31" s="64">
        <v>99.534577831700005</v>
      </c>
      <c r="P31" s="64"/>
      <c r="Q31" s="64">
        <v>75</v>
      </c>
      <c r="R31" s="64">
        <v>93.75</v>
      </c>
      <c r="S31" s="64">
        <v>99.350649350599994</v>
      </c>
      <c r="T31" s="64">
        <v>100</v>
      </c>
      <c r="U31" s="64">
        <v>15.033557047</v>
      </c>
      <c r="V31" s="65"/>
      <c r="W31" s="64"/>
      <c r="X31" s="64">
        <v>94.214876033099998</v>
      </c>
      <c r="Y31" s="64"/>
      <c r="Z31" s="64"/>
      <c r="AA31" s="64"/>
      <c r="AB31" s="64"/>
      <c r="AC31" s="64"/>
      <c r="AD31" s="64"/>
      <c r="AE31" s="64"/>
      <c r="AF31" s="64"/>
      <c r="AG31" s="64"/>
    </row>
    <row r="32" spans="2:33" x14ac:dyDescent="0.25">
      <c r="B32" s="63">
        <v>14096</v>
      </c>
      <c r="C32" s="63" t="s">
        <v>87</v>
      </c>
      <c r="D32" s="64">
        <v>67.403314917100005</v>
      </c>
      <c r="E32" s="64">
        <v>68.539325842699995</v>
      </c>
      <c r="F32" s="64">
        <v>99.172569422699993</v>
      </c>
      <c r="G32" s="64">
        <v>87.931034482800001</v>
      </c>
      <c r="H32" s="64">
        <v>91.826522101799995</v>
      </c>
      <c r="I32" s="64">
        <v>98.817106460399998</v>
      </c>
      <c r="J32" s="64">
        <v>99.567099567100001</v>
      </c>
      <c r="K32" s="64">
        <v>99.142944597500005</v>
      </c>
      <c r="L32" s="64">
        <v>89.230769230800007</v>
      </c>
      <c r="M32" s="64">
        <v>86.253484881000006</v>
      </c>
      <c r="N32" s="64">
        <v>74.843641417699999</v>
      </c>
      <c r="O32" s="64">
        <v>86.042385411500007</v>
      </c>
      <c r="P32" s="64"/>
      <c r="Q32" s="64"/>
      <c r="R32" s="64"/>
      <c r="S32" s="64"/>
      <c r="T32" s="64"/>
      <c r="U32" s="64">
        <v>61.194029850699998</v>
      </c>
      <c r="V32" s="65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</row>
    <row r="33" spans="2:33" x14ac:dyDescent="0.25">
      <c r="B33" s="63">
        <v>14102</v>
      </c>
      <c r="C33" s="63" t="s">
        <v>89</v>
      </c>
      <c r="D33" s="64"/>
      <c r="E33" s="64"/>
      <c r="F33" s="64"/>
      <c r="G33" s="64"/>
      <c r="H33" s="64"/>
      <c r="I33" s="64"/>
      <c r="J33" s="64"/>
      <c r="K33" s="64"/>
      <c r="L33" s="64">
        <v>76.136363636400006</v>
      </c>
      <c r="M33" s="64">
        <v>75.415444770299999</v>
      </c>
      <c r="N33" s="64">
        <v>55.066079295199998</v>
      </c>
      <c r="O33" s="64">
        <v>75.226855202400003</v>
      </c>
      <c r="P33" s="64"/>
      <c r="Q33" s="64"/>
      <c r="R33" s="64"/>
      <c r="S33" s="64"/>
      <c r="T33" s="64"/>
      <c r="U33" s="64">
        <v>35.278925619799999</v>
      </c>
      <c r="V33" s="65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</row>
    <row r="34" spans="2:33" x14ac:dyDescent="0.25">
      <c r="B34" s="63">
        <v>14108</v>
      </c>
      <c r="C34" s="63" t="s">
        <v>87</v>
      </c>
      <c r="D34" s="64">
        <v>63.583815028899998</v>
      </c>
      <c r="E34" s="64">
        <v>66.071428571400006</v>
      </c>
      <c r="F34" s="64">
        <v>98.7493817565</v>
      </c>
      <c r="G34" s="64">
        <v>94.190358467199999</v>
      </c>
      <c r="H34" s="64">
        <v>95.605306799299996</v>
      </c>
      <c r="I34" s="64">
        <v>98.638838475499995</v>
      </c>
      <c r="J34" s="64">
        <v>99.633251833700001</v>
      </c>
      <c r="K34" s="64">
        <v>99.375185956600006</v>
      </c>
      <c r="L34" s="64">
        <v>87.907465825399996</v>
      </c>
      <c r="M34" s="64">
        <v>85.588170381799998</v>
      </c>
      <c r="N34" s="64">
        <v>70.185449358100001</v>
      </c>
      <c r="O34" s="64">
        <v>86.104429745399997</v>
      </c>
      <c r="P34" s="64"/>
      <c r="Q34" s="64"/>
      <c r="R34" s="64"/>
      <c r="S34" s="64"/>
      <c r="T34" s="64"/>
      <c r="U34" s="64">
        <v>63.5494155154</v>
      </c>
      <c r="V34" s="65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</row>
    <row r="35" spans="2:33" x14ac:dyDescent="0.25">
      <c r="B35" s="63">
        <v>14114</v>
      </c>
      <c r="C35" s="63" t="s">
        <v>89</v>
      </c>
      <c r="D35" s="64">
        <v>50.632911392399997</v>
      </c>
      <c r="E35" s="64">
        <v>52.054794520500003</v>
      </c>
      <c r="F35" s="64">
        <v>94.377476186500004</v>
      </c>
      <c r="G35" s="64">
        <v>67.419575633099996</v>
      </c>
      <c r="H35" s="64">
        <v>68.029064486799996</v>
      </c>
      <c r="I35" s="64">
        <v>92.249730893399999</v>
      </c>
      <c r="J35" s="64">
        <v>89.238095238100001</v>
      </c>
      <c r="K35" s="64">
        <v>95.470027247999994</v>
      </c>
      <c r="L35" s="64">
        <v>31.434384537100001</v>
      </c>
      <c r="M35" s="64">
        <v>33.878557024400003</v>
      </c>
      <c r="N35" s="64">
        <v>25</v>
      </c>
      <c r="O35" s="64">
        <v>34.248547483199999</v>
      </c>
      <c r="P35" s="64"/>
      <c r="Q35" s="64"/>
      <c r="R35" s="64"/>
      <c r="S35" s="64"/>
      <c r="T35" s="64"/>
      <c r="U35" s="64">
        <v>14.4536991671</v>
      </c>
      <c r="V35" s="65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</row>
    <row r="36" spans="2:33" x14ac:dyDescent="0.25">
      <c r="B36" s="63">
        <v>14120</v>
      </c>
      <c r="C36" s="63" t="s">
        <v>87</v>
      </c>
      <c r="D36" s="64">
        <v>60.8108108108</v>
      </c>
      <c r="E36" s="64">
        <v>66.40625</v>
      </c>
      <c r="F36" s="64">
        <v>98.970948547399999</v>
      </c>
      <c r="G36" s="64">
        <v>84.480431848899997</v>
      </c>
      <c r="H36" s="64">
        <v>89.307100085499997</v>
      </c>
      <c r="I36" s="64">
        <v>98.780487804900005</v>
      </c>
      <c r="J36" s="64">
        <v>99.162178336300002</v>
      </c>
      <c r="K36" s="64">
        <v>99.390597794499996</v>
      </c>
      <c r="L36" s="64">
        <v>97.534516765299998</v>
      </c>
      <c r="M36" s="64">
        <v>96.301870565499996</v>
      </c>
      <c r="N36" s="64">
        <v>71.735791090600003</v>
      </c>
      <c r="O36" s="64">
        <v>96.797799715099998</v>
      </c>
      <c r="P36" s="64"/>
      <c r="Q36" s="64"/>
      <c r="R36" s="64"/>
      <c r="S36" s="64"/>
      <c r="T36" s="64"/>
      <c r="U36" s="64">
        <v>64.950078822899997</v>
      </c>
      <c r="V36" s="65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</row>
    <row r="37" spans="2:33" x14ac:dyDescent="0.25">
      <c r="B37" s="63">
        <v>14174</v>
      </c>
      <c r="C37" s="63" t="s">
        <v>87</v>
      </c>
      <c r="D37" s="64">
        <v>39.726027397300001</v>
      </c>
      <c r="E37" s="64">
        <v>43.076923076900002</v>
      </c>
      <c r="F37" s="64">
        <v>99.358391431699999</v>
      </c>
      <c r="G37" s="64">
        <v>82.358156028400003</v>
      </c>
      <c r="H37" s="64">
        <v>92.857142857100001</v>
      </c>
      <c r="I37" s="64">
        <v>99.226804123700006</v>
      </c>
      <c r="J37" s="64">
        <v>99.458157736299995</v>
      </c>
      <c r="K37" s="64">
        <v>99.721900347599998</v>
      </c>
      <c r="L37" s="64"/>
      <c r="M37" s="64"/>
      <c r="N37" s="64"/>
      <c r="O37" s="64"/>
      <c r="P37" s="64"/>
      <c r="Q37" s="64"/>
      <c r="R37" s="64"/>
      <c r="S37" s="64"/>
      <c r="T37" s="64"/>
      <c r="U37" s="64">
        <v>28.7747839349</v>
      </c>
      <c r="V37" s="65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</row>
    <row r="38" spans="2:33" x14ac:dyDescent="0.25">
      <c r="B38" s="63">
        <v>14574</v>
      </c>
      <c r="C38" s="63" t="s">
        <v>88</v>
      </c>
      <c r="D38" s="64"/>
      <c r="E38" s="64"/>
      <c r="F38" s="64">
        <v>21.691083606999999</v>
      </c>
      <c r="G38" s="64"/>
      <c r="H38" s="64"/>
      <c r="I38" s="64"/>
      <c r="J38" s="64"/>
      <c r="K38" s="64"/>
      <c r="L38" s="64">
        <v>99.741066804799999</v>
      </c>
      <c r="M38" s="64"/>
      <c r="N38" s="64"/>
      <c r="O38" s="64"/>
      <c r="P38" s="64"/>
      <c r="Q38" s="64"/>
      <c r="R38" s="64"/>
      <c r="S38" s="64"/>
      <c r="T38" s="64"/>
      <c r="U38" s="64">
        <v>11.467997651199999</v>
      </c>
      <c r="V38" s="65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</row>
    <row r="39" spans="2:33" x14ac:dyDescent="0.25">
      <c r="B39" s="63">
        <v>14588</v>
      </c>
      <c r="C39" s="63" t="s">
        <v>88</v>
      </c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>
        <v>70.680351906200002</v>
      </c>
      <c r="V39" s="65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</row>
    <row r="40" spans="2:33" x14ac:dyDescent="0.25">
      <c r="B40" s="63">
        <v>16221</v>
      </c>
      <c r="C40" s="63" t="s">
        <v>86</v>
      </c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>
        <v>14.021164021200001</v>
      </c>
      <c r="O40" s="64"/>
      <c r="P40" s="64"/>
      <c r="Q40" s="64">
        <v>25</v>
      </c>
      <c r="R40" s="64"/>
      <c r="S40" s="64"/>
      <c r="T40" s="64">
        <v>50</v>
      </c>
      <c r="U40" s="64">
        <v>10.6522855675</v>
      </c>
      <c r="V40" s="65">
        <v>35.558312655100003</v>
      </c>
      <c r="W40" s="64"/>
      <c r="X40" s="64">
        <v>53.571428571399998</v>
      </c>
      <c r="Y40" s="64"/>
      <c r="Z40" s="64"/>
      <c r="AA40" s="64"/>
      <c r="AB40" s="64"/>
      <c r="AC40" s="64">
        <v>95.375560538100004</v>
      </c>
      <c r="AD40" s="64">
        <v>99.887857695299999</v>
      </c>
      <c r="AE40" s="64">
        <v>99.856527976999999</v>
      </c>
      <c r="AF40" s="64">
        <v>100</v>
      </c>
      <c r="AG40" s="64">
        <v>99.909720626400002</v>
      </c>
    </row>
    <row r="41" spans="2:33" x14ac:dyDescent="0.25">
      <c r="B41" s="63">
        <v>18933</v>
      </c>
      <c r="C41" s="63" t="s">
        <v>86</v>
      </c>
      <c r="D41" s="64">
        <v>99.702380952400006</v>
      </c>
      <c r="E41" s="64">
        <v>98.930481283399999</v>
      </c>
      <c r="F41" s="64">
        <v>78.109138961499994</v>
      </c>
      <c r="G41" s="64">
        <v>88.552739165999995</v>
      </c>
      <c r="H41" s="64">
        <v>98.4771573604</v>
      </c>
      <c r="I41" s="64">
        <v>99.965168930700003</v>
      </c>
      <c r="J41" s="64"/>
      <c r="K41" s="64">
        <v>99.975262832400006</v>
      </c>
      <c r="L41" s="64">
        <v>99.836065573799999</v>
      </c>
      <c r="M41" s="64">
        <v>96.153407145299994</v>
      </c>
      <c r="N41" s="64">
        <v>86.279683377300003</v>
      </c>
      <c r="O41" s="64">
        <v>99.796641682599997</v>
      </c>
      <c r="P41" s="64">
        <v>99.934782608700004</v>
      </c>
      <c r="Q41" s="64">
        <v>73.584905660399997</v>
      </c>
      <c r="R41" s="64">
        <v>77.777777777799997</v>
      </c>
      <c r="S41" s="64">
        <v>99.830412662499995</v>
      </c>
      <c r="T41" s="64">
        <v>45.588235294100002</v>
      </c>
      <c r="U41" s="64">
        <v>99.717848366300004</v>
      </c>
      <c r="V41" s="65"/>
      <c r="W41" s="64"/>
      <c r="X41" s="64">
        <v>69.026548672600001</v>
      </c>
      <c r="Y41" s="64"/>
      <c r="Z41" s="64"/>
      <c r="AA41" s="64"/>
      <c r="AB41" s="64"/>
      <c r="AC41" s="64"/>
      <c r="AD41" s="64"/>
      <c r="AE41" s="64"/>
      <c r="AF41" s="64"/>
      <c r="AG41" s="64"/>
    </row>
    <row r="42" spans="2:33" x14ac:dyDescent="0.25">
      <c r="B42" s="63">
        <v>19731</v>
      </c>
      <c r="C42" s="63" t="s">
        <v>86</v>
      </c>
      <c r="D42" s="64">
        <v>73.488372092999995</v>
      </c>
      <c r="E42" s="64">
        <v>79.342723004700005</v>
      </c>
      <c r="F42" s="64">
        <v>99.856945305400004</v>
      </c>
      <c r="G42" s="64">
        <v>92.700381679399996</v>
      </c>
      <c r="H42" s="64">
        <v>98.049764626799998</v>
      </c>
      <c r="I42" s="64">
        <v>99.779735682799995</v>
      </c>
      <c r="J42" s="64">
        <v>99.630769230799999</v>
      </c>
      <c r="K42" s="64">
        <v>99.944964226699994</v>
      </c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5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</row>
    <row r="43" spans="2:33" x14ac:dyDescent="0.25">
      <c r="B43" s="63">
        <v>22453</v>
      </c>
      <c r="C43" s="63" t="s">
        <v>86</v>
      </c>
      <c r="D43" s="64">
        <v>72.649572649600003</v>
      </c>
      <c r="E43" s="64">
        <v>73.412698412699996</v>
      </c>
      <c r="F43" s="64">
        <v>78.216074213900001</v>
      </c>
      <c r="G43" s="64">
        <v>89.754689754699996</v>
      </c>
      <c r="H43" s="64">
        <v>99.617834394900001</v>
      </c>
      <c r="I43" s="64">
        <v>99.8018821199</v>
      </c>
      <c r="J43" s="64">
        <v>99.463647198999993</v>
      </c>
      <c r="K43" s="64">
        <v>100</v>
      </c>
      <c r="L43" s="64"/>
      <c r="M43" s="64"/>
      <c r="N43" s="64"/>
      <c r="O43" s="64"/>
      <c r="P43" s="64"/>
      <c r="Q43" s="64"/>
      <c r="R43" s="64"/>
      <c r="S43" s="64"/>
      <c r="T43" s="64"/>
      <c r="U43" s="64">
        <v>25.936329588</v>
      </c>
      <c r="V43" s="65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</row>
    <row r="44" spans="2:33" x14ac:dyDescent="0.25">
      <c r="B44" s="63">
        <v>23657</v>
      </c>
      <c r="C44" s="63" t="s">
        <v>89</v>
      </c>
      <c r="D44" s="64"/>
      <c r="E44" s="64"/>
      <c r="F44" s="64"/>
      <c r="G44" s="64"/>
      <c r="H44" s="64"/>
      <c r="I44" s="64"/>
      <c r="J44" s="64"/>
      <c r="K44" s="64"/>
      <c r="L44" s="64"/>
      <c r="M44" s="64">
        <v>50.976260710799998</v>
      </c>
      <c r="N44" s="64">
        <v>99.502133712700001</v>
      </c>
      <c r="O44" s="64">
        <v>98.479099182499994</v>
      </c>
      <c r="P44" s="64"/>
      <c r="Q44" s="64">
        <v>12.9032258065</v>
      </c>
      <c r="R44" s="64">
        <v>15.254237288100001</v>
      </c>
      <c r="S44" s="64"/>
      <c r="T44" s="64">
        <v>15.3846153846</v>
      </c>
      <c r="U44" s="64">
        <v>75.602660016599998</v>
      </c>
      <c r="V44" s="65">
        <v>30.2712559836</v>
      </c>
      <c r="W44" s="64"/>
      <c r="X44" s="64"/>
      <c r="Y44" s="64">
        <v>99.591002044999996</v>
      </c>
      <c r="Z44" s="64">
        <v>98.816568047299995</v>
      </c>
      <c r="AA44" s="64">
        <v>98.402555910499999</v>
      </c>
      <c r="AB44" s="64">
        <v>99.272727272699996</v>
      </c>
      <c r="AC44" s="64">
        <v>93.587690593900007</v>
      </c>
      <c r="AD44" s="64">
        <v>99.653857021799993</v>
      </c>
      <c r="AE44" s="64">
        <v>99.752266201200001</v>
      </c>
      <c r="AF44" s="64">
        <v>99.550898203599999</v>
      </c>
      <c r="AG44" s="64">
        <v>99.638389946100006</v>
      </c>
    </row>
    <row r="45" spans="2:33" x14ac:dyDescent="0.25">
      <c r="B45" s="63">
        <v>24473</v>
      </c>
      <c r="C45" s="63" t="s">
        <v>87</v>
      </c>
      <c r="D45" s="64"/>
      <c r="E45" s="64"/>
      <c r="F45" s="64">
        <v>20.2824049974</v>
      </c>
      <c r="G45" s="64"/>
      <c r="H45" s="64"/>
      <c r="I45" s="64"/>
      <c r="J45" s="64"/>
      <c r="K45" s="64"/>
      <c r="L45" s="64"/>
      <c r="M45" s="64"/>
      <c r="N45" s="64"/>
      <c r="O45" s="64"/>
      <c r="P45" s="64">
        <v>99.898063200799996</v>
      </c>
      <c r="Q45" s="64"/>
      <c r="R45" s="64"/>
      <c r="S45" s="64"/>
      <c r="T45" s="64"/>
      <c r="U45" s="64"/>
      <c r="V45" s="65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</row>
    <row r="46" spans="2:33" x14ac:dyDescent="0.25">
      <c r="B46" s="63">
        <v>28006</v>
      </c>
      <c r="C46" s="63" t="s">
        <v>87</v>
      </c>
      <c r="D46" s="64">
        <v>81.818181818200003</v>
      </c>
      <c r="E46" s="64">
        <v>70.833333333300004</v>
      </c>
      <c r="F46" s="64">
        <v>31.230791054000001</v>
      </c>
      <c r="G46" s="64">
        <v>38.626226583399998</v>
      </c>
      <c r="H46" s="64">
        <v>36.444444444399998</v>
      </c>
      <c r="I46" s="64">
        <v>37.2319688109</v>
      </c>
      <c r="J46" s="64">
        <v>50.677506775099999</v>
      </c>
      <c r="K46" s="64">
        <v>34.511189634899999</v>
      </c>
      <c r="L46" s="64">
        <v>37.169650468900002</v>
      </c>
      <c r="M46" s="64">
        <v>32.092574734800003</v>
      </c>
      <c r="N46" s="64">
        <v>45.005257623600002</v>
      </c>
      <c r="O46" s="64">
        <v>30.977185810400002</v>
      </c>
      <c r="P46" s="64">
        <v>44.194229415899997</v>
      </c>
      <c r="Q46" s="64">
        <v>38</v>
      </c>
      <c r="R46" s="64">
        <v>37.837837837800002</v>
      </c>
      <c r="S46" s="64">
        <v>44.086021505399998</v>
      </c>
      <c r="T46" s="64">
        <v>45.161290322600003</v>
      </c>
      <c r="U46" s="64">
        <v>52.512776831300002</v>
      </c>
      <c r="V46" s="65">
        <v>35.7533746808</v>
      </c>
      <c r="W46" s="64">
        <v>40.712851405599999</v>
      </c>
      <c r="X46" s="64">
        <v>31.818181818199999</v>
      </c>
      <c r="Y46" s="64">
        <v>36.108597285099997</v>
      </c>
      <c r="Z46" s="64">
        <v>34.071222329199998</v>
      </c>
      <c r="AA46" s="64">
        <v>33.096085409300002</v>
      </c>
      <c r="AB46" s="64">
        <v>34.328358209000001</v>
      </c>
      <c r="AC46" s="64">
        <v>33.069935750699997</v>
      </c>
      <c r="AD46" s="64">
        <v>32.330061122399997</v>
      </c>
      <c r="AE46" s="64">
        <v>28.659056057200001</v>
      </c>
      <c r="AF46" s="64">
        <v>31.333830104299999</v>
      </c>
      <c r="AG46" s="64">
        <v>41.741646934999999</v>
      </c>
    </row>
    <row r="47" spans="2:33" x14ac:dyDescent="0.25">
      <c r="B47" s="63">
        <v>28007</v>
      </c>
      <c r="C47" s="63" t="s">
        <v>88</v>
      </c>
      <c r="D47" s="64">
        <v>11.6279069767</v>
      </c>
      <c r="E47" s="64">
        <v>26</v>
      </c>
      <c r="F47" s="64">
        <v>67.617786929499999</v>
      </c>
      <c r="G47" s="64">
        <v>58.823529411800003</v>
      </c>
      <c r="H47" s="64">
        <v>61.1973392461</v>
      </c>
      <c r="I47" s="64">
        <v>61.936785474099999</v>
      </c>
      <c r="J47" s="64">
        <v>44.327485380100001</v>
      </c>
      <c r="K47" s="64">
        <v>64.180929095400003</v>
      </c>
      <c r="L47" s="64">
        <v>62.247585601399997</v>
      </c>
      <c r="M47" s="64">
        <v>66.408114558500003</v>
      </c>
      <c r="N47" s="64">
        <v>52.164730728599999</v>
      </c>
      <c r="O47" s="64">
        <v>67.9773499434</v>
      </c>
      <c r="P47" s="64">
        <v>54.3795620438</v>
      </c>
      <c r="Q47" s="64">
        <v>60.416666666700003</v>
      </c>
      <c r="R47" s="64">
        <v>58.823529411800003</v>
      </c>
      <c r="S47" s="64">
        <v>53.383458646599998</v>
      </c>
      <c r="T47" s="64">
        <v>56.666666666700003</v>
      </c>
      <c r="U47" s="64">
        <v>44.449398127499997</v>
      </c>
      <c r="V47" s="65">
        <v>62.416604892499997</v>
      </c>
      <c r="W47" s="64">
        <v>57.682744903</v>
      </c>
      <c r="X47" s="64">
        <v>64.848484848499993</v>
      </c>
      <c r="Y47" s="64">
        <v>63.477460901599997</v>
      </c>
      <c r="Z47" s="64">
        <v>64.314115308200002</v>
      </c>
      <c r="AA47" s="64">
        <v>67.021276595700002</v>
      </c>
      <c r="AB47" s="64">
        <v>64.432989690699998</v>
      </c>
      <c r="AC47" s="64">
        <v>65.815473476199998</v>
      </c>
      <c r="AD47" s="64">
        <v>65.01126549</v>
      </c>
      <c r="AE47" s="64">
        <v>68.877371749800005</v>
      </c>
      <c r="AF47" s="64">
        <v>65.848042977700004</v>
      </c>
      <c r="AG47" s="64">
        <v>54.232839303200002</v>
      </c>
    </row>
    <row r="48" spans="2:33" x14ac:dyDescent="0.25">
      <c r="B48" s="63">
        <v>28010</v>
      </c>
      <c r="C48" s="63" t="s">
        <v>89</v>
      </c>
      <c r="D48" s="64">
        <v>81.818181818200003</v>
      </c>
      <c r="E48" s="64">
        <v>59.459459459500003</v>
      </c>
      <c r="F48" s="64">
        <v>23.506882106500001</v>
      </c>
      <c r="G48" s="64">
        <v>34.505087881599998</v>
      </c>
      <c r="H48" s="64">
        <v>29.128440367</v>
      </c>
      <c r="I48" s="64">
        <v>29.853479853500001</v>
      </c>
      <c r="J48" s="64">
        <v>46.6355140187</v>
      </c>
      <c r="K48" s="64">
        <v>28.341954805299999</v>
      </c>
      <c r="L48" s="64">
        <v>25.799086758000001</v>
      </c>
      <c r="M48" s="64">
        <v>23.317535544999998</v>
      </c>
      <c r="N48" s="64">
        <v>37.886340977099998</v>
      </c>
      <c r="O48" s="64">
        <v>21.9971721456</v>
      </c>
      <c r="P48" s="64">
        <v>33.751651254999999</v>
      </c>
      <c r="Q48" s="64">
        <v>29.032258064499999</v>
      </c>
      <c r="R48" s="64">
        <v>30.952380952399999</v>
      </c>
      <c r="S48" s="64">
        <v>33.925399644800002</v>
      </c>
      <c r="T48" s="64">
        <v>38.235294117599999</v>
      </c>
      <c r="U48" s="64">
        <v>44.7855340622</v>
      </c>
      <c r="V48" s="65">
        <v>27.729584205799998</v>
      </c>
      <c r="W48" s="64">
        <v>30.3313112459</v>
      </c>
      <c r="X48" s="64">
        <v>22.727272727300001</v>
      </c>
      <c r="Y48" s="64">
        <v>25.239616613399999</v>
      </c>
      <c r="Z48" s="64">
        <v>23.875432526000001</v>
      </c>
      <c r="AA48" s="64">
        <v>22.063037249299999</v>
      </c>
      <c r="AB48" s="64">
        <v>26.940639269399998</v>
      </c>
      <c r="AC48" s="64">
        <v>24.3353197341</v>
      </c>
      <c r="AD48" s="64">
        <v>26.773570649</v>
      </c>
      <c r="AE48" s="64">
        <v>20.992447236499999</v>
      </c>
      <c r="AF48" s="64">
        <v>22.232734153300001</v>
      </c>
      <c r="AG48" s="64">
        <v>33.256491965599999</v>
      </c>
    </row>
    <row r="49" spans="2:33" x14ac:dyDescent="0.25">
      <c r="B49" s="63">
        <v>28011</v>
      </c>
      <c r="C49" s="63" t="s">
        <v>87</v>
      </c>
      <c r="D49" s="64"/>
      <c r="E49" s="64"/>
      <c r="F49" s="64">
        <v>20.455502231200001</v>
      </c>
      <c r="G49" s="64"/>
      <c r="H49" s="64"/>
      <c r="I49" s="64">
        <v>13.5450421257</v>
      </c>
      <c r="J49" s="64">
        <v>14.9425287356</v>
      </c>
      <c r="K49" s="64">
        <v>13.7087599545</v>
      </c>
      <c r="L49" s="64">
        <v>21.283783783800001</v>
      </c>
      <c r="M49" s="64">
        <v>22.9894666444</v>
      </c>
      <c r="N49" s="64">
        <v>13.057671381900001</v>
      </c>
      <c r="O49" s="64">
        <v>24.080655418799999</v>
      </c>
      <c r="P49" s="64">
        <v>18.271257905799999</v>
      </c>
      <c r="Q49" s="64">
        <v>25</v>
      </c>
      <c r="R49" s="64">
        <v>20</v>
      </c>
      <c r="S49" s="64">
        <v>15.3409090909</v>
      </c>
      <c r="T49" s="64">
        <v>12.5</v>
      </c>
      <c r="U49" s="64">
        <v>13.624220836999999</v>
      </c>
      <c r="V49" s="65">
        <v>18.814968815</v>
      </c>
      <c r="W49" s="64">
        <v>17.7377892031</v>
      </c>
      <c r="X49" s="64">
        <v>20.833333333300001</v>
      </c>
      <c r="Y49" s="64">
        <v>21.112076455299999</v>
      </c>
      <c r="Z49" s="64">
        <v>20.841300191199998</v>
      </c>
      <c r="AA49" s="64">
        <v>25.3125</v>
      </c>
      <c r="AB49" s="64">
        <v>16.8316831683</v>
      </c>
      <c r="AC49" s="64">
        <v>24.297909192100001</v>
      </c>
      <c r="AD49" s="64">
        <v>11.343662227099999</v>
      </c>
      <c r="AE49" s="64">
        <v>18.591960648699999</v>
      </c>
      <c r="AF49" s="64">
        <v>18.682795698900001</v>
      </c>
      <c r="AG49" s="64">
        <v>15.1929878518</v>
      </c>
    </row>
    <row r="50" spans="2:33" x14ac:dyDescent="0.25">
      <c r="B50" s="63">
        <v>28012</v>
      </c>
      <c r="C50" s="63" t="s">
        <v>88</v>
      </c>
      <c r="D50" s="64"/>
      <c r="E50" s="64">
        <v>23.076923076900002</v>
      </c>
      <c r="F50" s="64">
        <v>51.616955746499997</v>
      </c>
      <c r="G50" s="64">
        <v>50.3546099291</v>
      </c>
      <c r="H50" s="64">
        <v>54.555314533599997</v>
      </c>
      <c r="I50" s="64">
        <v>50.506329113900001</v>
      </c>
      <c r="J50" s="64">
        <v>37.299035369800002</v>
      </c>
      <c r="K50" s="64">
        <v>53.549639489699999</v>
      </c>
      <c r="L50" s="64">
        <v>45.137763371200002</v>
      </c>
      <c r="M50" s="64">
        <v>49.660084169599997</v>
      </c>
      <c r="N50" s="64">
        <v>42.1</v>
      </c>
      <c r="O50" s="64">
        <v>50.001815738799998</v>
      </c>
      <c r="P50" s="64">
        <v>40.894148586500002</v>
      </c>
      <c r="Q50" s="64">
        <v>45.3125</v>
      </c>
      <c r="R50" s="64">
        <v>41.025641025600002</v>
      </c>
      <c r="S50" s="64">
        <v>41.818181818200003</v>
      </c>
      <c r="T50" s="64">
        <v>41.176470588199997</v>
      </c>
      <c r="U50" s="64">
        <v>34.576697401499999</v>
      </c>
      <c r="V50" s="65">
        <v>47.1686175261</v>
      </c>
      <c r="W50" s="64">
        <v>43.590930124899998</v>
      </c>
      <c r="X50" s="64">
        <v>50.9900990099</v>
      </c>
      <c r="Y50" s="64">
        <v>45.950554134699999</v>
      </c>
      <c r="Z50" s="64">
        <v>47.746090156400001</v>
      </c>
      <c r="AA50" s="64">
        <v>45.9459459459</v>
      </c>
      <c r="AB50" s="64">
        <v>48.113207547199998</v>
      </c>
      <c r="AC50" s="64">
        <v>48.086742356000002</v>
      </c>
      <c r="AD50" s="64">
        <v>58.669372628600001</v>
      </c>
      <c r="AE50" s="64">
        <v>56.392347403599999</v>
      </c>
      <c r="AF50" s="64">
        <v>54.255668747900003</v>
      </c>
      <c r="AG50" s="64">
        <v>48.032096881400001</v>
      </c>
    </row>
    <row r="51" spans="2:33" x14ac:dyDescent="0.25">
      <c r="B51" s="63">
        <v>28015</v>
      </c>
      <c r="C51" s="63" t="s">
        <v>88</v>
      </c>
      <c r="D51" s="64"/>
      <c r="E51" s="64">
        <v>20.930232558099998</v>
      </c>
      <c r="F51" s="64">
        <v>32.967079585900002</v>
      </c>
      <c r="G51" s="64">
        <v>31.422924901199998</v>
      </c>
      <c r="H51" s="64">
        <v>39.711191335700001</v>
      </c>
      <c r="I51" s="64">
        <v>39.538043478299997</v>
      </c>
      <c r="J51" s="64">
        <v>29.0155440415</v>
      </c>
      <c r="K51" s="64">
        <v>43.648816936499998</v>
      </c>
      <c r="L51" s="64">
        <v>42.32</v>
      </c>
      <c r="M51" s="64">
        <v>45.466258656800001</v>
      </c>
      <c r="N51" s="64">
        <v>39.059500959700003</v>
      </c>
      <c r="O51" s="64">
        <v>45.477849586600001</v>
      </c>
      <c r="P51" s="64">
        <v>37.144745538700001</v>
      </c>
      <c r="Q51" s="64">
        <v>43.076923076900002</v>
      </c>
      <c r="R51" s="64">
        <v>38.095238095200003</v>
      </c>
      <c r="S51" s="64">
        <v>38.3128295255</v>
      </c>
      <c r="T51" s="64">
        <v>38.888888888899999</v>
      </c>
      <c r="U51" s="64">
        <v>30.7086614173</v>
      </c>
      <c r="V51" s="65">
        <v>43.317972350200002</v>
      </c>
      <c r="W51" s="64">
        <v>40.125673249599998</v>
      </c>
      <c r="X51" s="64">
        <v>45.360824742299997</v>
      </c>
      <c r="Y51" s="64">
        <v>42.785234899300001</v>
      </c>
      <c r="Z51" s="64">
        <v>44.162895927599997</v>
      </c>
      <c r="AA51" s="64">
        <v>43.195266272200001</v>
      </c>
      <c r="AB51" s="64">
        <v>45.754716981100003</v>
      </c>
      <c r="AC51" s="64">
        <v>42.191170270400001</v>
      </c>
      <c r="AD51" s="64">
        <v>55.737562835799999</v>
      </c>
      <c r="AE51" s="64">
        <v>53.935253935299997</v>
      </c>
      <c r="AF51" s="64">
        <v>51.483534398400003</v>
      </c>
      <c r="AG51" s="64">
        <v>45.590586887500002</v>
      </c>
    </row>
    <row r="52" spans="2:33" x14ac:dyDescent="0.25">
      <c r="B52" s="63">
        <v>28016</v>
      </c>
      <c r="C52" s="63" t="s">
        <v>86</v>
      </c>
      <c r="D52" s="64"/>
      <c r="E52" s="64"/>
      <c r="F52" s="64">
        <v>25.884329678099999</v>
      </c>
      <c r="G52" s="64">
        <v>10.429447852799999</v>
      </c>
      <c r="H52" s="64">
        <v>11.7942283563</v>
      </c>
      <c r="I52" s="64">
        <v>17.9415855355</v>
      </c>
      <c r="J52" s="64">
        <v>16.7848699764</v>
      </c>
      <c r="K52" s="64">
        <v>18.8498402556</v>
      </c>
      <c r="L52" s="64">
        <v>24.462151394399999</v>
      </c>
      <c r="M52" s="64">
        <v>26.318335752300001</v>
      </c>
      <c r="N52" s="64">
        <v>16.6023166023</v>
      </c>
      <c r="O52" s="64">
        <v>28.1004256547</v>
      </c>
      <c r="P52" s="64">
        <v>20.144832126400001</v>
      </c>
      <c r="Q52" s="64">
        <v>28.787878787899999</v>
      </c>
      <c r="R52" s="64">
        <v>19.512195122000001</v>
      </c>
      <c r="S52" s="64">
        <v>17.5438596491</v>
      </c>
      <c r="T52" s="64">
        <v>13.5135135135</v>
      </c>
      <c r="U52" s="64">
        <v>18.347172795599999</v>
      </c>
      <c r="V52" s="65">
        <v>21.922841396199999</v>
      </c>
      <c r="W52" s="64">
        <v>21.2012550426</v>
      </c>
      <c r="X52" s="64">
        <v>23.737373737399999</v>
      </c>
      <c r="Y52" s="64">
        <v>25</v>
      </c>
      <c r="Z52" s="64">
        <v>23.970722781300001</v>
      </c>
      <c r="AA52" s="64">
        <v>28.787878787899999</v>
      </c>
      <c r="AB52" s="64">
        <v>20.093457943899999</v>
      </c>
      <c r="AC52" s="64">
        <v>28.401937046</v>
      </c>
      <c r="AD52" s="64">
        <v>12.891426532300001</v>
      </c>
      <c r="AE52" s="64">
        <v>20.431086824499999</v>
      </c>
      <c r="AF52" s="64">
        <v>20.5533596838</v>
      </c>
      <c r="AG52" s="64">
        <v>15.778904083400001</v>
      </c>
    </row>
    <row r="53" spans="2:33" x14ac:dyDescent="0.25">
      <c r="B53" s="63">
        <v>28020</v>
      </c>
      <c r="C53" s="63" t="s">
        <v>88</v>
      </c>
      <c r="D53" s="64">
        <v>11.3636363636</v>
      </c>
      <c r="E53" s="64">
        <v>31.25</v>
      </c>
      <c r="F53" s="64">
        <v>40.873758157700003</v>
      </c>
      <c r="G53" s="64">
        <v>35.137795275599998</v>
      </c>
      <c r="H53" s="64">
        <v>41.370558375599998</v>
      </c>
      <c r="I53" s="64">
        <v>38.49797023</v>
      </c>
      <c r="J53" s="64">
        <v>27.5376884422</v>
      </c>
      <c r="K53" s="64">
        <v>43.746031746</v>
      </c>
      <c r="L53" s="64">
        <v>35.6240126382</v>
      </c>
      <c r="M53" s="64">
        <v>38.2082937638</v>
      </c>
      <c r="N53" s="64">
        <v>28.207639569000001</v>
      </c>
      <c r="O53" s="64">
        <v>38.824741535500003</v>
      </c>
      <c r="P53" s="64">
        <v>31.147540983599999</v>
      </c>
      <c r="Q53" s="64">
        <v>39.705882352899998</v>
      </c>
      <c r="R53" s="64">
        <v>32.608695652199998</v>
      </c>
      <c r="S53" s="64">
        <v>29.787234042600002</v>
      </c>
      <c r="T53" s="64">
        <v>30</v>
      </c>
      <c r="U53" s="64">
        <v>25.3743104807</v>
      </c>
      <c r="V53" s="65">
        <v>35.503144654099998</v>
      </c>
      <c r="W53" s="64">
        <v>31.6621499548</v>
      </c>
      <c r="X53" s="64">
        <v>38</v>
      </c>
      <c r="Y53" s="64">
        <v>35.8828315704</v>
      </c>
      <c r="Z53" s="64">
        <v>37.356828193799998</v>
      </c>
      <c r="AA53" s="64">
        <v>35.6707317073</v>
      </c>
      <c r="AB53" s="64">
        <v>36.231884057999999</v>
      </c>
      <c r="AC53" s="64">
        <v>37.208355152099998</v>
      </c>
      <c r="AD53" s="64">
        <v>52.290444074600003</v>
      </c>
      <c r="AE53" s="64">
        <v>50.459113585399997</v>
      </c>
      <c r="AF53" s="64">
        <v>47.060702875399997</v>
      </c>
      <c r="AG53" s="64">
        <v>41.3603962229</v>
      </c>
    </row>
    <row r="54" spans="2:33" x14ac:dyDescent="0.25">
      <c r="B54" s="63">
        <v>28036</v>
      </c>
      <c r="C54" s="63" t="s">
        <v>86</v>
      </c>
      <c r="D54" s="64">
        <v>28.125</v>
      </c>
      <c r="E54" s="64">
        <v>18.181818181800001</v>
      </c>
      <c r="F54" s="64">
        <v>12.285198100900001</v>
      </c>
      <c r="G54" s="64">
        <v>14.3611404435</v>
      </c>
      <c r="H54" s="64"/>
      <c r="I54" s="64">
        <v>10.803127221</v>
      </c>
      <c r="J54" s="64">
        <v>19.884393063600001</v>
      </c>
      <c r="K54" s="64">
        <v>12.356127284999999</v>
      </c>
      <c r="L54" s="64">
        <v>25.660066006600001</v>
      </c>
      <c r="M54" s="64">
        <v>25.200341005999999</v>
      </c>
      <c r="N54" s="64">
        <v>40.022547914299999</v>
      </c>
      <c r="O54" s="64">
        <v>24.6025970046</v>
      </c>
      <c r="P54" s="64">
        <v>36.873156342199998</v>
      </c>
      <c r="Q54" s="64">
        <v>30.7692307692</v>
      </c>
      <c r="R54" s="64">
        <v>23.255813953499999</v>
      </c>
      <c r="S54" s="64">
        <v>37.853107344599998</v>
      </c>
      <c r="T54" s="64">
        <v>41.666666666700003</v>
      </c>
      <c r="U54" s="64">
        <v>49.003516998800002</v>
      </c>
      <c r="V54" s="65">
        <v>29.777463793700001</v>
      </c>
      <c r="W54" s="64">
        <v>35.879036391600003</v>
      </c>
      <c r="X54" s="64">
        <v>23.2954545455</v>
      </c>
      <c r="Y54" s="64">
        <v>26.614987080100001</v>
      </c>
      <c r="Z54" s="64">
        <v>26.4925373134</v>
      </c>
      <c r="AA54" s="64">
        <v>23.529411764700001</v>
      </c>
      <c r="AB54" s="64">
        <v>31.840796019900001</v>
      </c>
      <c r="AC54" s="64">
        <v>24.534970238100001</v>
      </c>
      <c r="AD54" s="64">
        <v>25.232148575099998</v>
      </c>
      <c r="AE54" s="64">
        <v>19.955176277900001</v>
      </c>
      <c r="AF54" s="64">
        <v>22.70841192</v>
      </c>
      <c r="AG54" s="64">
        <v>33.177896945699999</v>
      </c>
    </row>
    <row r="55" spans="2:33" x14ac:dyDescent="0.25">
      <c r="B55" s="63">
        <v>28037</v>
      </c>
      <c r="C55" s="63" t="s">
        <v>89</v>
      </c>
      <c r="D55" s="64">
        <v>18.75</v>
      </c>
      <c r="E55" s="64">
        <v>25.714285714300001</v>
      </c>
      <c r="F55" s="64">
        <v>47.5905343887</v>
      </c>
      <c r="G55" s="64">
        <v>40.710659898499998</v>
      </c>
      <c r="H55" s="64">
        <v>46.048109965599998</v>
      </c>
      <c r="I55" s="64">
        <v>38.975501113599996</v>
      </c>
      <c r="J55" s="64">
        <v>27.125506072899999</v>
      </c>
      <c r="K55" s="64">
        <v>43.437708194499997</v>
      </c>
      <c r="L55" s="64">
        <v>45.726872246699998</v>
      </c>
      <c r="M55" s="64">
        <v>45.644067796599998</v>
      </c>
      <c r="N55" s="64">
        <v>43.063263041100001</v>
      </c>
      <c r="O55" s="64">
        <v>47.441684050799999</v>
      </c>
      <c r="P55" s="64">
        <v>40.488922841899999</v>
      </c>
      <c r="Q55" s="64">
        <v>42.622950819700002</v>
      </c>
      <c r="R55" s="64">
        <v>50</v>
      </c>
      <c r="S55" s="64">
        <v>38.783269961999999</v>
      </c>
      <c r="T55" s="64">
        <v>30.434782608700001</v>
      </c>
      <c r="U55" s="64">
        <v>34.173228346499997</v>
      </c>
      <c r="V55" s="65">
        <v>42.733862616499998</v>
      </c>
      <c r="W55" s="64">
        <v>46.757164404199997</v>
      </c>
      <c r="X55" s="64">
        <v>45.833333333299997</v>
      </c>
      <c r="Y55" s="64">
        <v>44.343891402700002</v>
      </c>
      <c r="Z55" s="64">
        <v>43.7059415911</v>
      </c>
      <c r="AA55" s="64">
        <v>45.723684210499997</v>
      </c>
      <c r="AB55" s="64">
        <v>40.211640211599999</v>
      </c>
      <c r="AC55" s="64">
        <v>47.0695970696</v>
      </c>
      <c r="AD55" s="64">
        <v>22.479407778100001</v>
      </c>
      <c r="AE55" s="64">
        <v>31.2104670306</v>
      </c>
      <c r="AF55" s="64">
        <v>31.0502283105</v>
      </c>
      <c r="AG55" s="64">
        <v>24.678936605299999</v>
      </c>
    </row>
    <row r="56" spans="2:33" x14ac:dyDescent="0.25">
      <c r="B56" s="63">
        <v>28041</v>
      </c>
      <c r="C56" s="63" t="s">
        <v>86</v>
      </c>
      <c r="D56" s="64">
        <v>47.5</v>
      </c>
      <c r="E56" s="64">
        <v>57.894736842100002</v>
      </c>
      <c r="F56" s="64">
        <v>50.4040192589</v>
      </c>
      <c r="G56" s="64">
        <v>67.982456140400004</v>
      </c>
      <c r="H56" s="64">
        <v>77.415307402799996</v>
      </c>
      <c r="I56" s="64">
        <v>67.494181536100001</v>
      </c>
      <c r="J56" s="64">
        <v>64.566115702499999</v>
      </c>
      <c r="K56" s="64">
        <v>60.804387568599999</v>
      </c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5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</row>
    <row r="57" spans="2:33" x14ac:dyDescent="0.25">
      <c r="B57" s="63">
        <v>28042</v>
      </c>
      <c r="C57" s="63" t="s">
        <v>88</v>
      </c>
      <c r="D57" s="64">
        <v>47.5</v>
      </c>
      <c r="E57" s="64">
        <v>57.894736842100002</v>
      </c>
      <c r="F57" s="64">
        <v>50.4040192589</v>
      </c>
      <c r="G57" s="64">
        <v>67.982456140400004</v>
      </c>
      <c r="H57" s="64">
        <v>77.415307402799996</v>
      </c>
      <c r="I57" s="64">
        <v>67.494181536100001</v>
      </c>
      <c r="J57" s="64">
        <v>64.566115702499999</v>
      </c>
      <c r="K57" s="64">
        <v>60.804387568599999</v>
      </c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5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</row>
    <row r="58" spans="2:33" x14ac:dyDescent="0.25">
      <c r="B58" s="63">
        <v>28045</v>
      </c>
      <c r="C58" s="63" t="s">
        <v>88</v>
      </c>
      <c r="D58" s="64">
        <v>64.9122807018</v>
      </c>
      <c r="E58" s="64">
        <v>77.777777777799997</v>
      </c>
      <c r="F58" s="64">
        <v>72.062663185399998</v>
      </c>
      <c r="G58" s="64">
        <v>84.905660377399997</v>
      </c>
      <c r="H58" s="64">
        <v>95.4595791805</v>
      </c>
      <c r="I58" s="64">
        <v>93.717277486900002</v>
      </c>
      <c r="J58" s="64">
        <v>78.964757709300002</v>
      </c>
      <c r="K58" s="64">
        <v>88.9229422067</v>
      </c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5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</row>
    <row r="59" spans="2:33" x14ac:dyDescent="0.25">
      <c r="B59" s="63">
        <v>30402</v>
      </c>
      <c r="C59" s="63" t="s">
        <v>87</v>
      </c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>
        <v>13.5304659498</v>
      </c>
      <c r="O59" s="64"/>
      <c r="P59" s="64">
        <v>89.2935377875</v>
      </c>
      <c r="Q59" s="64">
        <v>82.258064516100006</v>
      </c>
      <c r="R59" s="64">
        <v>31.25</v>
      </c>
      <c r="S59" s="64"/>
      <c r="T59" s="64">
        <v>43.636363636399999</v>
      </c>
      <c r="U59" s="64"/>
      <c r="V59" s="65">
        <v>35.819070904599997</v>
      </c>
      <c r="W59" s="64"/>
      <c r="X59" s="64">
        <v>80.952380952400006</v>
      </c>
      <c r="Y59" s="64">
        <v>99.953336444200005</v>
      </c>
      <c r="Z59" s="64">
        <v>99.747155499399994</v>
      </c>
      <c r="AA59" s="64">
        <v>100</v>
      </c>
      <c r="AB59" s="64">
        <v>98.773006135000003</v>
      </c>
      <c r="AC59" s="64">
        <v>95.2008887243</v>
      </c>
      <c r="AD59" s="64">
        <v>99.953802621700007</v>
      </c>
      <c r="AE59" s="64">
        <v>99.934471726500007</v>
      </c>
      <c r="AF59" s="64">
        <v>99.973074851899995</v>
      </c>
      <c r="AG59" s="64">
        <v>99.933632836399994</v>
      </c>
    </row>
    <row r="60" spans="2:33" x14ac:dyDescent="0.25">
      <c r="B60" s="63">
        <v>32424</v>
      </c>
      <c r="C60" s="63" t="s">
        <v>86</v>
      </c>
      <c r="D60" s="64">
        <v>82.007822685799994</v>
      </c>
      <c r="E60" s="64">
        <v>77.457404980299998</v>
      </c>
      <c r="F60" s="64">
        <v>92.403084056699996</v>
      </c>
      <c r="G60" s="64">
        <v>91.713483146100003</v>
      </c>
      <c r="H60" s="64">
        <v>98.335280373800003</v>
      </c>
      <c r="I60" s="64">
        <v>99.792459356600006</v>
      </c>
      <c r="J60" s="64"/>
      <c r="K60" s="64">
        <v>99.989504617999998</v>
      </c>
      <c r="L60" s="64">
        <v>98.433829287400002</v>
      </c>
      <c r="M60" s="64">
        <v>15.462252725100001</v>
      </c>
      <c r="N60" s="64">
        <v>85.578367551300005</v>
      </c>
      <c r="O60" s="64">
        <v>99.803258840699996</v>
      </c>
      <c r="P60" s="64">
        <v>100</v>
      </c>
      <c r="Q60" s="64">
        <v>52.830188679199999</v>
      </c>
      <c r="R60" s="64"/>
      <c r="S60" s="64"/>
      <c r="T60" s="64"/>
      <c r="U60" s="64">
        <v>28.199020775400001</v>
      </c>
      <c r="V60" s="65"/>
      <c r="W60" s="64"/>
      <c r="X60" s="64">
        <v>33.720930232599997</v>
      </c>
      <c r="Y60" s="64"/>
      <c r="Z60" s="64"/>
      <c r="AA60" s="64"/>
      <c r="AB60" s="64"/>
      <c r="AC60" s="64"/>
      <c r="AD60" s="64"/>
      <c r="AE60" s="64"/>
      <c r="AF60" s="64"/>
      <c r="AG60" s="64"/>
    </row>
    <row r="61" spans="2:33" x14ac:dyDescent="0.25">
      <c r="B61" s="63">
        <v>32766</v>
      </c>
      <c r="C61" s="63" t="s">
        <v>87</v>
      </c>
      <c r="D61" s="64">
        <v>81.387478849399997</v>
      </c>
      <c r="E61" s="64">
        <v>79.875195007800002</v>
      </c>
      <c r="F61" s="64">
        <v>78.915810416699998</v>
      </c>
      <c r="G61" s="64">
        <v>90.580296896099995</v>
      </c>
      <c r="H61" s="64">
        <v>99.528598365799994</v>
      </c>
      <c r="I61" s="64">
        <v>99.677303693100001</v>
      </c>
      <c r="J61" s="64"/>
      <c r="K61" s="64">
        <v>99.977819673900001</v>
      </c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5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</row>
    <row r="62" spans="2:33" x14ac:dyDescent="0.25">
      <c r="B62" s="63">
        <v>34627</v>
      </c>
      <c r="C62" s="63" t="s">
        <v>88</v>
      </c>
      <c r="D62" s="64">
        <v>77.300613496899999</v>
      </c>
      <c r="E62" s="64">
        <v>77.062374245499996</v>
      </c>
      <c r="F62" s="64">
        <v>99.782256713799995</v>
      </c>
      <c r="G62" s="64">
        <v>92.623873873899996</v>
      </c>
      <c r="H62" s="64">
        <v>99.762752075899996</v>
      </c>
      <c r="I62" s="64">
        <v>99.762470308800005</v>
      </c>
      <c r="J62" s="64">
        <v>99.558232931700005</v>
      </c>
      <c r="K62" s="64">
        <v>99.921935987500007</v>
      </c>
      <c r="L62" s="64">
        <v>99.799297541399994</v>
      </c>
      <c r="M62" s="64">
        <v>99.968560050299999</v>
      </c>
      <c r="N62" s="64">
        <v>85.445205479500004</v>
      </c>
      <c r="O62" s="64">
        <v>99.736403650599996</v>
      </c>
      <c r="P62" s="64"/>
      <c r="Q62" s="64"/>
      <c r="R62" s="64"/>
      <c r="S62" s="64"/>
      <c r="T62" s="64"/>
      <c r="U62" s="64">
        <v>99.951526902599994</v>
      </c>
      <c r="V62" s="65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</row>
    <row r="63" spans="2:33" x14ac:dyDescent="0.25">
      <c r="B63" s="63">
        <v>34629</v>
      </c>
      <c r="C63" s="63" t="s">
        <v>87</v>
      </c>
      <c r="D63" s="64">
        <v>76.734693877599994</v>
      </c>
      <c r="E63" s="64">
        <v>76.2</v>
      </c>
      <c r="F63" s="64">
        <v>99.809646446299993</v>
      </c>
      <c r="G63" s="64">
        <v>92.396834369700002</v>
      </c>
      <c r="H63" s="64">
        <v>99.800876145000004</v>
      </c>
      <c r="I63" s="64">
        <v>99.721448468000006</v>
      </c>
      <c r="J63" s="64">
        <v>99.802605606</v>
      </c>
      <c r="K63" s="64">
        <v>99.943895870700004</v>
      </c>
      <c r="L63" s="64">
        <v>99.848942598199997</v>
      </c>
      <c r="M63" s="64">
        <v>99.6955700189</v>
      </c>
      <c r="N63" s="64">
        <v>85.172531602299998</v>
      </c>
      <c r="O63" s="64">
        <v>99.760137920700004</v>
      </c>
      <c r="P63" s="64"/>
      <c r="Q63" s="64"/>
      <c r="R63" s="64"/>
      <c r="S63" s="64"/>
      <c r="T63" s="64"/>
      <c r="U63" s="64">
        <v>99.958637804999995</v>
      </c>
      <c r="V63" s="65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</row>
    <row r="64" spans="2:33" x14ac:dyDescent="0.25">
      <c r="B64" s="63">
        <v>34804</v>
      </c>
      <c r="C64" s="63" t="s">
        <v>87</v>
      </c>
      <c r="D64" s="64"/>
      <c r="E64" s="64"/>
      <c r="F64" s="64"/>
      <c r="G64" s="64"/>
      <c r="H64" s="64"/>
      <c r="I64" s="64"/>
      <c r="J64" s="64"/>
      <c r="K64" s="64"/>
      <c r="L64" s="64">
        <v>99.9122807018</v>
      </c>
      <c r="M64" s="64">
        <v>99.469712420999997</v>
      </c>
      <c r="N64" s="64">
        <v>84.818897637800006</v>
      </c>
      <c r="O64" s="64">
        <v>99.734949812300002</v>
      </c>
      <c r="P64" s="64"/>
      <c r="Q64" s="64"/>
      <c r="R64" s="64"/>
      <c r="S64" s="64"/>
      <c r="T64" s="64"/>
      <c r="U64" s="64">
        <v>99.956307073900007</v>
      </c>
      <c r="V64" s="65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</row>
    <row r="65" spans="2:33" x14ac:dyDescent="0.25">
      <c r="B65" s="63">
        <v>35201</v>
      </c>
      <c r="C65" s="63" t="s">
        <v>86</v>
      </c>
      <c r="D65" s="64"/>
      <c r="E65" s="64"/>
      <c r="F65" s="64"/>
      <c r="G65" s="64"/>
      <c r="H65" s="64"/>
      <c r="I65" s="64"/>
      <c r="J65" s="64"/>
      <c r="K65" s="64"/>
      <c r="L65" s="64">
        <v>99.903147699800002</v>
      </c>
      <c r="M65" s="64">
        <v>90.504392458799998</v>
      </c>
      <c r="N65" s="64">
        <v>85.157377995999994</v>
      </c>
      <c r="O65" s="64">
        <v>99.767765908000001</v>
      </c>
      <c r="P65" s="64"/>
      <c r="Q65" s="64"/>
      <c r="R65" s="64"/>
      <c r="S65" s="64"/>
      <c r="T65" s="64"/>
      <c r="U65" s="64">
        <v>99.961261759799996</v>
      </c>
      <c r="V65" s="65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</row>
    <row r="66" spans="2:33" x14ac:dyDescent="0.25">
      <c r="B66" s="63">
        <v>35434</v>
      </c>
      <c r="C66" s="63" t="s">
        <v>87</v>
      </c>
      <c r="D66" s="64">
        <v>76.436781609199997</v>
      </c>
      <c r="E66" s="64">
        <v>76.5</v>
      </c>
      <c r="F66" s="64">
        <v>79.032258064499999</v>
      </c>
      <c r="G66" s="64">
        <v>90.099009901000002</v>
      </c>
      <c r="H66" s="64">
        <v>99.967051070799997</v>
      </c>
      <c r="I66" s="64">
        <v>99.765572672499999</v>
      </c>
      <c r="J66" s="64">
        <v>99.717813051099995</v>
      </c>
      <c r="K66" s="64">
        <v>99.934597776299995</v>
      </c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5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</row>
    <row r="67" spans="2:33" x14ac:dyDescent="0.25">
      <c r="B67" s="63">
        <v>35860</v>
      </c>
      <c r="C67" s="63" t="s">
        <v>87</v>
      </c>
      <c r="D67" s="64">
        <v>77.934936350800001</v>
      </c>
      <c r="E67" s="64">
        <v>78.800557880100001</v>
      </c>
      <c r="F67" s="64">
        <v>78.658418712499994</v>
      </c>
      <c r="G67" s="64">
        <v>91.595330739299996</v>
      </c>
      <c r="H67" s="64">
        <v>99.713158838300004</v>
      </c>
      <c r="I67" s="64">
        <v>99.704724409400001</v>
      </c>
      <c r="J67" s="64">
        <v>99.559794570799994</v>
      </c>
      <c r="K67" s="64">
        <v>99.978350292299993</v>
      </c>
      <c r="L67" s="64"/>
      <c r="M67" s="64"/>
      <c r="N67" s="64"/>
      <c r="O67" s="64"/>
      <c r="P67" s="64"/>
      <c r="Q67" s="64"/>
      <c r="R67" s="64"/>
      <c r="S67" s="64"/>
      <c r="T67" s="64"/>
      <c r="U67" s="64">
        <v>71.6920497415</v>
      </c>
      <c r="V67" s="65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</row>
    <row r="68" spans="2:33" x14ac:dyDescent="0.25">
      <c r="B68" s="63">
        <v>36040</v>
      </c>
      <c r="C68" s="63" t="s">
        <v>86</v>
      </c>
      <c r="D68" s="64">
        <v>78.2</v>
      </c>
      <c r="E68" s="64">
        <v>76.4298093588</v>
      </c>
      <c r="F68" s="64">
        <v>99.785091012699993</v>
      </c>
      <c r="G68" s="64">
        <v>93.288770053500002</v>
      </c>
      <c r="H68" s="64">
        <v>99.788881069699997</v>
      </c>
      <c r="I68" s="64">
        <v>99.517804154299995</v>
      </c>
      <c r="J68" s="64">
        <v>99.549180327900004</v>
      </c>
      <c r="K68" s="64">
        <v>99.925189697600004</v>
      </c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5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</row>
    <row r="69" spans="2:33" x14ac:dyDescent="0.25">
      <c r="B69" s="63">
        <v>37631</v>
      </c>
      <c r="C69" s="63" t="s">
        <v>87</v>
      </c>
      <c r="D69" s="64">
        <v>72</v>
      </c>
      <c r="E69" s="64">
        <v>70.833333333300004</v>
      </c>
      <c r="F69" s="64">
        <v>98.919384144600002</v>
      </c>
      <c r="G69" s="64">
        <v>92.716535433100006</v>
      </c>
      <c r="H69" s="64">
        <v>98.802395209599993</v>
      </c>
      <c r="I69" s="64">
        <v>97.750362844700007</v>
      </c>
      <c r="J69" s="64">
        <v>99.170731707300007</v>
      </c>
      <c r="K69" s="64">
        <v>99.287263712400005</v>
      </c>
      <c r="L69" s="64"/>
      <c r="M69" s="64"/>
      <c r="N69" s="64"/>
      <c r="O69" s="64"/>
      <c r="P69" s="64"/>
      <c r="Q69" s="64"/>
      <c r="R69" s="64"/>
      <c r="S69" s="64"/>
      <c r="T69" s="64"/>
      <c r="U69" s="64">
        <v>73.358585858599994</v>
      </c>
      <c r="V69" s="65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</row>
    <row r="70" spans="2:33" x14ac:dyDescent="0.25">
      <c r="B70" s="63">
        <v>42720</v>
      </c>
      <c r="C70" s="63" t="s">
        <v>86</v>
      </c>
      <c r="D70" s="64"/>
      <c r="E70" s="64"/>
      <c r="F70" s="64">
        <v>20.434563808099998</v>
      </c>
      <c r="G70" s="64"/>
      <c r="H70" s="64"/>
      <c r="I70" s="64"/>
      <c r="J70" s="64"/>
      <c r="K70" s="64"/>
      <c r="L70" s="64">
        <v>99.586397058800003</v>
      </c>
      <c r="M70" s="64"/>
      <c r="N70" s="64"/>
      <c r="O70" s="64"/>
      <c r="P70" s="64"/>
      <c r="Q70" s="64"/>
      <c r="R70" s="64"/>
      <c r="S70" s="64"/>
      <c r="T70" s="64"/>
      <c r="U70" s="64">
        <v>70.871403957599995</v>
      </c>
      <c r="V70" s="65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</row>
    <row r="71" spans="2:33" x14ac:dyDescent="0.25">
      <c r="B71" s="63">
        <v>43554</v>
      </c>
      <c r="C71" s="63" t="s">
        <v>89</v>
      </c>
      <c r="D71" s="64">
        <v>79.047619047599994</v>
      </c>
      <c r="E71" s="64">
        <v>71.5053763441</v>
      </c>
      <c r="F71" s="64">
        <v>80.438264881099997</v>
      </c>
      <c r="G71" s="64">
        <v>90.556138509999997</v>
      </c>
      <c r="H71" s="64">
        <v>99.710564399399999</v>
      </c>
      <c r="I71" s="64">
        <v>99.735216240100002</v>
      </c>
      <c r="J71" s="64">
        <v>99.793388429800004</v>
      </c>
      <c r="K71" s="64">
        <v>99.918322896800007</v>
      </c>
      <c r="L71" s="64">
        <v>99.739854318400006</v>
      </c>
      <c r="M71" s="64">
        <v>99.753252579600002</v>
      </c>
      <c r="N71" s="64">
        <v>85.230769230800007</v>
      </c>
      <c r="O71" s="64">
        <v>99.7667470385</v>
      </c>
      <c r="P71" s="64"/>
      <c r="Q71" s="64"/>
      <c r="R71" s="64"/>
      <c r="S71" s="64"/>
      <c r="T71" s="64"/>
      <c r="U71" s="64">
        <v>91.190215770099996</v>
      </c>
      <c r="V71" s="65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</row>
    <row r="72" spans="2:33" x14ac:dyDescent="0.25">
      <c r="B72" s="63">
        <v>44890</v>
      </c>
      <c r="C72" s="63" t="s">
        <v>86</v>
      </c>
      <c r="D72" s="64">
        <v>35</v>
      </c>
      <c r="E72" s="64">
        <v>23.529411764700001</v>
      </c>
      <c r="F72" s="64">
        <v>99.269877419799997</v>
      </c>
      <c r="G72" s="64">
        <v>85.074626865699997</v>
      </c>
      <c r="H72" s="64">
        <v>94.736842105299999</v>
      </c>
      <c r="I72" s="64">
        <v>98.809523809500007</v>
      </c>
      <c r="J72" s="64">
        <v>97.556866048900005</v>
      </c>
      <c r="K72" s="64">
        <v>99.3796931113</v>
      </c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5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</row>
    <row r="73" spans="2:33" x14ac:dyDescent="0.25">
      <c r="B73" s="63">
        <v>47977</v>
      </c>
      <c r="C73" s="63" t="s">
        <v>87</v>
      </c>
      <c r="D73" s="64">
        <v>17.391304347799998</v>
      </c>
      <c r="E73" s="64"/>
      <c r="F73" s="64"/>
      <c r="G73" s="64">
        <v>24.634146341499999</v>
      </c>
      <c r="H73" s="64">
        <v>30.270270270299999</v>
      </c>
      <c r="I73" s="64"/>
      <c r="J73" s="64"/>
      <c r="K73" s="67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5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</row>
    <row r="74" spans="2:33" x14ac:dyDescent="0.25">
      <c r="B74" s="63">
        <v>48054</v>
      </c>
      <c r="C74" s="63" t="s">
        <v>88</v>
      </c>
      <c r="D74" s="64">
        <v>18.918918918900001</v>
      </c>
      <c r="E74" s="64">
        <v>12.9032258065</v>
      </c>
      <c r="F74" s="64"/>
      <c r="G74" s="64"/>
      <c r="H74" s="64"/>
      <c r="I74" s="64"/>
      <c r="J74" s="64"/>
      <c r="K74" s="67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5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</row>
    <row r="75" spans="2:33" x14ac:dyDescent="0.25">
      <c r="B75" s="63">
        <v>48059</v>
      </c>
      <c r="C75" s="63" t="s">
        <v>88</v>
      </c>
      <c r="D75" s="64"/>
      <c r="E75" s="64">
        <v>10.344827586199999</v>
      </c>
      <c r="F75" s="64"/>
      <c r="G75" s="64"/>
      <c r="H75" s="64"/>
      <c r="I75" s="64"/>
      <c r="J75" s="64"/>
      <c r="K75" s="67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5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</row>
    <row r="76" spans="2:33" x14ac:dyDescent="0.25">
      <c r="B76" s="63">
        <v>48062</v>
      </c>
      <c r="C76" s="63" t="s">
        <v>86</v>
      </c>
      <c r="D76" s="64">
        <v>10.344827586199999</v>
      </c>
      <c r="E76" s="64"/>
      <c r="F76" s="64"/>
      <c r="G76" s="64"/>
      <c r="H76" s="64"/>
      <c r="I76" s="64"/>
      <c r="J76" s="64"/>
      <c r="K76" s="67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5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</row>
    <row r="77" spans="2:33" x14ac:dyDescent="0.25">
      <c r="B77" s="63">
        <v>48063</v>
      </c>
      <c r="C77" s="63" t="s">
        <v>88</v>
      </c>
      <c r="D77" s="64"/>
      <c r="E77" s="64"/>
      <c r="F77" s="64"/>
      <c r="G77" s="64"/>
      <c r="H77" s="64"/>
      <c r="I77" s="64"/>
      <c r="J77" s="64"/>
      <c r="K77" s="67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5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</row>
    <row r="78" spans="2:33" x14ac:dyDescent="0.25">
      <c r="B78" s="63">
        <v>48073</v>
      </c>
      <c r="C78" s="63" t="s">
        <v>89</v>
      </c>
      <c r="D78" s="64"/>
      <c r="E78" s="64"/>
      <c r="F78" s="64"/>
      <c r="G78" s="64"/>
      <c r="H78" s="64"/>
      <c r="I78" s="64"/>
      <c r="J78" s="64"/>
      <c r="K78" s="67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5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</row>
    <row r="79" spans="2:33" x14ac:dyDescent="0.25">
      <c r="B79" s="63">
        <v>48635</v>
      </c>
      <c r="C79" s="63" t="s">
        <v>86</v>
      </c>
      <c r="D79" s="64">
        <v>73.933649289100003</v>
      </c>
      <c r="E79" s="64">
        <v>68.137254901999995</v>
      </c>
      <c r="F79" s="64">
        <v>99.792413126300005</v>
      </c>
      <c r="G79" s="64">
        <v>91.979949874699997</v>
      </c>
      <c r="H79" s="64">
        <v>99.820788530499996</v>
      </c>
      <c r="I79" s="64">
        <v>99.748743718599997</v>
      </c>
      <c r="J79" s="64">
        <v>99.720982142899999</v>
      </c>
      <c r="K79" s="64">
        <v>99.943044283099994</v>
      </c>
      <c r="L79" s="64"/>
      <c r="M79" s="64"/>
      <c r="N79" s="64"/>
      <c r="O79" s="64"/>
      <c r="P79" s="64">
        <v>99.967585089099998</v>
      </c>
      <c r="Q79" s="64">
        <v>60</v>
      </c>
      <c r="R79" s="64"/>
      <c r="S79" s="64"/>
      <c r="T79" s="64"/>
      <c r="U79" s="64">
        <v>15.7412257727</v>
      </c>
      <c r="V79" s="65"/>
      <c r="W79" s="64"/>
      <c r="X79" s="64">
        <v>38.333333333299997</v>
      </c>
      <c r="Y79" s="64"/>
      <c r="Z79" s="64"/>
      <c r="AA79" s="64"/>
      <c r="AB79" s="64"/>
      <c r="AC79" s="64"/>
      <c r="AD79" s="64"/>
      <c r="AE79" s="64"/>
      <c r="AF79" s="64"/>
      <c r="AG79" s="64"/>
    </row>
    <row r="80" spans="2:33" x14ac:dyDescent="0.25">
      <c r="B80" s="63">
        <v>49299</v>
      </c>
      <c r="C80" s="63" t="s">
        <v>87</v>
      </c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>
        <v>82.337220602499997</v>
      </c>
      <c r="V80" s="65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</row>
    <row r="81" spans="2:33" x14ac:dyDescent="0.25">
      <c r="B81" s="63">
        <v>50257</v>
      </c>
      <c r="C81" s="63" t="s">
        <v>88</v>
      </c>
      <c r="D81" s="64">
        <v>76.770538243600001</v>
      </c>
      <c r="E81" s="64">
        <v>79.007092198600006</v>
      </c>
      <c r="F81" s="64">
        <v>99.718729318300007</v>
      </c>
      <c r="G81" s="64">
        <v>91.290786948199994</v>
      </c>
      <c r="H81" s="64">
        <v>99.3270918666</v>
      </c>
      <c r="I81" s="64">
        <v>99.586206896600004</v>
      </c>
      <c r="J81" s="64">
        <v>99.778858912000004</v>
      </c>
      <c r="K81" s="64">
        <v>99.973400718199997</v>
      </c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5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</row>
    <row r="82" spans="2:33" x14ac:dyDescent="0.25">
      <c r="B82" s="63">
        <v>50628</v>
      </c>
      <c r="C82" s="63" t="s">
        <v>87</v>
      </c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5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</row>
    <row r="83" spans="2:33" x14ac:dyDescent="0.25">
      <c r="B83" s="63">
        <v>50711</v>
      </c>
      <c r="C83" s="63" t="s">
        <v>88</v>
      </c>
      <c r="D83" s="64">
        <v>20</v>
      </c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5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</row>
    <row r="84" spans="2:33" x14ac:dyDescent="0.25">
      <c r="B84" s="63">
        <v>53477</v>
      </c>
      <c r="C84" s="63" t="s">
        <v>87</v>
      </c>
      <c r="D84" s="64">
        <v>78.535353535400006</v>
      </c>
      <c r="E84" s="64">
        <v>74.594594594599997</v>
      </c>
      <c r="F84" s="64">
        <v>99.8069870681</v>
      </c>
      <c r="G84" s="64">
        <v>89.693757361600007</v>
      </c>
      <c r="H84" s="64">
        <v>99.920823436299997</v>
      </c>
      <c r="I84" s="64">
        <v>100</v>
      </c>
      <c r="J84" s="64">
        <v>99.785407725300004</v>
      </c>
      <c r="K84" s="64">
        <v>99.9653619674</v>
      </c>
      <c r="L84" s="64"/>
      <c r="M84" s="64">
        <v>35.117014547799997</v>
      </c>
      <c r="N84" s="64"/>
      <c r="O84" s="64"/>
      <c r="P84" s="64"/>
      <c r="Q84" s="64"/>
      <c r="R84" s="64">
        <v>76.119402985099995</v>
      </c>
      <c r="S84" s="64">
        <v>84.750337381899996</v>
      </c>
      <c r="T84" s="64"/>
      <c r="U84" s="64"/>
      <c r="V84" s="65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</row>
    <row r="85" spans="2:33" x14ac:dyDescent="0.25">
      <c r="B85" s="63">
        <v>54265</v>
      </c>
      <c r="C85" s="63" t="s">
        <v>87</v>
      </c>
      <c r="D85" s="64">
        <v>72.083333333300004</v>
      </c>
      <c r="E85" s="64">
        <v>70.980392156899995</v>
      </c>
      <c r="F85" s="64">
        <v>86.857428537800004</v>
      </c>
      <c r="G85" s="64">
        <v>90.172612197899994</v>
      </c>
      <c r="H85" s="64">
        <v>99.599733155400003</v>
      </c>
      <c r="I85" s="64">
        <v>99.544019642199999</v>
      </c>
      <c r="J85" s="64">
        <v>67.103999999999999</v>
      </c>
      <c r="K85" s="64">
        <v>99.915002124899999</v>
      </c>
      <c r="L85" s="64"/>
      <c r="M85" s="64">
        <v>83.942944472700006</v>
      </c>
      <c r="N85" s="64">
        <v>85.333000748299995</v>
      </c>
      <c r="O85" s="64">
        <v>98.499899152899999</v>
      </c>
      <c r="P85" s="64"/>
      <c r="Q85" s="64"/>
      <c r="R85" s="64"/>
      <c r="S85" s="64"/>
      <c r="T85" s="64"/>
      <c r="U85" s="64">
        <v>79.555555555599994</v>
      </c>
      <c r="V85" s="65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</row>
    <row r="86" spans="2:33" x14ac:dyDescent="0.25">
      <c r="B86" s="63">
        <v>54668</v>
      </c>
      <c r="C86" s="63" t="s">
        <v>86</v>
      </c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>
        <v>71.927846674199998</v>
      </c>
      <c r="V86" s="65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</row>
    <row r="87" spans="2:33" x14ac:dyDescent="0.25">
      <c r="B87" s="63">
        <v>57247</v>
      </c>
      <c r="C87" s="63" t="s">
        <v>89</v>
      </c>
      <c r="D87" s="64">
        <v>17.6470588235</v>
      </c>
      <c r="E87" s="64">
        <v>14.857142857099999</v>
      </c>
      <c r="F87" s="64">
        <v>19.645100082799999</v>
      </c>
      <c r="G87" s="64"/>
      <c r="H87" s="64"/>
      <c r="I87" s="64"/>
      <c r="J87" s="64">
        <v>96.787015568100003</v>
      </c>
      <c r="K87" s="64"/>
      <c r="L87" s="64">
        <v>99.787865931300004</v>
      </c>
      <c r="M87" s="64">
        <v>99.971156619599995</v>
      </c>
      <c r="N87" s="64">
        <v>83.763373190699994</v>
      </c>
      <c r="O87" s="64">
        <v>99.778876789199998</v>
      </c>
      <c r="P87" s="64"/>
      <c r="Q87" s="64"/>
      <c r="R87" s="64"/>
      <c r="S87" s="64"/>
      <c r="T87" s="64"/>
      <c r="U87" s="64">
        <v>15.6171875</v>
      </c>
      <c r="V87" s="65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</row>
    <row r="88" spans="2:33" x14ac:dyDescent="0.25">
      <c r="B88" s="63">
        <v>57506</v>
      </c>
      <c r="C88" s="63" t="s">
        <v>86</v>
      </c>
      <c r="D88" s="64">
        <v>70.786516853899997</v>
      </c>
      <c r="E88" s="64">
        <v>67.982456140400004</v>
      </c>
      <c r="F88" s="64">
        <v>99.801602638399999</v>
      </c>
      <c r="G88" s="64">
        <v>91.142926474199996</v>
      </c>
      <c r="H88" s="64">
        <v>96.626431445400002</v>
      </c>
      <c r="I88" s="64">
        <v>99.899631983899994</v>
      </c>
      <c r="J88" s="64">
        <v>99.919978661000002</v>
      </c>
      <c r="K88" s="64">
        <v>100</v>
      </c>
      <c r="L88" s="64">
        <v>99.876339653800002</v>
      </c>
      <c r="M88" s="64">
        <v>31.2053115424</v>
      </c>
      <c r="N88" s="64"/>
      <c r="O88" s="64"/>
      <c r="P88" s="64"/>
      <c r="Q88" s="64"/>
      <c r="R88" s="64"/>
      <c r="S88" s="64"/>
      <c r="T88" s="64"/>
      <c r="U88" s="64">
        <v>98.495628321599995</v>
      </c>
      <c r="V88" s="65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</row>
    <row r="89" spans="2:33" x14ac:dyDescent="0.25">
      <c r="B89" s="63">
        <v>57544</v>
      </c>
      <c r="C89" s="63" t="s">
        <v>86</v>
      </c>
      <c r="D89" s="64">
        <v>68.498942917500003</v>
      </c>
      <c r="E89" s="64">
        <v>68.025751072999995</v>
      </c>
      <c r="F89" s="64">
        <v>99.773936170200002</v>
      </c>
      <c r="G89" s="64">
        <v>89.724630290700006</v>
      </c>
      <c r="H89" s="64">
        <v>99.933532735100002</v>
      </c>
      <c r="I89" s="64">
        <v>99.798522498300002</v>
      </c>
      <c r="J89" s="64">
        <v>99.919354838700002</v>
      </c>
      <c r="K89" s="64">
        <v>99.980608881099997</v>
      </c>
      <c r="L89" s="64">
        <v>99.838774687599994</v>
      </c>
      <c r="M89" s="64">
        <v>99.847901941499998</v>
      </c>
      <c r="N89" s="64">
        <v>86.7256637168</v>
      </c>
      <c r="O89" s="64">
        <v>99.737006021200003</v>
      </c>
      <c r="P89" s="64"/>
      <c r="Q89" s="64"/>
      <c r="R89" s="64"/>
      <c r="S89" s="64"/>
      <c r="T89" s="64"/>
      <c r="U89" s="64">
        <v>90.455877283700005</v>
      </c>
      <c r="V89" s="65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</row>
    <row r="90" spans="2:33" x14ac:dyDescent="0.25">
      <c r="B90" s="63">
        <v>57563</v>
      </c>
      <c r="C90" s="63" t="s">
        <v>87</v>
      </c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>
        <v>81.969204077200004</v>
      </c>
      <c r="V90" s="65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</row>
    <row r="91" spans="2:33" x14ac:dyDescent="0.25">
      <c r="B91" s="63">
        <v>57836</v>
      </c>
      <c r="C91" s="63" t="s">
        <v>87</v>
      </c>
      <c r="D91" s="64">
        <v>75.692307692300005</v>
      </c>
      <c r="E91" s="64">
        <v>76.175040518599999</v>
      </c>
      <c r="F91" s="64">
        <v>79.031030444999999</v>
      </c>
      <c r="G91" s="64">
        <v>91.123836793099997</v>
      </c>
      <c r="H91" s="64">
        <v>97.170731707300007</v>
      </c>
      <c r="I91" s="64">
        <v>99.902660609999998</v>
      </c>
      <c r="J91" s="64">
        <v>99.753846153799998</v>
      </c>
      <c r="K91" s="64">
        <v>99.952930101199996</v>
      </c>
      <c r="L91" s="64"/>
      <c r="M91" s="64"/>
      <c r="N91" s="64"/>
      <c r="O91" s="64"/>
      <c r="P91" s="64"/>
      <c r="Q91" s="64"/>
      <c r="R91" s="64"/>
      <c r="S91" s="64"/>
      <c r="T91" s="64"/>
      <c r="U91" s="64">
        <v>10.486128786</v>
      </c>
      <c r="V91" s="65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</row>
    <row r="92" spans="2:33" x14ac:dyDescent="0.25">
      <c r="B92" s="63">
        <v>58689</v>
      </c>
      <c r="C92" s="63" t="s">
        <v>87</v>
      </c>
      <c r="D92" s="64"/>
      <c r="E92" s="64"/>
      <c r="F92" s="64"/>
      <c r="G92" s="64"/>
      <c r="H92" s="64"/>
      <c r="I92" s="64"/>
      <c r="J92" s="64"/>
      <c r="K92" s="64"/>
      <c r="L92" s="64">
        <v>99.698795180700003</v>
      </c>
      <c r="M92" s="64">
        <v>88.4726984964</v>
      </c>
      <c r="N92" s="64">
        <v>85.2</v>
      </c>
      <c r="O92" s="64">
        <v>99.806016387300005</v>
      </c>
      <c r="P92" s="64"/>
      <c r="Q92" s="64"/>
      <c r="R92" s="64"/>
      <c r="S92" s="64"/>
      <c r="T92" s="64"/>
      <c r="U92" s="64">
        <v>17.136711281099998</v>
      </c>
      <c r="V92" s="65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</row>
    <row r="93" spans="2:33" x14ac:dyDescent="0.25">
      <c r="B93" s="63">
        <v>58821</v>
      </c>
      <c r="C93" s="63" t="s">
        <v>87</v>
      </c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>
        <v>28.7234042553</v>
      </c>
      <c r="S93" s="64"/>
      <c r="T93" s="64"/>
      <c r="U93" s="64"/>
      <c r="V93" s="65">
        <v>36.876876876899999</v>
      </c>
      <c r="W93" s="64"/>
      <c r="X93" s="64"/>
      <c r="Y93" s="64">
        <v>99.800299550700004</v>
      </c>
      <c r="Z93" s="64">
        <v>99.652294854000004</v>
      </c>
      <c r="AA93" s="64">
        <v>99.793388429800004</v>
      </c>
      <c r="AB93" s="64">
        <v>99.5085995086</v>
      </c>
      <c r="AC93" s="64"/>
      <c r="AD93" s="64">
        <v>99.758662920500001</v>
      </c>
      <c r="AE93" s="64">
        <v>99.787692817999996</v>
      </c>
      <c r="AF93" s="64">
        <v>99.971227161599998</v>
      </c>
      <c r="AG93" s="64">
        <v>99.9460135737</v>
      </c>
    </row>
    <row r="94" spans="2:33" x14ac:dyDescent="0.25">
      <c r="B94" s="63">
        <v>58922</v>
      </c>
      <c r="C94" s="63" t="s">
        <v>87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>
        <v>71.222433977700007</v>
      </c>
      <c r="V94" s="65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</row>
    <row r="95" spans="2:33" x14ac:dyDescent="0.25">
      <c r="B95" s="63">
        <v>59378</v>
      </c>
      <c r="C95" s="63" t="s">
        <v>87</v>
      </c>
      <c r="D95" s="64">
        <v>74.946004319699995</v>
      </c>
      <c r="E95" s="64">
        <v>73.684210526300006</v>
      </c>
      <c r="F95" s="64">
        <v>78.122678114400003</v>
      </c>
      <c r="G95" s="64">
        <v>90.175953079199999</v>
      </c>
      <c r="H95" s="64">
        <v>98.630136986300002</v>
      </c>
      <c r="I95" s="64">
        <v>99.126050420200002</v>
      </c>
      <c r="J95" s="64">
        <v>99.034620505999996</v>
      </c>
      <c r="K95" s="64">
        <v>99.0758072064</v>
      </c>
      <c r="L95" s="64">
        <v>99.311183144200001</v>
      </c>
      <c r="M95" s="64">
        <v>98.572577402500002</v>
      </c>
      <c r="N95" s="64">
        <v>84.248642124300005</v>
      </c>
      <c r="O95" s="64">
        <v>98.924703913200005</v>
      </c>
      <c r="P95" s="64"/>
      <c r="Q95" s="64"/>
      <c r="R95" s="64"/>
      <c r="S95" s="64"/>
      <c r="T95" s="64"/>
      <c r="U95" s="64">
        <v>27.1082241039</v>
      </c>
      <c r="V95" s="65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</row>
    <row r="96" spans="2:33" x14ac:dyDescent="0.25">
      <c r="B96" s="63">
        <v>62060</v>
      </c>
      <c r="C96" s="63" t="s">
        <v>87</v>
      </c>
      <c r="D96" s="64">
        <v>77.874396135300003</v>
      </c>
      <c r="E96" s="64">
        <v>75.841584158399996</v>
      </c>
      <c r="F96" s="64">
        <v>99.708944363599997</v>
      </c>
      <c r="G96" s="64">
        <v>90.417353102700005</v>
      </c>
      <c r="H96" s="64">
        <v>95.775127768299996</v>
      </c>
      <c r="I96" s="64">
        <v>99.815293682999993</v>
      </c>
      <c r="J96" s="64">
        <v>99.537572254300002</v>
      </c>
      <c r="K96" s="64">
        <v>99.853907961999994</v>
      </c>
      <c r="L96" s="64">
        <v>99.867139061100005</v>
      </c>
      <c r="M96" s="64">
        <v>99.765500422100004</v>
      </c>
      <c r="N96" s="64">
        <v>85.770631068</v>
      </c>
      <c r="O96" s="64">
        <v>99.627335448500006</v>
      </c>
      <c r="P96" s="64"/>
      <c r="Q96" s="64"/>
      <c r="R96" s="64"/>
      <c r="S96" s="64"/>
      <c r="T96" s="64"/>
      <c r="U96" s="64"/>
      <c r="V96" s="65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</row>
    <row r="97" spans="2:33" x14ac:dyDescent="0.25">
      <c r="B97" s="63">
        <v>62140</v>
      </c>
      <c r="C97" s="63" t="s">
        <v>86</v>
      </c>
      <c r="D97" s="64">
        <v>76.337693222400006</v>
      </c>
      <c r="E97" s="64">
        <v>76.0942760943</v>
      </c>
      <c r="F97" s="64">
        <v>79.149578491699998</v>
      </c>
      <c r="G97" s="64">
        <v>90.917804936500005</v>
      </c>
      <c r="H97" s="64">
        <v>97.311305474600005</v>
      </c>
      <c r="I97" s="64">
        <v>99.634769904999999</v>
      </c>
      <c r="J97" s="64">
        <v>99.551971326200004</v>
      </c>
      <c r="K97" s="64">
        <v>99.945940101600002</v>
      </c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5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</row>
    <row r="98" spans="2:33" x14ac:dyDescent="0.25">
      <c r="B98" s="63">
        <v>62487</v>
      </c>
      <c r="C98" s="63" t="s">
        <v>86</v>
      </c>
      <c r="D98" s="64">
        <v>75.480769230800007</v>
      </c>
      <c r="E98" s="64">
        <v>77.011494252899993</v>
      </c>
      <c r="F98" s="64">
        <v>79.466817923999997</v>
      </c>
      <c r="G98" s="64">
        <v>89.463756399900006</v>
      </c>
      <c r="H98" s="64">
        <v>98.830995324</v>
      </c>
      <c r="I98" s="64">
        <v>99.640575079900003</v>
      </c>
      <c r="J98" s="64">
        <v>99.453394706599994</v>
      </c>
      <c r="K98" s="64">
        <v>99.966551455000001</v>
      </c>
      <c r="L98" s="64"/>
      <c r="M98" s="64"/>
      <c r="N98" s="64"/>
      <c r="O98" s="64"/>
      <c r="P98" s="64"/>
      <c r="Q98" s="64"/>
      <c r="R98" s="64"/>
      <c r="S98" s="64"/>
      <c r="T98" s="64"/>
      <c r="U98" s="64">
        <v>18.370377035899999</v>
      </c>
      <c r="V98" s="65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</row>
    <row r="99" spans="2:33" x14ac:dyDescent="0.25">
      <c r="B99" s="63">
        <v>63144</v>
      </c>
      <c r="C99" s="63" t="s">
        <v>87</v>
      </c>
      <c r="D99" s="64"/>
      <c r="E99" s="64"/>
      <c r="F99" s="64"/>
      <c r="G99" s="64">
        <v>10.173958882399999</v>
      </c>
      <c r="H99" s="64"/>
      <c r="I99" s="64"/>
      <c r="J99" s="64"/>
      <c r="K99" s="64"/>
      <c r="L99" s="64"/>
      <c r="M99" s="64"/>
      <c r="N99" s="64">
        <v>11.0551181102</v>
      </c>
      <c r="O99" s="64"/>
      <c r="P99" s="64"/>
      <c r="Q99" s="64">
        <v>33.333333333299997</v>
      </c>
      <c r="R99" s="64">
        <v>33.783783783799997</v>
      </c>
      <c r="S99" s="64"/>
      <c r="T99" s="64">
        <v>43.4782608696</v>
      </c>
      <c r="U99" s="64">
        <v>11.1732624808</v>
      </c>
      <c r="V99" s="65">
        <v>28.5287528006</v>
      </c>
      <c r="W99" s="64"/>
      <c r="X99" s="64">
        <v>61.797752809000002</v>
      </c>
      <c r="Y99" s="64">
        <v>99.887766554400002</v>
      </c>
      <c r="Z99" s="64">
        <v>99.726775956300003</v>
      </c>
      <c r="AA99" s="64">
        <v>99.826086956500006</v>
      </c>
      <c r="AB99" s="64">
        <v>99.718309859200005</v>
      </c>
      <c r="AC99" s="64">
        <v>95.3779578308</v>
      </c>
      <c r="AD99" s="64">
        <v>99.9598393574</v>
      </c>
      <c r="AE99" s="64">
        <v>99.948960061199998</v>
      </c>
      <c r="AF99" s="64">
        <v>100</v>
      </c>
      <c r="AG99" s="64">
        <v>99.849345100899995</v>
      </c>
    </row>
    <row r="100" spans="2:33" x14ac:dyDescent="0.25">
      <c r="B100" s="63">
        <v>63747</v>
      </c>
      <c r="C100" s="63" t="s">
        <v>87</v>
      </c>
      <c r="D100" s="64">
        <v>75.943396226399997</v>
      </c>
      <c r="E100" s="64">
        <v>72.932330827100003</v>
      </c>
      <c r="F100" s="64">
        <v>77.319738654000005</v>
      </c>
      <c r="G100" s="64">
        <v>88.075815739000006</v>
      </c>
      <c r="H100" s="64">
        <v>98.0084884101</v>
      </c>
      <c r="I100" s="64">
        <v>98.228420655899995</v>
      </c>
      <c r="J100" s="64">
        <v>98.419864559800004</v>
      </c>
      <c r="K100" s="64">
        <v>97.062765244600001</v>
      </c>
      <c r="L100" s="64"/>
      <c r="M100" s="64">
        <v>76.238361266300004</v>
      </c>
      <c r="N100" s="64">
        <v>82.194417709299998</v>
      </c>
      <c r="O100" s="64">
        <v>97.176689590999999</v>
      </c>
      <c r="P100" s="64"/>
      <c r="Q100" s="64"/>
      <c r="R100" s="64"/>
      <c r="S100" s="64"/>
      <c r="T100" s="64"/>
      <c r="U100" s="64">
        <v>86.343073725400004</v>
      </c>
      <c r="V100" s="65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</row>
    <row r="101" spans="2:33" x14ac:dyDescent="0.25">
      <c r="B101" s="63">
        <v>63861</v>
      </c>
      <c r="C101" s="63" t="s">
        <v>87</v>
      </c>
      <c r="D101" s="64">
        <v>79.816513761500005</v>
      </c>
      <c r="E101" s="64">
        <v>75.175644028099995</v>
      </c>
      <c r="F101" s="64">
        <v>99.778723881000005</v>
      </c>
      <c r="G101" s="64">
        <v>91.042584434700004</v>
      </c>
      <c r="H101" s="64">
        <v>99.928647877299994</v>
      </c>
      <c r="I101" s="64">
        <v>99.6667900777</v>
      </c>
      <c r="J101" s="64">
        <v>99.617759482500006</v>
      </c>
      <c r="K101" s="64">
        <v>99.912958328800002</v>
      </c>
      <c r="L101" s="64">
        <v>99.858823529399999</v>
      </c>
      <c r="M101" s="64">
        <v>22.925667930500001</v>
      </c>
      <c r="N101" s="64"/>
      <c r="O101" s="64"/>
      <c r="P101" s="64"/>
      <c r="Q101" s="64"/>
      <c r="R101" s="64"/>
      <c r="S101" s="64"/>
      <c r="T101" s="64"/>
      <c r="U101" s="64"/>
      <c r="V101" s="65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</row>
    <row r="102" spans="2:33" x14ac:dyDescent="0.25">
      <c r="B102" s="63">
        <v>64629</v>
      </c>
      <c r="C102" s="63" t="s">
        <v>86</v>
      </c>
      <c r="D102" s="64"/>
      <c r="E102" s="64"/>
      <c r="F102" s="64">
        <v>18.445782147999999</v>
      </c>
      <c r="G102" s="64"/>
      <c r="H102" s="64"/>
      <c r="I102" s="64"/>
      <c r="J102" s="64">
        <v>94.321287579699998</v>
      </c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5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</row>
    <row r="103" spans="2:33" x14ac:dyDescent="0.25">
      <c r="B103" s="63">
        <v>64698</v>
      </c>
      <c r="C103" s="63" t="s">
        <v>87</v>
      </c>
      <c r="D103" s="64">
        <v>78.664192949899999</v>
      </c>
      <c r="E103" s="64">
        <v>76.568265682700002</v>
      </c>
      <c r="F103" s="64">
        <v>99.859082020000002</v>
      </c>
      <c r="G103" s="64">
        <v>99.9523128278</v>
      </c>
      <c r="H103" s="64">
        <v>99.906044472299996</v>
      </c>
      <c r="I103" s="64">
        <v>99.774266365700001</v>
      </c>
      <c r="J103" s="64">
        <v>99.777565935799998</v>
      </c>
      <c r="K103" s="64">
        <v>99.975935507200006</v>
      </c>
      <c r="L103" s="64">
        <v>99.8687089716</v>
      </c>
      <c r="M103" s="64">
        <v>99.970083765499993</v>
      </c>
      <c r="N103" s="64">
        <v>99.969173859400001</v>
      </c>
      <c r="O103" s="64">
        <v>99.967457627100003</v>
      </c>
      <c r="P103" s="64"/>
      <c r="Q103" s="64">
        <v>34.615384615400004</v>
      </c>
      <c r="R103" s="64">
        <v>18.840579710099998</v>
      </c>
      <c r="S103" s="64"/>
      <c r="T103" s="64">
        <v>60</v>
      </c>
      <c r="U103" s="64">
        <v>11.9473267492</v>
      </c>
      <c r="V103" s="65">
        <v>42.691903259699998</v>
      </c>
      <c r="W103" s="64"/>
      <c r="X103" s="64">
        <v>69.736842105299999</v>
      </c>
      <c r="Y103" s="64">
        <v>99.802605606</v>
      </c>
      <c r="Z103" s="64">
        <v>99.415204678400002</v>
      </c>
      <c r="AA103" s="64">
        <v>99.640933572700007</v>
      </c>
      <c r="AB103" s="64">
        <v>100</v>
      </c>
      <c r="AC103" s="64">
        <v>99.383281940200007</v>
      </c>
      <c r="AD103" s="64">
        <v>99.884467265699996</v>
      </c>
      <c r="AE103" s="64">
        <v>99.90234375</v>
      </c>
      <c r="AF103" s="64">
        <v>99.754901960799998</v>
      </c>
      <c r="AG103" s="64">
        <v>99.906741273600005</v>
      </c>
    </row>
    <row r="104" spans="2:33" x14ac:dyDescent="0.25">
      <c r="B104" s="63">
        <v>64707</v>
      </c>
      <c r="C104" s="63" t="s">
        <v>86</v>
      </c>
      <c r="D104" s="64">
        <v>79.381443298999997</v>
      </c>
      <c r="E104" s="64">
        <v>77.402135231299994</v>
      </c>
      <c r="F104" s="64">
        <v>99.7265613637</v>
      </c>
      <c r="G104" s="64">
        <v>87.508990649699996</v>
      </c>
      <c r="H104" s="64">
        <v>98.761118170299994</v>
      </c>
      <c r="I104" s="64">
        <v>99.771341463400006</v>
      </c>
      <c r="J104" s="64">
        <v>99.645275717499999</v>
      </c>
      <c r="K104" s="64">
        <v>99.963463646299999</v>
      </c>
      <c r="L104" s="64"/>
      <c r="M104" s="64">
        <v>13.0752730109</v>
      </c>
      <c r="N104" s="64"/>
      <c r="O104" s="64"/>
      <c r="P104" s="64"/>
      <c r="Q104" s="64"/>
      <c r="R104" s="64"/>
      <c r="S104" s="64"/>
      <c r="T104" s="64"/>
      <c r="U104" s="64">
        <v>71.061898095100005</v>
      </c>
      <c r="V104" s="65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</row>
    <row r="105" spans="2:33" x14ac:dyDescent="0.25">
      <c r="B105" s="63">
        <v>65569</v>
      </c>
      <c r="C105" s="63" t="s">
        <v>87</v>
      </c>
      <c r="D105" s="64">
        <v>78.5067873303</v>
      </c>
      <c r="E105" s="64">
        <v>77.234042553199998</v>
      </c>
      <c r="F105" s="64">
        <v>76.623934447899998</v>
      </c>
      <c r="G105" s="64">
        <v>88.939869596700007</v>
      </c>
      <c r="H105" s="64">
        <v>99.724991406000001</v>
      </c>
      <c r="I105" s="64">
        <v>99.745158001999997</v>
      </c>
      <c r="J105" s="64">
        <v>99.492868462800004</v>
      </c>
      <c r="K105" s="64">
        <v>99.829219065399997</v>
      </c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5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</row>
    <row r="106" spans="2:33" x14ac:dyDescent="0.25">
      <c r="B106" s="63">
        <v>65570</v>
      </c>
      <c r="C106" s="63" t="s">
        <v>87</v>
      </c>
      <c r="D106" s="64">
        <v>78.5067873303</v>
      </c>
      <c r="E106" s="64">
        <v>77.234042553199998</v>
      </c>
      <c r="F106" s="64">
        <v>76.623934447899998</v>
      </c>
      <c r="G106" s="64">
        <v>88.939869596700007</v>
      </c>
      <c r="H106" s="64">
        <v>99.724991406000001</v>
      </c>
      <c r="I106" s="64">
        <v>99.745158001999997</v>
      </c>
      <c r="J106" s="64">
        <v>99.492868462800004</v>
      </c>
      <c r="K106" s="64">
        <v>99.829219065399997</v>
      </c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5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</row>
    <row r="107" spans="2:33" x14ac:dyDescent="0.25">
      <c r="B107" s="63">
        <v>65574</v>
      </c>
      <c r="C107" s="63" t="s">
        <v>87</v>
      </c>
      <c r="D107" s="64">
        <v>81.473214285699996</v>
      </c>
      <c r="E107" s="64">
        <v>80.527383367100001</v>
      </c>
      <c r="F107" s="64">
        <v>78.902328088700003</v>
      </c>
      <c r="G107" s="64">
        <v>90.066225165600002</v>
      </c>
      <c r="H107" s="64">
        <v>99.801783944500002</v>
      </c>
      <c r="I107" s="64">
        <v>99.751243781100001</v>
      </c>
      <c r="J107" s="64">
        <v>99.320987654299998</v>
      </c>
      <c r="K107" s="64">
        <v>99.925037481299995</v>
      </c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5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</row>
    <row r="108" spans="2:33" x14ac:dyDescent="0.25">
      <c r="B108" s="63">
        <v>65709</v>
      </c>
      <c r="C108" s="63" t="s">
        <v>86</v>
      </c>
      <c r="D108" s="64">
        <v>87.096774193499996</v>
      </c>
      <c r="E108" s="64">
        <v>88.495575221199999</v>
      </c>
      <c r="F108" s="64">
        <v>78.529325560900006</v>
      </c>
      <c r="G108" s="64">
        <v>88.142644873699993</v>
      </c>
      <c r="H108" s="64">
        <v>99.6872207328</v>
      </c>
      <c r="I108" s="64">
        <v>99.904716531700004</v>
      </c>
      <c r="J108" s="64">
        <v>99.597217136599994</v>
      </c>
      <c r="K108" s="64">
        <v>99.9700777977</v>
      </c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5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</row>
    <row r="109" spans="2:33" x14ac:dyDescent="0.25">
      <c r="B109" s="63">
        <v>65757</v>
      </c>
      <c r="C109" s="63" t="s">
        <v>87</v>
      </c>
      <c r="D109" s="64">
        <v>92.666666666699996</v>
      </c>
      <c r="E109" s="64">
        <v>91.900311526500005</v>
      </c>
      <c r="F109" s="64">
        <v>77.415977030899995</v>
      </c>
      <c r="G109" s="64">
        <v>87.103859428899995</v>
      </c>
      <c r="H109" s="64">
        <v>97.607904316200006</v>
      </c>
      <c r="I109" s="64">
        <v>98.933591856500001</v>
      </c>
      <c r="J109" s="64">
        <v>98.391608391600002</v>
      </c>
      <c r="K109" s="64">
        <v>98.871090770400002</v>
      </c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5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</row>
    <row r="110" spans="2:33" x14ac:dyDescent="0.25">
      <c r="B110" s="63">
        <v>65815</v>
      </c>
      <c r="C110" s="63" t="s">
        <v>86</v>
      </c>
      <c r="D110" s="64">
        <v>93.667546174099996</v>
      </c>
      <c r="E110" s="64">
        <v>93.924050632900006</v>
      </c>
      <c r="F110" s="64">
        <v>77.852419074099998</v>
      </c>
      <c r="G110" s="64">
        <v>86.821250366900003</v>
      </c>
      <c r="H110" s="64">
        <v>99.555774925999998</v>
      </c>
      <c r="I110" s="64">
        <v>99.858490566</v>
      </c>
      <c r="J110" s="64">
        <v>99.0860624524</v>
      </c>
      <c r="K110" s="64">
        <v>99.831520906700007</v>
      </c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5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</row>
    <row r="111" spans="2:33" x14ac:dyDescent="0.25">
      <c r="B111" s="63">
        <v>65827</v>
      </c>
      <c r="C111" s="63" t="s">
        <v>86</v>
      </c>
      <c r="D111" s="64">
        <v>91.489361702099998</v>
      </c>
      <c r="E111" s="64">
        <v>91.604938271600005</v>
      </c>
      <c r="F111" s="64">
        <v>78.192427737800003</v>
      </c>
      <c r="G111" s="64">
        <v>87.702078521900006</v>
      </c>
      <c r="H111" s="64">
        <v>99.851485148500004</v>
      </c>
      <c r="I111" s="64">
        <v>99.952471482899995</v>
      </c>
      <c r="J111" s="64">
        <v>99.509803921599996</v>
      </c>
      <c r="K111" s="64">
        <v>99.954198473299996</v>
      </c>
      <c r="L111" s="64"/>
      <c r="M111" s="64"/>
      <c r="N111" s="64"/>
      <c r="O111" s="64"/>
      <c r="P111" s="64"/>
      <c r="Q111" s="64"/>
      <c r="R111" s="64"/>
      <c r="S111" s="64"/>
      <c r="T111" s="64"/>
      <c r="U111" s="64">
        <v>10.4239284032</v>
      </c>
      <c r="V111" s="65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</row>
    <row r="112" spans="2:33" x14ac:dyDescent="0.25">
      <c r="B112" s="63">
        <v>66260</v>
      </c>
      <c r="C112" s="63" t="s">
        <v>88</v>
      </c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>
        <v>19.8844323589</v>
      </c>
      <c r="V112" s="65">
        <v>54.407294832799998</v>
      </c>
      <c r="W112" s="64">
        <v>99.588845191299995</v>
      </c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</row>
    <row r="113" spans="2:33" x14ac:dyDescent="0.25">
      <c r="B113" s="63">
        <v>67043</v>
      </c>
      <c r="C113" s="63" t="s">
        <v>87</v>
      </c>
      <c r="D113" s="64">
        <v>99.364406779700005</v>
      </c>
      <c r="E113" s="64">
        <v>99.076212471100007</v>
      </c>
      <c r="F113" s="64">
        <v>99.073081713600004</v>
      </c>
      <c r="G113" s="64">
        <v>89.519759879899993</v>
      </c>
      <c r="H113" s="64">
        <v>99.298390425099996</v>
      </c>
      <c r="I113" s="64">
        <v>99.277824978799998</v>
      </c>
      <c r="J113" s="64">
        <v>98.969072164899998</v>
      </c>
      <c r="K113" s="64">
        <v>98.970531463100002</v>
      </c>
      <c r="L113" s="64">
        <v>99.449541284399999</v>
      </c>
      <c r="M113" s="64">
        <v>99.282639885199998</v>
      </c>
      <c r="N113" s="64">
        <v>81.572212065800002</v>
      </c>
      <c r="O113" s="64">
        <v>98.777777777799997</v>
      </c>
      <c r="P113" s="64"/>
      <c r="Q113" s="64"/>
      <c r="R113" s="64"/>
      <c r="S113" s="64"/>
      <c r="T113" s="64"/>
      <c r="U113" s="64">
        <v>18.204006059600001</v>
      </c>
      <c r="V113" s="65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</row>
    <row r="114" spans="2:33" x14ac:dyDescent="0.25">
      <c r="B114" s="63">
        <v>67606</v>
      </c>
      <c r="C114" s="63" t="s">
        <v>88</v>
      </c>
      <c r="D114" s="64">
        <v>89.156626505999995</v>
      </c>
      <c r="E114" s="64">
        <v>89.6797153025</v>
      </c>
      <c r="F114" s="64">
        <v>78.680141972000001</v>
      </c>
      <c r="G114" s="64">
        <v>89.438657407400001</v>
      </c>
      <c r="H114" s="64">
        <v>99.6361982719</v>
      </c>
      <c r="I114" s="64">
        <v>99.777678968399997</v>
      </c>
      <c r="J114" s="64">
        <v>99.684099684100005</v>
      </c>
      <c r="K114" s="64">
        <v>99.923145894699999</v>
      </c>
      <c r="L114" s="64"/>
      <c r="M114" s="64"/>
      <c r="N114" s="64"/>
      <c r="O114" s="64"/>
      <c r="P114" s="64"/>
      <c r="Q114" s="64"/>
      <c r="R114" s="64"/>
      <c r="S114" s="64"/>
      <c r="T114" s="64"/>
      <c r="U114" s="64">
        <v>69.6525176862</v>
      </c>
      <c r="V114" s="65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</row>
    <row r="115" spans="2:33" x14ac:dyDescent="0.25">
      <c r="B115" s="63">
        <v>67732</v>
      </c>
      <c r="C115" s="63" t="s">
        <v>87</v>
      </c>
      <c r="D115" s="64"/>
      <c r="E115" s="64"/>
      <c r="F115" s="64">
        <v>19.579775142799999</v>
      </c>
      <c r="G115" s="64"/>
      <c r="H115" s="64"/>
      <c r="I115" s="64"/>
      <c r="J115" s="64"/>
      <c r="K115" s="64"/>
      <c r="L115" s="64">
        <v>99.1396761134</v>
      </c>
      <c r="M115" s="64">
        <v>99.258174719400003</v>
      </c>
      <c r="N115" s="64">
        <v>78.698010849900001</v>
      </c>
      <c r="O115" s="64">
        <v>98.657872096399998</v>
      </c>
      <c r="P115" s="64">
        <v>99.200213276499994</v>
      </c>
      <c r="Q115" s="64">
        <v>68.75</v>
      </c>
      <c r="R115" s="64"/>
      <c r="S115" s="64"/>
      <c r="T115" s="64">
        <v>23.529411764700001</v>
      </c>
      <c r="U115" s="64">
        <v>27.208877651400002</v>
      </c>
      <c r="V115" s="65"/>
      <c r="W115" s="64"/>
      <c r="X115" s="64">
        <v>27.8481012658</v>
      </c>
      <c r="Y115" s="64"/>
      <c r="Z115" s="64"/>
      <c r="AA115" s="64"/>
      <c r="AB115" s="64"/>
      <c r="AC115" s="64"/>
      <c r="AD115" s="64"/>
      <c r="AE115" s="64"/>
      <c r="AF115" s="64"/>
      <c r="AG115" s="64"/>
    </row>
    <row r="116" spans="2:33" x14ac:dyDescent="0.25">
      <c r="B116" s="63">
        <v>67854</v>
      </c>
      <c r="C116" s="63" t="s">
        <v>87</v>
      </c>
      <c r="D116" s="64">
        <v>82.945736434099999</v>
      </c>
      <c r="E116" s="64">
        <v>83.193277310900001</v>
      </c>
      <c r="F116" s="64">
        <v>73.752018930999995</v>
      </c>
      <c r="G116" s="64">
        <v>79.114219114199997</v>
      </c>
      <c r="H116" s="64">
        <v>99.317147192700006</v>
      </c>
      <c r="I116" s="64">
        <v>99.724707501699996</v>
      </c>
      <c r="J116" s="64">
        <v>99.195710455799997</v>
      </c>
      <c r="K116" s="64">
        <v>99.788239126899995</v>
      </c>
      <c r="L116" s="64"/>
      <c r="M116" s="64"/>
      <c r="N116" s="64"/>
      <c r="O116" s="64"/>
      <c r="P116" s="64"/>
      <c r="Q116" s="64"/>
      <c r="R116" s="64"/>
      <c r="S116" s="64"/>
      <c r="T116" s="64"/>
      <c r="U116" s="64">
        <v>68.469712433200002</v>
      </c>
      <c r="V116" s="65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</row>
    <row r="117" spans="2:33" x14ac:dyDescent="0.25">
      <c r="B117" s="63">
        <v>68365</v>
      </c>
      <c r="C117" s="63" t="s">
        <v>88</v>
      </c>
      <c r="D117" s="64"/>
      <c r="E117" s="64"/>
      <c r="F117" s="64">
        <v>19.551054252499998</v>
      </c>
      <c r="G117" s="64">
        <v>10.6534530814</v>
      </c>
      <c r="H117" s="64"/>
      <c r="I117" s="64"/>
      <c r="J117" s="64"/>
      <c r="K117" s="64"/>
      <c r="L117" s="64">
        <v>99.705304518700004</v>
      </c>
      <c r="M117" s="64">
        <v>99.029324614299995</v>
      </c>
      <c r="N117" s="64">
        <v>98.541329011299993</v>
      </c>
      <c r="O117" s="64">
        <v>98.942555015699995</v>
      </c>
      <c r="P117" s="64"/>
      <c r="Q117" s="64">
        <v>18.518518518499999</v>
      </c>
      <c r="R117" s="64">
        <v>55.555555555600002</v>
      </c>
      <c r="S117" s="64"/>
      <c r="T117" s="64"/>
      <c r="U117" s="64">
        <v>29.086229086199999</v>
      </c>
      <c r="V117" s="65">
        <v>30.660505572200002</v>
      </c>
      <c r="W117" s="64"/>
      <c r="X117" s="64"/>
      <c r="Y117" s="64">
        <v>99.254079254100006</v>
      </c>
      <c r="Z117" s="64">
        <v>99.641833810899996</v>
      </c>
      <c r="AA117" s="64">
        <v>99.107142857100001</v>
      </c>
      <c r="AB117" s="64">
        <v>99.293286219099997</v>
      </c>
      <c r="AC117" s="64">
        <v>93.935220364700001</v>
      </c>
      <c r="AD117" s="64">
        <v>99.416117862700006</v>
      </c>
      <c r="AE117" s="64">
        <v>99.594523123900004</v>
      </c>
      <c r="AF117" s="64">
        <v>99.5712028887</v>
      </c>
      <c r="AG117" s="64">
        <v>99.588725132700006</v>
      </c>
    </row>
    <row r="118" spans="2:33" x14ac:dyDescent="0.25">
      <c r="B118" s="63">
        <v>68938</v>
      </c>
      <c r="C118" s="63" t="s">
        <v>88</v>
      </c>
      <c r="D118" s="64">
        <v>87.203791469199999</v>
      </c>
      <c r="E118" s="64">
        <v>84.946236559100001</v>
      </c>
      <c r="F118" s="64">
        <v>76.6572942576</v>
      </c>
      <c r="G118" s="64">
        <v>88.449691991799995</v>
      </c>
      <c r="H118" s="64">
        <v>99.937616968200004</v>
      </c>
      <c r="I118" s="64">
        <v>100</v>
      </c>
      <c r="J118" s="64">
        <v>99.863387978099993</v>
      </c>
      <c r="K118" s="64">
        <v>100</v>
      </c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5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</row>
    <row r="119" spans="2:33" x14ac:dyDescent="0.25">
      <c r="B119" s="63">
        <v>68942</v>
      </c>
      <c r="C119" s="63" t="s">
        <v>88</v>
      </c>
      <c r="D119" s="64">
        <v>85.714285714300004</v>
      </c>
      <c r="E119" s="64">
        <v>84.795321637399994</v>
      </c>
      <c r="F119" s="64">
        <v>75.189803269600006</v>
      </c>
      <c r="G119" s="64">
        <v>88.069780528999999</v>
      </c>
      <c r="H119" s="64">
        <v>99.862637362599997</v>
      </c>
      <c r="I119" s="64">
        <v>100</v>
      </c>
      <c r="J119" s="64">
        <v>99.643874643900006</v>
      </c>
      <c r="K119" s="64">
        <v>100</v>
      </c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5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</row>
    <row r="120" spans="2:33" x14ac:dyDescent="0.25">
      <c r="B120" s="63">
        <v>68948</v>
      </c>
      <c r="C120" s="63" t="s">
        <v>88</v>
      </c>
      <c r="D120" s="64">
        <v>84.895833333300004</v>
      </c>
      <c r="E120" s="64">
        <v>84.049079754600001</v>
      </c>
      <c r="F120" s="64">
        <v>73.728713339600006</v>
      </c>
      <c r="G120" s="64">
        <v>87.007642563199994</v>
      </c>
      <c r="H120" s="64">
        <v>99.700822737500005</v>
      </c>
      <c r="I120" s="64">
        <v>99.882629108000003</v>
      </c>
      <c r="J120" s="64">
        <v>99.610288386600004</v>
      </c>
      <c r="K120" s="64">
        <v>99.931010693299996</v>
      </c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5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</row>
    <row r="121" spans="2:33" x14ac:dyDescent="0.25">
      <c r="B121" s="63">
        <v>68955</v>
      </c>
      <c r="C121" s="63" t="s">
        <v>89</v>
      </c>
      <c r="D121" s="64">
        <v>84.302325581399998</v>
      </c>
      <c r="E121" s="64">
        <v>84.105960264900006</v>
      </c>
      <c r="F121" s="64">
        <v>72.981005297799996</v>
      </c>
      <c r="G121" s="64">
        <v>85.455720749799994</v>
      </c>
      <c r="H121" s="64">
        <v>99.916805324500004</v>
      </c>
      <c r="I121" s="64">
        <v>100</v>
      </c>
      <c r="J121" s="64">
        <v>99.332777314400005</v>
      </c>
      <c r="K121" s="64">
        <v>99.922299922299999</v>
      </c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5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</row>
    <row r="122" spans="2:33" x14ac:dyDescent="0.25">
      <c r="B122" s="63">
        <v>68963</v>
      </c>
      <c r="C122" s="63" t="s">
        <v>88</v>
      </c>
      <c r="D122" s="64">
        <v>54.589371980700001</v>
      </c>
      <c r="E122" s="64">
        <v>49.038461538500002</v>
      </c>
      <c r="F122" s="64">
        <v>45.643330179800003</v>
      </c>
      <c r="G122" s="64">
        <v>53.795066413699999</v>
      </c>
      <c r="H122" s="64">
        <v>60.971223021599997</v>
      </c>
      <c r="I122" s="64">
        <v>55.729676787499997</v>
      </c>
      <c r="J122" s="64">
        <v>60.311750599500002</v>
      </c>
      <c r="K122" s="64">
        <v>56.25</v>
      </c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5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</row>
    <row r="123" spans="2:33" x14ac:dyDescent="0.25">
      <c r="B123" s="63">
        <v>68968</v>
      </c>
      <c r="C123" s="63" t="s">
        <v>88</v>
      </c>
      <c r="D123" s="64">
        <v>43.4782608696</v>
      </c>
      <c r="E123" s="64">
        <v>42.152466367700001</v>
      </c>
      <c r="F123" s="64">
        <v>40.435580009200002</v>
      </c>
      <c r="G123" s="64">
        <v>46.306555863299998</v>
      </c>
      <c r="H123" s="64">
        <v>52.413793103400003</v>
      </c>
      <c r="I123" s="64">
        <v>49.814126394100001</v>
      </c>
      <c r="J123" s="64">
        <v>51.673284174700001</v>
      </c>
      <c r="K123" s="64">
        <v>49.391431353500003</v>
      </c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5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</row>
    <row r="124" spans="2:33" x14ac:dyDescent="0.25">
      <c r="B124" s="63">
        <v>68973</v>
      </c>
      <c r="C124" s="63" t="s">
        <v>88</v>
      </c>
      <c r="D124" s="64">
        <v>47.706422018300003</v>
      </c>
      <c r="E124" s="64">
        <v>50.6607929515</v>
      </c>
      <c r="F124" s="64">
        <v>42.275377622699999</v>
      </c>
      <c r="G124" s="64">
        <v>45.100796999499998</v>
      </c>
      <c r="H124" s="64">
        <v>51.346604215500001</v>
      </c>
      <c r="I124" s="64">
        <v>52.979515828700002</v>
      </c>
      <c r="J124" s="64">
        <v>48.004561003399999</v>
      </c>
      <c r="K124" s="64">
        <v>53.474097716700001</v>
      </c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5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</row>
    <row r="125" spans="2:33" x14ac:dyDescent="0.25">
      <c r="B125" s="63">
        <v>68980</v>
      </c>
      <c r="C125" s="63" t="s">
        <v>89</v>
      </c>
      <c r="D125" s="64">
        <v>60.952380952399999</v>
      </c>
      <c r="E125" s="64">
        <v>65.296803652999998</v>
      </c>
      <c r="F125" s="64">
        <v>49.782598308600001</v>
      </c>
      <c r="G125" s="64">
        <v>57.095553453199997</v>
      </c>
      <c r="H125" s="64">
        <v>64.853801169600004</v>
      </c>
      <c r="I125" s="64">
        <v>62.417374881999997</v>
      </c>
      <c r="J125" s="64">
        <v>55.953079178899998</v>
      </c>
      <c r="K125" s="64">
        <v>62.307297019499998</v>
      </c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5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</row>
    <row r="126" spans="2:33" x14ac:dyDescent="0.25">
      <c r="B126" s="63">
        <v>68988</v>
      </c>
      <c r="C126" s="63" t="s">
        <v>88</v>
      </c>
      <c r="D126" s="64">
        <v>86.868686868699996</v>
      </c>
      <c r="E126" s="64">
        <v>90.673575129499994</v>
      </c>
      <c r="F126" s="68">
        <v>72.979171832399999</v>
      </c>
      <c r="G126" s="64">
        <v>85.490668272099995</v>
      </c>
      <c r="H126" s="64">
        <v>100</v>
      </c>
      <c r="I126" s="64">
        <v>99.875930521100003</v>
      </c>
      <c r="J126" s="64">
        <v>99.732858414999995</v>
      </c>
      <c r="K126" s="64">
        <v>99.889584100099995</v>
      </c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5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</row>
    <row r="127" spans="2:33" x14ac:dyDescent="0.25">
      <c r="B127" s="63">
        <v>68993</v>
      </c>
      <c r="C127" s="63" t="s">
        <v>88</v>
      </c>
      <c r="D127" s="64">
        <v>86.729857819900005</v>
      </c>
      <c r="E127" s="64">
        <v>90.1869158879</v>
      </c>
      <c r="F127" s="64">
        <v>74.457059679799997</v>
      </c>
      <c r="G127" s="64">
        <v>85.927627800099998</v>
      </c>
      <c r="H127" s="64">
        <v>99.783236994199996</v>
      </c>
      <c r="I127" s="64">
        <v>99.883720930199999</v>
      </c>
      <c r="J127" s="64">
        <v>99.576988155699993</v>
      </c>
      <c r="K127" s="64">
        <v>100</v>
      </c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5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</row>
    <row r="128" spans="2:33" x14ac:dyDescent="0.25">
      <c r="B128" s="63">
        <v>69065</v>
      </c>
      <c r="C128" s="63" t="s">
        <v>88</v>
      </c>
      <c r="D128" s="64">
        <v>83.922829582000006</v>
      </c>
      <c r="E128" s="64">
        <v>93.610223642199998</v>
      </c>
      <c r="F128" s="64">
        <v>83.500034489900003</v>
      </c>
      <c r="G128" s="64">
        <v>89.947460595400003</v>
      </c>
      <c r="H128" s="64">
        <v>99.866369710499995</v>
      </c>
      <c r="I128" s="64">
        <v>100</v>
      </c>
      <c r="J128" s="64">
        <v>99.670646356500001</v>
      </c>
      <c r="K128" s="64">
        <v>99.944495837199995</v>
      </c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5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</row>
    <row r="129" spans="2:33" x14ac:dyDescent="0.25">
      <c r="B129" s="63">
        <v>69084</v>
      </c>
      <c r="C129" s="63" t="s">
        <v>89</v>
      </c>
      <c r="D129" s="64">
        <v>86.842105263199997</v>
      </c>
      <c r="E129" s="64">
        <v>91.205211726399995</v>
      </c>
      <c r="F129" s="64">
        <v>82.371728112200003</v>
      </c>
      <c r="G129" s="64">
        <v>88.9005235602</v>
      </c>
      <c r="H129" s="64">
        <v>99.906846762900003</v>
      </c>
      <c r="I129" s="64">
        <v>100</v>
      </c>
      <c r="J129" s="64">
        <v>99.884659746300002</v>
      </c>
      <c r="K129" s="64">
        <v>99.961977186300004</v>
      </c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5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</row>
    <row r="130" spans="2:33" x14ac:dyDescent="0.25">
      <c r="B130" s="63">
        <v>69333</v>
      </c>
      <c r="C130" s="63" t="s">
        <v>87</v>
      </c>
      <c r="D130" s="64">
        <v>90.116279069800001</v>
      </c>
      <c r="E130" s="64">
        <v>89.275362318800006</v>
      </c>
      <c r="F130" s="64">
        <v>79.8337017156</v>
      </c>
      <c r="G130" s="64">
        <v>90.152284264000002</v>
      </c>
      <c r="H130" s="64">
        <v>99.854580707699995</v>
      </c>
      <c r="I130" s="64">
        <v>99.883855981400004</v>
      </c>
      <c r="J130" s="64">
        <v>99.429073342099997</v>
      </c>
      <c r="K130" s="64">
        <v>99.958915365699994</v>
      </c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5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</row>
    <row r="131" spans="2:33" x14ac:dyDescent="0.25">
      <c r="B131" s="63">
        <v>69381</v>
      </c>
      <c r="C131" s="63" t="s">
        <v>88</v>
      </c>
      <c r="D131" s="64">
        <v>88.857938718699998</v>
      </c>
      <c r="E131" s="64">
        <v>87.252124645899997</v>
      </c>
      <c r="F131" s="64">
        <v>79.021463989699996</v>
      </c>
      <c r="G131" s="64">
        <v>90.013679890600002</v>
      </c>
      <c r="H131" s="64">
        <v>99.908508691700007</v>
      </c>
      <c r="I131" s="64">
        <v>99.824868651499997</v>
      </c>
      <c r="J131" s="64">
        <v>99.340949033399994</v>
      </c>
      <c r="K131" s="64">
        <v>100</v>
      </c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5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</row>
    <row r="132" spans="2:33" x14ac:dyDescent="0.25">
      <c r="B132" s="63">
        <v>69533</v>
      </c>
      <c r="C132" s="63" t="s">
        <v>87</v>
      </c>
      <c r="D132" s="64">
        <v>85.714285714300004</v>
      </c>
      <c r="E132" s="64">
        <v>85.106382978699997</v>
      </c>
      <c r="F132" s="64">
        <v>77.897178726199996</v>
      </c>
      <c r="G132" s="64">
        <v>89.034608378900003</v>
      </c>
      <c r="H132" s="64">
        <v>98.494117647099998</v>
      </c>
      <c r="I132" s="64">
        <v>98.857795545399995</v>
      </c>
      <c r="J132" s="64">
        <v>98.528756130199994</v>
      </c>
      <c r="K132" s="64">
        <v>98.870301976999997</v>
      </c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5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</row>
    <row r="133" spans="2:33" x14ac:dyDescent="0.25">
      <c r="B133" s="63">
        <v>69556</v>
      </c>
      <c r="C133" s="63" t="s">
        <v>87</v>
      </c>
      <c r="D133" s="64">
        <v>81.027667984199994</v>
      </c>
      <c r="E133" s="64">
        <v>80.616740088100002</v>
      </c>
      <c r="F133" s="64">
        <v>78.153410072900002</v>
      </c>
      <c r="G133" s="64">
        <v>89.761215629500001</v>
      </c>
      <c r="H133" s="68">
        <v>98.860009119899999</v>
      </c>
      <c r="I133" s="64">
        <v>99.244186046500005</v>
      </c>
      <c r="J133" s="64">
        <v>98.994515539299996</v>
      </c>
      <c r="K133" s="64">
        <v>99.267155229799997</v>
      </c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5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</row>
    <row r="134" spans="2:33" x14ac:dyDescent="0.25">
      <c r="B134" s="63">
        <v>70710</v>
      </c>
      <c r="C134" s="63" t="s">
        <v>88</v>
      </c>
      <c r="D134" s="64"/>
      <c r="E134" s="64"/>
      <c r="F134" s="64">
        <v>18.614398422099999</v>
      </c>
      <c r="G134" s="64"/>
      <c r="H134" s="64"/>
      <c r="I134" s="64"/>
      <c r="J134" s="64"/>
      <c r="K134" s="64"/>
      <c r="L134" s="64">
        <v>99.837530462999993</v>
      </c>
      <c r="M134" s="64">
        <v>99.876434245400006</v>
      </c>
      <c r="N134" s="64">
        <v>89.359742054400002</v>
      </c>
      <c r="O134" s="64">
        <v>99.812394471900006</v>
      </c>
      <c r="P134" s="64">
        <v>99.936828806099996</v>
      </c>
      <c r="Q134" s="64"/>
      <c r="R134" s="64"/>
      <c r="S134" s="64"/>
      <c r="T134" s="64"/>
      <c r="U134" s="64">
        <v>99.987588432400003</v>
      </c>
      <c r="V134" s="65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</row>
    <row r="135" spans="2:33" x14ac:dyDescent="0.25">
      <c r="B135" s="63">
        <v>70715</v>
      </c>
      <c r="C135" s="63" t="s">
        <v>89</v>
      </c>
      <c r="D135" s="68"/>
      <c r="E135" s="64"/>
      <c r="F135" s="64">
        <v>19.115249447499998</v>
      </c>
      <c r="G135" s="64"/>
      <c r="H135" s="64"/>
      <c r="I135" s="64"/>
      <c r="J135" s="64"/>
      <c r="K135" s="64"/>
      <c r="L135" s="64">
        <v>99.838056680199998</v>
      </c>
      <c r="M135" s="64">
        <v>99.929910636100004</v>
      </c>
      <c r="N135" s="64">
        <v>89.610389610400006</v>
      </c>
      <c r="O135" s="64">
        <v>99.832428238899993</v>
      </c>
      <c r="P135" s="64">
        <v>99.937578027499995</v>
      </c>
      <c r="Q135" s="64"/>
      <c r="R135" s="64"/>
      <c r="S135" s="64"/>
      <c r="T135" s="64"/>
      <c r="U135" s="68">
        <v>99.975299493600005</v>
      </c>
      <c r="V135" s="65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</row>
    <row r="136" spans="2:33" x14ac:dyDescent="0.25">
      <c r="B136" s="63">
        <v>71243</v>
      </c>
      <c r="C136" s="63" t="s">
        <v>89</v>
      </c>
      <c r="D136" s="64">
        <v>65.384615384599996</v>
      </c>
      <c r="E136" s="68">
        <v>44.776119403000003</v>
      </c>
      <c r="F136" s="64">
        <v>99.465261981699996</v>
      </c>
      <c r="G136" s="64">
        <v>89.270386266100004</v>
      </c>
      <c r="H136" s="64">
        <v>99.398194583800006</v>
      </c>
      <c r="I136" s="64">
        <v>99.647887323899994</v>
      </c>
      <c r="J136" s="64">
        <v>98.930041152300007</v>
      </c>
      <c r="K136" s="64">
        <v>99.808306709299998</v>
      </c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5"/>
      <c r="W136" s="64"/>
      <c r="X136" s="64"/>
      <c r="Y136" s="64"/>
      <c r="Z136" s="64"/>
      <c r="AA136" s="64"/>
      <c r="AB136" s="64"/>
      <c r="AC136" s="68"/>
      <c r="AD136" s="64"/>
      <c r="AE136" s="64"/>
      <c r="AF136" s="64"/>
      <c r="AG136" s="64"/>
    </row>
    <row r="137" spans="2:33" x14ac:dyDescent="0.25">
      <c r="B137" s="63">
        <v>71244</v>
      </c>
      <c r="C137" s="63" t="s">
        <v>86</v>
      </c>
      <c r="D137" s="64">
        <v>65.384615384599996</v>
      </c>
      <c r="E137" s="68">
        <v>44.776119403000003</v>
      </c>
      <c r="F137" s="64">
        <v>99.465261981699996</v>
      </c>
      <c r="G137" s="64">
        <v>89.270386266100004</v>
      </c>
      <c r="H137" s="64">
        <v>99.398194583800006</v>
      </c>
      <c r="I137" s="64">
        <v>99.647887323899994</v>
      </c>
      <c r="J137" s="64">
        <v>98.930041152300007</v>
      </c>
      <c r="K137" s="64">
        <v>99.808306709299998</v>
      </c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5"/>
      <c r="W137" s="68"/>
      <c r="X137" s="64"/>
      <c r="Y137" s="64"/>
      <c r="Z137" s="64"/>
      <c r="AA137" s="64"/>
      <c r="AB137" s="64"/>
      <c r="AC137" s="64"/>
      <c r="AD137" s="68"/>
      <c r="AE137" s="64"/>
      <c r="AF137" s="64"/>
      <c r="AG137" s="64"/>
    </row>
    <row r="138" spans="2:33" x14ac:dyDescent="0.25">
      <c r="B138" s="63">
        <v>71805</v>
      </c>
      <c r="C138" s="63" t="s">
        <v>87</v>
      </c>
      <c r="D138" s="64">
        <v>58.108108108099998</v>
      </c>
      <c r="E138" s="64">
        <v>62.637362637400003</v>
      </c>
      <c r="F138" s="64">
        <v>80.484317343200004</v>
      </c>
      <c r="G138" s="64">
        <v>90.440060697999996</v>
      </c>
      <c r="H138" s="64">
        <v>99.390243902400002</v>
      </c>
      <c r="I138" s="64">
        <v>99.0777338603</v>
      </c>
      <c r="J138" s="64">
        <v>99.799196787100001</v>
      </c>
      <c r="K138" s="64">
        <v>99.853211009199995</v>
      </c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5"/>
      <c r="W138" s="64"/>
      <c r="X138" s="64"/>
      <c r="Y138" s="64"/>
      <c r="Z138" s="64"/>
      <c r="AA138" s="64"/>
      <c r="AB138" s="64"/>
      <c r="AC138" s="64"/>
      <c r="AD138" s="64"/>
      <c r="AE138" s="68"/>
      <c r="AF138" s="68"/>
      <c r="AG138" s="64"/>
    </row>
    <row r="139" spans="2:33" x14ac:dyDescent="0.25">
      <c r="B139" s="63">
        <v>72691</v>
      </c>
      <c r="C139" s="63" t="s">
        <v>89</v>
      </c>
      <c r="D139" s="64">
        <v>72.820512820499999</v>
      </c>
      <c r="E139" s="64">
        <v>73.271889400899994</v>
      </c>
      <c r="F139" s="64">
        <v>81.437360911100001</v>
      </c>
      <c r="G139" s="64">
        <v>92.510288065799998</v>
      </c>
      <c r="H139" s="64">
        <v>99.736321687499995</v>
      </c>
      <c r="I139" s="64">
        <v>100</v>
      </c>
      <c r="J139" s="64">
        <v>99.664991624799995</v>
      </c>
      <c r="K139" s="64">
        <v>99.756097561000004</v>
      </c>
      <c r="L139" s="64">
        <v>100</v>
      </c>
      <c r="M139" s="64">
        <v>99.300699300700003</v>
      </c>
      <c r="N139" s="64">
        <v>86.952931461600002</v>
      </c>
      <c r="O139" s="64">
        <v>99.570968895199996</v>
      </c>
      <c r="P139" s="64">
        <v>99.936305732500003</v>
      </c>
      <c r="Q139" s="64">
        <v>46.511627906999998</v>
      </c>
      <c r="R139" s="64"/>
      <c r="S139" s="64"/>
      <c r="T139" s="64"/>
      <c r="U139" s="64">
        <v>28.382152832500001</v>
      </c>
      <c r="V139" s="65"/>
      <c r="W139" s="64"/>
      <c r="X139" s="64">
        <v>23.529411764700001</v>
      </c>
      <c r="Y139" s="64"/>
      <c r="Z139" s="64"/>
      <c r="AA139" s="64"/>
      <c r="AB139" s="64"/>
      <c r="AC139" s="64"/>
      <c r="AD139" s="64"/>
      <c r="AE139" s="64"/>
      <c r="AF139" s="64"/>
      <c r="AG139" s="64"/>
    </row>
    <row r="140" spans="2:33" x14ac:dyDescent="0.25">
      <c r="B140" s="63">
        <v>72698</v>
      </c>
      <c r="C140" s="63" t="s">
        <v>88</v>
      </c>
      <c r="D140" s="64">
        <v>69.162995594700007</v>
      </c>
      <c r="E140" s="64">
        <v>68.016194331999998</v>
      </c>
      <c r="F140" s="64">
        <v>81.930400525300001</v>
      </c>
      <c r="G140" s="64">
        <v>91.807432432400006</v>
      </c>
      <c r="H140" s="64">
        <v>99.725463280699998</v>
      </c>
      <c r="I140" s="64">
        <v>100</v>
      </c>
      <c r="J140" s="64">
        <v>99.567099567100001</v>
      </c>
      <c r="K140" s="64">
        <v>100</v>
      </c>
      <c r="L140" s="64">
        <v>99.688958009299995</v>
      </c>
      <c r="M140" s="64">
        <v>99.185336048899998</v>
      </c>
      <c r="N140" s="64">
        <v>86.9885433715</v>
      </c>
      <c r="O140" s="64">
        <v>99.704306043200006</v>
      </c>
      <c r="P140" s="64">
        <v>99.812792511699996</v>
      </c>
      <c r="Q140" s="64">
        <v>50</v>
      </c>
      <c r="R140" s="64"/>
      <c r="S140" s="64"/>
      <c r="T140" s="64"/>
      <c r="U140" s="64">
        <v>28.633799032799999</v>
      </c>
      <c r="V140" s="65"/>
      <c r="W140" s="64"/>
      <c r="X140" s="64">
        <v>21.428571428600002</v>
      </c>
      <c r="Y140" s="64"/>
      <c r="Z140" s="64"/>
      <c r="AA140" s="64"/>
      <c r="AB140" s="64"/>
      <c r="AC140" s="64"/>
      <c r="AD140" s="64"/>
      <c r="AE140" s="64"/>
      <c r="AF140" s="64"/>
      <c r="AG140" s="68"/>
    </row>
    <row r="141" spans="2:33" x14ac:dyDescent="0.25">
      <c r="B141" s="63">
        <v>72699</v>
      </c>
      <c r="C141" s="63" t="s">
        <v>88</v>
      </c>
      <c r="D141" s="64">
        <v>69.162995594700007</v>
      </c>
      <c r="E141" s="64">
        <v>68.016194331999998</v>
      </c>
      <c r="F141" s="64">
        <v>81.930400525300001</v>
      </c>
      <c r="G141" s="64">
        <v>91.807432432400006</v>
      </c>
      <c r="H141" s="64">
        <v>99.725463280699998</v>
      </c>
      <c r="I141" s="64">
        <v>100</v>
      </c>
      <c r="J141" s="64">
        <v>99.567099567100001</v>
      </c>
      <c r="K141" s="64">
        <v>100</v>
      </c>
      <c r="L141" s="64">
        <v>99.688958009299995</v>
      </c>
      <c r="M141" s="64">
        <v>99.185336048899998</v>
      </c>
      <c r="N141" s="64">
        <v>86.9885433715</v>
      </c>
      <c r="O141" s="64">
        <v>99.704306043200006</v>
      </c>
      <c r="P141" s="64">
        <v>99.812792511699996</v>
      </c>
      <c r="Q141" s="64">
        <v>50</v>
      </c>
      <c r="R141" s="64"/>
      <c r="S141" s="64"/>
      <c r="T141" s="64"/>
      <c r="U141" s="64"/>
      <c r="V141" s="65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</row>
    <row r="142" spans="2:33" x14ac:dyDescent="0.25">
      <c r="B142" s="63">
        <v>72772</v>
      </c>
      <c r="C142" s="63" t="s">
        <v>89</v>
      </c>
      <c r="D142" s="64">
        <v>69.064748201399993</v>
      </c>
      <c r="E142" s="64">
        <v>66.9683257919</v>
      </c>
      <c r="F142" s="64">
        <v>80.985492316899993</v>
      </c>
      <c r="G142" s="64">
        <v>92.907092907099994</v>
      </c>
      <c r="H142" s="64">
        <v>99.911660777400002</v>
      </c>
      <c r="I142" s="64">
        <v>99.901380670600005</v>
      </c>
      <c r="J142" s="64">
        <v>99.867549668899997</v>
      </c>
      <c r="K142" s="64">
        <v>99.903938520699995</v>
      </c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5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</row>
    <row r="143" spans="2:33" x14ac:dyDescent="0.25">
      <c r="B143" s="63">
        <v>72778</v>
      </c>
      <c r="C143" s="63" t="s">
        <v>89</v>
      </c>
      <c r="D143" s="64"/>
      <c r="E143" s="64"/>
      <c r="F143" s="64"/>
      <c r="G143" s="64"/>
      <c r="H143" s="64"/>
      <c r="I143" s="64"/>
      <c r="J143" s="64"/>
      <c r="K143" s="64"/>
      <c r="L143" s="64">
        <v>99.140401146100004</v>
      </c>
      <c r="M143" s="64">
        <v>99.309612320799999</v>
      </c>
      <c r="N143" s="64">
        <v>88.058340929799996</v>
      </c>
      <c r="O143" s="64">
        <v>99.7022446175</v>
      </c>
      <c r="P143" s="64"/>
      <c r="Q143" s="64"/>
      <c r="R143" s="64"/>
      <c r="S143" s="64"/>
      <c r="T143" s="64"/>
      <c r="U143" s="64"/>
      <c r="V143" s="65"/>
      <c r="W143" s="64"/>
      <c r="X143" s="68"/>
      <c r="Y143" s="64"/>
      <c r="Z143" s="64"/>
      <c r="AA143" s="64"/>
      <c r="AB143" s="64"/>
      <c r="AC143" s="64"/>
      <c r="AD143" s="64"/>
      <c r="AE143" s="64"/>
      <c r="AF143" s="64"/>
      <c r="AG143" s="64"/>
    </row>
    <row r="144" spans="2:33" x14ac:dyDescent="0.25">
      <c r="B144" s="63">
        <v>72791</v>
      </c>
      <c r="C144" s="63" t="s">
        <v>86</v>
      </c>
      <c r="D144" s="64">
        <v>64.727272727300004</v>
      </c>
      <c r="E144" s="64">
        <v>62.989323843400001</v>
      </c>
      <c r="F144" s="64">
        <v>81.051760595800005</v>
      </c>
      <c r="G144" s="64">
        <v>93.397231096900001</v>
      </c>
      <c r="H144" s="64">
        <v>100</v>
      </c>
      <c r="I144" s="64">
        <v>99.9</v>
      </c>
      <c r="J144" s="64">
        <v>100</v>
      </c>
      <c r="K144" s="64">
        <v>99.898063200799996</v>
      </c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5"/>
      <c r="W144" s="64"/>
      <c r="X144" s="64"/>
      <c r="Y144" s="64"/>
      <c r="Z144" s="64"/>
      <c r="AA144" s="68"/>
      <c r="AB144" s="64"/>
      <c r="AC144" s="64"/>
      <c r="AD144" s="64"/>
      <c r="AE144" s="64"/>
      <c r="AF144" s="64"/>
      <c r="AG144" s="64"/>
    </row>
    <row r="145" spans="2:33" x14ac:dyDescent="0.25">
      <c r="B145" s="63">
        <v>72809</v>
      </c>
      <c r="C145" s="63" t="s">
        <v>87</v>
      </c>
      <c r="D145" s="64">
        <v>99.8134328358</v>
      </c>
      <c r="E145" s="64">
        <v>99.818511796699994</v>
      </c>
      <c r="F145" s="64">
        <v>99.753921870200003</v>
      </c>
      <c r="G145" s="64">
        <v>93.317972350199994</v>
      </c>
      <c r="H145" s="64">
        <v>100</v>
      </c>
      <c r="I145" s="64">
        <v>100</v>
      </c>
      <c r="J145" s="64">
        <v>100</v>
      </c>
      <c r="K145" s="64">
        <v>99.892703862700003</v>
      </c>
      <c r="L145" s="64"/>
      <c r="M145" s="64"/>
      <c r="N145" s="64"/>
      <c r="O145" s="64"/>
      <c r="P145" s="64">
        <v>99.9366085578</v>
      </c>
      <c r="Q145" s="64">
        <v>88</v>
      </c>
      <c r="R145" s="64">
        <v>88.235294117600006</v>
      </c>
      <c r="S145" s="64">
        <v>99.845679012299996</v>
      </c>
      <c r="T145" s="64">
        <v>60</v>
      </c>
      <c r="U145" s="64"/>
      <c r="V145" s="65"/>
      <c r="W145" s="64"/>
      <c r="X145" s="64">
        <v>33.333333333299997</v>
      </c>
      <c r="Y145" s="64"/>
      <c r="Z145" s="64"/>
      <c r="AA145" s="64"/>
      <c r="AB145" s="64"/>
      <c r="AC145" s="64"/>
      <c r="AD145" s="64"/>
      <c r="AE145" s="64"/>
      <c r="AF145" s="64"/>
      <c r="AG145" s="64"/>
    </row>
    <row r="146" spans="2:33" x14ac:dyDescent="0.25">
      <c r="B146" s="69"/>
      <c r="C146" s="69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1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</row>
    <row r="147" spans="2:33" x14ac:dyDescent="0.25">
      <c r="B147" s="63" t="s">
        <v>90</v>
      </c>
      <c r="C147" s="63"/>
      <c r="D147" s="72">
        <f>COUNTIFS(D$5:D$145,"&gt;10",D$5:D$145,"&lt;=20")</f>
        <v>9</v>
      </c>
      <c r="E147" s="72">
        <f t="shared" ref="E147:AG147" si="0">COUNTIFS(E$5:E$145,"&gt;10",E$5:E$145,"&lt;=20")</f>
        <v>4</v>
      </c>
      <c r="F147" s="72">
        <f t="shared" si="0"/>
        <v>10</v>
      </c>
      <c r="G147" s="72">
        <f t="shared" si="0"/>
        <v>4</v>
      </c>
      <c r="H147" s="72">
        <f t="shared" si="0"/>
        <v>1</v>
      </c>
      <c r="I147" s="72">
        <f t="shared" si="0"/>
        <v>3</v>
      </c>
      <c r="J147" s="72">
        <f t="shared" si="0"/>
        <v>3</v>
      </c>
      <c r="K147" s="72">
        <f t="shared" si="0"/>
        <v>3</v>
      </c>
      <c r="L147" s="72">
        <f t="shared" si="0"/>
        <v>0</v>
      </c>
      <c r="M147" s="72">
        <f t="shared" si="0"/>
        <v>3</v>
      </c>
      <c r="N147" s="72">
        <f t="shared" si="0"/>
        <v>6</v>
      </c>
      <c r="O147" s="72">
        <f t="shared" si="0"/>
        <v>0</v>
      </c>
      <c r="P147" s="72">
        <f t="shared" si="0"/>
        <v>1</v>
      </c>
      <c r="Q147" s="72">
        <f t="shared" si="0"/>
        <v>2</v>
      </c>
      <c r="R147" s="72">
        <f t="shared" si="0"/>
        <v>4</v>
      </c>
      <c r="S147" s="72">
        <f t="shared" si="0"/>
        <v>2</v>
      </c>
      <c r="T147" s="72">
        <f t="shared" si="0"/>
        <v>3</v>
      </c>
      <c r="U147" s="72">
        <f t="shared" si="0"/>
        <v>18</v>
      </c>
      <c r="V147" s="72">
        <f t="shared" si="0"/>
        <v>1</v>
      </c>
      <c r="W147" s="72">
        <f t="shared" si="0"/>
        <v>1</v>
      </c>
      <c r="X147" s="72">
        <f t="shared" si="0"/>
        <v>0</v>
      </c>
      <c r="Y147" s="72">
        <f t="shared" si="0"/>
        <v>0</v>
      </c>
      <c r="Z147" s="72">
        <f t="shared" si="0"/>
        <v>0</v>
      </c>
      <c r="AA147" s="72">
        <f t="shared" si="0"/>
        <v>0</v>
      </c>
      <c r="AB147" s="72">
        <f t="shared" si="0"/>
        <v>1</v>
      </c>
      <c r="AC147" s="72">
        <f>COUNTIFS(AC$5:AC$145,"&gt;10",AC$5:AC$145,"&lt;=20")</f>
        <v>0</v>
      </c>
      <c r="AD147" s="72">
        <f t="shared" si="0"/>
        <v>2</v>
      </c>
      <c r="AE147" s="72">
        <f t="shared" si="0"/>
        <v>2</v>
      </c>
      <c r="AF147" s="72">
        <f t="shared" si="0"/>
        <v>1</v>
      </c>
      <c r="AG147" s="72">
        <f t="shared" si="0"/>
        <v>2</v>
      </c>
    </row>
    <row r="148" spans="2:33" x14ac:dyDescent="0.25">
      <c r="B148" s="63" t="s">
        <v>91</v>
      </c>
      <c r="C148" s="63"/>
      <c r="D148" s="72">
        <f>COUNTIFS(D$5:D$145,"&gt;20",D$5:D$145,"&lt;=30")</f>
        <v>1</v>
      </c>
      <c r="E148" s="72">
        <f t="shared" ref="E148:AG148" si="1">COUNTIFS(E$5:E$145,"&gt;20",E$5:E$145,"&lt;=30")</f>
        <v>5</v>
      </c>
      <c r="F148" s="72">
        <f t="shared" si="1"/>
        <v>6</v>
      </c>
      <c r="G148" s="72">
        <f t="shared" si="1"/>
        <v>1</v>
      </c>
      <c r="H148" s="72">
        <f t="shared" si="1"/>
        <v>1</v>
      </c>
      <c r="I148" s="72">
        <f t="shared" si="1"/>
        <v>1</v>
      </c>
      <c r="J148" s="72">
        <f t="shared" si="1"/>
        <v>3</v>
      </c>
      <c r="K148" s="72">
        <f t="shared" si="1"/>
        <v>1</v>
      </c>
      <c r="L148" s="72">
        <f t="shared" si="1"/>
        <v>4</v>
      </c>
      <c r="M148" s="72">
        <f t="shared" si="1"/>
        <v>5</v>
      </c>
      <c r="N148" s="72">
        <f t="shared" si="1"/>
        <v>2</v>
      </c>
      <c r="O148" s="72">
        <f t="shared" si="1"/>
        <v>4</v>
      </c>
      <c r="P148" s="72">
        <f t="shared" si="1"/>
        <v>1</v>
      </c>
      <c r="Q148" s="72">
        <f t="shared" si="1"/>
        <v>5</v>
      </c>
      <c r="R148" s="72">
        <f t="shared" si="1"/>
        <v>3</v>
      </c>
      <c r="S148" s="72">
        <f t="shared" si="1"/>
        <v>1</v>
      </c>
      <c r="T148" s="72">
        <f t="shared" si="1"/>
        <v>2</v>
      </c>
      <c r="U148" s="72">
        <f t="shared" si="1"/>
        <v>12</v>
      </c>
      <c r="V148" s="72">
        <f t="shared" si="1"/>
        <v>5</v>
      </c>
      <c r="W148" s="72">
        <f t="shared" si="1"/>
        <v>1</v>
      </c>
      <c r="X148" s="72">
        <f t="shared" si="1"/>
        <v>9</v>
      </c>
      <c r="Y148" s="72">
        <f t="shared" si="1"/>
        <v>4</v>
      </c>
      <c r="Z148" s="72">
        <f t="shared" si="1"/>
        <v>4</v>
      </c>
      <c r="AA148" s="72">
        <f t="shared" si="1"/>
        <v>4</v>
      </c>
      <c r="AB148" s="72">
        <f t="shared" si="1"/>
        <v>2</v>
      </c>
      <c r="AC148" s="72">
        <f>COUNTIFS(AC$5:AC$145,"&gt;20",AC$5:AC$145,"&lt;=30")</f>
        <v>4</v>
      </c>
      <c r="AD148" s="72">
        <f t="shared" si="1"/>
        <v>3</v>
      </c>
      <c r="AE148" s="72">
        <f t="shared" si="1"/>
        <v>3</v>
      </c>
      <c r="AF148" s="72">
        <f t="shared" si="1"/>
        <v>3</v>
      </c>
      <c r="AG148" s="72">
        <f t="shared" si="1"/>
        <v>1</v>
      </c>
    </row>
    <row r="149" spans="2:33" x14ac:dyDescent="0.25">
      <c r="B149" s="63" t="s">
        <v>92</v>
      </c>
      <c r="C149" s="63"/>
      <c r="D149" s="72">
        <f>COUNTIFS(D$5:D$145,"&gt;30",D$5:D$145,"&lt;=40")</f>
        <v>2</v>
      </c>
      <c r="E149" s="72">
        <f t="shared" ref="E149:AG149" si="2">COUNTIFS(E$5:E$145,"&gt;30",E$5:E$145,"&lt;=40")</f>
        <v>1</v>
      </c>
      <c r="F149" s="72">
        <f t="shared" si="2"/>
        <v>2</v>
      </c>
      <c r="G149" s="72">
        <f t="shared" si="2"/>
        <v>4</v>
      </c>
      <c r="H149" s="72">
        <f t="shared" si="2"/>
        <v>3</v>
      </c>
      <c r="I149" s="72">
        <f t="shared" si="2"/>
        <v>4</v>
      </c>
      <c r="J149" s="72">
        <f t="shared" si="2"/>
        <v>1</v>
      </c>
      <c r="K149" s="72">
        <f t="shared" si="2"/>
        <v>1</v>
      </c>
      <c r="L149" s="72">
        <f t="shared" si="2"/>
        <v>3</v>
      </c>
      <c r="M149" s="72">
        <f t="shared" si="2"/>
        <v>5</v>
      </c>
      <c r="N149" s="72">
        <f t="shared" si="2"/>
        <v>2</v>
      </c>
      <c r="O149" s="72">
        <f t="shared" si="2"/>
        <v>3</v>
      </c>
      <c r="P149" s="72">
        <f t="shared" si="2"/>
        <v>4</v>
      </c>
      <c r="Q149" s="72">
        <f t="shared" si="2"/>
        <v>5</v>
      </c>
      <c r="R149" s="72">
        <f t="shared" si="2"/>
        <v>6</v>
      </c>
      <c r="S149" s="72">
        <f t="shared" si="2"/>
        <v>4</v>
      </c>
      <c r="T149" s="72">
        <f t="shared" si="2"/>
        <v>3</v>
      </c>
      <c r="U149" s="72">
        <f t="shared" si="2"/>
        <v>4</v>
      </c>
      <c r="V149" s="72">
        <f t="shared" si="2"/>
        <v>7</v>
      </c>
      <c r="W149" s="72">
        <f t="shared" si="2"/>
        <v>3</v>
      </c>
      <c r="X149" s="72">
        <f t="shared" si="2"/>
        <v>7</v>
      </c>
      <c r="Y149" s="72">
        <f t="shared" si="2"/>
        <v>2</v>
      </c>
      <c r="Z149" s="72">
        <f t="shared" si="2"/>
        <v>2</v>
      </c>
      <c r="AA149" s="72">
        <f t="shared" si="2"/>
        <v>2</v>
      </c>
      <c r="AB149" s="72">
        <f t="shared" si="2"/>
        <v>3</v>
      </c>
      <c r="AC149" s="72">
        <f>COUNTIFS(AC$5:AC$145,"&gt;30",AC$5:AC$145,"&lt;=40")</f>
        <v>2</v>
      </c>
      <c r="AD149" s="72">
        <f t="shared" si="2"/>
        <v>1</v>
      </c>
      <c r="AE149" s="72">
        <f t="shared" si="2"/>
        <v>1</v>
      </c>
      <c r="AF149" s="72">
        <f t="shared" si="2"/>
        <v>2</v>
      </c>
      <c r="AG149" s="72">
        <f t="shared" si="2"/>
        <v>2</v>
      </c>
    </row>
    <row r="150" spans="2:33" x14ac:dyDescent="0.25">
      <c r="B150" s="63" t="s">
        <v>93</v>
      </c>
      <c r="C150" s="63"/>
      <c r="D150" s="72">
        <f>COUNTIFS(D$5:D$145,"&gt;40",D$5:D$145,"&lt;=50")</f>
        <v>4</v>
      </c>
      <c r="E150" s="72">
        <f t="shared" ref="E150:AG150" si="3">COUNTIFS(E$5:E$145,"&gt;40",E$5:E$145,"&lt;=50")</f>
        <v>5</v>
      </c>
      <c r="F150" s="72">
        <f t="shared" si="3"/>
        <v>6</v>
      </c>
      <c r="G150" s="72">
        <f t="shared" si="3"/>
        <v>3</v>
      </c>
      <c r="H150" s="72">
        <f t="shared" si="3"/>
        <v>2</v>
      </c>
      <c r="I150" s="72">
        <f t="shared" si="3"/>
        <v>1</v>
      </c>
      <c r="J150" s="72">
        <f t="shared" si="3"/>
        <v>3</v>
      </c>
      <c r="K150" s="72">
        <f t="shared" si="3"/>
        <v>4</v>
      </c>
      <c r="L150" s="72">
        <f t="shared" si="3"/>
        <v>3</v>
      </c>
      <c r="M150" s="72">
        <f t="shared" si="3"/>
        <v>3</v>
      </c>
      <c r="N150" s="72">
        <f t="shared" si="3"/>
        <v>4</v>
      </c>
      <c r="O150" s="72">
        <f t="shared" si="3"/>
        <v>2</v>
      </c>
      <c r="P150" s="72">
        <f t="shared" si="3"/>
        <v>3</v>
      </c>
      <c r="Q150" s="72">
        <f t="shared" si="3"/>
        <v>10</v>
      </c>
      <c r="R150" s="72">
        <f t="shared" si="3"/>
        <v>2</v>
      </c>
      <c r="S150" s="72">
        <f t="shared" si="3"/>
        <v>2</v>
      </c>
      <c r="T150" s="72">
        <f t="shared" si="3"/>
        <v>9</v>
      </c>
      <c r="U150" s="72">
        <f t="shared" si="3"/>
        <v>3</v>
      </c>
      <c r="V150" s="72">
        <f t="shared" si="3"/>
        <v>4</v>
      </c>
      <c r="W150" s="72">
        <f t="shared" si="3"/>
        <v>4</v>
      </c>
      <c r="X150" s="72">
        <f t="shared" si="3"/>
        <v>2</v>
      </c>
      <c r="Y150" s="72">
        <f t="shared" si="3"/>
        <v>3</v>
      </c>
      <c r="Z150" s="72">
        <f t="shared" si="3"/>
        <v>3</v>
      </c>
      <c r="AA150" s="72">
        <f t="shared" si="3"/>
        <v>3</v>
      </c>
      <c r="AB150" s="72">
        <f t="shared" si="3"/>
        <v>3</v>
      </c>
      <c r="AC150" s="72">
        <f>COUNTIFS(AC$5:AC$145,"&gt;40",AC$5:AC$145,"&lt;=50")</f>
        <v>3</v>
      </c>
      <c r="AD150" s="72">
        <f t="shared" si="3"/>
        <v>0</v>
      </c>
      <c r="AE150" s="72">
        <f t="shared" si="3"/>
        <v>0</v>
      </c>
      <c r="AF150" s="72">
        <f t="shared" si="3"/>
        <v>1</v>
      </c>
      <c r="AG150" s="72">
        <f t="shared" si="3"/>
        <v>4</v>
      </c>
    </row>
    <row r="151" spans="2:33" x14ac:dyDescent="0.25">
      <c r="B151" s="63" t="s">
        <v>94</v>
      </c>
      <c r="C151" s="63"/>
      <c r="D151" s="72">
        <f>COUNTIFS(D$5:D$145,"&gt;50",D$5:D$145,"&lt;=60")</f>
        <v>3</v>
      </c>
      <c r="E151" s="72">
        <f t="shared" ref="E151:AG151" si="4">COUNTIFS(E$5:E$145,"&gt;50",E$5:E$145,"&lt;=60")</f>
        <v>6</v>
      </c>
      <c r="F151" s="72">
        <f t="shared" si="4"/>
        <v>3</v>
      </c>
      <c r="G151" s="72">
        <f t="shared" si="4"/>
        <v>4</v>
      </c>
      <c r="H151" s="72">
        <f t="shared" si="4"/>
        <v>3</v>
      </c>
      <c r="I151" s="72">
        <f t="shared" si="4"/>
        <v>3</v>
      </c>
      <c r="J151" s="72">
        <f t="shared" si="4"/>
        <v>3</v>
      </c>
      <c r="K151" s="72">
        <f t="shared" si="4"/>
        <v>3</v>
      </c>
      <c r="L151" s="72">
        <f t="shared" si="4"/>
        <v>0</v>
      </c>
      <c r="M151" s="72">
        <f t="shared" si="4"/>
        <v>1</v>
      </c>
      <c r="N151" s="72">
        <f t="shared" si="4"/>
        <v>2</v>
      </c>
      <c r="O151" s="72">
        <f t="shared" si="4"/>
        <v>1</v>
      </c>
      <c r="P151" s="72">
        <f t="shared" si="4"/>
        <v>1</v>
      </c>
      <c r="Q151" s="72">
        <f t="shared" si="4"/>
        <v>3</v>
      </c>
      <c r="R151" s="72">
        <f t="shared" si="4"/>
        <v>2</v>
      </c>
      <c r="S151" s="72">
        <f t="shared" si="4"/>
        <v>1</v>
      </c>
      <c r="T151" s="72">
        <f t="shared" si="4"/>
        <v>3</v>
      </c>
      <c r="U151" s="72">
        <f t="shared" si="4"/>
        <v>1</v>
      </c>
      <c r="V151" s="72">
        <f t="shared" si="4"/>
        <v>2</v>
      </c>
      <c r="W151" s="72">
        <f t="shared" si="4"/>
        <v>1</v>
      </c>
      <c r="X151" s="72">
        <f t="shared" si="4"/>
        <v>4</v>
      </c>
      <c r="Y151" s="72">
        <f t="shared" si="4"/>
        <v>0</v>
      </c>
      <c r="Z151" s="72">
        <f t="shared" si="4"/>
        <v>0</v>
      </c>
      <c r="AA151" s="72">
        <f t="shared" si="4"/>
        <v>0</v>
      </c>
      <c r="AB151" s="72">
        <f t="shared" si="4"/>
        <v>0</v>
      </c>
      <c r="AC151" s="72">
        <f>COUNTIFS(AC$5:AC$145,"&gt;50",AC$5:AC$145,"&lt;=60")</f>
        <v>0</v>
      </c>
      <c r="AD151" s="72">
        <f t="shared" si="4"/>
        <v>3</v>
      </c>
      <c r="AE151" s="72">
        <f t="shared" si="4"/>
        <v>3</v>
      </c>
      <c r="AF151" s="72">
        <f t="shared" si="4"/>
        <v>2</v>
      </c>
      <c r="AG151" s="72">
        <f t="shared" si="4"/>
        <v>1</v>
      </c>
    </row>
    <row r="152" spans="2:33" x14ac:dyDescent="0.25">
      <c r="B152" s="63" t="s">
        <v>95</v>
      </c>
      <c r="C152" s="63"/>
      <c r="D152" s="72">
        <f>COUNTIFS(D$5:D$145,"&gt;60",D$5:D$145,"&lt;=70")</f>
        <v>20</v>
      </c>
      <c r="E152" s="72">
        <f t="shared" ref="E152:AG152" si="5">COUNTIFS(E$5:E$145,"&gt;60",E$5:E$145,"&lt;=70")</f>
        <v>17</v>
      </c>
      <c r="F152" s="72">
        <f t="shared" si="5"/>
        <v>1</v>
      </c>
      <c r="G152" s="72">
        <f t="shared" si="5"/>
        <v>3</v>
      </c>
      <c r="H152" s="72">
        <f t="shared" si="5"/>
        <v>4</v>
      </c>
      <c r="I152" s="72">
        <f t="shared" si="5"/>
        <v>4</v>
      </c>
      <c r="J152" s="72">
        <f t="shared" si="5"/>
        <v>4</v>
      </c>
      <c r="K152" s="72">
        <f t="shared" si="5"/>
        <v>4</v>
      </c>
      <c r="L152" s="72">
        <f t="shared" si="5"/>
        <v>1</v>
      </c>
      <c r="M152" s="72">
        <f t="shared" si="5"/>
        <v>1</v>
      </c>
      <c r="N152" s="72">
        <f t="shared" si="5"/>
        <v>0</v>
      </c>
      <c r="O152" s="72">
        <f t="shared" si="5"/>
        <v>1</v>
      </c>
      <c r="P152" s="72">
        <f t="shared" si="5"/>
        <v>0</v>
      </c>
      <c r="Q152" s="72">
        <f t="shared" si="5"/>
        <v>2</v>
      </c>
      <c r="R152" s="72">
        <f t="shared" si="5"/>
        <v>1</v>
      </c>
      <c r="S152" s="72">
        <f t="shared" si="5"/>
        <v>0</v>
      </c>
      <c r="T152" s="72">
        <f t="shared" si="5"/>
        <v>0</v>
      </c>
      <c r="U152" s="72">
        <f t="shared" si="5"/>
        <v>7</v>
      </c>
      <c r="V152" s="72">
        <f t="shared" si="5"/>
        <v>1</v>
      </c>
      <c r="W152" s="72">
        <f t="shared" si="5"/>
        <v>0</v>
      </c>
      <c r="X152" s="72">
        <f t="shared" si="5"/>
        <v>4</v>
      </c>
      <c r="Y152" s="72">
        <f t="shared" si="5"/>
        <v>1</v>
      </c>
      <c r="Z152" s="72">
        <f t="shared" si="5"/>
        <v>1</v>
      </c>
      <c r="AA152" s="72">
        <f t="shared" si="5"/>
        <v>1</v>
      </c>
      <c r="AB152" s="72">
        <f t="shared" si="5"/>
        <v>1</v>
      </c>
      <c r="AC152" s="72">
        <f>COUNTIFS(AC$5:AC$145,"&gt;60",AC$5:AC$145,"&lt;=70")</f>
        <v>1</v>
      </c>
      <c r="AD152" s="72">
        <f t="shared" si="5"/>
        <v>1</v>
      </c>
      <c r="AE152" s="72">
        <f t="shared" si="5"/>
        <v>1</v>
      </c>
      <c r="AF152" s="72">
        <f t="shared" si="5"/>
        <v>1</v>
      </c>
      <c r="AG152" s="72">
        <f t="shared" si="5"/>
        <v>0</v>
      </c>
    </row>
    <row r="153" spans="2:33" x14ac:dyDescent="0.25">
      <c r="B153" s="63" t="s">
        <v>96</v>
      </c>
      <c r="C153" s="63"/>
      <c r="D153" s="72">
        <f>COUNTIFS(D$5:D$145,"&gt;70",D$5:D$145,"&lt;=80")</f>
        <v>32</v>
      </c>
      <c r="E153" s="72">
        <f t="shared" ref="E153:AG153" si="6">COUNTIFS(E$5:E$145,"&gt;70",E$5:E$145,"&lt;=80")</f>
        <v>35</v>
      </c>
      <c r="F153" s="72">
        <f t="shared" si="6"/>
        <v>35</v>
      </c>
      <c r="G153" s="72">
        <f t="shared" si="6"/>
        <v>1</v>
      </c>
      <c r="H153" s="72">
        <f t="shared" si="6"/>
        <v>2</v>
      </c>
      <c r="I153" s="72">
        <f t="shared" si="6"/>
        <v>0</v>
      </c>
      <c r="J153" s="72">
        <f t="shared" si="6"/>
        <v>1</v>
      </c>
      <c r="K153" s="72">
        <f t="shared" si="6"/>
        <v>0</v>
      </c>
      <c r="L153" s="72">
        <f t="shared" si="6"/>
        <v>1</v>
      </c>
      <c r="M153" s="72">
        <f t="shared" si="6"/>
        <v>2</v>
      </c>
      <c r="N153" s="72">
        <f t="shared" si="6"/>
        <v>6</v>
      </c>
      <c r="O153" s="72">
        <f t="shared" si="6"/>
        <v>1</v>
      </c>
      <c r="P153" s="72">
        <f t="shared" si="6"/>
        <v>0</v>
      </c>
      <c r="Q153" s="72">
        <f t="shared" si="6"/>
        <v>2</v>
      </c>
      <c r="R153" s="72">
        <f t="shared" si="6"/>
        <v>2</v>
      </c>
      <c r="S153" s="72">
        <f t="shared" si="6"/>
        <v>0</v>
      </c>
      <c r="T153" s="72">
        <f t="shared" si="6"/>
        <v>0</v>
      </c>
      <c r="U153" s="72">
        <f t="shared" si="6"/>
        <v>10</v>
      </c>
      <c r="V153" s="72">
        <f t="shared" si="6"/>
        <v>0</v>
      </c>
      <c r="W153" s="72">
        <f t="shared" si="6"/>
        <v>0</v>
      </c>
      <c r="X153" s="72">
        <f t="shared" si="6"/>
        <v>0</v>
      </c>
      <c r="Y153" s="72">
        <f t="shared" si="6"/>
        <v>0</v>
      </c>
      <c r="Z153" s="72">
        <f t="shared" si="6"/>
        <v>0</v>
      </c>
      <c r="AA153" s="72">
        <f t="shared" si="6"/>
        <v>0</v>
      </c>
      <c r="AB153" s="72">
        <f t="shared" si="6"/>
        <v>0</v>
      </c>
      <c r="AC153" s="72">
        <f>COUNTIFS(AC$5:AC$145,"&gt;70",AC$5:AC$145,"&lt;=80")</f>
        <v>0</v>
      </c>
      <c r="AD153" s="72">
        <f t="shared" si="6"/>
        <v>0</v>
      </c>
      <c r="AE153" s="72">
        <f t="shared" si="6"/>
        <v>0</v>
      </c>
      <c r="AF153" s="72">
        <f t="shared" si="6"/>
        <v>0</v>
      </c>
      <c r="AG153" s="72">
        <f t="shared" si="6"/>
        <v>0</v>
      </c>
    </row>
    <row r="154" spans="2:33" x14ac:dyDescent="0.25">
      <c r="B154" s="63" t="s">
        <v>97</v>
      </c>
      <c r="C154" s="63"/>
      <c r="D154" s="72">
        <f>COUNTIFS(D$5:D$145,"&gt;80",D$5:D$145,"&lt;=90")</f>
        <v>20</v>
      </c>
      <c r="E154" s="72">
        <f t="shared" ref="E154:AG154" si="7">COUNTIFS(E$5:E$145,"&gt;80",E$5:E$145,"&lt;=90")</f>
        <v>13</v>
      </c>
      <c r="F154" s="72">
        <f t="shared" si="7"/>
        <v>16</v>
      </c>
      <c r="G154" s="72">
        <f t="shared" si="7"/>
        <v>36</v>
      </c>
      <c r="H154" s="72">
        <f t="shared" si="7"/>
        <v>1</v>
      </c>
      <c r="I154" s="72">
        <f t="shared" si="7"/>
        <v>0</v>
      </c>
      <c r="J154" s="72">
        <f t="shared" si="7"/>
        <v>1</v>
      </c>
      <c r="K154" s="72">
        <f t="shared" si="7"/>
        <v>1</v>
      </c>
      <c r="L154" s="72">
        <f t="shared" si="7"/>
        <v>2</v>
      </c>
      <c r="M154" s="72">
        <f t="shared" si="7"/>
        <v>4</v>
      </c>
      <c r="N154" s="72">
        <f t="shared" si="7"/>
        <v>30</v>
      </c>
      <c r="O154" s="72">
        <f t="shared" si="7"/>
        <v>2</v>
      </c>
      <c r="P154" s="72">
        <f t="shared" si="7"/>
        <v>1</v>
      </c>
      <c r="Q154" s="72">
        <f t="shared" si="7"/>
        <v>2</v>
      </c>
      <c r="R154" s="72">
        <f t="shared" si="7"/>
        <v>1</v>
      </c>
      <c r="S154" s="72">
        <f t="shared" si="7"/>
        <v>1</v>
      </c>
      <c r="T154" s="72">
        <f t="shared" si="7"/>
        <v>0</v>
      </c>
      <c r="U154" s="72">
        <f t="shared" si="7"/>
        <v>3</v>
      </c>
      <c r="V154" s="72">
        <f t="shared" si="7"/>
        <v>0</v>
      </c>
      <c r="W154" s="72">
        <f t="shared" si="7"/>
        <v>0</v>
      </c>
      <c r="X154" s="72">
        <f t="shared" si="7"/>
        <v>1</v>
      </c>
      <c r="Y154" s="72">
        <f t="shared" si="7"/>
        <v>0</v>
      </c>
      <c r="Z154" s="72">
        <f t="shared" si="7"/>
        <v>0</v>
      </c>
      <c r="AA154" s="72">
        <f t="shared" si="7"/>
        <v>0</v>
      </c>
      <c r="AB154" s="72">
        <f t="shared" si="7"/>
        <v>0</v>
      </c>
      <c r="AC154" s="72">
        <f>COUNTIFS(AC$5:AC$145,"&gt;80",AC$5:AC$145,"&lt;=90")</f>
        <v>0</v>
      </c>
      <c r="AD154" s="72">
        <f t="shared" si="7"/>
        <v>0</v>
      </c>
      <c r="AE154" s="72">
        <f t="shared" si="7"/>
        <v>0</v>
      </c>
      <c r="AF154" s="72">
        <f t="shared" si="7"/>
        <v>0</v>
      </c>
      <c r="AG154" s="72">
        <f t="shared" si="7"/>
        <v>0</v>
      </c>
    </row>
    <row r="155" spans="2:33" x14ac:dyDescent="0.25">
      <c r="B155" s="63" t="s">
        <v>98</v>
      </c>
      <c r="C155" s="63"/>
      <c r="D155" s="72">
        <f>COUNTIFS(D$5:D$145,"&gt;90",D$5:D$145,"&lt;=100")</f>
        <v>9</v>
      </c>
      <c r="E155" s="72">
        <f t="shared" ref="E155:AG155" si="8">COUNTIFS(E$5:E$145,"&gt;90",E$5:E$145,"&lt;=100")</f>
        <v>13</v>
      </c>
      <c r="F155" s="72">
        <f t="shared" si="8"/>
        <v>31</v>
      </c>
      <c r="G155" s="72">
        <f t="shared" si="8"/>
        <v>44</v>
      </c>
      <c r="H155" s="72">
        <f t="shared" si="8"/>
        <v>80</v>
      </c>
      <c r="I155" s="72">
        <f t="shared" si="8"/>
        <v>82</v>
      </c>
      <c r="J155" s="72">
        <f t="shared" si="8"/>
        <v>79</v>
      </c>
      <c r="K155" s="72">
        <f t="shared" si="8"/>
        <v>81</v>
      </c>
      <c r="L155" s="72">
        <f t="shared" si="8"/>
        <v>39</v>
      </c>
      <c r="M155" s="72">
        <f t="shared" si="8"/>
        <v>32</v>
      </c>
      <c r="N155" s="72">
        <f t="shared" si="8"/>
        <v>3</v>
      </c>
      <c r="O155" s="72">
        <f t="shared" si="8"/>
        <v>37</v>
      </c>
      <c r="P155" s="72">
        <f t="shared" si="8"/>
        <v>18</v>
      </c>
      <c r="Q155" s="72">
        <f t="shared" si="8"/>
        <v>1</v>
      </c>
      <c r="R155" s="72">
        <f t="shared" si="8"/>
        <v>2</v>
      </c>
      <c r="S155" s="72">
        <f t="shared" si="8"/>
        <v>5</v>
      </c>
      <c r="T155" s="72">
        <f t="shared" si="8"/>
        <v>2</v>
      </c>
      <c r="U155" s="72">
        <f t="shared" si="8"/>
        <v>13</v>
      </c>
      <c r="V155" s="72">
        <f t="shared" si="8"/>
        <v>0</v>
      </c>
      <c r="W155" s="72">
        <f t="shared" si="8"/>
        <v>2</v>
      </c>
      <c r="X155" s="72">
        <f t="shared" si="8"/>
        <v>2</v>
      </c>
      <c r="Y155" s="72">
        <f t="shared" si="8"/>
        <v>7</v>
      </c>
      <c r="Z155" s="72">
        <f t="shared" si="8"/>
        <v>7</v>
      </c>
      <c r="AA155" s="72">
        <f t="shared" si="8"/>
        <v>7</v>
      </c>
      <c r="AB155" s="72">
        <f t="shared" si="8"/>
        <v>7</v>
      </c>
      <c r="AC155" s="72">
        <f>COUNTIFS(AC$5:AC$145,"&gt;90",AC$5:AC$145,"&lt;=100")</f>
        <v>7</v>
      </c>
      <c r="AD155" s="72">
        <f t="shared" si="8"/>
        <v>8</v>
      </c>
      <c r="AE155" s="72">
        <f t="shared" si="8"/>
        <v>8</v>
      </c>
      <c r="AF155" s="72">
        <f t="shared" si="8"/>
        <v>8</v>
      </c>
      <c r="AG155" s="72">
        <f t="shared" si="8"/>
        <v>8</v>
      </c>
    </row>
  </sheetData>
  <conditionalFormatting sqref="Y5:AG145 D20:T20 V20:X20 D21:X72 D79:X145 D73:J78 L73:X78 D5:X19">
    <cfRule type="colorScale" priority="2">
      <colorScale>
        <cfvo type="min"/>
        <cfvo type="max"/>
        <color rgb="FFFCFCFF"/>
        <color rgb="FF63BE7B"/>
      </colorScale>
    </cfRule>
  </conditionalFormatting>
  <conditionalFormatting sqref="D29:AG14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47:AG155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5" right="0.25" top="0.75" bottom="0.75" header="0.3" footer="0.3"/>
  <pageSetup paperSize="9" scale="3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zoomScale="85" zoomScaleNormal="85" workbookViewId="0">
      <pane ySplit="4" topLeftCell="A5" activePane="bottomLeft" state="frozen"/>
      <selection activeCell="B2" sqref="B2:T19"/>
      <selection pane="bottomLeft"/>
    </sheetView>
  </sheetViews>
  <sheetFormatPr defaultRowHeight="14.4" x14ac:dyDescent="0.3"/>
  <cols>
    <col min="1" max="1" width="1.77734375" customWidth="1"/>
    <col min="2" max="2" width="14.5546875" customWidth="1"/>
    <col min="3" max="3" width="19.21875" customWidth="1"/>
    <col min="4" max="4" width="31.5546875" customWidth="1"/>
    <col min="5" max="5" width="80.6640625" bestFit="1" customWidth="1"/>
    <col min="9" max="9" width="23.77734375" customWidth="1"/>
  </cols>
  <sheetData>
    <row r="1" spans="1:5" x14ac:dyDescent="0.3">
      <c r="A1" s="32"/>
      <c r="B1" s="32"/>
      <c r="C1" s="32"/>
      <c r="D1" s="32"/>
      <c r="E1" s="32"/>
    </row>
    <row r="2" spans="1:5" x14ac:dyDescent="0.3">
      <c r="A2" s="32"/>
      <c r="B2" s="33" t="s">
        <v>244</v>
      </c>
      <c r="C2" s="32"/>
      <c r="D2" s="32"/>
      <c r="E2" s="32"/>
    </row>
    <row r="3" spans="1:5" ht="15" thickBot="1" x14ac:dyDescent="0.35">
      <c r="A3" s="32"/>
      <c r="B3" s="32" t="s">
        <v>137</v>
      </c>
      <c r="C3" s="32"/>
      <c r="D3" s="32"/>
      <c r="E3" s="32"/>
    </row>
    <row r="4" spans="1:5" ht="27" thickBot="1" x14ac:dyDescent="0.35">
      <c r="A4" s="32"/>
      <c r="B4" s="47" t="s">
        <v>139</v>
      </c>
      <c r="C4" s="47" t="s">
        <v>138</v>
      </c>
      <c r="D4" s="48" t="s">
        <v>12</v>
      </c>
      <c r="E4" s="48" t="s">
        <v>100</v>
      </c>
    </row>
    <row r="5" spans="1:5" x14ac:dyDescent="0.3">
      <c r="A5" s="32"/>
      <c r="B5" s="34">
        <v>1</v>
      </c>
      <c r="C5" s="35">
        <v>1</v>
      </c>
      <c r="D5" s="36" t="s">
        <v>101</v>
      </c>
      <c r="E5" s="37" t="s">
        <v>102</v>
      </c>
    </row>
    <row r="6" spans="1:5" x14ac:dyDescent="0.3">
      <c r="A6" s="32"/>
      <c r="B6" s="32"/>
      <c r="C6" s="35">
        <v>1</v>
      </c>
      <c r="D6" s="36" t="s">
        <v>103</v>
      </c>
      <c r="E6" s="37" t="s">
        <v>102</v>
      </c>
    </row>
    <row r="7" spans="1:5" x14ac:dyDescent="0.3">
      <c r="A7" s="32"/>
      <c r="B7" s="34">
        <v>2</v>
      </c>
      <c r="C7" s="35">
        <v>1</v>
      </c>
      <c r="D7" s="36" t="s">
        <v>104</v>
      </c>
      <c r="E7" s="37" t="s">
        <v>222</v>
      </c>
    </row>
    <row r="8" spans="1:5" x14ac:dyDescent="0.3">
      <c r="A8" s="32"/>
      <c r="B8" s="32"/>
      <c r="C8" s="35">
        <v>1</v>
      </c>
      <c r="D8" s="36" t="s">
        <v>105</v>
      </c>
      <c r="E8" s="37" t="s">
        <v>222</v>
      </c>
    </row>
    <row r="9" spans="1:5" x14ac:dyDescent="0.3">
      <c r="A9" s="32"/>
      <c r="B9" s="32"/>
      <c r="C9" s="35">
        <v>1</v>
      </c>
      <c r="D9" s="36" t="s">
        <v>106</v>
      </c>
      <c r="E9" s="37" t="s">
        <v>126</v>
      </c>
    </row>
    <row r="10" spans="1:5" x14ac:dyDescent="0.3">
      <c r="A10" s="32"/>
      <c r="B10" s="32"/>
      <c r="C10" s="35">
        <v>1</v>
      </c>
      <c r="D10" s="36" t="s">
        <v>80</v>
      </c>
      <c r="E10" s="37" t="s">
        <v>222</v>
      </c>
    </row>
    <row r="11" spans="1:5" x14ac:dyDescent="0.3">
      <c r="A11" s="32"/>
      <c r="B11" s="32"/>
      <c r="C11" s="35">
        <v>1</v>
      </c>
      <c r="D11" s="36" t="s">
        <v>107</v>
      </c>
      <c r="E11" s="37" t="s">
        <v>72</v>
      </c>
    </row>
    <row r="12" spans="1:5" x14ac:dyDescent="0.3">
      <c r="A12" s="32"/>
      <c r="B12" s="34">
        <v>3</v>
      </c>
      <c r="C12" s="35">
        <v>1</v>
      </c>
      <c r="D12" s="36" t="s">
        <v>108</v>
      </c>
      <c r="E12" s="37" t="s">
        <v>102</v>
      </c>
    </row>
    <row r="13" spans="1:5" x14ac:dyDescent="0.3">
      <c r="A13" s="32"/>
      <c r="B13" s="32"/>
      <c r="C13" s="35">
        <v>1</v>
      </c>
      <c r="D13" s="36" t="s">
        <v>109</v>
      </c>
      <c r="E13" s="37" t="s">
        <v>110</v>
      </c>
    </row>
    <row r="14" spans="1:5" x14ac:dyDescent="0.3">
      <c r="A14" s="32"/>
      <c r="B14" s="32"/>
      <c r="C14" s="35">
        <v>1</v>
      </c>
      <c r="D14" s="36" t="s">
        <v>111</v>
      </c>
      <c r="E14" s="37" t="s">
        <v>110</v>
      </c>
    </row>
    <row r="15" spans="1:5" x14ac:dyDescent="0.3">
      <c r="A15" s="32"/>
      <c r="B15" s="32"/>
      <c r="C15" s="35">
        <v>1</v>
      </c>
      <c r="D15" s="36" t="s">
        <v>112</v>
      </c>
      <c r="E15" s="37" t="s">
        <v>110</v>
      </c>
    </row>
    <row r="16" spans="1:5" x14ac:dyDescent="0.3">
      <c r="A16" s="32"/>
      <c r="B16" s="32"/>
      <c r="C16" s="35">
        <v>1</v>
      </c>
      <c r="D16" s="36" t="s">
        <v>113</v>
      </c>
      <c r="E16" s="37" t="s">
        <v>110</v>
      </c>
    </row>
    <row r="17" spans="1:5" x14ac:dyDescent="0.3">
      <c r="A17" s="32"/>
      <c r="B17" s="34">
        <v>4</v>
      </c>
      <c r="C17" s="35">
        <v>1</v>
      </c>
      <c r="D17" s="36" t="s">
        <v>114</v>
      </c>
      <c r="E17" s="37" t="s">
        <v>115</v>
      </c>
    </row>
    <row r="18" spans="1:5" x14ac:dyDescent="0.3">
      <c r="A18" s="32"/>
      <c r="B18" s="34">
        <v>5</v>
      </c>
      <c r="C18" s="35">
        <v>1</v>
      </c>
      <c r="D18" s="36" t="s">
        <v>116</v>
      </c>
      <c r="E18" s="37" t="s">
        <v>122</v>
      </c>
    </row>
    <row r="19" spans="1:5" x14ac:dyDescent="0.3">
      <c r="A19" s="32"/>
      <c r="B19" s="32"/>
      <c r="C19" s="35">
        <v>1</v>
      </c>
      <c r="D19" s="36" t="s">
        <v>117</v>
      </c>
      <c r="E19" s="37" t="s">
        <v>222</v>
      </c>
    </row>
    <row r="20" spans="1:5" x14ac:dyDescent="0.3">
      <c r="A20" s="32"/>
      <c r="B20" s="32"/>
      <c r="C20" s="35">
        <v>1</v>
      </c>
      <c r="D20" s="36" t="s">
        <v>118</v>
      </c>
      <c r="E20" s="37" t="s">
        <v>119</v>
      </c>
    </row>
    <row r="21" spans="1:5" x14ac:dyDescent="0.3">
      <c r="A21" s="32"/>
      <c r="B21" s="38"/>
      <c r="C21" s="39">
        <v>1</v>
      </c>
      <c r="D21" s="40" t="s">
        <v>239</v>
      </c>
      <c r="E21" s="41" t="s">
        <v>226</v>
      </c>
    </row>
    <row r="22" spans="1:5" x14ac:dyDescent="0.3">
      <c r="A22" s="32"/>
      <c r="B22" s="34">
        <v>6</v>
      </c>
      <c r="C22" s="35">
        <v>2</v>
      </c>
      <c r="D22" s="36" t="s">
        <v>120</v>
      </c>
      <c r="E22" s="37" t="s">
        <v>122</v>
      </c>
    </row>
    <row r="23" spans="1:5" x14ac:dyDescent="0.3">
      <c r="A23" s="32"/>
      <c r="B23" s="34">
        <v>7</v>
      </c>
      <c r="C23" s="35">
        <v>2</v>
      </c>
      <c r="D23" s="36" t="s">
        <v>121</v>
      </c>
      <c r="E23" s="37" t="s">
        <v>122</v>
      </c>
    </row>
    <row r="24" spans="1:5" x14ac:dyDescent="0.3">
      <c r="A24" s="32"/>
      <c r="B24" s="32"/>
      <c r="C24" s="35">
        <v>2</v>
      </c>
      <c r="D24" s="36" t="s">
        <v>123</v>
      </c>
      <c r="E24" s="37" t="s">
        <v>102</v>
      </c>
    </row>
    <row r="25" spans="1:5" x14ac:dyDescent="0.3">
      <c r="A25" s="32"/>
      <c r="B25" s="38"/>
      <c r="C25" s="39">
        <v>2</v>
      </c>
      <c r="D25" s="40" t="s">
        <v>124</v>
      </c>
      <c r="E25" s="41" t="s">
        <v>122</v>
      </c>
    </row>
    <row r="26" spans="1:5" x14ac:dyDescent="0.3">
      <c r="A26" s="32"/>
      <c r="B26" s="34">
        <v>8</v>
      </c>
      <c r="C26" s="35">
        <v>3</v>
      </c>
      <c r="D26" s="36" t="s">
        <v>125</v>
      </c>
      <c r="E26" s="37" t="s">
        <v>126</v>
      </c>
    </row>
    <row r="27" spans="1:5" x14ac:dyDescent="0.3">
      <c r="A27" s="32"/>
      <c r="B27" s="32"/>
      <c r="C27" s="35">
        <v>3</v>
      </c>
      <c r="D27" s="36" t="s">
        <v>127</v>
      </c>
      <c r="E27" s="37" t="s">
        <v>230</v>
      </c>
    </row>
    <row r="28" spans="1:5" x14ac:dyDescent="0.3">
      <c r="A28" s="32"/>
      <c r="B28" s="32"/>
      <c r="C28" s="35">
        <v>3</v>
      </c>
      <c r="D28" s="36" t="s">
        <v>128</v>
      </c>
      <c r="E28" s="37" t="s">
        <v>102</v>
      </c>
    </row>
    <row r="29" spans="1:5" x14ac:dyDescent="0.3">
      <c r="A29" s="32"/>
      <c r="B29" s="32"/>
      <c r="C29" s="35">
        <v>3</v>
      </c>
      <c r="D29" s="36" t="s">
        <v>129</v>
      </c>
      <c r="E29" s="37" t="s">
        <v>102</v>
      </c>
    </row>
    <row r="30" spans="1:5" x14ac:dyDescent="0.3">
      <c r="A30" s="32"/>
      <c r="B30" s="32"/>
      <c r="C30" s="35">
        <v>3</v>
      </c>
      <c r="D30" s="36" t="s">
        <v>130</v>
      </c>
      <c r="E30" s="37" t="s">
        <v>131</v>
      </c>
    </row>
    <row r="31" spans="1:5" x14ac:dyDescent="0.3">
      <c r="A31" s="32"/>
      <c r="B31" s="32"/>
      <c r="C31" s="35">
        <v>3</v>
      </c>
      <c r="D31" s="36" t="s">
        <v>132</v>
      </c>
      <c r="E31" s="37" t="s">
        <v>133</v>
      </c>
    </row>
    <row r="32" spans="1:5" x14ac:dyDescent="0.3">
      <c r="A32" s="32"/>
      <c r="B32" s="32"/>
      <c r="C32" s="35">
        <v>3</v>
      </c>
      <c r="D32" s="36" t="s">
        <v>134</v>
      </c>
      <c r="E32" s="37" t="s">
        <v>133</v>
      </c>
    </row>
    <row r="33" spans="1:5" x14ac:dyDescent="0.3">
      <c r="A33" s="32"/>
      <c r="B33" s="42">
        <v>9</v>
      </c>
      <c r="C33" s="39">
        <v>3</v>
      </c>
      <c r="D33" s="40" t="s">
        <v>135</v>
      </c>
      <c r="E33" s="41" t="s">
        <v>102</v>
      </c>
    </row>
    <row r="34" spans="1:5" ht="15" thickBot="1" x14ac:dyDescent="0.35">
      <c r="A34" s="32"/>
      <c r="B34" s="43">
        <v>10</v>
      </c>
      <c r="C34" s="44">
        <v>4</v>
      </c>
      <c r="D34" s="45" t="s">
        <v>136</v>
      </c>
      <c r="E34" s="46" t="s">
        <v>73</v>
      </c>
    </row>
    <row r="35" spans="1:5" x14ac:dyDescent="0.3">
      <c r="B35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0"/>
  <sheetViews>
    <sheetView zoomScale="85" zoomScaleNormal="85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3.8" x14ac:dyDescent="0.3"/>
  <cols>
    <col min="1" max="1" width="1.77734375" style="7" customWidth="1"/>
    <col min="2" max="2" width="50.109375" style="7" customWidth="1"/>
    <col min="3" max="3" width="28" style="7" customWidth="1"/>
    <col min="4" max="4" width="47.6640625" style="7" customWidth="1"/>
    <col min="5" max="6" width="29.6640625" style="7" customWidth="1"/>
    <col min="7" max="7" width="22.21875" style="9" customWidth="1"/>
    <col min="8" max="9" width="22.77734375" style="9" customWidth="1"/>
    <col min="10" max="10" width="25" style="9" customWidth="1"/>
    <col min="11" max="11" width="13.88671875" style="7" customWidth="1"/>
    <col min="12" max="16384" width="8.88671875" style="7"/>
  </cols>
  <sheetData>
    <row r="2" spans="1:11" x14ac:dyDescent="0.3">
      <c r="B2" s="11" t="s">
        <v>241</v>
      </c>
      <c r="C2" s="12"/>
      <c r="D2" s="12"/>
      <c r="E2" s="12"/>
      <c r="F2" s="12"/>
      <c r="G2" s="13"/>
      <c r="H2" s="13"/>
      <c r="I2" s="13"/>
      <c r="J2" s="13"/>
    </row>
    <row r="3" spans="1:11" x14ac:dyDescent="0.3">
      <c r="A3" s="8"/>
      <c r="B3" s="49" t="s">
        <v>208</v>
      </c>
      <c r="C3" s="50"/>
      <c r="D3" s="50"/>
      <c r="E3" s="50"/>
      <c r="F3" s="50"/>
      <c r="G3" s="50"/>
      <c r="H3" s="50"/>
      <c r="I3" s="50"/>
      <c r="J3" s="92"/>
    </row>
    <row r="4" spans="1:11" ht="26.4" x14ac:dyDescent="0.3">
      <c r="B4" s="51" t="s">
        <v>207</v>
      </c>
      <c r="C4" s="52" t="s">
        <v>240</v>
      </c>
      <c r="D4" s="52" t="s">
        <v>174</v>
      </c>
      <c r="E4" s="52" t="s">
        <v>205</v>
      </c>
      <c r="F4" s="52" t="s">
        <v>247</v>
      </c>
      <c r="G4" s="53" t="s">
        <v>206</v>
      </c>
      <c r="H4" s="54" t="s">
        <v>232</v>
      </c>
      <c r="I4" s="54" t="s">
        <v>233</v>
      </c>
      <c r="J4" s="53" t="s">
        <v>320</v>
      </c>
    </row>
    <row r="5" spans="1:11" x14ac:dyDescent="0.35">
      <c r="B5" s="12" t="s">
        <v>210</v>
      </c>
      <c r="C5" s="12" t="s">
        <v>8</v>
      </c>
      <c r="D5" s="12" t="s">
        <v>248</v>
      </c>
      <c r="E5" s="14" t="s">
        <v>141</v>
      </c>
      <c r="F5" s="14" t="s">
        <v>308</v>
      </c>
      <c r="G5" s="15">
        <v>2848801</v>
      </c>
      <c r="H5" s="15">
        <v>4360</v>
      </c>
      <c r="I5" s="15">
        <v>72865</v>
      </c>
      <c r="J5" s="13" t="s">
        <v>271</v>
      </c>
      <c r="K5" s="91"/>
    </row>
    <row r="6" spans="1:11" x14ac:dyDescent="0.35">
      <c r="B6" s="12"/>
      <c r="C6" s="12"/>
      <c r="D6" s="12"/>
      <c r="E6" s="14" t="s">
        <v>142</v>
      </c>
      <c r="F6" s="14" t="s">
        <v>297</v>
      </c>
      <c r="G6" s="13"/>
      <c r="H6" s="13"/>
      <c r="I6" s="13"/>
      <c r="J6" s="13"/>
      <c r="K6" s="91"/>
    </row>
    <row r="7" spans="1:11" x14ac:dyDescent="0.35">
      <c r="B7" s="12"/>
      <c r="C7" s="12"/>
      <c r="D7" s="12"/>
      <c r="E7" s="14" t="s">
        <v>143</v>
      </c>
      <c r="F7" s="18" t="s">
        <v>318</v>
      </c>
      <c r="G7" s="13"/>
      <c r="H7" s="13"/>
      <c r="I7" s="13"/>
      <c r="J7" s="13"/>
      <c r="K7" s="91"/>
    </row>
    <row r="8" spans="1:11" x14ac:dyDescent="0.35">
      <c r="B8" s="12" t="s">
        <v>210</v>
      </c>
      <c r="C8" s="12" t="s">
        <v>219</v>
      </c>
      <c r="D8" s="12" t="s">
        <v>122</v>
      </c>
      <c r="E8" s="16" t="s">
        <v>184</v>
      </c>
      <c r="F8" s="14" t="s">
        <v>287</v>
      </c>
      <c r="G8" s="15">
        <v>1080757</v>
      </c>
      <c r="H8" s="15">
        <v>1760</v>
      </c>
      <c r="I8" s="15">
        <v>72938</v>
      </c>
      <c r="J8" s="13" t="s">
        <v>251</v>
      </c>
      <c r="K8" s="91"/>
    </row>
    <row r="9" spans="1:11" x14ac:dyDescent="0.3">
      <c r="B9" s="12" t="s">
        <v>210</v>
      </c>
      <c r="C9" s="12" t="s">
        <v>238</v>
      </c>
      <c r="D9" s="12" t="s">
        <v>140</v>
      </c>
      <c r="E9" s="16" t="s">
        <v>155</v>
      </c>
      <c r="F9" s="14" t="s">
        <v>298</v>
      </c>
      <c r="G9" s="15">
        <v>3740284</v>
      </c>
      <c r="H9" s="15">
        <v>4905</v>
      </c>
      <c r="I9" s="15">
        <v>72868</v>
      </c>
      <c r="J9" s="13" t="s">
        <v>273</v>
      </c>
    </row>
    <row r="10" spans="1:11" x14ac:dyDescent="0.35">
      <c r="B10" s="12" t="s">
        <v>211</v>
      </c>
      <c r="C10" s="12" t="s">
        <v>220</v>
      </c>
      <c r="D10" s="12" t="s">
        <v>122</v>
      </c>
      <c r="E10" s="16" t="s">
        <v>185</v>
      </c>
      <c r="F10" s="14" t="s">
        <v>317</v>
      </c>
      <c r="G10" s="15">
        <v>1450581</v>
      </c>
      <c r="H10" s="15">
        <v>2387</v>
      </c>
      <c r="I10" s="15">
        <v>72824</v>
      </c>
      <c r="J10" s="13" t="s">
        <v>252</v>
      </c>
      <c r="K10" s="91"/>
    </row>
    <row r="11" spans="1:11" x14ac:dyDescent="0.35">
      <c r="B11" s="12" t="s">
        <v>211</v>
      </c>
      <c r="C11" s="12" t="s">
        <v>156</v>
      </c>
      <c r="D11" s="12" t="s">
        <v>157</v>
      </c>
      <c r="E11" s="16" t="s">
        <v>158</v>
      </c>
      <c r="F11" s="14" t="s">
        <v>307</v>
      </c>
      <c r="G11" s="15">
        <v>14230974</v>
      </c>
      <c r="H11" s="15">
        <v>23485</v>
      </c>
      <c r="I11" s="15">
        <v>72888</v>
      </c>
      <c r="J11" s="13" t="s">
        <v>269</v>
      </c>
      <c r="K11" s="91"/>
    </row>
    <row r="12" spans="1:11" x14ac:dyDescent="0.35">
      <c r="B12" s="12" t="s">
        <v>211</v>
      </c>
      <c r="C12" s="12" t="s">
        <v>175</v>
      </c>
      <c r="D12" s="12" t="s">
        <v>122</v>
      </c>
      <c r="E12" s="16" t="s">
        <v>186</v>
      </c>
      <c r="F12" s="14" t="s">
        <v>305</v>
      </c>
      <c r="G12" s="15">
        <v>5368430</v>
      </c>
      <c r="H12" s="15">
        <v>8837</v>
      </c>
      <c r="I12" s="15">
        <v>72839</v>
      </c>
      <c r="J12" s="13" t="s">
        <v>276</v>
      </c>
      <c r="K12" s="91"/>
    </row>
    <row r="13" spans="1:11" x14ac:dyDescent="0.35">
      <c r="B13" s="12" t="s">
        <v>212</v>
      </c>
      <c r="C13" s="12" t="s">
        <v>221</v>
      </c>
      <c r="D13" s="12" t="s">
        <v>222</v>
      </c>
      <c r="E13" s="16" t="s">
        <v>187</v>
      </c>
      <c r="F13" s="14" t="s">
        <v>315</v>
      </c>
      <c r="G13" s="15">
        <v>1121611</v>
      </c>
      <c r="H13" s="15">
        <v>1862</v>
      </c>
      <c r="I13" s="15">
        <v>72889</v>
      </c>
      <c r="J13" s="13" t="s">
        <v>254</v>
      </c>
      <c r="K13" s="91"/>
    </row>
    <row r="14" spans="1:11" ht="26.4" x14ac:dyDescent="0.35">
      <c r="B14" s="12" t="s">
        <v>212</v>
      </c>
      <c r="C14" s="12" t="s">
        <v>223</v>
      </c>
      <c r="D14" s="12" t="s">
        <v>126</v>
      </c>
      <c r="E14" s="16" t="s">
        <v>188</v>
      </c>
      <c r="F14" s="14" t="s">
        <v>312</v>
      </c>
      <c r="G14" s="15">
        <v>344557</v>
      </c>
      <c r="H14" s="15">
        <v>125</v>
      </c>
      <c r="I14" s="15">
        <v>72888</v>
      </c>
      <c r="J14" s="13" t="s">
        <v>258</v>
      </c>
      <c r="K14" s="91"/>
    </row>
    <row r="15" spans="1:11" ht="26.4" x14ac:dyDescent="0.35">
      <c r="B15" s="12" t="s">
        <v>212</v>
      </c>
      <c r="C15" s="12" t="s">
        <v>224</v>
      </c>
      <c r="D15" s="12" t="s">
        <v>222</v>
      </c>
      <c r="E15" s="16" t="s">
        <v>189</v>
      </c>
      <c r="F15" s="14" t="s">
        <v>311</v>
      </c>
      <c r="G15" s="15">
        <v>226664</v>
      </c>
      <c r="H15" s="15">
        <v>125</v>
      </c>
      <c r="I15" s="15">
        <v>72889</v>
      </c>
      <c r="J15" s="13" t="s">
        <v>259</v>
      </c>
      <c r="K15" s="91"/>
    </row>
    <row r="16" spans="1:11" ht="26.4" x14ac:dyDescent="0.35">
      <c r="B16" s="12" t="s">
        <v>212</v>
      </c>
      <c r="C16" s="12" t="s">
        <v>225</v>
      </c>
      <c r="D16" s="17" t="s">
        <v>226</v>
      </c>
      <c r="E16" s="16" t="s">
        <v>190</v>
      </c>
      <c r="F16" s="14" t="s">
        <v>290</v>
      </c>
      <c r="G16" s="15">
        <v>46294</v>
      </c>
      <c r="H16" s="13">
        <v>75</v>
      </c>
      <c r="I16" s="15">
        <v>72908</v>
      </c>
      <c r="J16" s="13" t="s">
        <v>262</v>
      </c>
      <c r="K16" s="91"/>
    </row>
    <row r="17" spans="2:11" ht="26.4" x14ac:dyDescent="0.35">
      <c r="B17" s="12" t="s">
        <v>212</v>
      </c>
      <c r="C17" s="12" t="s">
        <v>85</v>
      </c>
      <c r="D17" s="12" t="s">
        <v>144</v>
      </c>
      <c r="E17" s="16" t="s">
        <v>145</v>
      </c>
      <c r="F17" s="14" t="s">
        <v>309</v>
      </c>
      <c r="G17" s="15">
        <v>65232021</v>
      </c>
      <c r="H17" s="15">
        <v>163200</v>
      </c>
      <c r="I17" s="15">
        <v>72889</v>
      </c>
      <c r="J17" s="13" t="s">
        <v>265</v>
      </c>
      <c r="K17" s="91"/>
    </row>
    <row r="18" spans="2:11" x14ac:dyDescent="0.3">
      <c r="B18" s="12"/>
      <c r="C18" s="12"/>
      <c r="D18" s="12"/>
      <c r="E18" s="18" t="s">
        <v>146</v>
      </c>
      <c r="F18" s="18" t="s">
        <v>319</v>
      </c>
      <c r="G18" s="13"/>
      <c r="H18" s="13"/>
      <c r="I18" s="13"/>
      <c r="J18" s="13"/>
    </row>
    <row r="19" spans="2:11" x14ac:dyDescent="0.35">
      <c r="B19" s="12" t="s">
        <v>212</v>
      </c>
      <c r="C19" s="12" t="s">
        <v>82</v>
      </c>
      <c r="D19" s="12" t="s">
        <v>176</v>
      </c>
      <c r="E19" s="16" t="s">
        <v>191</v>
      </c>
      <c r="F19" s="14" t="s">
        <v>293</v>
      </c>
      <c r="G19" s="15">
        <v>12497168</v>
      </c>
      <c r="H19" s="15">
        <v>41913</v>
      </c>
      <c r="I19" s="15">
        <v>72889</v>
      </c>
      <c r="J19" s="13" t="s">
        <v>266</v>
      </c>
      <c r="K19" s="91"/>
    </row>
    <row r="20" spans="2:11" x14ac:dyDescent="0.35">
      <c r="B20" s="12" t="s">
        <v>212</v>
      </c>
      <c r="C20" s="12" t="s">
        <v>83</v>
      </c>
      <c r="D20" s="12" t="s">
        <v>177</v>
      </c>
      <c r="E20" s="16" t="s">
        <v>192</v>
      </c>
      <c r="F20" s="14" t="s">
        <v>294</v>
      </c>
      <c r="G20" s="15">
        <v>10504480</v>
      </c>
      <c r="H20" s="15">
        <v>35926</v>
      </c>
      <c r="I20" s="15">
        <v>72891</v>
      </c>
      <c r="J20" s="13" t="s">
        <v>267</v>
      </c>
      <c r="K20" s="91"/>
    </row>
    <row r="21" spans="2:11" x14ac:dyDescent="0.3">
      <c r="B21" s="12" t="s">
        <v>212</v>
      </c>
      <c r="C21" s="12" t="s">
        <v>84</v>
      </c>
      <c r="D21" s="12" t="s">
        <v>178</v>
      </c>
      <c r="E21" s="16" t="s">
        <v>193</v>
      </c>
      <c r="F21" s="14" t="s">
        <v>295</v>
      </c>
      <c r="G21" s="15">
        <v>3242947</v>
      </c>
      <c r="H21" s="13">
        <v>251</v>
      </c>
      <c r="I21" s="15">
        <v>72894</v>
      </c>
      <c r="J21" s="13" t="s">
        <v>268</v>
      </c>
    </row>
    <row r="22" spans="2:11" x14ac:dyDescent="0.35">
      <c r="B22" s="12" t="s">
        <v>212</v>
      </c>
      <c r="C22" s="12" t="s">
        <v>159</v>
      </c>
      <c r="D22" s="12" t="s">
        <v>102</v>
      </c>
      <c r="E22" s="16" t="s">
        <v>160</v>
      </c>
      <c r="F22" s="14" t="s">
        <v>301</v>
      </c>
      <c r="G22" s="15">
        <v>2025653</v>
      </c>
      <c r="H22" s="15">
        <v>2689</v>
      </c>
      <c r="I22" s="15">
        <v>72884</v>
      </c>
      <c r="J22" s="13" t="s">
        <v>277</v>
      </c>
      <c r="K22" s="91"/>
    </row>
    <row r="23" spans="2:11" x14ac:dyDescent="0.35">
      <c r="B23" s="12" t="s">
        <v>212</v>
      </c>
      <c r="C23" s="12" t="s">
        <v>161</v>
      </c>
      <c r="D23" s="12" t="s">
        <v>122</v>
      </c>
      <c r="E23" s="16" t="s">
        <v>162</v>
      </c>
      <c r="F23" s="14" t="s">
        <v>304</v>
      </c>
      <c r="G23" s="15">
        <v>20702761</v>
      </c>
      <c r="H23" s="15">
        <v>33795</v>
      </c>
      <c r="I23" s="15">
        <v>72900</v>
      </c>
      <c r="J23" s="13" t="s">
        <v>278</v>
      </c>
      <c r="K23" s="91"/>
    </row>
    <row r="24" spans="2:11" x14ac:dyDescent="0.3">
      <c r="B24" s="12" t="s">
        <v>213</v>
      </c>
      <c r="C24" s="12" t="s">
        <v>249</v>
      </c>
      <c r="D24" s="12" t="s">
        <v>163</v>
      </c>
      <c r="E24" s="16" t="s">
        <v>164</v>
      </c>
      <c r="F24" s="14" t="s">
        <v>310</v>
      </c>
      <c r="G24" s="15">
        <v>4197193</v>
      </c>
      <c r="H24" s="15">
        <v>6938</v>
      </c>
      <c r="I24" s="15">
        <v>72872</v>
      </c>
      <c r="J24" s="13" t="s">
        <v>261</v>
      </c>
    </row>
    <row r="25" spans="2:11" ht="52.8" x14ac:dyDescent="0.35">
      <c r="B25" s="12" t="s">
        <v>213</v>
      </c>
      <c r="C25" s="12" t="s">
        <v>227</v>
      </c>
      <c r="D25" s="12" t="s">
        <v>102</v>
      </c>
      <c r="E25" s="16" t="s">
        <v>194</v>
      </c>
      <c r="F25" s="14" t="s">
        <v>314</v>
      </c>
      <c r="G25" s="15">
        <v>1332731</v>
      </c>
      <c r="H25" s="15">
        <v>2653</v>
      </c>
      <c r="I25" s="15">
        <v>72941</v>
      </c>
      <c r="J25" s="13" t="s">
        <v>255</v>
      </c>
      <c r="K25" s="91"/>
    </row>
    <row r="26" spans="2:11" x14ac:dyDescent="0.35">
      <c r="B26" s="12" t="s">
        <v>213</v>
      </c>
      <c r="C26" s="12" t="s">
        <v>228</v>
      </c>
      <c r="D26" s="12" t="s">
        <v>222</v>
      </c>
      <c r="E26" s="16" t="s">
        <v>195</v>
      </c>
      <c r="F26" s="14" t="s">
        <v>316</v>
      </c>
      <c r="G26" s="15">
        <v>1533292</v>
      </c>
      <c r="H26" s="15">
        <v>2540</v>
      </c>
      <c r="I26" s="15">
        <v>72889</v>
      </c>
      <c r="J26" s="13" t="s">
        <v>253</v>
      </c>
      <c r="K26" s="91"/>
    </row>
    <row r="27" spans="2:11" x14ac:dyDescent="0.3">
      <c r="B27" s="12" t="s">
        <v>214</v>
      </c>
      <c r="C27" s="12" t="s">
        <v>229</v>
      </c>
      <c r="D27" s="12" t="s">
        <v>230</v>
      </c>
      <c r="E27" s="16" t="s">
        <v>196</v>
      </c>
      <c r="F27" s="14" t="s">
        <v>288</v>
      </c>
      <c r="G27" s="15">
        <v>1679744</v>
      </c>
      <c r="H27" s="15">
        <v>2763</v>
      </c>
      <c r="I27" s="15">
        <v>72931</v>
      </c>
      <c r="J27" s="13" t="s">
        <v>256</v>
      </c>
    </row>
    <row r="28" spans="2:11" x14ac:dyDescent="0.3">
      <c r="B28" s="12" t="s">
        <v>214</v>
      </c>
      <c r="C28" s="12" t="s">
        <v>165</v>
      </c>
      <c r="D28" s="12" t="s">
        <v>166</v>
      </c>
      <c r="E28" s="16" t="s">
        <v>167</v>
      </c>
      <c r="F28" s="14" t="s">
        <v>296</v>
      </c>
      <c r="G28" s="15">
        <v>1821241</v>
      </c>
      <c r="H28" s="15">
        <v>2386</v>
      </c>
      <c r="I28" s="15">
        <v>72907</v>
      </c>
      <c r="J28" s="13" t="s">
        <v>270</v>
      </c>
    </row>
    <row r="29" spans="2:11" x14ac:dyDescent="0.35">
      <c r="B29" s="12" t="s">
        <v>214</v>
      </c>
      <c r="C29" s="12" t="s">
        <v>168</v>
      </c>
      <c r="D29" s="12" t="s">
        <v>166</v>
      </c>
      <c r="E29" s="16" t="s">
        <v>169</v>
      </c>
      <c r="F29" s="14" t="s">
        <v>302</v>
      </c>
      <c r="G29" s="15">
        <v>2495395</v>
      </c>
      <c r="H29" s="15">
        <v>3291</v>
      </c>
      <c r="I29" s="15">
        <v>72896</v>
      </c>
      <c r="J29" s="13" t="s">
        <v>279</v>
      </c>
      <c r="K29" s="91"/>
    </row>
    <row r="30" spans="2:11" x14ac:dyDescent="0.3">
      <c r="B30" s="12" t="s">
        <v>215</v>
      </c>
      <c r="C30" s="12" t="s">
        <v>170</v>
      </c>
      <c r="D30" s="12" t="s">
        <v>171</v>
      </c>
      <c r="E30" s="19" t="s">
        <v>172</v>
      </c>
      <c r="F30" s="14" t="s">
        <v>306</v>
      </c>
      <c r="G30" s="15">
        <v>19870357</v>
      </c>
      <c r="H30" s="15">
        <v>32255</v>
      </c>
      <c r="I30" s="15">
        <v>72910</v>
      </c>
      <c r="J30" s="13" t="s">
        <v>272</v>
      </c>
    </row>
    <row r="31" spans="2:11" ht="26.4" x14ac:dyDescent="0.3">
      <c r="B31" s="12" t="s">
        <v>216</v>
      </c>
      <c r="C31" s="12" t="s">
        <v>231</v>
      </c>
      <c r="D31" s="12" t="s">
        <v>179</v>
      </c>
      <c r="E31" s="19" t="s">
        <v>197</v>
      </c>
      <c r="F31" s="14" t="s">
        <v>313</v>
      </c>
      <c r="G31" s="15">
        <v>1679744</v>
      </c>
      <c r="H31" s="15">
        <v>4037</v>
      </c>
      <c r="I31" s="15">
        <v>72874</v>
      </c>
      <c r="J31" s="13" t="s">
        <v>257</v>
      </c>
    </row>
    <row r="32" spans="2:11" x14ac:dyDescent="0.3">
      <c r="B32" s="12" t="s">
        <v>217</v>
      </c>
      <c r="C32" s="12" t="s">
        <v>237</v>
      </c>
      <c r="D32" s="12" t="s">
        <v>119</v>
      </c>
      <c r="E32" s="19" t="s">
        <v>198</v>
      </c>
      <c r="F32" s="14" t="s">
        <v>289</v>
      </c>
      <c r="G32" s="15">
        <v>43067</v>
      </c>
      <c r="H32" s="13">
        <v>68</v>
      </c>
      <c r="I32" s="15">
        <v>72874</v>
      </c>
      <c r="J32" s="13" t="s">
        <v>260</v>
      </c>
    </row>
    <row r="33" spans="2:11" x14ac:dyDescent="0.3">
      <c r="B33" s="12" t="s">
        <v>217</v>
      </c>
      <c r="C33" s="12" t="s">
        <v>56</v>
      </c>
      <c r="D33" s="12" t="s">
        <v>133</v>
      </c>
      <c r="E33" s="19" t="s">
        <v>199</v>
      </c>
      <c r="F33" s="14" t="s">
        <v>291</v>
      </c>
      <c r="G33" s="15">
        <v>387230</v>
      </c>
      <c r="H33" s="13">
        <v>493</v>
      </c>
      <c r="I33" s="15">
        <v>72775</v>
      </c>
      <c r="J33" s="13" t="s">
        <v>263</v>
      </c>
    </row>
    <row r="34" spans="2:11" x14ac:dyDescent="0.3">
      <c r="B34" s="12" t="s">
        <v>217</v>
      </c>
      <c r="C34" s="12" t="s">
        <v>250</v>
      </c>
      <c r="D34" s="12" t="s">
        <v>133</v>
      </c>
      <c r="E34" s="19" t="s">
        <v>200</v>
      </c>
      <c r="F34" s="14" t="s">
        <v>292</v>
      </c>
      <c r="G34" s="15">
        <v>400095</v>
      </c>
      <c r="H34" s="13">
        <v>510</v>
      </c>
      <c r="I34" s="15">
        <v>72810</v>
      </c>
      <c r="J34" s="13" t="s">
        <v>264</v>
      </c>
    </row>
    <row r="35" spans="2:11" x14ac:dyDescent="0.35">
      <c r="B35" s="12" t="s">
        <v>217</v>
      </c>
      <c r="C35" s="12" t="s">
        <v>236</v>
      </c>
      <c r="D35" s="12" t="s">
        <v>209</v>
      </c>
      <c r="E35" s="16" t="s">
        <v>201</v>
      </c>
      <c r="F35" s="14" t="s">
        <v>299</v>
      </c>
      <c r="G35" s="15">
        <v>10418036</v>
      </c>
      <c r="H35" s="15">
        <v>17309</v>
      </c>
      <c r="I35" s="15">
        <v>72814</v>
      </c>
      <c r="J35" s="13" t="s">
        <v>274</v>
      </c>
      <c r="K35" s="91"/>
    </row>
    <row r="36" spans="2:11" x14ac:dyDescent="0.35">
      <c r="B36" s="12" t="s">
        <v>217</v>
      </c>
      <c r="C36" s="12" t="s">
        <v>235</v>
      </c>
      <c r="D36" s="12" t="s">
        <v>180</v>
      </c>
      <c r="E36" s="19" t="s">
        <v>202</v>
      </c>
      <c r="F36" s="14" t="s">
        <v>300</v>
      </c>
      <c r="G36" s="15">
        <v>123602</v>
      </c>
      <c r="H36" s="13">
        <v>202</v>
      </c>
      <c r="I36" s="15">
        <v>72879</v>
      </c>
      <c r="J36" s="13" t="s">
        <v>275</v>
      </c>
      <c r="K36" s="91"/>
    </row>
    <row r="37" spans="2:11" x14ac:dyDescent="0.35">
      <c r="B37" s="12" t="s">
        <v>217</v>
      </c>
      <c r="C37" s="12" t="s">
        <v>234</v>
      </c>
      <c r="D37" s="12" t="s">
        <v>72</v>
      </c>
      <c r="E37" s="20" t="s">
        <v>203</v>
      </c>
      <c r="F37" s="20" t="s">
        <v>303</v>
      </c>
      <c r="G37" s="21">
        <v>31611</v>
      </c>
      <c r="H37" s="22">
        <v>50</v>
      </c>
      <c r="I37" s="21">
        <v>72879</v>
      </c>
      <c r="J37" s="22" t="s">
        <v>280</v>
      </c>
      <c r="K37" s="91"/>
    </row>
    <row r="38" spans="2:11" x14ac:dyDescent="0.3">
      <c r="B38" s="55" t="s">
        <v>181</v>
      </c>
      <c r="C38" s="50"/>
      <c r="D38" s="50"/>
      <c r="E38" s="50"/>
      <c r="F38" s="90"/>
      <c r="G38" s="56"/>
      <c r="H38" s="56"/>
      <c r="I38" s="56"/>
      <c r="J38" s="56"/>
    </row>
    <row r="39" spans="2:11" ht="26.4" x14ac:dyDescent="0.3">
      <c r="B39" s="52" t="s">
        <v>182</v>
      </c>
      <c r="C39" s="52" t="s">
        <v>173</v>
      </c>
      <c r="D39" s="52" t="s">
        <v>174</v>
      </c>
      <c r="E39" s="52" t="s">
        <v>205</v>
      </c>
      <c r="F39" s="52"/>
      <c r="G39" s="53" t="s">
        <v>206</v>
      </c>
      <c r="H39" s="54" t="s">
        <v>232</v>
      </c>
      <c r="I39" s="54" t="s">
        <v>233</v>
      </c>
      <c r="J39" s="53" t="s">
        <v>320</v>
      </c>
    </row>
    <row r="40" spans="2:11" x14ac:dyDescent="0.3">
      <c r="B40" s="23" t="s">
        <v>147</v>
      </c>
      <c r="C40" s="24" t="s">
        <v>7</v>
      </c>
      <c r="D40" s="24" t="s">
        <v>110</v>
      </c>
      <c r="E40" s="25" t="s">
        <v>148</v>
      </c>
      <c r="F40" s="25" t="s">
        <v>282</v>
      </c>
      <c r="G40" s="26">
        <v>3113642</v>
      </c>
      <c r="H40" s="26">
        <v>1731</v>
      </c>
      <c r="I40" s="15">
        <v>225604</v>
      </c>
      <c r="J40" s="15" t="s">
        <v>321</v>
      </c>
    </row>
    <row r="41" spans="2:11" x14ac:dyDescent="0.35">
      <c r="B41" s="27" t="s">
        <v>149</v>
      </c>
      <c r="C41" s="28" t="s">
        <v>4</v>
      </c>
      <c r="D41" s="28" t="s">
        <v>102</v>
      </c>
      <c r="E41" s="19" t="s">
        <v>150</v>
      </c>
      <c r="F41" s="19" t="s">
        <v>283</v>
      </c>
      <c r="G41" s="15">
        <v>29555878</v>
      </c>
      <c r="H41" s="15">
        <v>6929</v>
      </c>
      <c r="I41" s="15">
        <v>298453</v>
      </c>
      <c r="J41" s="15" t="s">
        <v>324</v>
      </c>
      <c r="K41" s="91"/>
    </row>
    <row r="42" spans="2:11" x14ac:dyDescent="0.3">
      <c r="B42" s="29" t="s">
        <v>286</v>
      </c>
      <c r="C42" s="28" t="s">
        <v>5</v>
      </c>
      <c r="D42" s="28" t="s">
        <v>122</v>
      </c>
      <c r="E42" s="19" t="s">
        <v>151</v>
      </c>
      <c r="F42" s="19" t="s">
        <v>285</v>
      </c>
      <c r="G42" s="26">
        <v>3538853</v>
      </c>
      <c r="H42" s="26">
        <v>3508</v>
      </c>
      <c r="I42" s="15">
        <v>126474</v>
      </c>
      <c r="J42" s="15" t="s">
        <v>322</v>
      </c>
    </row>
    <row r="43" spans="2:11" x14ac:dyDescent="0.3">
      <c r="B43" s="27" t="s">
        <v>152</v>
      </c>
      <c r="C43" s="28" t="s">
        <v>6</v>
      </c>
      <c r="D43" s="28" t="s">
        <v>153</v>
      </c>
      <c r="E43" s="19" t="s">
        <v>154</v>
      </c>
      <c r="F43" s="19" t="s">
        <v>284</v>
      </c>
      <c r="G43" s="26">
        <v>247495</v>
      </c>
      <c r="H43" s="26">
        <v>1300</v>
      </c>
      <c r="I43" s="15">
        <v>23811</v>
      </c>
      <c r="J43" s="15" t="s">
        <v>323</v>
      </c>
    </row>
    <row r="44" spans="2:11" x14ac:dyDescent="0.3">
      <c r="B44" s="30" t="s">
        <v>9</v>
      </c>
      <c r="C44" s="31" t="s">
        <v>10</v>
      </c>
      <c r="D44" s="31" t="s">
        <v>183</v>
      </c>
      <c r="E44" s="20" t="s">
        <v>204</v>
      </c>
      <c r="F44" s="20" t="s">
        <v>281</v>
      </c>
      <c r="G44" s="21">
        <v>7656249</v>
      </c>
      <c r="H44" s="21">
        <v>26745</v>
      </c>
      <c r="I44" s="21">
        <v>39246</v>
      </c>
      <c r="J44" s="21" t="s">
        <v>325</v>
      </c>
    </row>
    <row r="47" spans="2:11" x14ac:dyDescent="0.35">
      <c r="E47" s="10"/>
      <c r="K47" s="91"/>
    </row>
    <row r="48" spans="2:11" x14ac:dyDescent="0.3">
      <c r="E48" s="10"/>
    </row>
    <row r="49" spans="5:11" x14ac:dyDescent="0.3">
      <c r="E49" s="10"/>
      <c r="J49" s="93"/>
    </row>
    <row r="50" spans="5:11" x14ac:dyDescent="0.3">
      <c r="E50" s="10"/>
      <c r="J50" s="93"/>
    </row>
    <row r="51" spans="5:11" x14ac:dyDescent="0.3">
      <c r="E51" s="10"/>
      <c r="F51" s="10"/>
    </row>
    <row r="52" spans="5:11" x14ac:dyDescent="0.35">
      <c r="E52" s="10"/>
      <c r="F52" s="10"/>
      <c r="K52" s="91"/>
    </row>
    <row r="53" spans="5:11" x14ac:dyDescent="0.35">
      <c r="E53" s="10"/>
      <c r="F53" s="10"/>
      <c r="J53" s="93"/>
      <c r="K53" s="91"/>
    </row>
    <row r="54" spans="5:11" x14ac:dyDescent="0.35">
      <c r="E54" s="10"/>
      <c r="F54" s="10"/>
      <c r="J54" s="93"/>
      <c r="K54" s="91"/>
    </row>
    <row r="55" spans="5:11" x14ac:dyDescent="0.35">
      <c r="E55" s="10"/>
      <c r="F55" s="10"/>
      <c r="J55" s="93"/>
      <c r="K55" s="91"/>
    </row>
    <row r="56" spans="5:11" x14ac:dyDescent="0.3">
      <c r="E56" s="10"/>
      <c r="F56" s="10"/>
      <c r="J56" s="93"/>
    </row>
    <row r="57" spans="5:11" x14ac:dyDescent="0.3">
      <c r="E57" s="10"/>
      <c r="F57" s="10"/>
      <c r="J57" s="93"/>
    </row>
    <row r="58" spans="5:11" x14ac:dyDescent="0.3">
      <c r="E58" s="10"/>
      <c r="F58" s="10"/>
      <c r="J58" s="93"/>
    </row>
    <row r="59" spans="5:11" x14ac:dyDescent="0.3">
      <c r="E59" s="10"/>
      <c r="F59" s="10"/>
      <c r="J59" s="93"/>
    </row>
    <row r="60" spans="5:11" x14ac:dyDescent="0.3">
      <c r="E60" s="10"/>
      <c r="F60" s="10"/>
      <c r="J60" s="9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 mtDNA genes included in BI</vt:lpstr>
      <vt:lpstr>2. SNP frequencies</vt:lpstr>
      <vt:lpstr>3. CDS based mtDNA haplotype </vt:lpstr>
      <vt:lpstr>4. StrainInfo</vt:lpstr>
    </vt:vector>
  </TitlesOfParts>
  <Company>Wageningen University and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Vossenberg, Bart van de</dc:creator>
  <cp:lastModifiedBy>Vossenberg, Bart van de</cp:lastModifiedBy>
  <cp:lastPrinted>2017-11-27T15:13:35Z</cp:lastPrinted>
  <dcterms:created xsi:type="dcterms:W3CDTF">2017-08-25T09:29:03Z</dcterms:created>
  <dcterms:modified xsi:type="dcterms:W3CDTF">2018-08-29T08:38:35Z</dcterms:modified>
</cp:coreProperties>
</file>