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reseng2017000006-uniservices\Documents\PhD\lit rev\Journal paper\Third submission\"/>
    </mc:Choice>
  </mc:AlternateContent>
  <bookViews>
    <workbookView xWindow="0" yWindow="0" windowWidth="20520" windowHeight="9465"/>
  </bookViews>
  <sheets>
    <sheet name="Shear beams" sheetId="7" r:id="rId1"/>
    <sheet name="Slabs" sheetId="10" r:id="rId2"/>
    <sheet name="columns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7" l="1"/>
  <c r="T11" i="7"/>
  <c r="T12" i="7"/>
  <c r="T13" i="7"/>
  <c r="T9" i="7"/>
  <c r="S10" i="7"/>
  <c r="S11" i="7"/>
  <c r="S12" i="7"/>
  <c r="S13" i="7"/>
  <c r="S9" i="7"/>
  <c r="N10" i="7"/>
  <c r="N13" i="7"/>
  <c r="N12" i="7"/>
  <c r="N11" i="7"/>
  <c r="N9" i="7"/>
  <c r="S8" i="7"/>
  <c r="S7" i="7"/>
  <c r="S4" i="7"/>
  <c r="S5" i="7"/>
  <c r="S6" i="7"/>
  <c r="S3" i="7"/>
  <c r="S2" i="7"/>
  <c r="Q26" i="11" l="1"/>
  <c r="Q27" i="11"/>
  <c r="Q25" i="11"/>
  <c r="P24" i="11"/>
  <c r="P26" i="11"/>
  <c r="P27" i="11"/>
  <c r="P25" i="11"/>
  <c r="Q9" i="11"/>
  <c r="Q8" i="11"/>
  <c r="Q6" i="11"/>
  <c r="Q4" i="11"/>
  <c r="Q3" i="11"/>
  <c r="P9" i="11"/>
  <c r="P8" i="11"/>
  <c r="P6" i="11"/>
  <c r="P4" i="11"/>
  <c r="P3" i="11"/>
  <c r="AE27" i="11"/>
  <c r="AD27" i="11"/>
  <c r="AE26" i="11"/>
  <c r="AD26" i="11"/>
  <c r="AE25" i="11"/>
  <c r="AD25" i="11"/>
  <c r="Q22" i="11"/>
  <c r="P22" i="11"/>
  <c r="Q21" i="11"/>
  <c r="P21" i="11"/>
  <c r="Q20" i="11"/>
  <c r="P20" i="11"/>
  <c r="Q19" i="11"/>
  <c r="P19" i="11"/>
  <c r="AE18" i="11"/>
  <c r="AD18" i="11"/>
  <c r="Q18" i="11"/>
  <c r="P18" i="11"/>
  <c r="AE17" i="11"/>
  <c r="AD17" i="11"/>
  <c r="Q17" i="11"/>
  <c r="P17" i="11"/>
  <c r="AE16" i="11"/>
  <c r="AD16" i="11"/>
  <c r="Q16" i="11"/>
  <c r="P16" i="11"/>
  <c r="AE15" i="11"/>
  <c r="AD15" i="11"/>
  <c r="Q15" i="11"/>
  <c r="P15" i="11"/>
  <c r="AE14" i="11"/>
  <c r="AD14" i="11"/>
  <c r="Q14" i="11"/>
  <c r="P14" i="11"/>
  <c r="AE13" i="11"/>
  <c r="AD13" i="11"/>
  <c r="Q13" i="11"/>
  <c r="P13" i="11"/>
  <c r="AE12" i="11"/>
  <c r="AD12" i="11"/>
  <c r="Q12" i="11"/>
  <c r="P12" i="11"/>
  <c r="AE11" i="11"/>
  <c r="AD11" i="11"/>
  <c r="Q11" i="11"/>
  <c r="P11" i="11"/>
  <c r="AD9" i="11"/>
  <c r="AB9" i="11"/>
  <c r="AD8" i="11"/>
  <c r="AB8" i="11"/>
  <c r="AA8" i="11"/>
  <c r="AD6" i="11"/>
  <c r="AB6" i="11"/>
  <c r="AA6" i="11"/>
  <c r="AD4" i="11"/>
  <c r="AB4" i="11"/>
  <c r="AD3" i="11"/>
  <c r="AB3" i="11"/>
  <c r="AA3" i="11"/>
  <c r="Q12" i="10"/>
  <c r="Q13" i="10"/>
  <c r="Q14" i="10"/>
  <c r="Q15" i="10"/>
  <c r="Q16" i="10"/>
  <c r="Q17" i="10"/>
  <c r="Q18" i="10"/>
  <c r="Q19" i="10"/>
  <c r="Q11" i="10"/>
  <c r="P11" i="10"/>
  <c r="P12" i="10"/>
  <c r="P13" i="10"/>
  <c r="P14" i="10"/>
  <c r="P15" i="10"/>
  <c r="P16" i="10"/>
  <c r="P17" i="10"/>
  <c r="P18" i="10"/>
  <c r="P19" i="10"/>
  <c r="P10" i="10"/>
  <c r="Q4" i="10"/>
  <c r="Q5" i="10"/>
  <c r="Q6" i="10"/>
  <c r="Q7" i="10"/>
  <c r="Q8" i="10"/>
  <c r="Q9" i="10"/>
  <c r="Q3" i="10"/>
  <c r="P4" i="10"/>
  <c r="P5" i="10"/>
  <c r="P6" i="10"/>
  <c r="P7" i="10"/>
  <c r="P8" i="10"/>
  <c r="P9" i="10"/>
  <c r="P3" i="10"/>
  <c r="P2" i="10"/>
  <c r="AE9" i="11" l="1"/>
  <c r="AE3" i="11"/>
  <c r="AE4" i="11"/>
  <c r="AE6" i="11"/>
  <c r="AE8" i="11"/>
</calcChain>
</file>

<file path=xl/sharedStrings.xml><?xml version="1.0" encoding="utf-8"?>
<sst xmlns="http://schemas.openxmlformats.org/spreadsheetml/2006/main" count="385" uniqueCount="162">
  <si>
    <t>-</t>
  </si>
  <si>
    <t>double size anchor</t>
  </si>
  <si>
    <t>no FRP-to-concrete bond</t>
  </si>
  <si>
    <t>BETA = 110</t>
  </si>
  <si>
    <t>FRP anchor</t>
  </si>
  <si>
    <t>FRP variation</t>
  </si>
  <si>
    <t>U2C-AN3Cin</t>
  </si>
  <si>
    <t>U2C-AN5Cin</t>
  </si>
  <si>
    <t>U2C-AN3Ch</t>
  </si>
  <si>
    <t>3 anchor per side beta=90</t>
  </si>
  <si>
    <t>3 anchor per side beta=155</t>
  </si>
  <si>
    <t>5 anchor per side beta=155</t>
  </si>
  <si>
    <t>f'c (MPa)</t>
  </si>
  <si>
    <t>S3</t>
  </si>
  <si>
    <t>S4</t>
  </si>
  <si>
    <t>S5</t>
  </si>
  <si>
    <t>S6</t>
  </si>
  <si>
    <t>S7</t>
  </si>
  <si>
    <t>S8</t>
  </si>
  <si>
    <t>Peak load no FRP (kN)</t>
  </si>
  <si>
    <t>Peak load sheets+a  (kN)</t>
  </si>
  <si>
    <t>Peak load incr sheet+a (%)</t>
  </si>
  <si>
    <t>s2.3</t>
  </si>
  <si>
    <t>s2.4</t>
  </si>
  <si>
    <t>s2.5</t>
  </si>
  <si>
    <t>s2.6</t>
  </si>
  <si>
    <t>s2.7</t>
  </si>
  <si>
    <t>s2.8</t>
  </si>
  <si>
    <t>s2.9</t>
  </si>
  <si>
    <t>s2.10</t>
  </si>
  <si>
    <r>
      <t xml:space="preserve">11 BT30 </t>
    </r>
    <r>
      <rPr>
        <sz val="11"/>
        <color theme="1"/>
        <rFont val="Calibri"/>
        <family val="2"/>
      </rPr>
      <t xml:space="preserve">β90 total </t>
    </r>
    <r>
      <rPr>
        <sz val="11"/>
        <color theme="1"/>
        <rFont val="Calibri"/>
        <family val="2"/>
        <scheme val="minor"/>
      </rPr>
      <t>332 mm2 regularly spaced</t>
    </r>
  </si>
  <si>
    <t>6 BT30 β90 total 166 mm2 regularly spaced</t>
  </si>
  <si>
    <t>8 BT30 β90 total 332 mm2 regularly spaced with unanchored middle</t>
  </si>
  <si>
    <t>2 BT30 β90 total 166 mm2 on each slab end</t>
  </si>
  <si>
    <t>8 BT45 β90 total 332 mm2 regularly spaced with unanchored middle</t>
  </si>
  <si>
    <t>4 BT45 β90 total 332 mm2 + 2 BT30 41.9 mm2 on each slab end</t>
  </si>
  <si>
    <t>8 BT30 β90 total 410 mm2 with unanchored middle</t>
  </si>
  <si>
    <t>8 30 β67.5 total 210 mm2 with unanchored middle</t>
  </si>
  <si>
    <t>8 30 total 210 mm2  β90 with unanchored middle</t>
  </si>
  <si>
    <t>8 30 total 210 mm2  β135 with unanchored middle</t>
  </si>
  <si>
    <t>32 30 total 210 mm2  β90 with unanchored middle</t>
  </si>
  <si>
    <t>4 30 4 14 total 210 mm2  β90 at ends</t>
  </si>
  <si>
    <t>8 30 4 14 total 214 mm2  β90 at ends</t>
  </si>
  <si>
    <t>8 30 4 14 β90 at ends + 2 30 β90 in middle total 214 mm2</t>
  </si>
  <si>
    <t>4 D13-370MPa + 2 D6-350MPa stirrups D6-350MPa @160cc</t>
  </si>
  <si>
    <t>Column variation</t>
  </si>
  <si>
    <t>wall t=75mm centered whole</t>
  </si>
  <si>
    <t>wall t=75mm centered short</t>
  </si>
  <si>
    <t>wall t=75mm eccentric short</t>
  </si>
  <si>
    <t>wall t=200mm eccentric whole</t>
  </si>
  <si>
    <t>wall t=200mm eccentric short</t>
  </si>
  <si>
    <t>FRP sheets</t>
  </si>
  <si>
    <r>
      <t xml:space="preserve">3 ST anchors 13.9mm2 4005MPa </t>
    </r>
    <r>
      <rPr>
        <sz val="11"/>
        <color theme="1"/>
        <rFont val="Calibri"/>
        <family val="2"/>
      </rPr>
      <t>α24</t>
    </r>
  </si>
  <si>
    <r>
      <t xml:space="preserve">3 ST anchors 13.9mm2 4005MPa </t>
    </r>
    <r>
      <rPr>
        <sz val="11"/>
        <color theme="1"/>
        <rFont val="Calibri"/>
        <family val="2"/>
      </rPr>
      <t>α12.5</t>
    </r>
  </si>
  <si>
    <r>
      <t xml:space="preserve">3 ST anchors 13.9mm2 4005MPa </t>
    </r>
    <r>
      <rPr>
        <sz val="11"/>
        <color theme="1"/>
        <rFont val="Calibri"/>
        <family val="2"/>
      </rPr>
      <t>α30</t>
    </r>
  </si>
  <si>
    <t>drift incr FRP (%)</t>
  </si>
  <si>
    <t>1-A-S8-M</t>
  </si>
  <si>
    <t>2-A-S8-M</t>
  </si>
  <si>
    <t>3-B-S10-M</t>
  </si>
  <si>
    <t>4-C-R20-M</t>
  </si>
  <si>
    <t>5-C-R20-C</t>
  </si>
  <si>
    <t>6-C-R20-C</t>
  </si>
  <si>
    <t>Reo description</t>
  </si>
  <si>
    <t>20 D25-434MPa 3 legs stirrups D10-482.5MPa @406.4mmCC</t>
  </si>
  <si>
    <t>16 D25-434MPa 2 legs stirrups D10-482.5MPa @406.4mmCC</t>
  </si>
  <si>
    <t>40 D25-434MPa 6 legs stirrups D10-482.5MPa @406.4mmCC</t>
  </si>
  <si>
    <t>cyclic</t>
  </si>
  <si>
    <t>Drift at peak load FRP (%)</t>
  </si>
  <si>
    <t>monotonic until failure. Unloaded and strengthened. Loaded monotonic</t>
  </si>
  <si>
    <t>monotonic until failure. Unloaded and repaired. Loaded monotonic</t>
  </si>
  <si>
    <t>1220 mm2 986 Mpa</t>
  </si>
  <si>
    <t>no anchors</t>
  </si>
  <si>
    <t>4 rows of 4 anchors 90mm2 986 Mpa</t>
  </si>
  <si>
    <t>1 column of 4 anchors 180mm2 986 MPa</t>
  </si>
  <si>
    <t>2 columns of 4 anchors 140mm2 986 Mpa</t>
  </si>
  <si>
    <t>2 columns of 4 anchors 90mm2 986 Mpa</t>
  </si>
  <si>
    <t>2 rows of 4 anchors 180mm2 986 Mpa</t>
  </si>
  <si>
    <t>4 rows of 5 anchors 130mm2 986 Mpa</t>
  </si>
  <si>
    <t>Drif at peak load no FRP  (%)</t>
  </si>
  <si>
    <t>Vrettos 2013</t>
  </si>
  <si>
    <t>2_1.5</t>
  </si>
  <si>
    <t>3_1.5</t>
  </si>
  <si>
    <t>2_1.0</t>
  </si>
  <si>
    <t>4 D 14 545MPa 2 legs stirrups D8 351MPa @200CC</t>
  </si>
  <si>
    <t>Peak load no anchor (kN)</t>
  </si>
  <si>
    <t>Drif at peak load no anchor  (%)</t>
  </si>
  <si>
    <t>74mm2 986MPa vertically + anchors + 222m2 986MPa confinement</t>
  </si>
  <si>
    <t>2 anchors 55.5 mm2 986MPa</t>
  </si>
  <si>
    <t>3 anchors 37 mm2 986MPa</t>
  </si>
  <si>
    <t>2 anchors 37 mm2 986 Mpa</t>
  </si>
  <si>
    <t>Kim et al (2014)</t>
  </si>
  <si>
    <t>6x71mm2 1063MPa α=30 β=90</t>
  </si>
  <si>
    <t>Koutas et al (2013)</t>
  </si>
  <si>
    <t>25.5mm2 1062Mpa α=30</t>
  </si>
  <si>
    <t>Specimen</t>
  </si>
  <si>
    <t>Reference</t>
  </si>
  <si>
    <t>Specimen name</t>
  </si>
  <si>
    <t>HU thesis 2011 and smith and hu 2011</t>
  </si>
  <si>
    <t>Thickness (mm)</t>
  </si>
  <si>
    <t>Width (mm)</t>
  </si>
  <si>
    <t>n longitudinal bars</t>
  </si>
  <si>
    <t>Span length (m)</t>
  </si>
  <si>
    <t>diameter longitudinal bars</t>
  </si>
  <si>
    <t>fy (MPa)</t>
  </si>
  <si>
    <t>clear cover (mm)</t>
  </si>
  <si>
    <t>FRP strength (MPa)</t>
  </si>
  <si>
    <t>S1</t>
  </si>
  <si>
    <t>S2</t>
  </si>
  <si>
    <t>f't (MPa)</t>
  </si>
  <si>
    <t>Peak load (kN)</t>
  </si>
  <si>
    <t>Deflection at peak load  (mm)</t>
  </si>
  <si>
    <t>Peak load increment (%)</t>
  </si>
  <si>
    <t>displc increm (%)</t>
  </si>
  <si>
    <t>No FRP</t>
  </si>
  <si>
    <t>only FRP sheets</t>
  </si>
  <si>
    <t>smith et al 2013, zhang thesis 2013</t>
  </si>
  <si>
    <t>s2.1</t>
  </si>
  <si>
    <t>s2.2</t>
  </si>
  <si>
    <t>Height (m)</t>
  </si>
  <si>
    <t>2A</t>
  </si>
  <si>
    <t>3A</t>
  </si>
  <si>
    <t>Depth (mm)</t>
  </si>
  <si>
    <t>Matsuzaki 2001</t>
  </si>
  <si>
    <t>Insung Kim 2011</t>
  </si>
  <si>
    <t>Axial load (kN)</t>
  </si>
  <si>
    <t>.</t>
  </si>
  <si>
    <t>6B</t>
  </si>
  <si>
    <t>8C</t>
  </si>
  <si>
    <t>9C</t>
  </si>
  <si>
    <t>1A</t>
  </si>
  <si>
    <t>No</t>
  </si>
  <si>
    <t>5B</t>
  </si>
  <si>
    <t>7C</t>
  </si>
  <si>
    <t>Drif at peak load  (%)</t>
  </si>
  <si>
    <t>Control</t>
  </si>
  <si>
    <t>no</t>
  </si>
  <si>
    <t>Drif at peak load (%)</t>
  </si>
  <si>
    <t>Web width (mm)</t>
  </si>
  <si>
    <t>Web depth (mm)</t>
  </si>
  <si>
    <r>
      <t>δ</t>
    </r>
    <r>
      <rPr>
        <vertAlign val="subscript"/>
        <sz val="11"/>
        <color rgb="FF000000"/>
        <rFont val="Calibri"/>
        <family val="2"/>
        <scheme val="minor"/>
      </rPr>
      <t>c</t>
    </r>
    <r>
      <rPr>
        <sz val="11"/>
        <color rgb="FF000000"/>
        <rFont val="Calibri"/>
        <family val="2"/>
        <scheme val="minor"/>
      </rPr>
      <t xml:space="preserve"> (mm)</t>
    </r>
  </si>
  <si>
    <t>Flange width (mm)</t>
  </si>
  <si>
    <t>Flange depth (mm)</t>
  </si>
  <si>
    <t>As top (mm2)</t>
  </si>
  <si>
    <t>As bot (mm2)</t>
  </si>
  <si>
    <t>fy top (MPa)</t>
  </si>
  <si>
    <t>fy bot (MPa)</t>
  </si>
  <si>
    <t>Stirrup configuration</t>
  </si>
  <si>
    <t>2 legs 71 mm2 @250.4 mm fy=476</t>
  </si>
  <si>
    <t>span/depth ratio</t>
  </si>
  <si>
    <t>3-C</t>
  </si>
  <si>
    <t>3-S2</t>
  </si>
  <si>
    <t>3-NBP</t>
  </si>
  <si>
    <t>3-IA</t>
  </si>
  <si>
    <t>2.1-S</t>
  </si>
  <si>
    <t>f't</t>
  </si>
  <si>
    <t>615+628</t>
  </si>
  <si>
    <t>509+543</t>
  </si>
  <si>
    <t>No stirrups</t>
  </si>
  <si>
    <t>U2C</t>
  </si>
  <si>
    <t>displc increment</t>
  </si>
  <si>
    <t>3-S</t>
  </si>
  <si>
    <t>2.1-C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</si>
</sst>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R7" sqref="R7"/>
    </sheetView>
  </sheetViews>
  <sheetFormatPr defaultRowHeight="15" x14ac:dyDescent="0.25"/>
  <cols>
    <col min="2" max="2" width="17" customWidth="1"/>
  </cols>
  <sheetData>
    <row r="1" spans="1:20" ht="18" x14ac:dyDescent="0.25">
      <c r="A1" s="7" t="s">
        <v>95</v>
      </c>
      <c r="B1" s="8" t="s">
        <v>94</v>
      </c>
      <c r="C1" s="8" t="s">
        <v>137</v>
      </c>
      <c r="D1" s="8" t="s">
        <v>138</v>
      </c>
      <c r="E1" s="8" t="s">
        <v>140</v>
      </c>
      <c r="F1" s="8" t="s">
        <v>141</v>
      </c>
      <c r="G1" s="8" t="s">
        <v>12</v>
      </c>
      <c r="H1" s="8" t="s">
        <v>154</v>
      </c>
      <c r="I1" s="8" t="s">
        <v>142</v>
      </c>
      <c r="J1" s="8" t="s">
        <v>144</v>
      </c>
      <c r="K1" s="8" t="s">
        <v>143</v>
      </c>
      <c r="L1" s="8" t="s">
        <v>145</v>
      </c>
      <c r="M1" s="8" t="s">
        <v>146</v>
      </c>
      <c r="N1" s="8" t="s">
        <v>148</v>
      </c>
      <c r="O1" s="8" t="s">
        <v>4</v>
      </c>
      <c r="P1" s="8" t="s">
        <v>5</v>
      </c>
      <c r="Q1" s="8" t="s">
        <v>109</v>
      </c>
      <c r="R1" s="8" t="s">
        <v>139</v>
      </c>
      <c r="S1" s="8" t="s">
        <v>111</v>
      </c>
      <c r="T1" s="8" t="s">
        <v>159</v>
      </c>
    </row>
    <row r="2" spans="1:20" x14ac:dyDescent="0.25">
      <c r="A2" s="10" t="s">
        <v>90</v>
      </c>
      <c r="B2" s="8" t="s">
        <v>149</v>
      </c>
      <c r="C2" s="8">
        <v>355.6</v>
      </c>
      <c r="D2" s="8">
        <v>906.6</v>
      </c>
      <c r="E2" s="8">
        <v>711.2</v>
      </c>
      <c r="F2" s="8">
        <v>127</v>
      </c>
      <c r="G2" s="8">
        <v>27</v>
      </c>
      <c r="H2" s="8"/>
      <c r="I2" s="8">
        <v>3225</v>
      </c>
      <c r="J2" s="8">
        <v>476</v>
      </c>
      <c r="K2" s="8">
        <v>6450</v>
      </c>
      <c r="L2" s="8">
        <v>558</v>
      </c>
      <c r="M2" s="8" t="s">
        <v>147</v>
      </c>
      <c r="N2" s="8">
        <v>3</v>
      </c>
      <c r="O2" s="8" t="s">
        <v>135</v>
      </c>
      <c r="P2" s="8" t="s">
        <v>0</v>
      </c>
      <c r="Q2" s="8">
        <v>467</v>
      </c>
      <c r="R2" s="8"/>
      <c r="S2" s="8">
        <f>Q2*100/Q2-100</f>
        <v>0</v>
      </c>
      <c r="T2" s="8"/>
    </row>
    <row r="3" spans="1:20" x14ac:dyDescent="0.25">
      <c r="A3" s="10" t="s">
        <v>90</v>
      </c>
      <c r="B3" s="8" t="s">
        <v>160</v>
      </c>
      <c r="C3" s="8">
        <v>355.6</v>
      </c>
      <c r="D3" s="8">
        <v>906.6</v>
      </c>
      <c r="E3" s="8">
        <v>711.2</v>
      </c>
      <c r="F3" s="8">
        <v>127</v>
      </c>
      <c r="G3" s="8">
        <v>27</v>
      </c>
      <c r="H3" s="8"/>
      <c r="I3" s="8">
        <v>3225</v>
      </c>
      <c r="J3" s="8">
        <v>476</v>
      </c>
      <c r="K3" s="8">
        <v>6450</v>
      </c>
      <c r="L3" s="8">
        <v>558</v>
      </c>
      <c r="M3" s="8" t="s">
        <v>147</v>
      </c>
      <c r="N3" s="8">
        <v>3</v>
      </c>
      <c r="O3" s="8" t="s">
        <v>135</v>
      </c>
      <c r="P3" s="8" t="s">
        <v>0</v>
      </c>
      <c r="Q3" s="8">
        <v>485</v>
      </c>
      <c r="R3" s="8"/>
      <c r="S3" s="8">
        <f>Q3*100/Q$2-100</f>
        <v>3.8543897216274132</v>
      </c>
      <c r="T3" s="8"/>
    </row>
    <row r="4" spans="1:20" ht="17.25" customHeight="1" x14ac:dyDescent="0.25">
      <c r="A4" s="10" t="s">
        <v>90</v>
      </c>
      <c r="B4" s="8" t="s">
        <v>150</v>
      </c>
      <c r="C4" s="8">
        <v>355.6</v>
      </c>
      <c r="D4" s="8">
        <v>906.6</v>
      </c>
      <c r="E4" s="8">
        <v>711.2</v>
      </c>
      <c r="F4" s="8">
        <v>127</v>
      </c>
      <c r="G4" s="8">
        <v>27</v>
      </c>
      <c r="H4" s="8"/>
      <c r="I4" s="8">
        <v>3225</v>
      </c>
      <c r="J4" s="8">
        <v>476</v>
      </c>
      <c r="K4" s="8">
        <v>6450</v>
      </c>
      <c r="L4" s="8">
        <v>558</v>
      </c>
      <c r="M4" s="8" t="s">
        <v>147</v>
      </c>
      <c r="N4" s="8">
        <v>3</v>
      </c>
      <c r="O4" s="10" t="s">
        <v>91</v>
      </c>
      <c r="P4" s="8" t="s">
        <v>1</v>
      </c>
      <c r="Q4" s="9">
        <v>681</v>
      </c>
      <c r="R4" s="10"/>
      <c r="S4" s="8">
        <f>Q4*100/Q$2-100</f>
        <v>45.824411134903642</v>
      </c>
      <c r="T4" s="10"/>
    </row>
    <row r="5" spans="1:20" ht="17.25" customHeight="1" x14ac:dyDescent="0.25">
      <c r="A5" s="10" t="s">
        <v>90</v>
      </c>
      <c r="B5" s="8" t="s">
        <v>151</v>
      </c>
      <c r="C5" s="8">
        <v>355.6</v>
      </c>
      <c r="D5" s="8">
        <v>906.6</v>
      </c>
      <c r="E5" s="8">
        <v>711.2</v>
      </c>
      <c r="F5" s="8">
        <v>127</v>
      </c>
      <c r="G5" s="8">
        <v>27</v>
      </c>
      <c r="H5" s="8"/>
      <c r="I5" s="8">
        <v>3225</v>
      </c>
      <c r="J5" s="8">
        <v>476</v>
      </c>
      <c r="K5" s="8">
        <v>6450</v>
      </c>
      <c r="L5" s="8">
        <v>558</v>
      </c>
      <c r="M5" s="8" t="s">
        <v>147</v>
      </c>
      <c r="N5" s="8">
        <v>3</v>
      </c>
      <c r="O5" s="10" t="s">
        <v>91</v>
      </c>
      <c r="P5" s="8" t="s">
        <v>2</v>
      </c>
      <c r="Q5" s="9">
        <v>525</v>
      </c>
      <c r="R5" s="10"/>
      <c r="S5" s="8">
        <f>Q5*100/Q$2-100</f>
        <v>12.41970021413276</v>
      </c>
      <c r="T5" s="10"/>
    </row>
    <row r="6" spans="1:20" ht="17.25" customHeight="1" x14ac:dyDescent="0.25">
      <c r="A6" s="10" t="s">
        <v>90</v>
      </c>
      <c r="B6" s="8" t="s">
        <v>152</v>
      </c>
      <c r="C6" s="8">
        <v>355.6</v>
      </c>
      <c r="D6" s="8">
        <v>906.6</v>
      </c>
      <c r="E6" s="8">
        <v>711.2</v>
      </c>
      <c r="F6" s="8">
        <v>127</v>
      </c>
      <c r="G6" s="8">
        <v>27</v>
      </c>
      <c r="H6" s="8"/>
      <c r="I6" s="8">
        <v>3225</v>
      </c>
      <c r="J6" s="8">
        <v>476</v>
      </c>
      <c r="K6" s="8">
        <v>6450</v>
      </c>
      <c r="L6" s="8">
        <v>558</v>
      </c>
      <c r="M6" s="8" t="s">
        <v>147</v>
      </c>
      <c r="N6" s="8">
        <v>3</v>
      </c>
      <c r="O6" s="10" t="s">
        <v>91</v>
      </c>
      <c r="P6" s="8" t="s">
        <v>3</v>
      </c>
      <c r="Q6" s="9">
        <v>645</v>
      </c>
      <c r="R6" s="10"/>
      <c r="S6" s="8">
        <f>Q6*100/Q$2-100</f>
        <v>38.115631691648815</v>
      </c>
      <c r="T6" s="10"/>
    </row>
    <row r="7" spans="1:20" ht="17.25" customHeight="1" x14ac:dyDescent="0.25">
      <c r="A7" s="10" t="s">
        <v>90</v>
      </c>
      <c r="B7" s="8" t="s">
        <v>161</v>
      </c>
      <c r="C7" s="8">
        <v>355.6</v>
      </c>
      <c r="D7" s="8">
        <v>906.6</v>
      </c>
      <c r="E7" s="8">
        <v>711.2</v>
      </c>
      <c r="F7" s="8">
        <v>127</v>
      </c>
      <c r="G7" s="8">
        <v>27</v>
      </c>
      <c r="H7" s="8"/>
      <c r="I7" s="8">
        <v>3225</v>
      </c>
      <c r="J7" s="8">
        <v>476</v>
      </c>
      <c r="K7" s="8">
        <v>6450</v>
      </c>
      <c r="L7" s="8">
        <v>558</v>
      </c>
      <c r="M7" s="8" t="s">
        <v>147</v>
      </c>
      <c r="N7" s="8">
        <v>2.1</v>
      </c>
      <c r="O7" s="10" t="s">
        <v>135</v>
      </c>
      <c r="P7" s="8" t="s">
        <v>0</v>
      </c>
      <c r="Q7" s="10">
        <v>574</v>
      </c>
      <c r="R7" s="10"/>
      <c r="S7" s="8">
        <f>Q7*100/Q$7-100</f>
        <v>0</v>
      </c>
      <c r="T7" s="10"/>
    </row>
    <row r="8" spans="1:20" x14ac:dyDescent="0.25">
      <c r="A8" s="10" t="s">
        <v>90</v>
      </c>
      <c r="B8" s="8" t="s">
        <v>153</v>
      </c>
      <c r="C8" s="8">
        <v>355.6</v>
      </c>
      <c r="D8" s="8">
        <v>906.6</v>
      </c>
      <c r="E8" s="8">
        <v>711.2</v>
      </c>
      <c r="F8" s="8">
        <v>127</v>
      </c>
      <c r="G8" s="8">
        <v>27</v>
      </c>
      <c r="H8" s="8"/>
      <c r="I8" s="8">
        <v>3225</v>
      </c>
      <c r="J8" s="8">
        <v>476</v>
      </c>
      <c r="K8" s="8">
        <v>6450</v>
      </c>
      <c r="L8" s="8">
        <v>558</v>
      </c>
      <c r="M8" s="8" t="s">
        <v>147</v>
      </c>
      <c r="N8" s="8">
        <v>2.1</v>
      </c>
      <c r="O8" s="10" t="s">
        <v>91</v>
      </c>
      <c r="P8" s="7"/>
      <c r="Q8" s="8">
        <v>756</v>
      </c>
      <c r="R8" s="10"/>
      <c r="S8" s="8">
        <f>Q8*100/Q$7-100</f>
        <v>31.707317073170742</v>
      </c>
      <c r="T8" s="10"/>
    </row>
    <row r="9" spans="1:20" x14ac:dyDescent="0.25">
      <c r="A9" s="10" t="s">
        <v>92</v>
      </c>
      <c r="B9" s="8" t="s">
        <v>134</v>
      </c>
      <c r="C9" s="8">
        <v>140</v>
      </c>
      <c r="D9" s="8">
        <v>220</v>
      </c>
      <c r="E9" s="8">
        <v>300</v>
      </c>
      <c r="F9" s="8">
        <v>80</v>
      </c>
      <c r="G9" s="8">
        <v>22.5</v>
      </c>
      <c r="H9" s="8">
        <v>2.5</v>
      </c>
      <c r="I9" s="8" t="s">
        <v>155</v>
      </c>
      <c r="J9" s="8" t="s">
        <v>156</v>
      </c>
      <c r="K9" s="8">
        <v>1018</v>
      </c>
      <c r="L9" s="8">
        <v>546</v>
      </c>
      <c r="M9" s="8" t="s">
        <v>157</v>
      </c>
      <c r="N9" s="8">
        <f>500/300</f>
        <v>1.6666666666666667</v>
      </c>
      <c r="O9" s="10" t="s">
        <v>130</v>
      </c>
      <c r="P9" s="7" t="s">
        <v>0</v>
      </c>
      <c r="Q9" s="8">
        <v>74</v>
      </c>
      <c r="R9" s="10">
        <v>4.2530000000000001</v>
      </c>
      <c r="S9" s="8">
        <f>Q9*100/Q$9-100</f>
        <v>0</v>
      </c>
      <c r="T9" s="8">
        <f>R9*100/R$9-100</f>
        <v>0</v>
      </c>
    </row>
    <row r="10" spans="1:20" x14ac:dyDescent="0.25">
      <c r="A10" s="10" t="s">
        <v>92</v>
      </c>
      <c r="B10" s="8" t="s">
        <v>158</v>
      </c>
      <c r="C10" s="8">
        <v>140</v>
      </c>
      <c r="D10" s="8">
        <v>220</v>
      </c>
      <c r="E10" s="8">
        <v>300</v>
      </c>
      <c r="F10" s="8">
        <v>80</v>
      </c>
      <c r="G10" s="8">
        <v>22.7</v>
      </c>
      <c r="H10" s="8">
        <v>2.52</v>
      </c>
      <c r="I10" s="8" t="s">
        <v>155</v>
      </c>
      <c r="J10" s="8" t="s">
        <v>156</v>
      </c>
      <c r="K10" s="8">
        <v>1018</v>
      </c>
      <c r="L10" s="8">
        <v>546</v>
      </c>
      <c r="M10" s="8" t="s">
        <v>157</v>
      </c>
      <c r="N10" s="8">
        <f>500/300</f>
        <v>1.6666666666666667</v>
      </c>
      <c r="O10" s="10" t="s">
        <v>130</v>
      </c>
      <c r="P10" s="7" t="s">
        <v>0</v>
      </c>
      <c r="Q10" s="8">
        <v>103</v>
      </c>
      <c r="R10" s="10">
        <v>4.7530000000000001</v>
      </c>
      <c r="S10" s="8">
        <f t="shared" ref="S10:S13" si="0">Q10*100/Q$9-100</f>
        <v>39.189189189189193</v>
      </c>
      <c r="T10" s="8">
        <f t="shared" ref="T10:T13" si="1">R10*100/R$9-100</f>
        <v>11.75640724194686</v>
      </c>
    </row>
    <row r="11" spans="1:20" ht="15" customHeight="1" x14ac:dyDescent="0.25">
      <c r="A11" s="10" t="s">
        <v>92</v>
      </c>
      <c r="B11" s="8" t="s">
        <v>8</v>
      </c>
      <c r="C11" s="8">
        <v>140</v>
      </c>
      <c r="D11" s="8">
        <v>220</v>
      </c>
      <c r="E11" s="8">
        <v>300</v>
      </c>
      <c r="F11" s="8">
        <v>80</v>
      </c>
      <c r="G11" s="8">
        <v>22.3</v>
      </c>
      <c r="H11" s="8">
        <v>2.48</v>
      </c>
      <c r="I11" s="8" t="s">
        <v>155</v>
      </c>
      <c r="J11" s="8" t="s">
        <v>156</v>
      </c>
      <c r="K11" s="8">
        <v>1018</v>
      </c>
      <c r="L11" s="8">
        <v>546</v>
      </c>
      <c r="M11" s="8" t="s">
        <v>157</v>
      </c>
      <c r="N11" s="8">
        <f>500/300</f>
        <v>1.6666666666666667</v>
      </c>
      <c r="O11" s="11" t="s">
        <v>93</v>
      </c>
      <c r="P11" s="8" t="s">
        <v>9</v>
      </c>
      <c r="Q11" s="10">
        <v>111</v>
      </c>
      <c r="R11" s="10">
        <v>6.3</v>
      </c>
      <c r="S11" s="8">
        <f t="shared" si="0"/>
        <v>50</v>
      </c>
      <c r="T11" s="8">
        <f t="shared" si="1"/>
        <v>48.130731248530452</v>
      </c>
    </row>
    <row r="12" spans="1:20" x14ac:dyDescent="0.25">
      <c r="A12" s="10" t="s">
        <v>92</v>
      </c>
      <c r="B12" s="8" t="s">
        <v>6</v>
      </c>
      <c r="C12" s="8">
        <v>140</v>
      </c>
      <c r="D12" s="8">
        <v>220</v>
      </c>
      <c r="E12" s="8">
        <v>300</v>
      </c>
      <c r="F12" s="8">
        <v>80</v>
      </c>
      <c r="G12" s="8">
        <v>22.2</v>
      </c>
      <c r="H12" s="8">
        <v>2.4500000000000002</v>
      </c>
      <c r="I12" s="8" t="s">
        <v>155</v>
      </c>
      <c r="J12" s="8" t="s">
        <v>156</v>
      </c>
      <c r="K12" s="8">
        <v>1018</v>
      </c>
      <c r="L12" s="8">
        <v>546</v>
      </c>
      <c r="M12" s="8" t="s">
        <v>157</v>
      </c>
      <c r="N12" s="8">
        <f>500/300</f>
        <v>1.6666666666666667</v>
      </c>
      <c r="O12" s="11"/>
      <c r="P12" s="8" t="s">
        <v>10</v>
      </c>
      <c r="Q12" s="10">
        <v>150</v>
      </c>
      <c r="R12" s="10">
        <v>7</v>
      </c>
      <c r="S12" s="8">
        <f t="shared" si="0"/>
        <v>102.70270270270271</v>
      </c>
      <c r="T12" s="8">
        <f t="shared" si="1"/>
        <v>64.589701387256042</v>
      </c>
    </row>
    <row r="13" spans="1:20" x14ac:dyDescent="0.25">
      <c r="A13" s="10" t="s">
        <v>92</v>
      </c>
      <c r="B13" s="8" t="s">
        <v>7</v>
      </c>
      <c r="C13" s="8">
        <v>140</v>
      </c>
      <c r="D13" s="8">
        <v>220</v>
      </c>
      <c r="E13" s="8">
        <v>300</v>
      </c>
      <c r="F13" s="8">
        <v>80</v>
      </c>
      <c r="G13" s="8">
        <v>22.9</v>
      </c>
      <c r="H13" s="8">
        <v>2.54</v>
      </c>
      <c r="I13" s="8" t="s">
        <v>155</v>
      </c>
      <c r="J13" s="8" t="s">
        <v>156</v>
      </c>
      <c r="K13" s="8">
        <v>1018</v>
      </c>
      <c r="L13" s="8">
        <v>546</v>
      </c>
      <c r="M13" s="8" t="s">
        <v>157</v>
      </c>
      <c r="N13" s="8">
        <f>500/300</f>
        <v>1.6666666666666667</v>
      </c>
      <c r="O13" s="11"/>
      <c r="P13" s="8" t="s">
        <v>11</v>
      </c>
      <c r="Q13" s="10">
        <v>158</v>
      </c>
      <c r="R13" s="10">
        <v>6.5</v>
      </c>
      <c r="S13" s="8">
        <f t="shared" si="0"/>
        <v>113.51351351351352</v>
      </c>
      <c r="T13" s="8">
        <f t="shared" si="1"/>
        <v>52.833294145309196</v>
      </c>
    </row>
  </sheetData>
  <mergeCells count="1">
    <mergeCell ref="O11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0" zoomScaleNormal="70" workbookViewId="0">
      <pane xSplit="2" topLeftCell="C1" activePane="topRight" state="frozen"/>
      <selection activeCell="A25" sqref="A25"/>
      <selection pane="topRight"/>
    </sheetView>
  </sheetViews>
  <sheetFormatPr defaultRowHeight="15" x14ac:dyDescent="0.25"/>
  <cols>
    <col min="1" max="1" width="32.7109375" style="3" customWidth="1"/>
    <col min="2" max="2" width="19.140625" style="3" customWidth="1"/>
    <col min="3" max="3" width="12.28515625" style="3" customWidth="1"/>
    <col min="4" max="4" width="11.5703125" style="3" customWidth="1"/>
    <col min="5" max="5" width="9.42578125" style="3" customWidth="1"/>
    <col min="6" max="6" width="11.42578125" style="3" bestFit="1" customWidth="1"/>
    <col min="7" max="7" width="11.42578125" style="3" customWidth="1"/>
    <col min="8" max="9" width="6" style="3" customWidth="1"/>
    <col min="10" max="10" width="7.5703125" style="3" customWidth="1"/>
    <col min="11" max="11" width="8.7109375" style="3" customWidth="1"/>
    <col min="12" max="12" width="9.5703125" style="3" customWidth="1"/>
    <col min="13" max="13" width="66" style="3" bestFit="1" customWidth="1"/>
    <col min="14" max="14" width="8.7109375" style="3" customWidth="1"/>
    <col min="15" max="15" width="19.85546875" style="3" customWidth="1"/>
    <col min="16" max="16" width="10.28515625" style="3" customWidth="1"/>
    <col min="17" max="17" width="16" style="4" customWidth="1"/>
  </cols>
  <sheetData>
    <row r="1" spans="1:17" x14ac:dyDescent="0.25">
      <c r="A1" s="3" t="s">
        <v>95</v>
      </c>
      <c r="B1" s="3" t="s">
        <v>96</v>
      </c>
      <c r="C1" s="3" t="s">
        <v>98</v>
      </c>
      <c r="D1" s="3" t="s">
        <v>99</v>
      </c>
      <c r="E1" s="3" t="s">
        <v>101</v>
      </c>
      <c r="F1" s="3" t="s">
        <v>12</v>
      </c>
      <c r="G1" s="3" t="s">
        <v>108</v>
      </c>
      <c r="H1" s="3" t="s">
        <v>100</v>
      </c>
      <c r="I1" s="3" t="s">
        <v>102</v>
      </c>
      <c r="J1" s="3" t="s">
        <v>103</v>
      </c>
      <c r="K1" s="3" t="s">
        <v>104</v>
      </c>
      <c r="L1" s="3" t="s">
        <v>105</v>
      </c>
      <c r="M1" s="3" t="s">
        <v>4</v>
      </c>
      <c r="N1" s="3" t="s">
        <v>109</v>
      </c>
      <c r="O1" s="3" t="s">
        <v>110</v>
      </c>
      <c r="P1" s="3" t="s">
        <v>111</v>
      </c>
      <c r="Q1" s="4" t="s">
        <v>112</v>
      </c>
    </row>
    <row r="2" spans="1:17" x14ac:dyDescent="0.25">
      <c r="A2" s="1" t="s">
        <v>97</v>
      </c>
      <c r="B2" s="3" t="s">
        <v>106</v>
      </c>
      <c r="C2" s="1">
        <v>150</v>
      </c>
      <c r="D2" s="1">
        <v>400</v>
      </c>
      <c r="E2" s="1">
        <v>2.4</v>
      </c>
      <c r="F2" s="3">
        <v>51.7</v>
      </c>
      <c r="G2" s="3">
        <v>3.3</v>
      </c>
      <c r="H2" s="1">
        <v>2</v>
      </c>
      <c r="I2" s="1">
        <v>10</v>
      </c>
      <c r="J2" s="1">
        <v>566</v>
      </c>
      <c r="K2" s="1">
        <v>30</v>
      </c>
      <c r="L2" s="3" t="s">
        <v>0</v>
      </c>
      <c r="M2" s="3" t="s">
        <v>113</v>
      </c>
      <c r="N2" s="1">
        <v>20.32</v>
      </c>
      <c r="O2" s="3" t="s">
        <v>0</v>
      </c>
      <c r="P2" s="5">
        <f>N2*100/N2-100</f>
        <v>0</v>
      </c>
      <c r="Q2" s="4" t="s">
        <v>0</v>
      </c>
    </row>
    <row r="3" spans="1:17" x14ac:dyDescent="0.25">
      <c r="A3" s="1" t="s">
        <v>97</v>
      </c>
      <c r="B3" s="3" t="s">
        <v>107</v>
      </c>
      <c r="C3" s="1">
        <v>150</v>
      </c>
      <c r="D3" s="1">
        <v>400</v>
      </c>
      <c r="E3" s="1">
        <v>2.4</v>
      </c>
      <c r="F3" s="3">
        <v>51.7</v>
      </c>
      <c r="G3" s="3">
        <v>3.3</v>
      </c>
      <c r="H3" s="1">
        <v>2</v>
      </c>
      <c r="I3" s="1">
        <v>10</v>
      </c>
      <c r="J3" s="1">
        <v>566</v>
      </c>
      <c r="K3" s="1">
        <v>30</v>
      </c>
      <c r="L3" s="1">
        <v>3163</v>
      </c>
      <c r="M3" s="3" t="s">
        <v>114</v>
      </c>
      <c r="N3" s="3">
        <v>41.66</v>
      </c>
      <c r="O3" s="1">
        <v>25.53</v>
      </c>
      <c r="P3" s="5">
        <f t="shared" ref="P3:P9" si="0">N3*100/N$2-100</f>
        <v>105.01968503937007</v>
      </c>
      <c r="Q3" s="5">
        <f>O3*100/O$3-100</f>
        <v>0</v>
      </c>
    </row>
    <row r="4" spans="1:17" x14ac:dyDescent="0.25">
      <c r="A4" s="1" t="s">
        <v>97</v>
      </c>
      <c r="B4" s="3" t="s">
        <v>13</v>
      </c>
      <c r="C4" s="1">
        <v>150</v>
      </c>
      <c r="D4" s="1">
        <v>400</v>
      </c>
      <c r="E4" s="1">
        <v>2.4</v>
      </c>
      <c r="F4" s="3">
        <v>51.7</v>
      </c>
      <c r="G4" s="3">
        <v>3.3</v>
      </c>
      <c r="H4" s="1">
        <v>2</v>
      </c>
      <c r="I4" s="1">
        <v>10</v>
      </c>
      <c r="J4" s="1">
        <v>566</v>
      </c>
      <c r="K4" s="1">
        <v>30</v>
      </c>
      <c r="L4" s="1">
        <v>3163</v>
      </c>
      <c r="M4" s="1" t="s">
        <v>30</v>
      </c>
      <c r="N4">
        <v>51.22</v>
      </c>
      <c r="O4">
        <v>41.58</v>
      </c>
      <c r="P4" s="5">
        <f t="shared" si="0"/>
        <v>152.06692913385825</v>
      </c>
      <c r="Q4" s="5">
        <f t="shared" ref="Q4:Q9" si="1">O4*100/O$3-100</f>
        <v>62.867215041128077</v>
      </c>
    </row>
    <row r="5" spans="1:17" x14ac:dyDescent="0.25">
      <c r="A5" s="1" t="s">
        <v>97</v>
      </c>
      <c r="B5" s="3" t="s">
        <v>14</v>
      </c>
      <c r="C5" s="1">
        <v>150</v>
      </c>
      <c r="D5" s="1">
        <v>400</v>
      </c>
      <c r="E5" s="1">
        <v>2.4</v>
      </c>
      <c r="F5" s="3">
        <v>55.1</v>
      </c>
      <c r="G5" s="3">
        <v>4.2</v>
      </c>
      <c r="H5" s="1">
        <v>2</v>
      </c>
      <c r="I5" s="1">
        <v>10</v>
      </c>
      <c r="J5" s="1">
        <v>566</v>
      </c>
      <c r="K5" s="1">
        <v>30</v>
      </c>
      <c r="L5" s="1">
        <v>3163</v>
      </c>
      <c r="M5" s="1" t="s">
        <v>31</v>
      </c>
      <c r="N5">
        <v>43.9</v>
      </c>
      <c r="O5">
        <v>37.340000000000003</v>
      </c>
      <c r="P5" s="5">
        <f t="shared" si="0"/>
        <v>116.04330708661416</v>
      </c>
      <c r="Q5" s="5">
        <f t="shared" si="1"/>
        <v>46.259302781041924</v>
      </c>
    </row>
    <row r="6" spans="1:17" x14ac:dyDescent="0.25">
      <c r="A6" s="1" t="s">
        <v>97</v>
      </c>
      <c r="B6" s="3" t="s">
        <v>15</v>
      </c>
      <c r="C6" s="1">
        <v>150</v>
      </c>
      <c r="D6" s="1">
        <v>400</v>
      </c>
      <c r="E6" s="1">
        <v>2.4</v>
      </c>
      <c r="F6" s="3">
        <v>55.1</v>
      </c>
      <c r="G6" s="3">
        <v>4.2</v>
      </c>
      <c r="H6" s="1">
        <v>2</v>
      </c>
      <c r="I6" s="1">
        <v>10</v>
      </c>
      <c r="J6" s="1">
        <v>566</v>
      </c>
      <c r="K6" s="1">
        <v>30</v>
      </c>
      <c r="L6" s="1">
        <v>3163</v>
      </c>
      <c r="M6" s="1" t="s">
        <v>32</v>
      </c>
      <c r="N6">
        <v>51.8</v>
      </c>
      <c r="O6">
        <v>41.99</v>
      </c>
      <c r="P6" s="5">
        <f t="shared" si="0"/>
        <v>154.92125984251967</v>
      </c>
      <c r="Q6" s="5">
        <f t="shared" si="1"/>
        <v>64.473168820994914</v>
      </c>
    </row>
    <row r="7" spans="1:17" x14ac:dyDescent="0.25">
      <c r="A7" s="1" t="s">
        <v>97</v>
      </c>
      <c r="B7" s="3" t="s">
        <v>16</v>
      </c>
      <c r="C7" s="1">
        <v>150</v>
      </c>
      <c r="D7" s="1">
        <v>400</v>
      </c>
      <c r="E7" s="1">
        <v>2.4</v>
      </c>
      <c r="F7" s="3">
        <v>56.8</v>
      </c>
      <c r="G7" s="3">
        <v>4.2</v>
      </c>
      <c r="H7" s="1">
        <v>2</v>
      </c>
      <c r="I7" s="1">
        <v>10</v>
      </c>
      <c r="J7" s="1">
        <v>566</v>
      </c>
      <c r="K7" s="1">
        <v>30</v>
      </c>
      <c r="L7" s="1">
        <v>3163</v>
      </c>
      <c r="M7" s="1" t="s">
        <v>33</v>
      </c>
      <c r="N7">
        <v>40.590000000000003</v>
      </c>
      <c r="O7">
        <v>31.78</v>
      </c>
      <c r="P7" s="5">
        <f t="shared" si="0"/>
        <v>99.753937007874043</v>
      </c>
      <c r="Q7" s="5">
        <f t="shared" si="1"/>
        <v>24.481002741872302</v>
      </c>
    </row>
    <row r="8" spans="1:17" x14ac:dyDescent="0.25">
      <c r="A8" s="1" t="s">
        <v>97</v>
      </c>
      <c r="B8" s="3" t="s">
        <v>17</v>
      </c>
      <c r="C8" s="1">
        <v>150</v>
      </c>
      <c r="D8" s="1">
        <v>400</v>
      </c>
      <c r="E8" s="1">
        <v>2.4</v>
      </c>
      <c r="F8" s="3">
        <v>56.8</v>
      </c>
      <c r="G8" s="3">
        <v>4.2</v>
      </c>
      <c r="H8" s="1">
        <v>2</v>
      </c>
      <c r="I8" s="1">
        <v>10</v>
      </c>
      <c r="J8" s="1">
        <v>566</v>
      </c>
      <c r="K8" s="1">
        <v>30</v>
      </c>
      <c r="L8" s="1">
        <v>3163</v>
      </c>
      <c r="M8" s="1" t="s">
        <v>34</v>
      </c>
      <c r="N8">
        <v>51.47</v>
      </c>
      <c r="O8">
        <v>53.65</v>
      </c>
      <c r="P8" s="5">
        <f t="shared" si="0"/>
        <v>153.29724409448818</v>
      </c>
      <c r="Q8" s="5">
        <f t="shared" si="1"/>
        <v>110.14492753623188</v>
      </c>
    </row>
    <row r="9" spans="1:17" x14ac:dyDescent="0.25">
      <c r="A9" s="1" t="s">
        <v>97</v>
      </c>
      <c r="B9" s="3" t="s">
        <v>18</v>
      </c>
      <c r="C9" s="1">
        <v>150</v>
      </c>
      <c r="D9" s="1">
        <v>400</v>
      </c>
      <c r="E9" s="1">
        <v>2.4</v>
      </c>
      <c r="F9" s="3">
        <v>56.8</v>
      </c>
      <c r="G9" s="3">
        <v>4.2</v>
      </c>
      <c r="H9" s="1">
        <v>2</v>
      </c>
      <c r="I9" s="1">
        <v>10</v>
      </c>
      <c r="J9" s="1">
        <v>566</v>
      </c>
      <c r="K9" s="1">
        <v>30</v>
      </c>
      <c r="L9" s="1">
        <v>3163</v>
      </c>
      <c r="M9" s="1" t="s">
        <v>35</v>
      </c>
      <c r="N9">
        <v>54.27</v>
      </c>
      <c r="O9">
        <v>48.76</v>
      </c>
      <c r="P9" s="5">
        <f t="shared" si="0"/>
        <v>167.07677165354329</v>
      </c>
      <c r="Q9" s="5">
        <f t="shared" si="1"/>
        <v>90.99099099099098</v>
      </c>
    </row>
    <row r="10" spans="1:17" x14ac:dyDescent="0.25">
      <c r="A10" s="1" t="s">
        <v>115</v>
      </c>
      <c r="B10" s="3" t="s">
        <v>116</v>
      </c>
      <c r="C10" s="1">
        <v>150</v>
      </c>
      <c r="D10" s="1">
        <v>400</v>
      </c>
      <c r="E10" s="1">
        <v>2.4</v>
      </c>
      <c r="F10" s="3">
        <v>39.9</v>
      </c>
      <c r="H10" s="1">
        <v>2</v>
      </c>
      <c r="I10" s="1">
        <v>10</v>
      </c>
      <c r="J10" s="1">
        <v>566</v>
      </c>
      <c r="K10" s="1">
        <v>30</v>
      </c>
      <c r="L10" s="1">
        <v>3163</v>
      </c>
      <c r="M10" s="3" t="s">
        <v>113</v>
      </c>
      <c r="N10" s="1">
        <v>22.68</v>
      </c>
      <c r="O10" t="s">
        <v>0</v>
      </c>
      <c r="P10" s="5">
        <f>N10*100/N$10-100</f>
        <v>0</v>
      </c>
      <c r="Q10" s="5" t="s">
        <v>0</v>
      </c>
    </row>
    <row r="11" spans="1:17" x14ac:dyDescent="0.25">
      <c r="A11" s="1" t="s">
        <v>115</v>
      </c>
      <c r="B11" s="3" t="s">
        <v>117</v>
      </c>
      <c r="C11" s="1">
        <v>150</v>
      </c>
      <c r="D11" s="1">
        <v>400</v>
      </c>
      <c r="E11" s="1">
        <v>2.4</v>
      </c>
      <c r="F11" s="3">
        <v>39.9</v>
      </c>
      <c r="H11" s="1">
        <v>2</v>
      </c>
      <c r="I11" s="1">
        <v>10</v>
      </c>
      <c r="J11" s="1">
        <v>566</v>
      </c>
      <c r="K11" s="1">
        <v>30</v>
      </c>
      <c r="L11" s="1">
        <v>3163</v>
      </c>
      <c r="M11" s="3" t="s">
        <v>114</v>
      </c>
      <c r="N11" s="1">
        <v>36.54</v>
      </c>
      <c r="O11" s="1">
        <v>27.28</v>
      </c>
      <c r="P11" s="5">
        <f t="shared" ref="P11:P19" si="2">N11*100/N$10-100</f>
        <v>61.111111111111114</v>
      </c>
      <c r="Q11" s="5">
        <f>O11*100/O$11-100</f>
        <v>0</v>
      </c>
    </row>
    <row r="12" spans="1:17" x14ac:dyDescent="0.25">
      <c r="A12" s="1" t="s">
        <v>115</v>
      </c>
      <c r="B12" s="3" t="s">
        <v>22</v>
      </c>
      <c r="C12" s="1">
        <v>150</v>
      </c>
      <c r="D12" s="1">
        <v>400</v>
      </c>
      <c r="E12" s="1">
        <v>2.4</v>
      </c>
      <c r="F12" s="3">
        <v>39.9</v>
      </c>
      <c r="H12" s="1">
        <v>2</v>
      </c>
      <c r="I12" s="1">
        <v>10</v>
      </c>
      <c r="J12" s="1">
        <v>566</v>
      </c>
      <c r="K12" s="1">
        <v>30</v>
      </c>
      <c r="L12" s="1">
        <v>3163</v>
      </c>
      <c r="M12" s="1" t="s">
        <v>36</v>
      </c>
      <c r="N12" s="3">
        <v>47.25</v>
      </c>
      <c r="O12">
        <v>43.7</v>
      </c>
      <c r="P12" s="5">
        <f t="shared" si="2"/>
        <v>108.33333333333334</v>
      </c>
      <c r="Q12" s="5">
        <f t="shared" ref="Q12:Q19" si="3">O12*100/O$11-100</f>
        <v>60.190615835777123</v>
      </c>
    </row>
    <row r="13" spans="1:17" x14ac:dyDescent="0.25">
      <c r="A13" s="1" t="s">
        <v>115</v>
      </c>
      <c r="B13" s="3" t="s">
        <v>23</v>
      </c>
      <c r="C13" s="1">
        <v>150</v>
      </c>
      <c r="D13" s="1">
        <v>400</v>
      </c>
      <c r="E13" s="1">
        <v>2.4</v>
      </c>
      <c r="F13" s="3">
        <v>45.6</v>
      </c>
      <c r="H13" s="1">
        <v>2</v>
      </c>
      <c r="I13" s="1">
        <v>10</v>
      </c>
      <c r="J13" s="1">
        <v>566</v>
      </c>
      <c r="K13" s="1">
        <v>30</v>
      </c>
      <c r="L13" s="1">
        <v>3163</v>
      </c>
      <c r="M13" s="1" t="s">
        <v>37</v>
      </c>
      <c r="N13" s="3">
        <v>40.82</v>
      </c>
      <c r="O13">
        <v>35.86</v>
      </c>
      <c r="P13" s="5">
        <f t="shared" si="2"/>
        <v>79.982363315696659</v>
      </c>
      <c r="Q13" s="5">
        <f t="shared" si="3"/>
        <v>31.451612903225794</v>
      </c>
    </row>
    <row r="14" spans="1:17" x14ac:dyDescent="0.25">
      <c r="A14" s="1" t="s">
        <v>115</v>
      </c>
      <c r="B14" s="3" t="s">
        <v>24</v>
      </c>
      <c r="C14" s="1">
        <v>150</v>
      </c>
      <c r="D14" s="1">
        <v>400</v>
      </c>
      <c r="E14" s="1">
        <v>2.4</v>
      </c>
      <c r="F14" s="3">
        <v>39.9</v>
      </c>
      <c r="H14" s="1">
        <v>2</v>
      </c>
      <c r="I14" s="1">
        <v>10</v>
      </c>
      <c r="J14" s="1">
        <v>566</v>
      </c>
      <c r="K14" s="1">
        <v>30</v>
      </c>
      <c r="L14" s="1">
        <v>3163</v>
      </c>
      <c r="M14" s="1" t="s">
        <v>38</v>
      </c>
      <c r="N14" s="3">
        <v>49.4</v>
      </c>
      <c r="O14">
        <v>61.25</v>
      </c>
      <c r="P14" s="5">
        <f t="shared" si="2"/>
        <v>117.81305114638448</v>
      </c>
      <c r="Q14" s="5">
        <f t="shared" si="3"/>
        <v>124.52346041055716</v>
      </c>
    </row>
    <row r="15" spans="1:17" x14ac:dyDescent="0.25">
      <c r="A15" s="1" t="s">
        <v>115</v>
      </c>
      <c r="B15" s="3" t="s">
        <v>25</v>
      </c>
      <c r="C15" s="1">
        <v>150</v>
      </c>
      <c r="D15" s="1">
        <v>400</v>
      </c>
      <c r="E15" s="1">
        <v>2.4</v>
      </c>
      <c r="F15" s="3">
        <v>39.9</v>
      </c>
      <c r="H15" s="1">
        <v>2</v>
      </c>
      <c r="I15" s="1">
        <v>10</v>
      </c>
      <c r="J15" s="1">
        <v>566</v>
      </c>
      <c r="K15" s="1">
        <v>30</v>
      </c>
      <c r="L15" s="1">
        <v>3163</v>
      </c>
      <c r="M15" s="1" t="s">
        <v>39</v>
      </c>
      <c r="N15" s="3">
        <v>51.83</v>
      </c>
      <c r="O15">
        <v>57.7</v>
      </c>
      <c r="P15" s="5">
        <f t="shared" si="2"/>
        <v>128.5273368606702</v>
      </c>
      <c r="Q15" s="5">
        <f t="shared" si="3"/>
        <v>111.51026392961876</v>
      </c>
    </row>
    <row r="16" spans="1:17" x14ac:dyDescent="0.25">
      <c r="A16" s="1" t="s">
        <v>115</v>
      </c>
      <c r="B16" s="3" t="s">
        <v>26</v>
      </c>
      <c r="C16" s="1">
        <v>150</v>
      </c>
      <c r="D16" s="1">
        <v>400</v>
      </c>
      <c r="E16" s="1">
        <v>2.4</v>
      </c>
      <c r="F16" s="3">
        <v>45.6</v>
      </c>
      <c r="H16" s="1">
        <v>2</v>
      </c>
      <c r="I16" s="1">
        <v>10</v>
      </c>
      <c r="J16" s="1">
        <v>566</v>
      </c>
      <c r="K16" s="1">
        <v>30</v>
      </c>
      <c r="L16" s="1">
        <v>3163</v>
      </c>
      <c r="M16" s="1" t="s">
        <v>40</v>
      </c>
      <c r="N16" s="3">
        <v>52.66</v>
      </c>
      <c r="O16">
        <v>58.23</v>
      </c>
      <c r="P16" s="5">
        <f t="shared" si="2"/>
        <v>132.18694885361552</v>
      </c>
      <c r="Q16" s="5">
        <f t="shared" si="3"/>
        <v>113.45307917888562</v>
      </c>
    </row>
    <row r="17" spans="1:17" x14ac:dyDescent="0.25">
      <c r="A17" s="1" t="s">
        <v>115</v>
      </c>
      <c r="B17" s="3" t="s">
        <v>27</v>
      </c>
      <c r="C17" s="1">
        <v>150</v>
      </c>
      <c r="D17" s="1">
        <v>400</v>
      </c>
      <c r="E17" s="1">
        <v>2.4</v>
      </c>
      <c r="F17" s="3">
        <v>45.6</v>
      </c>
      <c r="H17" s="1">
        <v>2</v>
      </c>
      <c r="I17" s="1">
        <v>10</v>
      </c>
      <c r="J17" s="1">
        <v>566</v>
      </c>
      <c r="K17" s="1">
        <v>30</v>
      </c>
      <c r="L17" s="1">
        <v>3163</v>
      </c>
      <c r="M17" s="1" t="s">
        <v>41</v>
      </c>
      <c r="N17" s="3">
        <v>38.49</v>
      </c>
      <c r="O17">
        <v>60.03</v>
      </c>
      <c r="P17" s="5">
        <f t="shared" si="2"/>
        <v>69.708994708994709</v>
      </c>
      <c r="Q17" s="5">
        <f t="shared" si="3"/>
        <v>120.05131964809382</v>
      </c>
    </row>
    <row r="18" spans="1:17" x14ac:dyDescent="0.25">
      <c r="A18" s="1" t="s">
        <v>115</v>
      </c>
      <c r="B18" s="3" t="s">
        <v>28</v>
      </c>
      <c r="C18" s="1">
        <v>150</v>
      </c>
      <c r="D18" s="1">
        <v>400</v>
      </c>
      <c r="E18" s="1">
        <v>2.4</v>
      </c>
      <c r="F18" s="3">
        <v>45.6</v>
      </c>
      <c r="H18" s="1">
        <v>2</v>
      </c>
      <c r="I18" s="1">
        <v>10</v>
      </c>
      <c r="J18" s="1">
        <v>566</v>
      </c>
      <c r="K18" s="1">
        <v>30</v>
      </c>
      <c r="L18" s="1">
        <v>3163</v>
      </c>
      <c r="M18" s="1" t="s">
        <v>42</v>
      </c>
      <c r="N18" s="3">
        <v>49.57</v>
      </c>
      <c r="O18">
        <v>86.2</v>
      </c>
      <c r="P18" s="5">
        <f t="shared" si="2"/>
        <v>118.56261022927688</v>
      </c>
      <c r="Q18" s="5">
        <f t="shared" si="3"/>
        <v>215.98240469208207</v>
      </c>
    </row>
    <row r="19" spans="1:17" x14ac:dyDescent="0.25">
      <c r="A19" s="1" t="s">
        <v>115</v>
      </c>
      <c r="B19" s="3" t="s">
        <v>29</v>
      </c>
      <c r="C19" s="1">
        <v>150</v>
      </c>
      <c r="D19" s="1">
        <v>400</v>
      </c>
      <c r="E19" s="1">
        <v>2.4</v>
      </c>
      <c r="F19" s="3">
        <v>45.6</v>
      </c>
      <c r="H19" s="1">
        <v>2</v>
      </c>
      <c r="I19" s="1">
        <v>10</v>
      </c>
      <c r="J19" s="1">
        <v>566</v>
      </c>
      <c r="K19" s="1">
        <v>30</v>
      </c>
      <c r="L19" s="1">
        <v>3163</v>
      </c>
      <c r="M19" s="1" t="s">
        <v>43</v>
      </c>
      <c r="N19" s="3">
        <v>49.12</v>
      </c>
      <c r="O19">
        <v>66.16</v>
      </c>
      <c r="P19" s="5">
        <f t="shared" si="2"/>
        <v>116.57848324514993</v>
      </c>
      <c r="Q19" s="5">
        <f t="shared" si="3"/>
        <v>142.52199413489734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70" zoomScaleNormal="70" workbookViewId="0">
      <pane xSplit="2" topLeftCell="F1" activePane="topRight" state="frozen"/>
      <selection activeCell="A25" sqref="A25"/>
      <selection pane="topRight" activeCell="H30" sqref="H30"/>
    </sheetView>
  </sheetViews>
  <sheetFormatPr defaultRowHeight="15" x14ac:dyDescent="0.25"/>
  <cols>
    <col min="1" max="1" width="15.7109375" style="3" customWidth="1"/>
    <col min="2" max="2" width="19.140625" style="3" customWidth="1"/>
    <col min="3" max="3" width="10.7109375" style="3" customWidth="1"/>
    <col min="4" max="4" width="7" style="3" customWidth="1"/>
    <col min="5" max="5" width="7.42578125" style="3" customWidth="1"/>
    <col min="6" max="6" width="8.42578125" style="3" customWidth="1"/>
    <col min="7" max="7" width="11.42578125" style="3" bestFit="1" customWidth="1"/>
    <col min="8" max="8" width="60.7109375" style="3" bestFit="1" customWidth="1"/>
    <col min="9" max="9" width="10.140625" style="3" customWidth="1"/>
    <col min="10" max="10" width="17" style="3" customWidth="1"/>
    <col min="11" max="11" width="39.140625" style="3" bestFit="1" customWidth="1"/>
    <col min="12" max="12" width="20.7109375" style="3" bestFit="1" customWidth="1"/>
    <col min="13" max="13" width="30.85546875" style="3" bestFit="1" customWidth="1"/>
    <col min="14" max="14" width="25.5703125" style="3" bestFit="1" customWidth="1"/>
    <col min="15" max="15" width="24.85546875" style="3" bestFit="1" customWidth="1"/>
    <col min="16" max="16" width="26" style="3" bestFit="1" customWidth="1"/>
    <col min="17" max="17" width="26" style="4" bestFit="1" customWidth="1"/>
    <col min="18" max="18" width="22.7109375" bestFit="1" customWidth="1"/>
    <col min="19" max="19" width="24.28515625" bestFit="1" customWidth="1"/>
    <col min="20" max="20" width="26" bestFit="1" customWidth="1"/>
    <col min="21" max="21" width="18" style="2" bestFit="1" customWidth="1"/>
  </cols>
  <sheetData>
    <row r="1" spans="1:31" x14ac:dyDescent="0.25">
      <c r="A1" s="3" t="s">
        <v>95</v>
      </c>
      <c r="B1" s="3" t="s">
        <v>96</v>
      </c>
      <c r="C1" s="3" t="s">
        <v>99</v>
      </c>
      <c r="D1" s="3" t="s">
        <v>121</v>
      </c>
      <c r="E1" s="3" t="s">
        <v>118</v>
      </c>
      <c r="F1" s="3" t="s">
        <v>124</v>
      </c>
      <c r="G1" s="3" t="s">
        <v>12</v>
      </c>
      <c r="H1" s="1" t="s">
        <v>62</v>
      </c>
      <c r="I1" s="3" t="s">
        <v>45</v>
      </c>
      <c r="J1" s="3" t="s">
        <v>51</v>
      </c>
      <c r="K1" s="3" t="s">
        <v>4</v>
      </c>
      <c r="L1" s="3" t="s">
        <v>109</v>
      </c>
      <c r="M1" s="3" t="s">
        <v>133</v>
      </c>
      <c r="P1" s="4" t="s">
        <v>21</v>
      </c>
      <c r="Q1" s="4" t="s">
        <v>55</v>
      </c>
      <c r="S1" s="3"/>
      <c r="T1" s="3"/>
      <c r="U1" s="4"/>
      <c r="V1" s="3"/>
      <c r="W1" s="3"/>
      <c r="X1" s="3"/>
      <c r="Z1" s="3" t="s">
        <v>19</v>
      </c>
      <c r="AA1" s="3" t="s">
        <v>78</v>
      </c>
      <c r="AB1" s="3" t="s">
        <v>67</v>
      </c>
      <c r="AC1" s="3" t="s">
        <v>20</v>
      </c>
      <c r="AD1" s="4" t="s">
        <v>21</v>
      </c>
      <c r="AE1" s="3" t="s">
        <v>55</v>
      </c>
    </row>
    <row r="2" spans="1:31" x14ac:dyDescent="0.25">
      <c r="A2" s="1" t="s">
        <v>122</v>
      </c>
      <c r="B2" s="3" t="s">
        <v>129</v>
      </c>
      <c r="C2" s="3">
        <v>300</v>
      </c>
      <c r="D2" s="3">
        <v>300</v>
      </c>
      <c r="E2" s="3">
        <v>0.9</v>
      </c>
      <c r="F2" s="3">
        <v>424</v>
      </c>
      <c r="G2" s="3">
        <v>23.5</v>
      </c>
      <c r="H2" s="1" t="s">
        <v>44</v>
      </c>
      <c r="I2" s="3" t="s">
        <v>46</v>
      </c>
      <c r="K2" s="3" t="s">
        <v>130</v>
      </c>
      <c r="L2" s="3">
        <v>231</v>
      </c>
      <c r="M2" s="3">
        <v>0.6</v>
      </c>
      <c r="P2" s="4" t="s">
        <v>0</v>
      </c>
      <c r="Q2" s="4" t="s">
        <v>0</v>
      </c>
      <c r="S2" s="3"/>
      <c r="T2" s="3"/>
      <c r="U2" s="4"/>
      <c r="V2" s="3"/>
      <c r="W2" s="3"/>
      <c r="X2" s="3"/>
      <c r="Z2" s="3"/>
      <c r="AA2" s="3"/>
      <c r="AB2" s="3"/>
      <c r="AC2" s="3"/>
      <c r="AD2" s="4"/>
      <c r="AE2" s="3"/>
    </row>
    <row r="3" spans="1:31" x14ac:dyDescent="0.25">
      <c r="A3" s="1" t="s">
        <v>122</v>
      </c>
      <c r="B3" s="3" t="s">
        <v>119</v>
      </c>
      <c r="C3" s="3">
        <v>300</v>
      </c>
      <c r="D3" s="1">
        <v>300</v>
      </c>
      <c r="E3" s="1">
        <v>0.9</v>
      </c>
      <c r="F3" s="3">
        <v>424</v>
      </c>
      <c r="G3" s="1">
        <v>23.5</v>
      </c>
      <c r="H3" s="1" t="s">
        <v>44</v>
      </c>
      <c r="I3" s="3" t="s">
        <v>46</v>
      </c>
      <c r="K3" s="3" t="s">
        <v>52</v>
      </c>
      <c r="L3" s="1">
        <v>274</v>
      </c>
      <c r="M3" s="1">
        <v>1.2</v>
      </c>
      <c r="P3" s="4">
        <f>L3*100/L$2-100</f>
        <v>18.614718614718612</v>
      </c>
      <c r="Q3" s="4">
        <f>M3*100/M$2-100</f>
        <v>100</v>
      </c>
      <c r="S3" s="4"/>
      <c r="T3" s="4"/>
      <c r="U3" s="4"/>
      <c r="V3" s="4"/>
      <c r="W3" s="4"/>
      <c r="X3" s="4"/>
      <c r="Z3" s="12">
        <v>231</v>
      </c>
      <c r="AA3" s="12">
        <f>TAN(0.006)*100</f>
        <v>0.60000720010368147</v>
      </c>
      <c r="AB3" s="3">
        <f>TAN(0.012)*100</f>
        <v>1.2000576033179535</v>
      </c>
      <c r="AC3" s="3">
        <v>274</v>
      </c>
      <c r="AD3" s="4">
        <f>AC3*100/Z$3-100</f>
        <v>18.614718614718612</v>
      </c>
      <c r="AE3" s="4">
        <f>AB3*100/AA$3-100</f>
        <v>100.00720043202534</v>
      </c>
    </row>
    <row r="4" spans="1:31" x14ac:dyDescent="0.25">
      <c r="A4" s="1" t="s">
        <v>122</v>
      </c>
      <c r="B4" s="3" t="s">
        <v>120</v>
      </c>
      <c r="C4" s="3">
        <v>300</v>
      </c>
      <c r="D4" s="1">
        <v>300</v>
      </c>
      <c r="E4" s="1">
        <v>0.9</v>
      </c>
      <c r="F4" s="3">
        <v>424</v>
      </c>
      <c r="G4" s="1">
        <v>23.5</v>
      </c>
      <c r="H4" s="1" t="s">
        <v>44</v>
      </c>
      <c r="I4" s="3" t="s">
        <v>47</v>
      </c>
      <c r="K4" s="3" t="s">
        <v>52</v>
      </c>
      <c r="L4" s="1">
        <v>263</v>
      </c>
      <c r="M4" s="1">
        <v>1.1000000000000001</v>
      </c>
      <c r="P4" s="4">
        <f>L4*100/L$2-100</f>
        <v>13.852813852813853</v>
      </c>
      <c r="Q4" s="4">
        <f>M4*100/M$2-100</f>
        <v>83.333333333333371</v>
      </c>
      <c r="S4" s="4"/>
      <c r="T4" s="4"/>
      <c r="U4" s="4"/>
      <c r="V4" s="4"/>
      <c r="W4" s="4"/>
      <c r="X4" s="4"/>
      <c r="Z4" s="12"/>
      <c r="AA4" s="12"/>
      <c r="AB4" s="3">
        <f>TAN(0.011)*100</f>
        <v>1.1000443688141186</v>
      </c>
      <c r="AC4" s="3">
        <v>263</v>
      </c>
      <c r="AD4" s="4">
        <f t="shared" ref="AD4" si="0">AC4*100/Z$3-100</f>
        <v>13.852813852813853</v>
      </c>
      <c r="AE4" s="4">
        <f t="shared" ref="AE4" si="1">AB4*100/AA$3-100</f>
        <v>83.338528041668582</v>
      </c>
    </row>
    <row r="5" spans="1:31" x14ac:dyDescent="0.25">
      <c r="A5" s="1" t="s">
        <v>122</v>
      </c>
      <c r="B5" s="3" t="s">
        <v>131</v>
      </c>
      <c r="C5" s="3">
        <v>300</v>
      </c>
      <c r="D5" s="1">
        <v>300</v>
      </c>
      <c r="E5" s="1">
        <v>0.9</v>
      </c>
      <c r="F5" s="3">
        <v>424</v>
      </c>
      <c r="G5" s="1">
        <v>23.5</v>
      </c>
      <c r="H5" s="1" t="s">
        <v>44</v>
      </c>
      <c r="I5" s="3" t="s">
        <v>48</v>
      </c>
      <c r="K5" s="3" t="s">
        <v>130</v>
      </c>
      <c r="L5" s="1">
        <v>226</v>
      </c>
      <c r="M5" s="1">
        <v>1.1000000000000001</v>
      </c>
      <c r="P5" s="4" t="s">
        <v>0</v>
      </c>
      <c r="Q5" s="4" t="s">
        <v>0</v>
      </c>
      <c r="S5" s="4"/>
      <c r="T5" s="4"/>
      <c r="U5" s="4"/>
      <c r="V5" s="4"/>
      <c r="W5" s="4"/>
      <c r="X5" s="4"/>
      <c r="Z5" s="3"/>
      <c r="AA5" s="3"/>
      <c r="AB5" s="3"/>
      <c r="AC5" s="3"/>
      <c r="AD5" s="4"/>
      <c r="AE5" s="4"/>
    </row>
    <row r="6" spans="1:31" x14ac:dyDescent="0.25">
      <c r="A6" s="1" t="s">
        <v>122</v>
      </c>
      <c r="B6" s="3" t="s">
        <v>126</v>
      </c>
      <c r="C6" s="3">
        <v>300</v>
      </c>
      <c r="D6" s="1">
        <v>300</v>
      </c>
      <c r="E6" s="1">
        <v>0.9</v>
      </c>
      <c r="F6" s="3">
        <v>424</v>
      </c>
      <c r="G6" s="1">
        <v>23.5</v>
      </c>
      <c r="H6" s="1" t="s">
        <v>44</v>
      </c>
      <c r="I6" s="3" t="s">
        <v>48</v>
      </c>
      <c r="K6" s="3" t="s">
        <v>53</v>
      </c>
      <c r="L6" s="3">
        <v>303</v>
      </c>
      <c r="M6" s="3">
        <v>2.2000000000000002</v>
      </c>
      <c r="P6" s="4">
        <f>L6*100/L$5-100</f>
        <v>34.070796460176979</v>
      </c>
      <c r="Q6" s="4">
        <f>M6*100/M$5-100</f>
        <v>100</v>
      </c>
      <c r="S6" s="4"/>
      <c r="T6" s="4"/>
      <c r="U6" s="4"/>
      <c r="V6" s="4"/>
      <c r="W6" s="4"/>
      <c r="X6" s="4"/>
      <c r="Z6" s="3">
        <v>226</v>
      </c>
      <c r="AA6" s="3">
        <f>TAN(0.011)*100</f>
        <v>1.1000443688141186</v>
      </c>
      <c r="AB6" s="3">
        <f>TAN(0.022)*100</f>
        <v>2.2003550020618912</v>
      </c>
      <c r="AC6" s="3">
        <v>303</v>
      </c>
      <c r="AD6" s="4">
        <f>AC6*100/Z$6-100</f>
        <v>34.070796460176979</v>
      </c>
      <c r="AE6" s="4">
        <f>AB6*100/AA$6-100</f>
        <v>100.02420488129411</v>
      </c>
    </row>
    <row r="7" spans="1:31" x14ac:dyDescent="0.25">
      <c r="A7" s="1" t="s">
        <v>122</v>
      </c>
      <c r="B7" s="3" t="s">
        <v>132</v>
      </c>
      <c r="C7" s="3">
        <v>300</v>
      </c>
      <c r="D7" s="1">
        <v>300</v>
      </c>
      <c r="E7" s="1">
        <v>0.9</v>
      </c>
      <c r="F7" s="3">
        <v>424</v>
      </c>
      <c r="G7" s="1">
        <v>23.5</v>
      </c>
      <c r="H7" s="1" t="s">
        <v>44</v>
      </c>
      <c r="I7" s="3" t="s">
        <v>48</v>
      </c>
      <c r="K7" s="3" t="s">
        <v>130</v>
      </c>
      <c r="L7" s="3">
        <v>219</v>
      </c>
      <c r="M7" s="3">
        <v>0.5</v>
      </c>
      <c r="P7" s="4" t="s">
        <v>0</v>
      </c>
      <c r="Q7" s="4" t="s">
        <v>0</v>
      </c>
      <c r="S7" s="4"/>
      <c r="T7" s="4"/>
      <c r="U7" s="4"/>
      <c r="V7" s="4"/>
      <c r="W7" s="4"/>
      <c r="X7" s="4"/>
      <c r="Z7" s="3"/>
      <c r="AA7" s="3"/>
      <c r="AB7" s="3"/>
      <c r="AC7" s="3"/>
      <c r="AD7" s="4"/>
      <c r="AE7" s="4"/>
    </row>
    <row r="8" spans="1:31" x14ac:dyDescent="0.25">
      <c r="A8" s="1" t="s">
        <v>122</v>
      </c>
      <c r="B8" s="3" t="s">
        <v>127</v>
      </c>
      <c r="C8" s="3">
        <v>300</v>
      </c>
      <c r="D8" s="1">
        <v>300</v>
      </c>
      <c r="E8" s="1">
        <v>0.9</v>
      </c>
      <c r="F8" s="3">
        <v>424</v>
      </c>
      <c r="G8" s="1">
        <v>23.5</v>
      </c>
      <c r="H8" s="1" t="s">
        <v>44</v>
      </c>
      <c r="I8" s="3" t="s">
        <v>49</v>
      </c>
      <c r="K8" s="3" t="s">
        <v>54</v>
      </c>
      <c r="L8" s="1">
        <v>296</v>
      </c>
      <c r="M8" s="1">
        <v>1.1000000000000001</v>
      </c>
      <c r="P8" s="4">
        <f>L8*100/L$7-100</f>
        <v>35.159817351598178</v>
      </c>
      <c r="Q8" s="4">
        <f>M8*100/M$7-100</f>
        <v>120.00000000000003</v>
      </c>
      <c r="S8" s="4"/>
      <c r="T8" s="4"/>
      <c r="U8" s="4"/>
      <c r="V8" s="4"/>
      <c r="W8" s="4"/>
      <c r="X8" s="4"/>
      <c r="Z8" s="12">
        <v>219</v>
      </c>
      <c r="AA8" s="12">
        <f>TAN(0.005)*100</f>
        <v>0.50000416670833381</v>
      </c>
      <c r="AB8" s="3">
        <f>TAN(0.011)*100</f>
        <v>1.1000443688141186</v>
      </c>
      <c r="AC8" s="3">
        <v>296</v>
      </c>
      <c r="AD8" s="4">
        <f>AC8*100/Z$8-100</f>
        <v>35.159817351598178</v>
      </c>
      <c r="AE8" s="4">
        <f>AB8*100/AA$8-100</f>
        <v>120.00704035248665</v>
      </c>
    </row>
    <row r="9" spans="1:31" x14ac:dyDescent="0.25">
      <c r="A9" s="1" t="s">
        <v>122</v>
      </c>
      <c r="B9" s="3" t="s">
        <v>128</v>
      </c>
      <c r="C9" s="3">
        <v>300</v>
      </c>
      <c r="D9" s="1">
        <v>300</v>
      </c>
      <c r="E9" s="1">
        <v>0.9</v>
      </c>
      <c r="F9" s="3">
        <v>424</v>
      </c>
      <c r="G9" s="1">
        <v>23.5</v>
      </c>
      <c r="H9" s="1" t="s">
        <v>44</v>
      </c>
      <c r="I9" s="3" t="s">
        <v>50</v>
      </c>
      <c r="K9" s="3" t="s">
        <v>54</v>
      </c>
      <c r="L9" s="1">
        <v>277</v>
      </c>
      <c r="M9" s="1">
        <v>1.1000000000000001</v>
      </c>
      <c r="P9" s="4">
        <f>L9*100/L$7-100</f>
        <v>26.484018264840188</v>
      </c>
      <c r="Q9" s="4">
        <f>M9*100/M$7-100</f>
        <v>120.00000000000003</v>
      </c>
      <c r="S9" s="4"/>
      <c r="T9" s="4"/>
      <c r="U9" s="4"/>
      <c r="V9" s="4"/>
      <c r="W9" s="4"/>
      <c r="X9" s="4"/>
      <c r="Z9" s="12"/>
      <c r="AA9" s="12"/>
      <c r="AB9" s="3">
        <f>TAN(0.011)*100</f>
        <v>1.1000443688141186</v>
      </c>
      <c r="AC9" s="3">
        <v>277</v>
      </c>
      <c r="AD9" s="4">
        <f>AC9*100/Z$8-100</f>
        <v>26.484018264840188</v>
      </c>
      <c r="AE9" s="4">
        <f>AB9*100/AA$8-100</f>
        <v>120.00704035248665</v>
      </c>
    </row>
    <row r="10" spans="1:31" x14ac:dyDescent="0.25">
      <c r="A10" s="3" t="s">
        <v>95</v>
      </c>
      <c r="B10" s="3" t="s">
        <v>96</v>
      </c>
      <c r="C10" s="3" t="s">
        <v>99</v>
      </c>
      <c r="D10" s="3" t="s">
        <v>121</v>
      </c>
      <c r="E10" s="3" t="s">
        <v>118</v>
      </c>
      <c r="F10" s="3" t="s">
        <v>124</v>
      </c>
      <c r="G10" s="3" t="s">
        <v>12</v>
      </c>
      <c r="H10" s="1" t="s">
        <v>62</v>
      </c>
      <c r="I10" s="3" t="s">
        <v>45</v>
      </c>
      <c r="J10" s="3" t="s">
        <v>51</v>
      </c>
      <c r="K10" s="3" t="s">
        <v>4</v>
      </c>
      <c r="L10" s="3" t="s">
        <v>19</v>
      </c>
      <c r="M10" s="3" t="s">
        <v>78</v>
      </c>
      <c r="N10" s="3" t="s">
        <v>20</v>
      </c>
      <c r="O10" s="3" t="s">
        <v>67</v>
      </c>
      <c r="P10" s="4" t="s">
        <v>21</v>
      </c>
      <c r="Q10" s="4" t="s">
        <v>55</v>
      </c>
      <c r="S10" s="4"/>
      <c r="T10" s="4"/>
      <c r="U10" s="4"/>
      <c r="V10" s="4"/>
      <c r="W10" s="4"/>
      <c r="X10" s="4"/>
      <c r="Z10" s="3"/>
      <c r="AA10" s="1"/>
      <c r="AB10" s="1"/>
      <c r="AC10" s="3"/>
      <c r="AD10" s="4"/>
      <c r="AE10" s="4"/>
    </row>
    <row r="11" spans="1:31" ht="15" customHeight="1" x14ac:dyDescent="0.25">
      <c r="A11" s="6" t="s">
        <v>123</v>
      </c>
      <c r="B11" s="1" t="s">
        <v>56</v>
      </c>
      <c r="C11" s="3">
        <v>457.2</v>
      </c>
      <c r="D11" s="1">
        <v>457.2</v>
      </c>
      <c r="E11" s="1">
        <v>2.4731999999999998</v>
      </c>
      <c r="F11" s="1" t="s">
        <v>0</v>
      </c>
      <c r="G11" s="1">
        <v>37.659999999999997</v>
      </c>
      <c r="H11" s="1" t="s">
        <v>64</v>
      </c>
      <c r="I11" s="3" t="s">
        <v>69</v>
      </c>
      <c r="J11" s="1" t="s">
        <v>70</v>
      </c>
      <c r="K11" s="1" t="s">
        <v>71</v>
      </c>
      <c r="L11" s="1">
        <v>116.3</v>
      </c>
      <c r="M11" s="1">
        <v>1.1000000000000001</v>
      </c>
      <c r="N11" s="3">
        <v>150</v>
      </c>
      <c r="O11" s="3">
        <v>1.9</v>
      </c>
      <c r="P11" s="4">
        <f>N11*100/L$11-100</f>
        <v>28.976784178847822</v>
      </c>
      <c r="Q11" s="4">
        <f t="shared" ref="Q11:Q22" si="2">O11*100/M$17-100</f>
        <v>72.72727272727272</v>
      </c>
      <c r="S11" s="4"/>
      <c r="T11" s="4"/>
      <c r="U11" s="4"/>
      <c r="V11" s="4"/>
      <c r="W11" s="4"/>
      <c r="X11" s="4"/>
      <c r="Z11" s="12">
        <v>1.1399999999999999</v>
      </c>
      <c r="AA11" s="12">
        <v>1.1000000000000001</v>
      </c>
      <c r="AB11" s="3">
        <v>1.9</v>
      </c>
      <c r="AC11" s="3">
        <v>1.29</v>
      </c>
      <c r="AD11" s="4">
        <f>AC11*100/Z$11-100</f>
        <v>13.15789473684211</v>
      </c>
      <c r="AE11" s="4">
        <f>AB11*100/AA$11-100</f>
        <v>72.72727272727272</v>
      </c>
    </row>
    <row r="12" spans="1:31" x14ac:dyDescent="0.25">
      <c r="A12" s="6" t="s">
        <v>123</v>
      </c>
      <c r="B12" s="1" t="s">
        <v>56</v>
      </c>
      <c r="C12" s="3">
        <v>457.2</v>
      </c>
      <c r="D12" s="1">
        <v>457.2</v>
      </c>
      <c r="E12" s="1">
        <v>2.4731999999999998</v>
      </c>
      <c r="F12" s="1" t="s">
        <v>0</v>
      </c>
      <c r="G12" s="1">
        <v>37.659999999999997</v>
      </c>
      <c r="H12" s="1" t="s">
        <v>64</v>
      </c>
      <c r="I12" s="3" t="s">
        <v>68</v>
      </c>
      <c r="J12" s="1" t="s">
        <v>70</v>
      </c>
      <c r="K12" s="1" t="s">
        <v>71</v>
      </c>
      <c r="L12" s="1">
        <v>116.3</v>
      </c>
      <c r="M12" s="1">
        <v>1.1000000000000001</v>
      </c>
      <c r="N12" s="3">
        <v>155.80000000000001</v>
      </c>
      <c r="O12" s="3">
        <v>2.2999999999999998</v>
      </c>
      <c r="P12" s="4">
        <f>N12*100/L$11-100</f>
        <v>33.963886500429936</v>
      </c>
      <c r="Q12" s="4">
        <f t="shared" si="2"/>
        <v>109.09090909090904</v>
      </c>
      <c r="S12" s="4"/>
      <c r="T12" s="4"/>
      <c r="U12" s="4"/>
      <c r="V12" s="4"/>
      <c r="W12" s="4"/>
      <c r="X12" s="4"/>
      <c r="Z12" s="12"/>
      <c r="AA12" s="12"/>
      <c r="AB12" s="3">
        <v>2.2999999999999998</v>
      </c>
      <c r="AC12" s="3">
        <v>1.34</v>
      </c>
      <c r="AD12" s="4">
        <f t="shared" ref="AD12" si="3">AC12*100/Z$11-100</f>
        <v>17.543859649122822</v>
      </c>
      <c r="AE12" s="4">
        <f t="shared" ref="AE12" si="4">AB12*100/AA$11-100</f>
        <v>109.09090909090904</v>
      </c>
    </row>
    <row r="13" spans="1:31" x14ac:dyDescent="0.25">
      <c r="A13" s="6" t="s">
        <v>123</v>
      </c>
      <c r="B13" s="1" t="s">
        <v>57</v>
      </c>
      <c r="C13" s="3">
        <v>457.2</v>
      </c>
      <c r="D13" s="1">
        <v>457.2</v>
      </c>
      <c r="E13" s="1">
        <v>2.4731999999999998</v>
      </c>
      <c r="F13" s="1" t="s">
        <v>0</v>
      </c>
      <c r="G13" s="1">
        <v>34.450000000000003</v>
      </c>
      <c r="H13" s="1" t="s">
        <v>64</v>
      </c>
      <c r="I13" s="3" t="s">
        <v>69</v>
      </c>
      <c r="J13" s="1" t="s">
        <v>70</v>
      </c>
      <c r="K13" s="3" t="s">
        <v>73</v>
      </c>
      <c r="L13" s="1">
        <v>112.2</v>
      </c>
      <c r="M13" s="1">
        <v>1.1000000000000001</v>
      </c>
      <c r="N13" s="3">
        <v>167.2</v>
      </c>
      <c r="O13" s="3">
        <v>4.5</v>
      </c>
      <c r="P13" s="4">
        <f>N13*100/L$13-100</f>
        <v>49.019607843137237</v>
      </c>
      <c r="Q13" s="4">
        <f t="shared" si="2"/>
        <v>309.09090909090907</v>
      </c>
      <c r="S13" s="4"/>
      <c r="T13" s="4"/>
      <c r="U13" s="4"/>
      <c r="V13" s="4"/>
      <c r="W13" s="4"/>
      <c r="X13" s="4"/>
      <c r="Z13" s="12">
        <v>1.1000000000000001</v>
      </c>
      <c r="AA13" s="12">
        <v>1.1000000000000001</v>
      </c>
      <c r="AB13" s="3">
        <v>4.5</v>
      </c>
      <c r="AC13" s="3">
        <v>1.49</v>
      </c>
      <c r="AD13" s="4">
        <f>AC13*100/Z$13-100</f>
        <v>35.454545454545439</v>
      </c>
      <c r="AE13" s="4">
        <f>AB13*100/AA$13-100</f>
        <v>309.09090909090907</v>
      </c>
    </row>
    <row r="14" spans="1:31" x14ac:dyDescent="0.25">
      <c r="A14" s="6" t="s">
        <v>123</v>
      </c>
      <c r="B14" s="1" t="s">
        <v>57</v>
      </c>
      <c r="C14" s="3">
        <v>457.2</v>
      </c>
      <c r="D14" s="1">
        <v>457.2</v>
      </c>
      <c r="E14" s="1">
        <v>2.4731999999999998</v>
      </c>
      <c r="F14" s="1" t="s">
        <v>0</v>
      </c>
      <c r="G14" s="1">
        <v>34.450000000000003</v>
      </c>
      <c r="H14" s="1" t="s">
        <v>64</v>
      </c>
      <c r="I14" s="3" t="s">
        <v>68</v>
      </c>
      <c r="J14" s="1" t="s">
        <v>70</v>
      </c>
      <c r="K14" s="3" t="s">
        <v>73</v>
      </c>
      <c r="L14" s="1">
        <v>112.2</v>
      </c>
      <c r="M14" s="1">
        <v>1.1000000000000001</v>
      </c>
      <c r="N14" s="3">
        <v>166.1</v>
      </c>
      <c r="O14" s="3">
        <v>4.8</v>
      </c>
      <c r="P14" s="4">
        <f>N14*100/L$13-100</f>
        <v>48.039215686274503</v>
      </c>
      <c r="Q14" s="4">
        <f t="shared" si="2"/>
        <v>336.36363636363632</v>
      </c>
      <c r="S14" s="4"/>
      <c r="T14" s="4"/>
      <c r="U14" s="4"/>
      <c r="V14" s="4"/>
      <c r="W14" s="4"/>
      <c r="X14" s="4"/>
      <c r="Z14" s="12"/>
      <c r="AA14" s="12"/>
      <c r="AB14" s="3">
        <v>4.8</v>
      </c>
      <c r="AC14" s="3">
        <v>1.48</v>
      </c>
      <c r="AD14" s="4">
        <f>AC14*100/Z$13-100</f>
        <v>34.545454545454533</v>
      </c>
      <c r="AE14" s="4">
        <f>AB14*100/AA$13-100</f>
        <v>336.36363636363632</v>
      </c>
    </row>
    <row r="15" spans="1:31" x14ac:dyDescent="0.25">
      <c r="A15" s="6" t="s">
        <v>123</v>
      </c>
      <c r="B15" s="1" t="s">
        <v>58</v>
      </c>
      <c r="C15" s="3">
        <v>457.2</v>
      </c>
      <c r="D15" s="1">
        <v>457.2</v>
      </c>
      <c r="E15" s="1">
        <v>2.4731999999999998</v>
      </c>
      <c r="F15" s="1" t="s">
        <v>0</v>
      </c>
      <c r="G15" s="1">
        <v>30</v>
      </c>
      <c r="H15" s="1" t="s">
        <v>63</v>
      </c>
      <c r="I15" s="3" t="s">
        <v>69</v>
      </c>
      <c r="J15" s="1" t="s">
        <v>70</v>
      </c>
      <c r="K15" s="3" t="s">
        <v>74</v>
      </c>
      <c r="L15" s="1">
        <v>125.2</v>
      </c>
      <c r="M15" s="1">
        <v>1</v>
      </c>
      <c r="N15" s="3">
        <v>197.8</v>
      </c>
      <c r="O15" s="3">
        <v>5.5</v>
      </c>
      <c r="P15" s="4">
        <f>N15*100/L$11-100</f>
        <v>70.077386070507316</v>
      </c>
      <c r="Q15" s="4">
        <f t="shared" si="2"/>
        <v>399.99999999999994</v>
      </c>
      <c r="S15" s="4"/>
      <c r="T15" s="4"/>
      <c r="U15" s="4"/>
      <c r="V15" s="4"/>
      <c r="W15" s="4"/>
      <c r="X15" s="4"/>
      <c r="Z15" s="12">
        <v>1.01</v>
      </c>
      <c r="AA15" s="12">
        <v>1</v>
      </c>
      <c r="AB15" s="3">
        <v>5.5</v>
      </c>
      <c r="AC15" s="3">
        <v>1.58</v>
      </c>
      <c r="AD15" s="4">
        <f t="shared" ref="AD15:AD16" si="5">AC15*100/Z$11-100</f>
        <v>38.596491228070192</v>
      </c>
      <c r="AE15" s="4">
        <f t="shared" ref="AE15:AE16" si="6">AB15*100/AA$11-100</f>
        <v>399.99999999999994</v>
      </c>
    </row>
    <row r="16" spans="1:31" x14ac:dyDescent="0.25">
      <c r="A16" s="6" t="s">
        <v>123</v>
      </c>
      <c r="B16" s="1" t="s">
        <v>58</v>
      </c>
      <c r="C16" s="3">
        <v>457.2</v>
      </c>
      <c r="D16" s="1">
        <v>457.2</v>
      </c>
      <c r="E16" s="1">
        <v>2.4731999999999998</v>
      </c>
      <c r="F16" s="1" t="s">
        <v>0</v>
      </c>
      <c r="G16" s="1">
        <v>30</v>
      </c>
      <c r="H16" s="1" t="s">
        <v>63</v>
      </c>
      <c r="I16" s="3" t="s">
        <v>68</v>
      </c>
      <c r="J16" s="1" t="s">
        <v>70</v>
      </c>
      <c r="K16" s="3" t="s">
        <v>75</v>
      </c>
      <c r="L16" s="1">
        <v>125.2</v>
      </c>
      <c r="M16" s="1">
        <v>1</v>
      </c>
      <c r="N16" s="3">
        <v>195.3</v>
      </c>
      <c r="O16" s="3">
        <v>8.6</v>
      </c>
      <c r="P16" s="4">
        <f>N16*100/L$11-100</f>
        <v>67.927773000859844</v>
      </c>
      <c r="Q16" s="4">
        <f t="shared" si="2"/>
        <v>681.81818181818176</v>
      </c>
      <c r="S16" s="4"/>
      <c r="T16" s="4"/>
      <c r="U16" s="4"/>
      <c r="V16" s="4"/>
      <c r="W16" s="4"/>
      <c r="X16" s="4"/>
      <c r="Z16" s="12"/>
      <c r="AA16" s="12"/>
      <c r="AB16" s="3">
        <v>8.6</v>
      </c>
      <c r="AC16" s="3">
        <v>1.56</v>
      </c>
      <c r="AD16" s="4">
        <f t="shared" si="5"/>
        <v>36.842105263157919</v>
      </c>
      <c r="AE16" s="4">
        <f t="shared" si="6"/>
        <v>681.81818181818176</v>
      </c>
    </row>
    <row r="17" spans="1:31" x14ac:dyDescent="0.25">
      <c r="A17" s="6" t="s">
        <v>123</v>
      </c>
      <c r="B17" s="1" t="s">
        <v>59</v>
      </c>
      <c r="C17" s="3">
        <v>914.4</v>
      </c>
      <c r="D17" s="1">
        <v>457.2</v>
      </c>
      <c r="E17" s="1">
        <v>2.4731999999999998</v>
      </c>
      <c r="F17" s="1" t="s">
        <v>0</v>
      </c>
      <c r="G17" s="1">
        <v>31.7</v>
      </c>
      <c r="H17" s="1" t="s">
        <v>65</v>
      </c>
      <c r="I17" s="3" t="s">
        <v>69</v>
      </c>
      <c r="J17" s="1" t="s">
        <v>70</v>
      </c>
      <c r="K17" s="3" t="s">
        <v>72</v>
      </c>
      <c r="L17" s="1">
        <v>238.1</v>
      </c>
      <c r="M17" s="1">
        <v>1.1000000000000001</v>
      </c>
      <c r="N17" s="3">
        <v>500</v>
      </c>
      <c r="O17" s="3">
        <v>2.1</v>
      </c>
      <c r="P17" s="4">
        <f>N17*100/L$17-100</f>
        <v>109.99580008399832</v>
      </c>
      <c r="Q17" s="4">
        <f t="shared" si="2"/>
        <v>90.909090909090907</v>
      </c>
      <c r="S17" s="4"/>
      <c r="T17" s="4"/>
      <c r="U17" s="4"/>
      <c r="V17" s="4"/>
      <c r="W17" s="4"/>
      <c r="X17" s="4"/>
      <c r="Z17" s="12">
        <v>0.96</v>
      </c>
      <c r="AA17" s="12">
        <v>1.1000000000000001</v>
      </c>
      <c r="AB17" s="3">
        <v>1.1499999999999999</v>
      </c>
      <c r="AC17" s="3">
        <v>2.1</v>
      </c>
      <c r="AD17" s="4">
        <f>AC17*100/Z$17-100</f>
        <v>118.75</v>
      </c>
      <c r="AE17" s="4">
        <f>AB17*100/AA$17-100</f>
        <v>4.5454545454545183</v>
      </c>
    </row>
    <row r="18" spans="1:31" x14ac:dyDescent="0.25">
      <c r="A18" s="6" t="s">
        <v>123</v>
      </c>
      <c r="B18" s="1" t="s">
        <v>59</v>
      </c>
      <c r="C18" s="3">
        <v>914.4</v>
      </c>
      <c r="D18" s="1">
        <v>457.2</v>
      </c>
      <c r="E18" s="1">
        <v>2.4731999999999998</v>
      </c>
      <c r="F18" s="1" t="s">
        <v>0</v>
      </c>
      <c r="G18" s="1">
        <v>31.7</v>
      </c>
      <c r="H18" s="1" t="s">
        <v>65</v>
      </c>
      <c r="I18" s="3" t="s">
        <v>68</v>
      </c>
      <c r="J18" s="1" t="s">
        <v>70</v>
      </c>
      <c r="K18" s="3" t="s">
        <v>76</v>
      </c>
      <c r="L18" s="1">
        <v>238.1</v>
      </c>
      <c r="M18" s="1">
        <v>1.1000000000000001</v>
      </c>
      <c r="N18" s="3">
        <v>547.6</v>
      </c>
      <c r="O18" s="3">
        <v>2.2999999999999998</v>
      </c>
      <c r="P18" s="4">
        <f>N18*100/L$17-100</f>
        <v>129.98740025199496</v>
      </c>
      <c r="Q18" s="4">
        <f t="shared" si="2"/>
        <v>109.09090909090904</v>
      </c>
      <c r="S18" s="4"/>
      <c r="T18" s="4"/>
      <c r="U18" s="4"/>
      <c r="V18" s="4"/>
      <c r="W18" s="4"/>
      <c r="X18" s="4"/>
      <c r="Z18" s="12"/>
      <c r="AA18" s="12"/>
      <c r="AB18" s="3">
        <v>1.3</v>
      </c>
      <c r="AC18" s="3">
        <v>2.2999999999999998</v>
      </c>
      <c r="AD18" s="4">
        <f>AC18*100/Z$17-100</f>
        <v>139.58333333333331</v>
      </c>
      <c r="AE18" s="4">
        <f>AB18*100/AA$17-100</f>
        <v>18.181818181818173</v>
      </c>
    </row>
    <row r="19" spans="1:31" x14ac:dyDescent="0.25">
      <c r="A19" s="6" t="s">
        <v>123</v>
      </c>
      <c r="B19" s="1" t="s">
        <v>60</v>
      </c>
      <c r="C19" s="3">
        <v>914.4</v>
      </c>
      <c r="D19" s="1">
        <v>457.2</v>
      </c>
      <c r="E19" s="1">
        <v>2.4731999999999998</v>
      </c>
      <c r="F19" s="1" t="s">
        <v>0</v>
      </c>
      <c r="G19" s="1">
        <v>38.6</v>
      </c>
      <c r="H19" s="1" t="s">
        <v>65</v>
      </c>
      <c r="I19" s="1" t="s">
        <v>66</v>
      </c>
      <c r="J19" s="1" t="s">
        <v>70</v>
      </c>
      <c r="K19" s="3" t="s">
        <v>76</v>
      </c>
      <c r="L19" s="1">
        <v>238.1</v>
      </c>
      <c r="M19" s="1">
        <v>1.1000000000000001</v>
      </c>
      <c r="N19" s="3">
        <v>321.39999999999998</v>
      </c>
      <c r="O19" s="3">
        <v>2.4</v>
      </c>
      <c r="P19" s="4">
        <f t="shared" ref="P19:P22" si="7">N19*100/L$17-100</f>
        <v>34.985300293994101</v>
      </c>
      <c r="Q19" s="4">
        <f t="shared" si="2"/>
        <v>118.18181818181816</v>
      </c>
      <c r="S19" s="4"/>
      <c r="T19" s="4"/>
      <c r="U19" s="4"/>
      <c r="V19" s="4"/>
      <c r="W19" s="4"/>
      <c r="X19" s="4"/>
      <c r="Z19" s="12" t="s">
        <v>0</v>
      </c>
      <c r="AA19" s="12" t="s">
        <v>0</v>
      </c>
      <c r="AB19" s="3">
        <v>1.35</v>
      </c>
      <c r="AC19" s="3">
        <v>2.4</v>
      </c>
      <c r="AD19" s="13" t="s">
        <v>0</v>
      </c>
      <c r="AE19" s="13" t="s">
        <v>0</v>
      </c>
    </row>
    <row r="20" spans="1:31" x14ac:dyDescent="0.25">
      <c r="A20" s="6" t="s">
        <v>123</v>
      </c>
      <c r="B20" s="1" t="s">
        <v>60</v>
      </c>
      <c r="C20" s="3">
        <v>914.4</v>
      </c>
      <c r="D20" s="1">
        <v>457.2</v>
      </c>
      <c r="E20" s="1">
        <v>2.4731999999999998</v>
      </c>
      <c r="F20" s="1" t="s">
        <v>0</v>
      </c>
      <c r="G20" s="1">
        <v>38.6</v>
      </c>
      <c r="H20" s="1" t="s">
        <v>65</v>
      </c>
      <c r="I20" s="1" t="s">
        <v>66</v>
      </c>
      <c r="J20" s="1" t="s">
        <v>70</v>
      </c>
      <c r="K20" s="3" t="s">
        <v>72</v>
      </c>
      <c r="L20" s="1">
        <v>238.1</v>
      </c>
      <c r="M20" s="1">
        <v>1.1000000000000001</v>
      </c>
      <c r="N20" s="3">
        <v>323.8</v>
      </c>
      <c r="O20" s="3">
        <v>3.6</v>
      </c>
      <c r="P20" s="4">
        <f t="shared" si="7"/>
        <v>35.99328013439731</v>
      </c>
      <c r="Q20" s="4">
        <f t="shared" si="2"/>
        <v>227.27272727272725</v>
      </c>
      <c r="S20" s="4"/>
      <c r="T20" s="4"/>
      <c r="U20" s="4"/>
      <c r="V20" s="4"/>
      <c r="W20" s="4"/>
      <c r="X20" s="4"/>
      <c r="Z20" s="12"/>
      <c r="AA20" s="12"/>
      <c r="AB20" s="3">
        <v>1.36</v>
      </c>
      <c r="AC20" s="3">
        <v>3.6</v>
      </c>
      <c r="AD20" s="13"/>
      <c r="AE20" s="13"/>
    </row>
    <row r="21" spans="1:31" x14ac:dyDescent="0.25">
      <c r="A21" s="6" t="s">
        <v>123</v>
      </c>
      <c r="B21" s="1" t="s">
        <v>61</v>
      </c>
      <c r="C21" s="3">
        <v>914.4</v>
      </c>
      <c r="D21" s="1">
        <v>457.2</v>
      </c>
      <c r="E21" s="1">
        <v>2.4731999999999998</v>
      </c>
      <c r="F21" s="1" t="s">
        <v>0</v>
      </c>
      <c r="G21" s="1">
        <v>38.6</v>
      </c>
      <c r="H21" s="1" t="s">
        <v>65</v>
      </c>
      <c r="I21" s="1" t="s">
        <v>66</v>
      </c>
      <c r="J21" s="1" t="s">
        <v>70</v>
      </c>
      <c r="K21" s="3" t="s">
        <v>77</v>
      </c>
      <c r="L21" s="1">
        <v>238.1</v>
      </c>
      <c r="M21" s="1">
        <v>1.1000000000000001</v>
      </c>
      <c r="N21" s="3">
        <v>328.6</v>
      </c>
      <c r="O21" s="3">
        <v>2.4</v>
      </c>
      <c r="P21" s="4">
        <f t="shared" si="7"/>
        <v>38.009239815203699</v>
      </c>
      <c r="Q21" s="4">
        <f t="shared" si="2"/>
        <v>118.18181818181816</v>
      </c>
      <c r="S21" s="4"/>
      <c r="T21" s="4"/>
      <c r="U21" s="4"/>
      <c r="V21" s="4"/>
      <c r="W21" s="4"/>
      <c r="X21" s="4"/>
      <c r="Z21" s="12"/>
      <c r="AA21" s="12"/>
      <c r="AB21" s="3">
        <v>1.38</v>
      </c>
      <c r="AC21" s="3">
        <v>2.4</v>
      </c>
      <c r="AD21" s="13"/>
      <c r="AE21" s="13"/>
    </row>
    <row r="22" spans="1:31" x14ac:dyDescent="0.25">
      <c r="A22" s="6" t="s">
        <v>123</v>
      </c>
      <c r="B22" s="1" t="s">
        <v>61</v>
      </c>
      <c r="C22" s="3">
        <v>914.4</v>
      </c>
      <c r="D22" s="1">
        <v>457.2</v>
      </c>
      <c r="E22" s="1">
        <v>2.4731999999999998</v>
      </c>
      <c r="F22" s="1" t="s">
        <v>0</v>
      </c>
      <c r="G22" s="1">
        <v>38.6</v>
      </c>
      <c r="H22" s="1" t="s">
        <v>65</v>
      </c>
      <c r="I22" s="1" t="s">
        <v>66</v>
      </c>
      <c r="J22" s="1" t="s">
        <v>70</v>
      </c>
      <c r="K22" s="3" t="s">
        <v>72</v>
      </c>
      <c r="L22" s="1">
        <v>238.1</v>
      </c>
      <c r="M22" s="1">
        <v>1.1000000000000001</v>
      </c>
      <c r="N22" s="3">
        <v>323.8</v>
      </c>
      <c r="O22" s="3">
        <v>3.6</v>
      </c>
      <c r="P22" s="4">
        <f t="shared" si="7"/>
        <v>35.99328013439731</v>
      </c>
      <c r="Q22" s="4">
        <f t="shared" si="2"/>
        <v>227.27272727272725</v>
      </c>
      <c r="S22" s="4"/>
      <c r="T22" s="4"/>
      <c r="U22" s="4"/>
      <c r="V22" s="4"/>
      <c r="W22" s="4"/>
      <c r="X22" s="4"/>
      <c r="Z22" s="12"/>
      <c r="AA22" s="12"/>
      <c r="AB22" s="3">
        <v>1.36</v>
      </c>
      <c r="AC22" s="3">
        <v>3.6</v>
      </c>
      <c r="AD22" s="13"/>
      <c r="AE22" s="13"/>
    </row>
    <row r="23" spans="1:31" x14ac:dyDescent="0.25">
      <c r="A23" s="3" t="s">
        <v>95</v>
      </c>
      <c r="B23" s="3" t="s">
        <v>96</v>
      </c>
      <c r="C23" s="3" t="s">
        <v>99</v>
      </c>
      <c r="D23" s="3" t="s">
        <v>121</v>
      </c>
      <c r="E23" s="3" t="s">
        <v>118</v>
      </c>
      <c r="F23" s="3" t="s">
        <v>124</v>
      </c>
      <c r="G23" s="3" t="s">
        <v>12</v>
      </c>
      <c r="H23" s="1" t="s">
        <v>62</v>
      </c>
      <c r="I23" s="3" t="s">
        <v>45</v>
      </c>
      <c r="J23" s="3" t="s">
        <v>51</v>
      </c>
      <c r="K23" s="3" t="s">
        <v>4</v>
      </c>
      <c r="L23" s="3" t="s">
        <v>109</v>
      </c>
      <c r="M23" s="3" t="s">
        <v>136</v>
      </c>
      <c r="P23" s="4" t="s">
        <v>21</v>
      </c>
      <c r="Q23" s="4" t="s">
        <v>55</v>
      </c>
      <c r="S23" s="3"/>
      <c r="T23" s="3"/>
      <c r="U23" s="4"/>
      <c r="V23" s="3"/>
      <c r="W23" s="3"/>
      <c r="X23" s="3"/>
      <c r="Z23" s="3" t="s">
        <v>84</v>
      </c>
      <c r="AA23" s="3" t="s">
        <v>85</v>
      </c>
      <c r="AB23" s="3" t="s">
        <v>67</v>
      </c>
      <c r="AC23" s="3" t="s">
        <v>20</v>
      </c>
      <c r="AD23" s="4" t="s">
        <v>21</v>
      </c>
      <c r="AE23" s="3" t="s">
        <v>55</v>
      </c>
    </row>
    <row r="24" spans="1:31" x14ac:dyDescent="0.25">
      <c r="A24" s="3" t="s">
        <v>79</v>
      </c>
      <c r="B24" s="3" t="s">
        <v>134</v>
      </c>
      <c r="C24" s="3">
        <v>250</v>
      </c>
      <c r="D24" s="3">
        <v>250</v>
      </c>
      <c r="E24" s="3">
        <v>1.6</v>
      </c>
      <c r="F24" s="3" t="s">
        <v>0</v>
      </c>
      <c r="G24" s="3">
        <v>17.100000000000001</v>
      </c>
      <c r="H24" s="1" t="s">
        <v>83</v>
      </c>
      <c r="I24" s="1" t="s">
        <v>66</v>
      </c>
      <c r="J24" s="1" t="s">
        <v>86</v>
      </c>
      <c r="K24" s="3" t="s">
        <v>135</v>
      </c>
      <c r="L24" s="3">
        <v>37.82</v>
      </c>
      <c r="M24" s="3">
        <v>3.78</v>
      </c>
      <c r="P24" s="4">
        <f t="shared" ref="P24:P27" si="8">L24*100/L$24-100</f>
        <v>0</v>
      </c>
      <c r="S24" s="3"/>
      <c r="T24" s="3"/>
      <c r="U24" s="4"/>
      <c r="V24" s="3"/>
      <c r="W24" s="3"/>
      <c r="X24" s="3"/>
      <c r="Z24" s="3"/>
      <c r="AA24" s="3"/>
      <c r="AB24" s="3"/>
      <c r="AC24" s="3"/>
      <c r="AD24" s="4"/>
      <c r="AE24" s="3"/>
    </row>
    <row r="25" spans="1:31" x14ac:dyDescent="0.25">
      <c r="A25" s="3" t="s">
        <v>79</v>
      </c>
      <c r="B25" s="3" t="s">
        <v>80</v>
      </c>
      <c r="C25" s="3">
        <v>250</v>
      </c>
      <c r="D25" s="3">
        <v>250</v>
      </c>
      <c r="E25" s="1">
        <v>1.6</v>
      </c>
      <c r="F25" s="1" t="s">
        <v>0</v>
      </c>
      <c r="G25" s="1">
        <v>17.100000000000001</v>
      </c>
      <c r="H25" s="1" t="s">
        <v>83</v>
      </c>
      <c r="I25" s="1" t="s">
        <v>66</v>
      </c>
      <c r="J25" s="1" t="s">
        <v>86</v>
      </c>
      <c r="K25" s="3" t="s">
        <v>87</v>
      </c>
      <c r="L25" s="1">
        <v>50.91</v>
      </c>
      <c r="M25" s="1">
        <v>2.38</v>
      </c>
      <c r="P25" s="4">
        <f>L25*100/L$24-100</f>
        <v>34.61131676361714</v>
      </c>
      <c r="Q25" s="4">
        <f>M25*100/M$24-100</f>
        <v>-37.037037037037031</v>
      </c>
      <c r="S25" s="4"/>
      <c r="T25" s="4"/>
      <c r="U25" s="4"/>
      <c r="V25" s="4"/>
      <c r="W25" s="4"/>
      <c r="X25" s="4"/>
      <c r="Z25" s="12">
        <v>37.82</v>
      </c>
      <c r="AA25" s="12">
        <v>3.78</v>
      </c>
      <c r="AB25" s="3">
        <v>2.38</v>
      </c>
      <c r="AC25" s="3">
        <v>50.91</v>
      </c>
      <c r="AD25" s="4">
        <f>AC25*100/Z$25-100</f>
        <v>34.61131676361714</v>
      </c>
      <c r="AE25" s="4">
        <f>AB25*100/AA$25-100</f>
        <v>-37.037037037037031</v>
      </c>
    </row>
    <row r="26" spans="1:31" x14ac:dyDescent="0.25">
      <c r="A26" s="3" t="s">
        <v>79</v>
      </c>
      <c r="B26" s="3" t="s">
        <v>81</v>
      </c>
      <c r="C26" s="3">
        <v>250</v>
      </c>
      <c r="D26" s="3">
        <v>250</v>
      </c>
      <c r="E26" s="1">
        <v>1.6</v>
      </c>
      <c r="F26" s="1" t="s">
        <v>0</v>
      </c>
      <c r="G26" s="1">
        <v>17.100000000000001</v>
      </c>
      <c r="H26" s="1" t="s">
        <v>83</v>
      </c>
      <c r="I26" s="1" t="s">
        <v>66</v>
      </c>
      <c r="J26" s="1" t="s">
        <v>86</v>
      </c>
      <c r="K26" s="3" t="s">
        <v>88</v>
      </c>
      <c r="L26" s="1">
        <v>47.49</v>
      </c>
      <c r="M26" s="1">
        <v>2.79</v>
      </c>
      <c r="P26" s="4">
        <f t="shared" si="8"/>
        <v>25.568482284505549</v>
      </c>
      <c r="Q26" s="4">
        <f t="shared" ref="Q26:Q27" si="9">M26*100/M$24-100</f>
        <v>-26.19047619047619</v>
      </c>
      <c r="S26" s="4"/>
      <c r="T26" s="4"/>
      <c r="U26" s="4"/>
      <c r="V26" s="4"/>
      <c r="W26" s="4"/>
      <c r="X26" s="4"/>
      <c r="Z26" s="12"/>
      <c r="AA26" s="12"/>
      <c r="AB26" s="3">
        <v>2.79</v>
      </c>
      <c r="AC26" s="3">
        <v>47.49</v>
      </c>
      <c r="AD26" s="4">
        <f t="shared" ref="AD26:AD27" si="10">AC26*100/Z$25-100</f>
        <v>25.568482284505549</v>
      </c>
      <c r="AE26" s="4">
        <f t="shared" ref="AE26:AE27" si="11">AB26*100/AA$25-100</f>
        <v>-26.19047619047619</v>
      </c>
    </row>
    <row r="27" spans="1:31" x14ac:dyDescent="0.25">
      <c r="A27" s="3" t="s">
        <v>79</v>
      </c>
      <c r="B27" s="3" t="s">
        <v>82</v>
      </c>
      <c r="C27" s="3">
        <v>250</v>
      </c>
      <c r="D27" s="3">
        <v>250</v>
      </c>
      <c r="E27" s="1">
        <v>1.6</v>
      </c>
      <c r="F27" s="3" t="s">
        <v>0</v>
      </c>
      <c r="G27" s="1">
        <v>17.100000000000001</v>
      </c>
      <c r="H27" s="1" t="s">
        <v>83</v>
      </c>
      <c r="I27" s="1" t="s">
        <v>66</v>
      </c>
      <c r="J27" s="1" t="s">
        <v>86</v>
      </c>
      <c r="K27" s="3" t="s">
        <v>89</v>
      </c>
      <c r="L27" s="1">
        <v>44.19</v>
      </c>
      <c r="M27" s="1">
        <v>2.4500000000000002</v>
      </c>
      <c r="P27" s="4">
        <f t="shared" si="8"/>
        <v>16.84294024325753</v>
      </c>
      <c r="Q27" s="4">
        <f t="shared" si="9"/>
        <v>-35.185185185185176</v>
      </c>
      <c r="S27" s="4"/>
      <c r="T27" s="4"/>
      <c r="U27" s="4"/>
      <c r="V27" s="4"/>
      <c r="W27" s="4"/>
      <c r="X27" s="4"/>
      <c r="Z27" s="12"/>
      <c r="AA27" s="12"/>
      <c r="AB27" s="3">
        <v>2.4500000000000002</v>
      </c>
      <c r="AC27" s="3">
        <v>44.19</v>
      </c>
      <c r="AD27" s="4">
        <f t="shared" si="10"/>
        <v>16.84294024325753</v>
      </c>
      <c r="AE27" s="4">
        <f t="shared" si="11"/>
        <v>-35.185185185185176</v>
      </c>
    </row>
    <row r="28" spans="1:31" x14ac:dyDescent="0.25">
      <c r="F28" s="3" t="s">
        <v>125</v>
      </c>
      <c r="I28" s="1"/>
    </row>
  </sheetData>
  <mergeCells count="18">
    <mergeCell ref="Z3:Z4"/>
    <mergeCell ref="AA3:AA4"/>
    <mergeCell ref="Z8:Z9"/>
    <mergeCell ref="AA8:AA9"/>
    <mergeCell ref="Z15:Z16"/>
    <mergeCell ref="AA15:AA16"/>
    <mergeCell ref="Z11:Z12"/>
    <mergeCell ref="AA11:AA12"/>
    <mergeCell ref="Z13:Z14"/>
    <mergeCell ref="AA13:AA14"/>
    <mergeCell ref="Z25:Z27"/>
    <mergeCell ref="AA25:AA27"/>
    <mergeCell ref="AD19:AD22"/>
    <mergeCell ref="AE19:AE22"/>
    <mergeCell ref="Z17:Z18"/>
    <mergeCell ref="AA17:AA18"/>
    <mergeCell ref="Z19:Z22"/>
    <mergeCell ref="AA19:A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Shear beams</vt:lpstr>
      <vt:lpstr>Slabs</vt:lpstr>
      <vt:lpstr>columns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del Rey Castillo</dc:creator>
  <cp:lastModifiedBy>Enrique del Rey Castillo</cp:lastModifiedBy>
  <dcterms:created xsi:type="dcterms:W3CDTF">2016-09-07T01:08:05Z</dcterms:created>
  <dcterms:modified xsi:type="dcterms:W3CDTF">2018-01-18T04:29:40Z</dcterms:modified>
</cp:coreProperties>
</file>