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\\tsn.tno.nl\data\Projects\060\2\25175\Werkdocumenten\Resubmission BMC\"/>
    </mc:Choice>
  </mc:AlternateContent>
  <xr:revisionPtr revIDLastSave="0" documentId="13_ncr:1_{3A431846-4937-4755-ACA7-773A5E2381E8}" xr6:coauthVersionLast="28" xr6:coauthVersionMax="28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87" i="1" l="1"/>
  <c r="AA27" i="1"/>
  <c r="AA92" i="1"/>
  <c r="AA157" i="1" l="1"/>
  <c r="AA152" i="1"/>
  <c r="AA147" i="1"/>
  <c r="AA142" i="1"/>
  <c r="AA137" i="1"/>
  <c r="AA132" i="1"/>
  <c r="AA127" i="1"/>
  <c r="AA122" i="1"/>
  <c r="AA117" i="1"/>
  <c r="AA112" i="1"/>
  <c r="AA107" i="1"/>
  <c r="AA102" i="1"/>
  <c r="AA97" i="1"/>
  <c r="AA82" i="1"/>
  <c r="AA77" i="1"/>
  <c r="AA72" i="1"/>
  <c r="AA67" i="1"/>
  <c r="AA62" i="1"/>
  <c r="AA57" i="1"/>
  <c r="AA52" i="1"/>
  <c r="AA47" i="1"/>
  <c r="AA42" i="1"/>
  <c r="AA37" i="1"/>
  <c r="AA32" i="1"/>
  <c r="AA22" i="1"/>
  <c r="AA17" i="1"/>
  <c r="AA12" i="1"/>
  <c r="AA7" i="1"/>
  <c r="AA2" i="1"/>
</calcChain>
</file>

<file path=xl/sharedStrings.xml><?xml version="1.0" encoding="utf-8"?>
<sst xmlns="http://schemas.openxmlformats.org/spreadsheetml/2006/main" count="748" uniqueCount="523">
  <si>
    <t>Year</t>
  </si>
  <si>
    <t>Journal</t>
  </si>
  <si>
    <t>Author</t>
  </si>
  <si>
    <t>Title</t>
  </si>
  <si>
    <t>DOI</t>
  </si>
  <si>
    <t>Reviews that include the trial</t>
  </si>
  <si>
    <t>Study available</t>
  </si>
  <si>
    <t>Type of study</t>
  </si>
  <si>
    <t>Power analysis</t>
  </si>
  <si>
    <t>Country</t>
  </si>
  <si>
    <t>Setting</t>
  </si>
  <si>
    <t>Age group</t>
  </si>
  <si>
    <t>Number (enrolled/completed)</t>
  </si>
  <si>
    <t>Condition</t>
  </si>
  <si>
    <t>Antibiotic</t>
  </si>
  <si>
    <t>Daily dose (cfu)</t>
  </si>
  <si>
    <t xml:space="preserve">Form </t>
  </si>
  <si>
    <t>Brand/Product</t>
  </si>
  <si>
    <t>Duration of treatment</t>
  </si>
  <si>
    <t>Follow up period</t>
  </si>
  <si>
    <t>Outcome measured</t>
  </si>
  <si>
    <t xml:space="preserve">Definition of diarrhea </t>
  </si>
  <si>
    <t>Significant difference treatment-control</t>
  </si>
  <si>
    <t>RR</t>
  </si>
  <si>
    <t>notes</t>
  </si>
  <si>
    <t>Lancet</t>
  </si>
  <si>
    <t>Allen</t>
  </si>
  <si>
    <t>Lactobacilli and biﬁ dobacteria in the prevention of antibiotic-associated diarrhoea and Clostridium diﬃ  cile diarrhoea in older inpatients (PLACIDE): a randomised, double-blind, placebo-controlled, multicentre trial</t>
  </si>
  <si>
    <t>YES</t>
  </si>
  <si>
    <t>randomized, placebo-controlled, double-blind</t>
  </si>
  <si>
    <t>UK</t>
  </si>
  <si>
    <t>elderly (&gt;65 y)</t>
  </si>
  <si>
    <t>6x10^10</t>
  </si>
  <si>
    <t>capsule</t>
  </si>
  <si>
    <t>21 days</t>
  </si>
  <si>
    <t>8-12 weeks after completion of antibiotic treatment</t>
  </si>
  <si>
    <t>159/1470 (10.8%)</t>
  </si>
  <si>
    <t>153/1471 (10.4%)</t>
  </si>
  <si>
    <t>frequency of AAD during follow up period</t>
  </si>
  <si>
    <t>3 or more loose stools in a 24 hour period</t>
  </si>
  <si>
    <t>Pediatrics</t>
  </si>
  <si>
    <t>Arvola</t>
  </si>
  <si>
    <t>Prophylactic Lactobacillus GG reduces antibiotic-associated diarrhea in children with respiratory infections: a randomized study</t>
  </si>
  <si>
    <t>Goldenberg 2015, Goldenberg 2013, Szajewska 2016, Videlock 2012, Hempel 2012, Kale-Pradhan 2010, Johnston 2011, Johnston 2006, McFarland 2006, Szajewska 2006, Hawrelack 2005, Cremonini 2002</t>
  </si>
  <si>
    <t xml:space="preserve">NO </t>
  </si>
  <si>
    <t>Finland</t>
  </si>
  <si>
    <t>hospitals (5 patients hospitalized, the rest outpatients)</t>
  </si>
  <si>
    <t>children (2 weeks/12.8 years; 4.5 y average)</t>
  </si>
  <si>
    <t>167/119</t>
  </si>
  <si>
    <t>respiratory tract infections</t>
  </si>
  <si>
    <t>Lactobacillus rhamnosus GG</t>
  </si>
  <si>
    <t>4x10^10</t>
  </si>
  <si>
    <t>same as antibiotic therapy (7 to 10 days)</t>
  </si>
  <si>
    <t>3 months</t>
  </si>
  <si>
    <t>3/61 (5%)</t>
  </si>
  <si>
    <t>9/58 (16%)</t>
  </si>
  <si>
    <t>Diarrhea during the first 2 weeks after the beginning of antibiotic treatment</t>
  </si>
  <si>
    <t>at least 3 watery or loose stools per day for a minimum of 2 consecutive days</t>
  </si>
  <si>
    <t>amoxicillin</t>
  </si>
  <si>
    <t>Canadian Journal of Gastroenterology</t>
  </si>
  <si>
    <t>Beausoleil</t>
  </si>
  <si>
    <t>Effect of a fermented milk combining Lactobacillus acidophilus CL1285 and Lactobacillus casei in the prevention of antibiotic-associated diarrhea: A randomized, double-blind, placebo-controlled trial</t>
  </si>
  <si>
    <t>Goldenberg 2013, Videlock 2012, Hempel 2012, Kale-Pradhan 2010, Pattani 2013</t>
  </si>
  <si>
    <t xml:space="preserve">Canada </t>
  </si>
  <si>
    <t>hospital</t>
  </si>
  <si>
    <t>adults/elderly (54/85 y; 70 y average)</t>
  </si>
  <si>
    <t>89/89</t>
  </si>
  <si>
    <t>5x10^10</t>
  </si>
  <si>
    <t>milk</t>
  </si>
  <si>
    <t>Bio-K + CL1285</t>
  </si>
  <si>
    <t>antibiotic therapy</t>
  </si>
  <si>
    <t>21 days after the last antibiotic dose</t>
  </si>
  <si>
    <t>7/44 (15.9%)</t>
  </si>
  <si>
    <t>16/45 (35.6%)</t>
  </si>
  <si>
    <t>Incidence of diarrhea during study and follow up periods</t>
  </si>
  <si>
    <t>3 or more liquid stools in a 24 hour period</t>
  </si>
  <si>
    <t>Chatterjee</t>
  </si>
  <si>
    <t>Randomised placebo-controlled double blind multicentric trial on efficacy and safety of Lactobacillus acidophilus LA-5 and Bifidobacterium BB-12 for prevention of antibiotic-associated diarrhoea</t>
  </si>
  <si>
    <t>India</t>
  </si>
  <si>
    <t>adults (18-40y)</t>
  </si>
  <si>
    <t>396/343</t>
  </si>
  <si>
    <t>4x10^9</t>
  </si>
  <si>
    <t>14 days (antibiotic therapy + 1 week)</t>
  </si>
  <si>
    <t>none (study ended with last dose of probiotic on day 14)</t>
  </si>
  <si>
    <t>19/176 (10.8%)</t>
  </si>
  <si>
    <t>26/167 (15.6%)</t>
  </si>
  <si>
    <t>incidence of diarrhea at study end</t>
  </si>
  <si>
    <t>3 or more watery or loose stools per day for at least 2 consecutive days</t>
  </si>
  <si>
    <t>NO</t>
  </si>
  <si>
    <t>Journal of Clinical Gastroenterology</t>
  </si>
  <si>
    <t>Cimperman</t>
  </si>
  <si>
    <t>A randomized, double-blind, placebo-controlled pilot study of Lactobacillus reuteri ATCC 55730 for the prevention of antibiotic-associated diarrhea in hospitalized adults</t>
  </si>
  <si>
    <t>Videlock 2012, Hempel 2012, Pattani 2013</t>
  </si>
  <si>
    <t>USA</t>
  </si>
  <si>
    <t>adults (&gt; 18 y, average 51 y)</t>
  </si>
  <si>
    <t>2x10^8</t>
  </si>
  <si>
    <t>chewable tablet</t>
  </si>
  <si>
    <t>BioGaia Biologics, Sweden</t>
  </si>
  <si>
    <t>28 days</t>
  </si>
  <si>
    <t>2 weeks after last dose of probiotics</t>
  </si>
  <si>
    <t>1/13 (7.7%)</t>
  </si>
  <si>
    <t>5/10 (50%)</t>
  </si>
  <si>
    <t>incidence of diarrhea during study and follow up periods</t>
  </si>
  <si>
    <t>3 or more mushy or watery stools per day for at least 2 consecutive days (follow up until 2 weeks after the end of probiotic therapy)</t>
  </si>
  <si>
    <t>chronic obstructive pulmonary disease</t>
  </si>
  <si>
    <t>Correa</t>
  </si>
  <si>
    <t>A randomized formula controlled trial of Bifidobacterium lactis and Streptococcus thermophilus for prevention of antibiotic associated diarrhea in infants.</t>
  </si>
  <si>
    <t>Goldenberg 2015, Szajewska 2016, Videlock 2012, Hempel 2012, Johnston 2011, McFarland 2006, Szajewska 2006</t>
  </si>
  <si>
    <t xml:space="preserve">randomized, formula-controlled, double-blind </t>
  </si>
  <si>
    <t>Brazil</t>
  </si>
  <si>
    <t>hospitals</t>
  </si>
  <si>
    <t>Infants (6/36 months)</t>
  </si>
  <si>
    <t>169/157</t>
  </si>
  <si>
    <t>15 days</t>
  </si>
  <si>
    <t>24/77 (31.2%)</t>
  </si>
  <si>
    <t>Incidence of diarrhea during the 30 days of duration of the study</t>
  </si>
  <si>
    <t>amoxicillin + clavulanic acid</t>
  </si>
  <si>
    <t>British Journal of Nutrition</t>
  </si>
  <si>
    <t>Evans</t>
  </si>
  <si>
    <t>Effectiveness of Lactobacillus helveticus and Lactobacillus rhamnosus for the management of antibiotic-associated diarrhoea in healthy adults: A randomised, double-blind, placebo-controlled trial.</t>
  </si>
  <si>
    <t>10.1017/S0007114516001665</t>
  </si>
  <si>
    <t>adults (34 y average)</t>
  </si>
  <si>
    <t>160/146</t>
  </si>
  <si>
    <t>8x10^9</t>
  </si>
  <si>
    <t>Lacidofil Strong</t>
  </si>
  <si>
    <t>4 weeks after last dose of probiotic</t>
  </si>
  <si>
    <t>19/76 (25%)</t>
  </si>
  <si>
    <t>21/70 (33%)</t>
  </si>
  <si>
    <t>incidence of diarrhea during the study and follow up periods</t>
  </si>
  <si>
    <r>
      <t xml:space="preserve">3 or more stools per day and/or stool consistency </t>
    </r>
    <r>
      <rPr>
        <sz val="11"/>
        <color theme="1"/>
        <rFont val="Calibri"/>
        <family val="2"/>
      </rPr>
      <t>≥5 on the Bristol Stool Scale for at least 2 consecutive days</t>
    </r>
  </si>
  <si>
    <t>BMJ</t>
  </si>
  <si>
    <t>Fox</t>
  </si>
  <si>
    <t>Can probiotic yogurt prevent diarrhea in children on antibiotics? A double-blind, randomized, placebo-controlled study</t>
  </si>
  <si>
    <t>Goldenberg 2015, Szajewska 2016</t>
  </si>
  <si>
    <t>Australia</t>
  </si>
  <si>
    <t>multisite general care (outpatient)</t>
  </si>
  <si>
    <t>Children (1/12 years)</t>
  </si>
  <si>
    <t>yogurt</t>
  </si>
  <si>
    <t>Vaalia, Parmalat</t>
  </si>
  <si>
    <t>antibiotic therapy + 1 week</t>
  </si>
  <si>
    <t>1 week after last dose of antibiotic (until last dose of probiotic)</t>
  </si>
  <si>
    <t>1/34 (2.9%)</t>
  </si>
  <si>
    <t>21/36 (58.3%)</t>
  </si>
  <si>
    <t>Incidence of diarrhea during study period (until end of probiotic administration)</t>
  </si>
  <si>
    <r>
      <t xml:space="preserve">multiple definitions (I use: 2 or more stools per day and a fecal consistency </t>
    </r>
    <r>
      <rPr>
        <sz val="11"/>
        <color theme="1"/>
        <rFont val="Calibri"/>
        <family val="2"/>
      </rPr>
      <t>≥</t>
    </r>
    <r>
      <rPr>
        <sz val="9.35"/>
        <color theme="1"/>
        <rFont val="Calibri"/>
        <family val="2"/>
      </rPr>
      <t xml:space="preserve">5 on the Bristol stool scale </t>
    </r>
    <r>
      <rPr>
        <sz val="11"/>
        <color theme="1"/>
        <rFont val="Calibri"/>
        <family val="2"/>
        <scheme val="minor"/>
      </rPr>
      <t>for at least 2 days)</t>
    </r>
  </si>
  <si>
    <t>The American Journal of Gastroenterology</t>
  </si>
  <si>
    <t>Gao</t>
  </si>
  <si>
    <t>Dose-response efficacy of a proprietary probiotic formula of Lactobacillus acidophilus CL1285 and Lactobacillus casei LBC80R for AAD and CAD prophylaxis in adult patients</t>
  </si>
  <si>
    <t>10.1038/ajg.2010.11</t>
  </si>
  <si>
    <t>Goldenberg 2013, Videlock 2012, Hempel 2012, Pattani 2013</t>
  </si>
  <si>
    <t>China</t>
  </si>
  <si>
    <t>Adults (60 years average)</t>
  </si>
  <si>
    <t>50-100x10^9</t>
  </si>
  <si>
    <t>capsules</t>
  </si>
  <si>
    <t>Bio-K, Laval</t>
  </si>
  <si>
    <t>antibiotic therapy + 5 days</t>
  </si>
  <si>
    <t>21 days after the last probiotic dose</t>
  </si>
  <si>
    <t>24/85 (28.2%)</t>
  </si>
  <si>
    <t>37/84 (44%)</t>
  </si>
  <si>
    <t>Incidence of diarrhea during study and follow up periods: 15.5% diarrhea in treatment 2 (2 capsules), 28.2% in treatment 1 (1 capsule), 44.1% in control (I report placebo and treatment 1)</t>
  </si>
  <si>
    <t>Journal of IMAB</t>
  </si>
  <si>
    <t>Georgieva</t>
  </si>
  <si>
    <t>Use of the probiotic Lactobacillus reuterii DSM 17938 in the prevention of antibiotic-associated infections in hospitalized Bulgarian children: a randomized, controlled trial</t>
  </si>
  <si>
    <t>Goldenberg 2015</t>
  </si>
  <si>
    <t xml:space="preserve">Bulgaria </t>
  </si>
  <si>
    <t>Children (3-12 years)</t>
  </si>
  <si>
    <t>Infections of respiratory, gastrointestinal, pancreas, eyes, ears nose, throat, urinary tracts or systems</t>
  </si>
  <si>
    <t>1x10^8</t>
  </si>
  <si>
    <t>tablet</t>
  </si>
  <si>
    <t>BioGaia AB, Stockholm</t>
  </si>
  <si>
    <t>antibiotic therapy + 7 days</t>
  </si>
  <si>
    <t>1/49 (2.04%)</t>
  </si>
  <si>
    <t>1/48 (2.08%)</t>
  </si>
  <si>
    <t>Incidence of diarrhea during and up to 21 days post antibiotic treatment</t>
  </si>
  <si>
    <t>at least 3 watery or loose stools per day for a minimum of 2 consecutive days occurred during or up to 21 days after the cessation of the antibiotic treatment</t>
  </si>
  <si>
    <t>Hickson</t>
  </si>
  <si>
    <t>Use of protiobic Lactobacillus preparation to prevent AAD</t>
  </si>
  <si>
    <t>Goldenberg 2013, Videlock 2012, Hempel 2012, Pattani 2013, Avadhani 2011</t>
  </si>
  <si>
    <t>England</t>
  </si>
  <si>
    <t>adults (74 years average)</t>
  </si>
  <si>
    <t>135/113</t>
  </si>
  <si>
    <t>10^10</t>
  </si>
  <si>
    <t>fermented milk</t>
  </si>
  <si>
    <t>Actimel, Danone</t>
  </si>
  <si>
    <t>4 weeks after last antibiotic dose</t>
  </si>
  <si>
    <t>7/57 (12.3%)</t>
  </si>
  <si>
    <t>19/56 (33.9%)</t>
  </si>
  <si>
    <t>2 or more liquid stools a day for 3 or more days</t>
  </si>
  <si>
    <t>Koning</t>
  </si>
  <si>
    <t>The effect of a multispecies probiotic on the intestinal microbiota and bowel movements in healthy volunteers taking the antibiotic amoxicillin</t>
  </si>
  <si>
    <t>10.1111/j.1572-0241.2007.01547.x</t>
  </si>
  <si>
    <t>Goldenberg 2013, Videlock 2012, Hempel 2012</t>
  </si>
  <si>
    <t>Netherlands</t>
  </si>
  <si>
    <t>adults (27 years average)</t>
  </si>
  <si>
    <t xml:space="preserve">amoxicillin  </t>
  </si>
  <si>
    <t>sachet</t>
  </si>
  <si>
    <t>Winclove Ecologic AAD</t>
  </si>
  <si>
    <t>14 days (antibiotic therapy + 7 days)</t>
  </si>
  <si>
    <t>7 weeks after the last antibiotic dose</t>
  </si>
  <si>
    <t>9/19 (47.3%)</t>
  </si>
  <si>
    <t>15/19 (78.9%)</t>
  </si>
  <si>
    <t>incidence of diarrhea during the probiotic administration period</t>
  </si>
  <si>
    <r>
      <t xml:space="preserve">3 or more stools per day and/or fecal consistency </t>
    </r>
    <r>
      <rPr>
        <sz val="11"/>
        <color theme="1"/>
        <rFont val="Calibri"/>
        <family val="2"/>
      </rPr>
      <t>≥</t>
    </r>
    <r>
      <rPr>
        <sz val="9.35"/>
        <color theme="1"/>
        <rFont val="Calibri"/>
        <family val="2"/>
      </rPr>
      <t xml:space="preserve">5 on the Bristol stool scale </t>
    </r>
    <r>
      <rPr>
        <sz val="11"/>
        <color theme="1"/>
        <rFont val="Calibri"/>
        <family val="2"/>
        <scheme val="minor"/>
      </rPr>
      <t>per day for at least 2 days</t>
    </r>
  </si>
  <si>
    <t>The effect of a multispecies probiotic on the composition of the faecal microbiota and bowel habits in chronic obstructive pulmonary disease patients treated with antibiotics</t>
  </si>
  <si>
    <t xml:space="preserve">10.1017/S0007114509993497 </t>
  </si>
  <si>
    <t>Videlock 2012, Hempel 2012</t>
  </si>
  <si>
    <t>adults (18-80 y, 60 y average)</t>
  </si>
  <si>
    <t>45/30</t>
  </si>
  <si>
    <t>sachet (5g)</t>
  </si>
  <si>
    <t>13/17 (76.5%)</t>
  </si>
  <si>
    <t>9/13 (69.2%)</t>
  </si>
  <si>
    <t>3 or more stools per day and/or fecal consistency ≥5 on the Bristol stool scale per day for at least 2 days</t>
  </si>
  <si>
    <t>Alimentary Pharmacology and Therapeutics</t>
  </si>
  <si>
    <t>Kotowska</t>
  </si>
  <si>
    <t>Saccharomyces boulardii in the prevention of antibiotic-associated diarrhea in children, a randomized double-blind placebo-controlled study</t>
  </si>
  <si>
    <t>Goldenberg 2015, Goldenberg 2013, Szajewska 2016, Videlock 2012, Hempel 2012, Johnston 2011, Johnston 2006, McFarland 2006, Szajewska 2006</t>
  </si>
  <si>
    <t>Poland</t>
  </si>
  <si>
    <t>3 pediatric hospitals and 2 outpatient clinics</t>
  </si>
  <si>
    <t>Children (6 months/14 years)</t>
  </si>
  <si>
    <t>Saccharomyces boulardii</t>
  </si>
  <si>
    <t>antibiotic therapy (7-9d)</t>
  </si>
  <si>
    <t>2 weeks after the end of the antibiotic therapy</t>
  </si>
  <si>
    <t>9/119 (7.6%)</t>
  </si>
  <si>
    <t>29/127 (22.8%)</t>
  </si>
  <si>
    <t>incidence of diarrhea during and/or up to 2 weeks after the end of the antibiotic therapy</t>
  </si>
  <si>
    <t>at least 3 watery or loose stools per day for a minimum of 2 consecutive days occurring during or up to 2 weeks after the end of the antibiotic treatment</t>
  </si>
  <si>
    <t>Journal of Infection</t>
  </si>
  <si>
    <t>Lewis</t>
  </si>
  <si>
    <t>The lack of therapeutic effect of Saccharomyces boulardii in the prevention of antibiotic related diarrhoea in elderly patients</t>
  </si>
  <si>
    <t>Goldenberg 2013, Videlock 2012, Xie 2015, Hempel 2012, Pattani 2013, Avadhani 2011, McFarland 2006, Dendukuri 2005, Cremonini 2002, D'Souza 2002</t>
  </si>
  <si>
    <t>elderly (&gt; 65 y)</t>
  </si>
  <si>
    <t>72/69</t>
  </si>
  <si>
    <t>226 mg</t>
  </si>
  <si>
    <t>Ultra-Levure, Biocodex</t>
  </si>
  <si>
    <t>none (study ended at the end of antibiotic therapy)</t>
  </si>
  <si>
    <t>7/33 (21.2%)</t>
  </si>
  <si>
    <t>5/36 (13.9%)</t>
  </si>
  <si>
    <t>incidence of diarrhea during the study period</t>
  </si>
  <si>
    <t>3 or more loose stools within a 24 hour period</t>
  </si>
  <si>
    <t>Lonnermark</t>
  </si>
  <si>
    <t>Intake of Lactobacillus plantarum reduces certain gastrointestinal symptoms during treatment with antibiotics</t>
  </si>
  <si>
    <t>randomized, placebo-controlled, patient-blind</t>
  </si>
  <si>
    <t>Sweden</t>
  </si>
  <si>
    <t>inpatients and outpatients</t>
  </si>
  <si>
    <t>adults (45 y average)</t>
  </si>
  <si>
    <t>milk drink</t>
  </si>
  <si>
    <t>Skanemejerier</t>
  </si>
  <si>
    <t>7-14 days after end of probiotic treatment</t>
  </si>
  <si>
    <t>6/80 (75%)</t>
  </si>
  <si>
    <t>5/83 (60.2%)</t>
  </si>
  <si>
    <t xml:space="preserve">incidence of diarrhea </t>
  </si>
  <si>
    <t>at least 3 loose or watery stools per day for at least 2 consecutive days</t>
  </si>
  <si>
    <t>McFarland</t>
  </si>
  <si>
    <t>Prevention of beta-lactam associated diarrhea by Saccharomyces boulardii compared with placebo</t>
  </si>
  <si>
    <t>Goldenberg 2013, Videlock 2012, Hempel 2012, Pattani 2013, Avadhani 2011, Tung 2009, McFarland 2006, Dendukuri 2005, Cremonini 2002, D'Souza 2002</t>
  </si>
  <si>
    <t>university hospitals</t>
  </si>
  <si>
    <t>adults (18-86 years)</t>
  </si>
  <si>
    <t>3x10^10</t>
  </si>
  <si>
    <t>antibiotic therapy + 3 days (max 28 days)</t>
  </si>
  <si>
    <t>7 weeks after the end of probiotic therapy</t>
  </si>
  <si>
    <t>7/97 (7.2%)</t>
  </si>
  <si>
    <t>14/96 (14.6%)</t>
  </si>
  <si>
    <t>3 loose stools per day for at least 2 consecutive days associated with at least one beta-lactam antibiotic</t>
  </si>
  <si>
    <t>Myllyluoma</t>
  </si>
  <si>
    <t>Probiotic supplementation improves tolerance to Helicobacter pylori eradication therapy: a placebo-controlled, double-blind randomized pilot study</t>
  </si>
  <si>
    <t>adults (24-69 years, 55 average)</t>
  </si>
  <si>
    <t>Helicobacteri infection</t>
  </si>
  <si>
    <t>milk-based drink</t>
  </si>
  <si>
    <t>Valio</t>
  </si>
  <si>
    <t>4 weeks (antibiotic therapy + 3 weeks)</t>
  </si>
  <si>
    <t>6 weeks after the end of probiotic therapy</t>
  </si>
  <si>
    <t>4/23 (17.4%)</t>
  </si>
  <si>
    <t>2/24 (8.3%)</t>
  </si>
  <si>
    <t>incidence of diarrhea during the probiotic therapy (intervention period)</t>
  </si>
  <si>
    <t>Vaccine</t>
  </si>
  <si>
    <t>Ouwehand</t>
  </si>
  <si>
    <t>Probiotics reduce symptoms of antibiotic use in a hospital setting: a randomized dose response study.</t>
  </si>
  <si>
    <t>randomized, placebo-controlled, triple-blind</t>
  </si>
  <si>
    <t>adults (30-70 y)</t>
  </si>
  <si>
    <t>503/450</t>
  </si>
  <si>
    <t>Howaru Restore</t>
  </si>
  <si>
    <t>antibiotic therapy + 1 week (10-21 days in total)</t>
  </si>
  <si>
    <t>41/167 (24.6%)</t>
  </si>
  <si>
    <t>3 or more liquid stools (Bristol Stool Chart Type 7) in a 24 h period</t>
  </si>
  <si>
    <t>Patel</t>
  </si>
  <si>
    <t>Randomized study of probiotics in primary care</t>
  </si>
  <si>
    <t>10.1111/jphs.12059</t>
  </si>
  <si>
    <t>outpatients</t>
  </si>
  <si>
    <t>51/40</t>
  </si>
  <si>
    <t>Florajen 3, American Lifeline</t>
  </si>
  <si>
    <t>14 days (antibiotic: 3 to 10 days)</t>
  </si>
  <si>
    <t>none (study ended with last dose of probiotic at day 14)</t>
  </si>
  <si>
    <t>8/22 (36.4%)</t>
  </si>
  <si>
    <t>6/18 (33.3%)</t>
  </si>
  <si>
    <t>3 or more bowel movements per day</t>
  </si>
  <si>
    <t>Pozzoni</t>
  </si>
  <si>
    <t>Saccharomyces boulardii for the prevention of antibiotic-associated diarrhea in adult hospitalized patients: a single-center, randomized, doubleblind, placebo-controlled trial</t>
  </si>
  <si>
    <t>Goldenberg 2013, Pattani 2013</t>
  </si>
  <si>
    <t>Italy</t>
  </si>
  <si>
    <t>elderly (80 y average)</t>
  </si>
  <si>
    <t>275/204</t>
  </si>
  <si>
    <t>Codex, Biocodex, France</t>
  </si>
  <si>
    <t xml:space="preserve">12 weeks </t>
  </si>
  <si>
    <t>16/106 (15.1%)</t>
  </si>
  <si>
    <t>13/98 (13.3%)</t>
  </si>
  <si>
    <t>incidence of diarrhea during study or follow up periods</t>
  </si>
  <si>
    <t>3 or more liquid stools per day for at least 2 days or at least 5 stools within 48 hours, up to 12 weeks after antibiotic discontinuation</t>
  </si>
  <si>
    <t>Ruszczynski</t>
  </si>
  <si>
    <t>Clinical trial: effectiveness of Lactobacillus rhamnosus (strains E ⁄ N, Oxy and Pen) in the prevention of antibiotic-associated diarrhoea in children</t>
  </si>
  <si>
    <t>10.1111/j.1365-2036.2008.03714.x</t>
  </si>
  <si>
    <t>Goldenberg 2015, Goldenberg 2013, Szajewska 2016, Videlock 2012, Hempel 2012, Kale-Pradhan 2010, Johnston 2011</t>
  </si>
  <si>
    <t>2 hospitals and 1 private practice</t>
  </si>
  <si>
    <t>children (3 months/14 years)</t>
  </si>
  <si>
    <t>Lakcid Forte, Biomed (Poland)</t>
  </si>
  <si>
    <t>2 weeks after antibiotic period</t>
  </si>
  <si>
    <t>9/120 (7.5%)</t>
  </si>
  <si>
    <t>20/120 (16.7%)</t>
  </si>
  <si>
    <t>incidence of diarrhea</t>
  </si>
  <si>
    <t>at least 3 watery or loose stools per day for a minimum of 2 consecutive days occurring during or up to 2 weeks after the end of the antibiotic treatment (AAD was defined as diarrhea caused by C. difficile).</t>
  </si>
  <si>
    <t>Journal of Clinical Pharmacy and Therapeutics</t>
  </si>
  <si>
    <t>Safdar</t>
  </si>
  <si>
    <t>Feasability and tolerability of probiotics for prevention of antibiotic-associated diarrhea in hospitalized US veterans</t>
  </si>
  <si>
    <t xml:space="preserve"> 10.1111/j.1365-2710.2008.00980.x</t>
  </si>
  <si>
    <t>Goldenberg 2013, Videlock 2012, Xie 2015, Hempel 2012</t>
  </si>
  <si>
    <t>adults (68 years average)</t>
  </si>
  <si>
    <t>40/39</t>
  </si>
  <si>
    <t>Lactobacillus acidophilus</t>
  </si>
  <si>
    <t>Florajen, American Lifeline</t>
  </si>
  <si>
    <t>antibiotic therapy + 14 days</t>
  </si>
  <si>
    <t>none (not specified, probably until the end of probiotic period)</t>
  </si>
  <si>
    <t>6/16 (37.5%)</t>
  </si>
  <si>
    <t>bowel movement consistency of 1,2 or 3 on the Stool Consistency Continuum for 2 or more consecutive days</t>
  </si>
  <si>
    <t>Archives of Medical Science</t>
  </si>
  <si>
    <t>Sampalis</t>
  </si>
  <si>
    <t>Efficacy of Bio-K + CL1285 in the reduction of AAD</t>
  </si>
  <si>
    <t>10.5114/aoms.2010.13508</t>
  </si>
  <si>
    <t>Canada</t>
  </si>
  <si>
    <t>adults (60 years average)</t>
  </si>
  <si>
    <t>antibiotic therapy + 5 days (between 29 and 40 days)</t>
  </si>
  <si>
    <t>21 days after the end of probiotic period</t>
  </si>
  <si>
    <t>47/216 (21.8%)</t>
  </si>
  <si>
    <t>65/221 (29.4%)</t>
  </si>
  <si>
    <t>1 or more liquid stools in 24 hours</t>
  </si>
  <si>
    <t>Journal of Hospital Infection</t>
  </si>
  <si>
    <t>Selinger</t>
  </si>
  <si>
    <t>Probiotic VSL#3 prevents antibiotic-associated diarrhea in a double-blind, randomized, placebo-controlled clinical trial</t>
  </si>
  <si>
    <t>adults (57 years average)</t>
  </si>
  <si>
    <t>229/122</t>
  </si>
  <si>
    <t>9x10^11</t>
  </si>
  <si>
    <t>VSL#3</t>
  </si>
  <si>
    <t>4 weeks after the last antibiotic dose</t>
  </si>
  <si>
    <t>5/117 (4.3%)</t>
  </si>
  <si>
    <t>10/112 (8.9%)</t>
  </si>
  <si>
    <t>more than 2 liquid stools (Bristol stool chart types 6 and 7) a day for 2 or more days</t>
  </si>
  <si>
    <t xml:space="preserve">*ITT (intention to treat) analysis: 4.3% in treatment, 8.9% in control: not significant </t>
  </si>
  <si>
    <t>Journal of Korean Medical Science</t>
  </si>
  <si>
    <t>Song</t>
  </si>
  <si>
    <t>Effect of probiotic Lactobacillus (Lacidofil Cap) for the prevention of antibiotic-associated diarrhea: a prospective, randomized, double-blind, mulitcenter study</t>
  </si>
  <si>
    <t>Hempel 2012</t>
  </si>
  <si>
    <t>randomized, placebo-control, double-blind</t>
  </si>
  <si>
    <t>Korea</t>
  </si>
  <si>
    <t>Lacidofil cap</t>
  </si>
  <si>
    <t>14 days</t>
  </si>
  <si>
    <t>none (patients were followed up for 14 days which was also the duration of probiotic therapy)</t>
  </si>
  <si>
    <t>3/83 (3.6%)</t>
  </si>
  <si>
    <t>5/89 (5.6%)</t>
  </si>
  <si>
    <t>incidence of diarrhea within 14 days of start of enrollment</t>
  </si>
  <si>
    <t>loose or watery stools more than 3 times a day for at least 2 days</t>
  </si>
  <si>
    <t>Gastroenterology</t>
  </si>
  <si>
    <t>Surawicz</t>
  </si>
  <si>
    <t>Prevention of antibiotic-associated diarrhea with Saccharomyces boulardii: a prospective study</t>
  </si>
  <si>
    <t>Goldenberg 2013, Videlock 2012, Hempel 2012, Pattani 2013, Tung 2009, McFarland 2006, Dendukuri 2005, Cremonini 2002, D'Souza 2002</t>
  </si>
  <si>
    <t>adults (48 years average)</t>
  </si>
  <si>
    <t>1g (2x10^10?)</t>
  </si>
  <si>
    <t>antibiotic therapy + 2 weeks</t>
  </si>
  <si>
    <t>few weeks after antibiotic therapy (but not clear, and not for all patients)</t>
  </si>
  <si>
    <t>11/116 (9.5%)</t>
  </si>
  <si>
    <t>14/64 (21.9%)</t>
  </si>
  <si>
    <t>3 or more loose or watery stools per day for at least 2 days</t>
  </si>
  <si>
    <t>Journal of Pediatric Gastroenterology and Nutrition</t>
  </si>
  <si>
    <t>Szajewska</t>
  </si>
  <si>
    <t>Randomized, Double-blind, Placebo-controlled Trial: Effect of Lactobacillus GG Supplementation on Helicobacter Pylori Eradication Rates and Side Effects During Treatment in Children</t>
  </si>
  <si>
    <t>Goldenberg 2015, Szajewska 2016, Videlock 2012, Hempel 2012, Johnston 2011</t>
  </si>
  <si>
    <t>Children (5/17 years)</t>
  </si>
  <si>
    <t>83/</t>
  </si>
  <si>
    <t>Helicobacter infection</t>
  </si>
  <si>
    <t>Amoxicillin, clarithromycin and omeprazole</t>
  </si>
  <si>
    <t>2x10^9</t>
  </si>
  <si>
    <t>6 weeks after enrollment</t>
  </si>
  <si>
    <t>2/34 (5.9%)</t>
  </si>
  <si>
    <t>6/30 (20%)</t>
  </si>
  <si>
    <t>incidence of diarrhea during and/or up to 2 weeks after the end of antibiotic therapy</t>
  </si>
  <si>
    <t>Digestion</t>
  </si>
  <si>
    <t>Szymanski</t>
  </si>
  <si>
    <t>Bifidobacterium longum PL03, Lactobacillus rhamnosus KL53A, and Lactobacillus plantarum PL02 in the prevention of antibiotic-associated diarrhea in children: a randomized controlled pilot trial.</t>
  </si>
  <si>
    <t>hospitals and clinics</t>
  </si>
  <si>
    <t>Children (5 months/16 years)</t>
  </si>
  <si>
    <t>10^8</t>
  </si>
  <si>
    <t>IBSS Biomed, Poland</t>
  </si>
  <si>
    <t>2 weeks after end of antibiotic therapy</t>
  </si>
  <si>
    <t>1/40 (2.5%)</t>
  </si>
  <si>
    <t>2/38 (5.3%)</t>
  </si>
  <si>
    <t>3 or more watery or loose stools per day for a minimum of 2 consecutive days occurring during or up to 2 weeks after the end of the antibiotic treatment</t>
  </si>
  <si>
    <t>DICP: The annals of pharmacotherapy</t>
  </si>
  <si>
    <t>Tankanow</t>
  </si>
  <si>
    <t>Double-blind, placebo-controlled study of the efficacy of Lactinex in the prophylaxis of amoxicillin-induced diarrhea</t>
  </si>
  <si>
    <t>Goldenberg 2015, Szajewska 2016, Videlock 2012, Hempel 2012, Kale-Pradhan 2010, Johnston 2011, Johnston 2006, McFarland 2006, Szajewska 2006, D'Souza 2002</t>
  </si>
  <si>
    <t>pediatric practice</t>
  </si>
  <si>
    <t>Children (5 months to 6 years)</t>
  </si>
  <si>
    <t>granules</t>
  </si>
  <si>
    <t>Lactinex</t>
  </si>
  <si>
    <t>10 days (same as antibiotic therapy</t>
  </si>
  <si>
    <t>10/15 (66.7%)</t>
  </si>
  <si>
    <t>16/23 (69.6%)</t>
  </si>
  <si>
    <t>incidence of diarrhea: 66% in treatment, 69.5% in control</t>
  </si>
  <si>
    <t>one or more abnormally loose bowel movements/day throughout the study period of 1 to 10 days</t>
  </si>
  <si>
    <t>The Journal of Pediatrics</t>
  </si>
  <si>
    <t>Vanderhoof</t>
  </si>
  <si>
    <t>Lactobacillus GG in the prevention of antibiotic-associated diarrhea in children</t>
  </si>
  <si>
    <t>Goldenberg 2015, Szajewska 2016, Videlock 2012, Hempel 2012, Kale-Pradhan 2010, Johnston 2011, Johnston 2006, McFarland 2006, Szajewska 2006, Hawrelack 2005, Cremonini 2002, D'Souza 2002</t>
  </si>
  <si>
    <t>private practice</t>
  </si>
  <si>
    <t>children (6 months-10 yrs)</t>
  </si>
  <si>
    <t>202/188</t>
  </si>
  <si>
    <t>1-2x10^10</t>
  </si>
  <si>
    <t>CAG Functional Foods (Nebraska)</t>
  </si>
  <si>
    <t>antibiotic therapy 10 d)</t>
  </si>
  <si>
    <t>none (patients were monitored during study only, so 10 days)</t>
  </si>
  <si>
    <t>7/93 (7.5%)</t>
  </si>
  <si>
    <t>25/95 (26.3%)</t>
  </si>
  <si>
    <t xml:space="preserve">incidence of diarrhea during the study period </t>
  </si>
  <si>
    <t>at least 2 liquid stools per day on at least 2 observation periods during the course of the study</t>
  </si>
  <si>
    <t>European Journal of Clinical Nutrition</t>
  </si>
  <si>
    <t>Wenus</t>
  </si>
  <si>
    <t>Prevention of antibiotic-associated diarrhea by a fermented probiotic milk drink</t>
  </si>
  <si>
    <t>Norway</t>
  </si>
  <si>
    <t>adults (58 years average)</t>
  </si>
  <si>
    <t>87/63</t>
  </si>
  <si>
    <t>Biola TINE</t>
  </si>
  <si>
    <t>14 days? Not clear</t>
  </si>
  <si>
    <t>none (also not clear, patients probably only monitored during probiotic therapy)</t>
  </si>
  <si>
    <t>8/29 (27.6%)</t>
  </si>
  <si>
    <t>at least 3 fluid stools per day for at least 2 days during the test period</t>
  </si>
  <si>
    <t>beta-lactam antibiotic</t>
  </si>
  <si>
    <t>lansoprazole+clarithromycin+amoxicillin</t>
  </si>
  <si>
    <t>&gt;40 different antibiotics</t>
  </si>
  <si>
    <t>Probiotic (composition)</t>
  </si>
  <si>
    <t>21/168 (12.5%)</t>
  </si>
  <si>
    <t>13/80 (16.2%)</t>
  </si>
  <si>
    <t>10.1016/S0140-6736(13)61218-0</t>
  </si>
  <si>
    <t>10.1016/j.vaccine.2013.11.053</t>
  </si>
  <si>
    <t>10.1016/j.jhin.2013.02.019</t>
  </si>
  <si>
    <t>10.1097/MCG.0b013e3182166a42</t>
  </si>
  <si>
    <t>10.1136/bmj.39231.599815.55</t>
  </si>
  <si>
    <t>10.1097/MCG.0b013e3181b2683f</t>
  </si>
  <si>
    <t>10.1038/ajg.2012.56</t>
  </si>
  <si>
    <t>10.3346/jkms.2010.25.12.1784</t>
  </si>
  <si>
    <t>adults</t>
  </si>
  <si>
    <t>respiratory tract infections; other</t>
  </si>
  <si>
    <t>no changes in bowel frequency or consistency: 48.5% in treatment, 31.5% in placebo; The probiotic group was significantly less likely to experience changes in bowel frequency and consistency than the placebo group</t>
  </si>
  <si>
    <t>upper and lower respiratory tract infection; other infections</t>
  </si>
  <si>
    <t>pneumonia, abscess, chronic obstructive pulmonary disease, bronchitis</t>
  </si>
  <si>
    <t>ear, throat and chest infection</t>
  </si>
  <si>
    <t>respiratory tract infection, urinary tract infection, prophylaxis before/after surgery</t>
  </si>
  <si>
    <t>otitis media, respiratory tract infections</t>
  </si>
  <si>
    <t>air-way infection, skin/soft tissue infection, urinary tract infection, septicemia/meningitis, viral infection</t>
  </si>
  <si>
    <t>respiratory tract infections, otitis media, urinary tract infection, skin infection</t>
  </si>
  <si>
    <t>pulmonary infections, urinary tract infection, bacteremia, skin and soft tissue infection, cholangitis</t>
  </si>
  <si>
    <t>respiratory tract infections, skin infections, genitourinary tract infections</t>
  </si>
  <si>
    <t>otitis media,  respiratory tract infections, urinary tract infection</t>
  </si>
  <si>
    <t>otitis media, pharyngitis, bronchitis, dermatological infection, sinusitis</t>
  </si>
  <si>
    <t>penicillin, amoxicillin, cephalosporins, erythromycin, trimethoprim-sulfonamide</t>
  </si>
  <si>
    <t>beta-lactam, macrolide, quinolone</t>
  </si>
  <si>
    <t>amoxicillin, cephadroxil</t>
  </si>
  <si>
    <t>axithromycin, vancomycin, ceftriaxone, moxifloxacine, zosyn, clindamycin, meropenum, cefuroxime, ampicillin/sulbactam, ceftriaxone and meropenum</t>
  </si>
  <si>
    <t>penicillin, ampicillin, oxacillin, amoxicillin, cephalosporin, amoxicillin + clavulanic acid</t>
  </si>
  <si>
    <t>Beta-lactams mostly, macrolides, tetracyclines</t>
  </si>
  <si>
    <t>penicillin, cephalosporin, clindamycin</t>
  </si>
  <si>
    <t>amikacin, cefazoline, cefotaxime, ceftriaxon, cefuroxime, levofloxacin,  metronidazol, piperacillin</t>
  </si>
  <si>
    <t>doxycycline, amoxicillin/clavulanic acid</t>
  </si>
  <si>
    <t>cefuroxime axetil, co-amoxiclav, amoxicillin, cefuroxime, penicillin, clarithromycin, roxithromycin</t>
  </si>
  <si>
    <t>cephalosporin, clindamycin, ampicillin</t>
  </si>
  <si>
    <t>broad-spectrum penicillin,cephalosporin, clindamycin</t>
  </si>
  <si>
    <t>penicillin, Broad-spectrum penicillin, cephalosporin, macrolide, clindamycin</t>
  </si>
  <si>
    <t>beta-lactams, fluoroquinolones, macrolides</t>
  </si>
  <si>
    <t>beta-lactams, quinolones, macrolides, clindamycin, other</t>
  </si>
  <si>
    <t>penicillins and broad-spectrum penicillins, cephalosporins, quinolones, macrolides, aminoglycosides, imidazoles</t>
  </si>
  <si>
    <t>cephalosporin, macrolides, fluoroquinolones, clindamycin, penicillin</t>
  </si>
  <si>
    <t>penicillin, clindamycin, cephalosporins, others</t>
  </si>
  <si>
    <t>amoxicillin, co-amoxicillin, cephalosporin, penicillin, macrolide, aminoglycoside</t>
  </si>
  <si>
    <t>amoxicillin, co-amoxicillin, cefprozil, clarithromycin, others</t>
  </si>
  <si>
    <r>
      <t>5x10^8 (</t>
    </r>
    <r>
      <rPr>
        <i/>
        <sz val="11"/>
        <color theme="1"/>
        <rFont val="Calibri"/>
        <family val="2"/>
        <scheme val="minor"/>
      </rPr>
      <t>S. therm</t>
    </r>
    <r>
      <rPr>
        <sz val="11"/>
        <color theme="1"/>
        <rFont val="Calibri"/>
        <family val="2"/>
        <scheme val="minor"/>
      </rPr>
      <t>.), 5x10^9 (</t>
    </r>
    <r>
      <rPr>
        <i/>
        <sz val="11"/>
        <color theme="1"/>
        <rFont val="Calibri"/>
        <family val="2"/>
        <scheme val="minor"/>
      </rPr>
      <t>B. lactis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</si>
  <si>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>Streptococcus thermophilus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>Bifidobacterium lactis</t>
    </r>
    <r>
      <rPr>
        <sz val="11"/>
        <color theme="1"/>
        <rFont val="Calibri"/>
        <family val="2"/>
        <scheme val="minor"/>
      </rPr>
      <t xml:space="preserve"> </t>
    </r>
  </si>
  <si>
    <r>
      <rPr>
        <i/>
        <sz val="11"/>
        <color theme="1"/>
        <rFont val="Calibri"/>
        <family val="2"/>
        <scheme val="minor"/>
      </rPr>
      <t>Lactobacillus reuteri</t>
    </r>
    <r>
      <rPr>
        <sz val="11"/>
        <color theme="1"/>
        <rFont val="Calibri"/>
        <family val="2"/>
        <scheme val="minor"/>
      </rPr>
      <t xml:space="preserve"> ATCC 55730</t>
    </r>
  </si>
  <si>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LA-5, </t>
    </r>
    <r>
      <rPr>
        <i/>
        <sz val="11"/>
        <color theme="1"/>
        <rFont val="Calibri"/>
        <family val="2"/>
        <scheme val="minor"/>
      </rPr>
      <t>Bifidobacterium lactis</t>
    </r>
    <r>
      <rPr>
        <sz val="11"/>
        <color theme="1"/>
        <rFont val="Calibri"/>
        <family val="2"/>
        <scheme val="minor"/>
      </rPr>
      <t xml:space="preserve"> BB-12</t>
    </r>
  </si>
  <si>
    <r>
      <rPr>
        <i/>
        <sz val="11"/>
        <color theme="1"/>
        <rFont val="Calibri"/>
        <family val="2"/>
        <scheme val="minor"/>
      </rPr>
      <t>Lactobacillus rhamnosus</t>
    </r>
    <r>
      <rPr>
        <sz val="11"/>
        <color theme="1"/>
        <rFont val="Calibri"/>
        <family val="2"/>
        <scheme val="minor"/>
      </rPr>
      <t xml:space="preserve"> GG</t>
    </r>
  </si>
  <si>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CUL60, </t>
    </r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CUL21, </t>
    </r>
    <r>
      <rPr>
        <i/>
        <sz val="11"/>
        <color theme="1"/>
        <rFont val="Calibri"/>
        <family val="2"/>
        <scheme val="minor"/>
      </rPr>
      <t>Bifidobacterium bifidum</t>
    </r>
    <r>
      <rPr>
        <sz val="11"/>
        <color theme="1"/>
        <rFont val="Calibri"/>
        <family val="2"/>
        <scheme val="minor"/>
      </rPr>
      <t xml:space="preserve"> W23, </t>
    </r>
    <r>
      <rPr>
        <i/>
        <sz val="11"/>
        <color theme="1"/>
        <rFont val="Calibri"/>
        <family val="2"/>
        <scheme val="minor"/>
      </rPr>
      <t>Bifidobacterium lactis</t>
    </r>
    <r>
      <rPr>
        <sz val="11"/>
        <color theme="1"/>
        <rFont val="Calibri"/>
        <family val="2"/>
        <scheme val="minor"/>
      </rPr>
      <t xml:space="preserve"> CUL34 - CUL20</t>
    </r>
  </si>
  <si>
    <r>
      <rPr>
        <i/>
        <sz val="11"/>
        <color theme="1"/>
        <rFont val="Calibri"/>
        <family val="2"/>
        <scheme val="minor"/>
      </rPr>
      <t>Lactobacillus helveticus</t>
    </r>
    <r>
      <rPr>
        <sz val="11"/>
        <color theme="1"/>
        <rFont val="Calibri"/>
        <family val="2"/>
        <scheme val="minor"/>
      </rPr>
      <t xml:space="preserve"> R0052 (2x10^8), </t>
    </r>
    <r>
      <rPr>
        <i/>
        <sz val="11"/>
        <color theme="1"/>
        <rFont val="Calibri"/>
        <family val="2"/>
        <scheme val="minor"/>
      </rPr>
      <t>Lactobacillus rhamnosus</t>
    </r>
    <r>
      <rPr>
        <sz val="11"/>
        <color theme="1"/>
        <rFont val="Calibri"/>
        <family val="2"/>
        <scheme val="minor"/>
      </rPr>
      <t xml:space="preserve"> R0011 (3.8x10^9)</t>
    </r>
  </si>
  <si>
    <r>
      <rPr>
        <i/>
        <sz val="11"/>
        <color theme="1"/>
        <rFont val="Calibri"/>
        <family val="2"/>
        <scheme val="minor"/>
      </rPr>
      <t>Lactobacillus rhamnosus</t>
    </r>
    <r>
      <rPr>
        <sz val="11"/>
        <color theme="1"/>
        <rFont val="Calibri"/>
        <family val="2"/>
        <scheme val="minor"/>
      </rPr>
      <t xml:space="preserve"> GG, </t>
    </r>
    <r>
      <rPr>
        <i/>
        <sz val="11"/>
        <color theme="1"/>
        <rFont val="Calibri"/>
        <family val="2"/>
        <scheme val="minor"/>
      </rPr>
      <t>Bifidobacterium lactis</t>
    </r>
    <r>
      <rPr>
        <sz val="11"/>
        <color theme="1"/>
        <rFont val="Calibri"/>
        <family val="2"/>
        <scheme val="minor"/>
      </rPr>
      <t xml:space="preserve"> Bb-12, </t>
    </r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La-5</t>
    </r>
  </si>
  <si>
    <r>
      <t>5.2x10^9 (</t>
    </r>
    <r>
      <rPr>
        <i/>
        <sz val="11"/>
        <color theme="1"/>
        <rFont val="Calibri"/>
        <family val="2"/>
        <scheme val="minor"/>
      </rPr>
      <t>L. rhamn</t>
    </r>
    <r>
      <rPr>
        <sz val="11"/>
        <color theme="1"/>
        <rFont val="Calibri"/>
        <family val="2"/>
        <scheme val="minor"/>
      </rPr>
      <t>.), 5.9x10^9 (</t>
    </r>
    <r>
      <rPr>
        <i/>
        <sz val="11"/>
        <color theme="1"/>
        <rFont val="Calibri"/>
        <family val="2"/>
        <scheme val="minor"/>
      </rPr>
      <t>B. lactis</t>
    </r>
    <r>
      <rPr>
        <sz val="11"/>
        <color theme="1"/>
        <rFont val="Calibri"/>
        <family val="2"/>
        <scheme val="minor"/>
      </rPr>
      <t>), 8.3x10^9 (</t>
    </r>
    <r>
      <rPr>
        <i/>
        <sz val="11"/>
        <color theme="1"/>
        <rFont val="Calibri"/>
        <family val="2"/>
        <scheme val="minor"/>
      </rPr>
      <t>L. acido</t>
    </r>
    <r>
      <rPr>
        <sz val="11"/>
        <color theme="1"/>
        <rFont val="Calibri"/>
        <family val="2"/>
        <scheme val="minor"/>
      </rPr>
      <t>.)</t>
    </r>
  </si>
  <si>
    <r>
      <rPr>
        <i/>
        <sz val="11"/>
        <color theme="1"/>
        <rFont val="Calibri"/>
        <family val="2"/>
        <scheme val="minor"/>
      </rPr>
      <t>Lactobacillus reuteri</t>
    </r>
    <r>
      <rPr>
        <sz val="11"/>
        <color theme="1"/>
        <rFont val="Calibri"/>
        <family val="2"/>
        <scheme val="minor"/>
      </rPr>
      <t xml:space="preserve"> DSM 17938</t>
    </r>
  </si>
  <si>
    <t>Lactobacillus casei DN-114 001 (1x10^8cfu/ml), Streptococcus thermophilus (1x10^8cfu/ml), Lactobacillus bulgaricus (1x10^7cfu/ml)</t>
  </si>
  <si>
    <r>
      <t>10^10 (</t>
    </r>
    <r>
      <rPr>
        <i/>
        <sz val="11"/>
        <color theme="1"/>
        <rFont val="Calibri"/>
        <family val="2"/>
        <scheme val="minor"/>
      </rPr>
      <t>L. casei</t>
    </r>
    <r>
      <rPr>
        <sz val="11"/>
        <color theme="1"/>
        <rFont val="Calibri"/>
        <family val="2"/>
        <scheme val="minor"/>
      </rPr>
      <t>), 10^10 (S. thermo.), 1x10^9 (L. bulg.)</t>
    </r>
  </si>
  <si>
    <r>
      <rPr>
        <i/>
        <sz val="11"/>
        <color theme="1"/>
        <rFont val="Calibri"/>
        <family val="2"/>
        <scheme val="minor"/>
      </rPr>
      <t>Bifidobacterium bifidum</t>
    </r>
    <r>
      <rPr>
        <sz val="11"/>
        <color theme="1"/>
        <rFont val="Calibri"/>
        <family val="2"/>
        <scheme val="minor"/>
      </rPr>
      <t xml:space="preserve"> W23, </t>
    </r>
    <r>
      <rPr>
        <i/>
        <sz val="11"/>
        <color theme="1"/>
        <rFont val="Calibri"/>
        <family val="2"/>
        <scheme val="minor"/>
      </rPr>
      <t xml:space="preserve">Bifidobacterium lactis </t>
    </r>
    <r>
      <rPr>
        <sz val="11"/>
        <color theme="1"/>
        <rFont val="Calibri"/>
        <family val="2"/>
        <scheme val="minor"/>
      </rPr>
      <t xml:space="preserve">W18, </t>
    </r>
    <r>
      <rPr>
        <i/>
        <sz val="11"/>
        <color theme="1"/>
        <rFont val="Calibri"/>
        <family val="2"/>
        <scheme val="minor"/>
      </rPr>
      <t>Bifidobacterium longum</t>
    </r>
    <r>
      <rPr>
        <sz val="11"/>
        <color theme="1"/>
        <rFont val="Calibri"/>
        <family val="2"/>
        <scheme val="minor"/>
      </rPr>
      <t xml:space="preserve"> W51, </t>
    </r>
    <r>
      <rPr>
        <i/>
        <sz val="11"/>
        <color theme="1"/>
        <rFont val="Calibri"/>
        <family val="2"/>
        <scheme val="minor"/>
      </rPr>
      <t>Enterococcus faecium</t>
    </r>
    <r>
      <rPr>
        <sz val="11"/>
        <color theme="1"/>
        <rFont val="Calibri"/>
        <family val="2"/>
        <scheme val="minor"/>
      </rPr>
      <t xml:space="preserve"> W54, </t>
    </r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W37, </t>
    </r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W55, </t>
    </r>
    <r>
      <rPr>
        <i/>
        <sz val="11"/>
        <color theme="1"/>
        <rFont val="Calibri"/>
        <family val="2"/>
        <scheme val="minor"/>
      </rPr>
      <t>Lactobacillus paracasei</t>
    </r>
    <r>
      <rPr>
        <sz val="11"/>
        <color theme="1"/>
        <rFont val="Calibri"/>
        <family val="2"/>
        <scheme val="minor"/>
      </rPr>
      <t xml:space="preserve"> W20, </t>
    </r>
    <r>
      <rPr>
        <i/>
        <sz val="11"/>
        <color theme="1"/>
        <rFont val="Calibri"/>
        <family val="2"/>
        <scheme val="minor"/>
      </rPr>
      <t>Lactobacillus plantarum</t>
    </r>
    <r>
      <rPr>
        <sz val="11"/>
        <color theme="1"/>
        <rFont val="Calibri"/>
        <family val="2"/>
        <scheme val="minor"/>
      </rPr>
      <t xml:space="preserve"> W62, </t>
    </r>
    <r>
      <rPr>
        <i/>
        <sz val="11"/>
        <color theme="1"/>
        <rFont val="Calibri"/>
        <family val="2"/>
        <scheme val="minor"/>
      </rPr>
      <t>Lactobacillus rhamnosus</t>
    </r>
    <r>
      <rPr>
        <sz val="11"/>
        <color theme="1"/>
        <rFont val="Calibri"/>
        <family val="2"/>
        <scheme val="minor"/>
      </rPr>
      <t xml:space="preserve"> W71, </t>
    </r>
    <r>
      <rPr>
        <i/>
        <sz val="11"/>
        <color theme="1"/>
        <rFont val="Calibri"/>
        <family val="2"/>
        <scheme val="minor"/>
      </rPr>
      <t>Lactobacillus salivarius</t>
    </r>
    <r>
      <rPr>
        <sz val="11"/>
        <color theme="1"/>
        <rFont val="Calibri"/>
        <family val="2"/>
        <scheme val="minor"/>
      </rPr>
      <t xml:space="preserve"> W24</t>
    </r>
  </si>
  <si>
    <r>
      <rPr>
        <i/>
        <sz val="11"/>
        <color theme="1"/>
        <rFont val="Calibri"/>
        <family val="2"/>
        <scheme val="minor"/>
      </rPr>
      <t>Bifidobacterium bifidum</t>
    </r>
    <r>
      <rPr>
        <sz val="11"/>
        <color theme="1"/>
        <rFont val="Calibri"/>
        <family val="2"/>
        <scheme val="minor"/>
      </rPr>
      <t xml:space="preserve"> W23, </t>
    </r>
    <r>
      <rPr>
        <i/>
        <sz val="11"/>
        <color theme="1"/>
        <rFont val="Calibri"/>
        <family val="2"/>
        <scheme val="minor"/>
      </rPr>
      <t>Bifidobacterium lactis</t>
    </r>
    <r>
      <rPr>
        <sz val="11"/>
        <color theme="1"/>
        <rFont val="Calibri"/>
        <family val="2"/>
        <scheme val="minor"/>
      </rPr>
      <t xml:space="preserve"> W51, </t>
    </r>
    <r>
      <rPr>
        <i/>
        <sz val="11"/>
        <color theme="1"/>
        <rFont val="Calibri"/>
        <family val="2"/>
        <scheme val="minor"/>
      </rPr>
      <t xml:space="preserve">Enterococcus faecium </t>
    </r>
    <r>
      <rPr>
        <sz val="11"/>
        <color theme="1"/>
        <rFont val="Calibri"/>
        <family val="2"/>
        <scheme val="minor"/>
      </rPr>
      <t xml:space="preserve">W54, </t>
    </r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W37, </t>
    </r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W55, </t>
    </r>
    <r>
      <rPr>
        <i/>
        <sz val="11"/>
        <color theme="1"/>
        <rFont val="Calibri"/>
        <family val="2"/>
        <scheme val="minor"/>
      </rPr>
      <t>Lactobacillus paracasei</t>
    </r>
    <r>
      <rPr>
        <sz val="11"/>
        <color theme="1"/>
        <rFont val="Calibri"/>
        <family val="2"/>
        <scheme val="minor"/>
      </rPr>
      <t xml:space="preserve"> W20, </t>
    </r>
    <r>
      <rPr>
        <i/>
        <sz val="11"/>
        <color theme="1"/>
        <rFont val="Calibri"/>
        <family val="2"/>
        <scheme val="minor"/>
      </rPr>
      <t xml:space="preserve">Lactobacillus plantarum </t>
    </r>
    <r>
      <rPr>
        <sz val="11"/>
        <color theme="1"/>
        <rFont val="Calibri"/>
        <family val="2"/>
        <scheme val="minor"/>
      </rPr>
      <t>W62, L</t>
    </r>
    <r>
      <rPr>
        <i/>
        <sz val="11"/>
        <color theme="1"/>
        <rFont val="Calibri"/>
        <family val="2"/>
        <scheme val="minor"/>
      </rPr>
      <t>actobacillus rhamnosus</t>
    </r>
    <r>
      <rPr>
        <sz val="11"/>
        <color theme="1"/>
        <rFont val="Calibri"/>
        <family val="2"/>
        <scheme val="minor"/>
      </rPr>
      <t xml:space="preserve"> W71, </t>
    </r>
    <r>
      <rPr>
        <i/>
        <sz val="11"/>
        <color theme="1"/>
        <rFont val="Calibri"/>
        <family val="2"/>
        <scheme val="minor"/>
      </rPr>
      <t>Lactobacillus salivarius</t>
    </r>
    <r>
      <rPr>
        <sz val="11"/>
        <color theme="1"/>
        <rFont val="Calibri"/>
        <family val="2"/>
        <scheme val="minor"/>
      </rPr>
      <t xml:space="preserve"> W24</t>
    </r>
  </si>
  <si>
    <r>
      <rPr>
        <i/>
        <sz val="11"/>
        <color theme="1"/>
        <rFont val="Calibri"/>
        <family val="2"/>
        <scheme val="minor"/>
      </rPr>
      <t>Lactobacillus plantarum</t>
    </r>
    <r>
      <rPr>
        <sz val="11"/>
        <color theme="1"/>
        <rFont val="Calibri"/>
        <family val="2"/>
        <scheme val="minor"/>
      </rPr>
      <t xml:space="preserve"> 299v</t>
    </r>
  </si>
  <si>
    <t>13x10^10 (1 week), 6.5x10^10 (3 weeks)</t>
  </si>
  <si>
    <r>
      <rPr>
        <i/>
        <sz val="11"/>
        <color theme="1"/>
        <rFont val="Calibri"/>
        <family val="2"/>
        <scheme val="minor"/>
      </rPr>
      <t>Lactobacillus rhamnosus</t>
    </r>
    <r>
      <rPr>
        <sz val="11"/>
        <color theme="1"/>
        <rFont val="Calibri"/>
        <family val="2"/>
        <scheme val="minor"/>
      </rPr>
      <t xml:space="preserve"> GG (ATCC 53103) (3x10^8 cfu/ml), </t>
    </r>
    <r>
      <rPr>
        <i/>
        <sz val="11"/>
        <color theme="1"/>
        <rFont val="Calibri"/>
        <family val="2"/>
        <scheme val="minor"/>
      </rPr>
      <t>Lactobacillus rhamnosus</t>
    </r>
    <r>
      <rPr>
        <sz val="11"/>
        <color theme="1"/>
        <rFont val="Calibri"/>
        <family val="2"/>
        <scheme val="minor"/>
      </rPr>
      <t xml:space="preserve"> LC705 (DSM 7061) (3x10^8 cfu/ml), </t>
    </r>
    <r>
      <rPr>
        <i/>
        <sz val="11"/>
        <color theme="1"/>
        <rFont val="Calibri"/>
        <family val="2"/>
        <scheme val="minor"/>
      </rPr>
      <t>Propionibacterium freudenreichii subsp shermanii</t>
    </r>
    <r>
      <rPr>
        <sz val="11"/>
        <color theme="1"/>
        <rFont val="Calibri"/>
        <family val="2"/>
        <scheme val="minor"/>
      </rPr>
      <t xml:space="preserve"> JS (DSM 7076) (7x10^8 cfu/ml), </t>
    </r>
    <r>
      <rPr>
        <i/>
        <sz val="11"/>
        <color theme="1"/>
        <rFont val="Calibri"/>
        <family val="2"/>
        <scheme val="minor"/>
      </rPr>
      <t>Bifidobacterium breve</t>
    </r>
    <r>
      <rPr>
        <sz val="11"/>
        <color theme="1"/>
        <rFont val="Calibri"/>
        <family val="2"/>
        <scheme val="minor"/>
      </rPr>
      <t xml:space="preserve"> Bb99 (DSM 13692) (7x10^6 cfu/ml)</t>
    </r>
  </si>
  <si>
    <t>4.17x10^9 (low dose), 1.70x10^10 (high dose)</t>
  </si>
  <si>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NCFM (ATCC 700396), </t>
    </r>
    <r>
      <rPr>
        <i/>
        <sz val="11"/>
        <color theme="1"/>
        <rFont val="Calibri"/>
        <family val="2"/>
        <scheme val="minor"/>
      </rPr>
      <t>Lactobacillus paracasei</t>
    </r>
    <r>
      <rPr>
        <sz val="11"/>
        <color theme="1"/>
        <rFont val="Calibri"/>
        <family val="2"/>
        <scheme val="minor"/>
      </rPr>
      <t xml:space="preserve"> Lpc-37 (ATCC SD5275), </t>
    </r>
    <r>
      <rPr>
        <i/>
        <sz val="11"/>
        <color theme="1"/>
        <rFont val="Calibri"/>
        <family val="2"/>
        <scheme val="minor"/>
      </rPr>
      <t>Bifidobacterium lactis</t>
    </r>
    <r>
      <rPr>
        <sz val="11"/>
        <color theme="1"/>
        <rFont val="Calibri"/>
        <family val="2"/>
        <scheme val="minor"/>
      </rPr>
      <t xml:space="preserve"> Bi-07 (ATCC SD5220), </t>
    </r>
    <r>
      <rPr>
        <i/>
        <sz val="11"/>
        <color theme="1"/>
        <rFont val="Calibri"/>
        <family val="2"/>
        <scheme val="minor"/>
      </rPr>
      <t>Bifidobacterium lactis</t>
    </r>
    <r>
      <rPr>
        <sz val="11"/>
        <color theme="1"/>
        <rFont val="Calibri"/>
        <family val="2"/>
        <scheme val="minor"/>
      </rPr>
      <t xml:space="preserve"> Bl-04 (ATCC SD5219)</t>
    </r>
  </si>
  <si>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(7.5x10^9), </t>
    </r>
    <r>
      <rPr>
        <i/>
        <sz val="11"/>
        <color theme="1"/>
        <rFont val="Calibri"/>
        <family val="2"/>
        <scheme val="minor"/>
      </rPr>
      <t>Bifodobacterium lactis</t>
    </r>
    <r>
      <rPr>
        <sz val="11"/>
        <color theme="1"/>
        <rFont val="Calibri"/>
        <family val="2"/>
        <scheme val="minor"/>
      </rPr>
      <t xml:space="preserve"> (6x10^9), </t>
    </r>
    <r>
      <rPr>
        <i/>
        <sz val="11"/>
        <color theme="1"/>
        <rFont val="Calibri"/>
        <family val="2"/>
        <scheme val="minor"/>
      </rPr>
      <t>Bifidobacterium longum</t>
    </r>
    <r>
      <rPr>
        <sz val="11"/>
        <color theme="1"/>
        <rFont val="Calibri"/>
        <family val="2"/>
        <scheme val="minor"/>
      </rPr>
      <t xml:space="preserve"> (1.5x10^9)</t>
    </r>
  </si>
  <si>
    <r>
      <rPr>
        <i/>
        <sz val="11"/>
        <color theme="1"/>
        <rFont val="Calibri"/>
        <family val="2"/>
        <scheme val="minor"/>
      </rPr>
      <t>Lactobacillus rhamnosus</t>
    </r>
    <r>
      <rPr>
        <sz val="11"/>
        <color theme="1"/>
        <rFont val="Calibri"/>
        <family val="2"/>
        <scheme val="minor"/>
      </rPr>
      <t xml:space="preserve"> (strains Pen, E/N, Oxy)</t>
    </r>
  </si>
  <si>
    <r>
      <rPr>
        <i/>
        <sz val="11"/>
        <color theme="1"/>
        <rFont val="Calibri"/>
        <family val="2"/>
        <scheme val="minor"/>
      </rPr>
      <t>Bifidobacterium breve</t>
    </r>
    <r>
      <rPr>
        <sz val="11"/>
        <color theme="1"/>
        <rFont val="Calibri"/>
        <family val="2"/>
        <scheme val="minor"/>
      </rPr>
      <t xml:space="preserve"> BB02, </t>
    </r>
    <r>
      <rPr>
        <i/>
        <sz val="11"/>
        <color theme="1"/>
        <rFont val="Calibri"/>
        <family val="2"/>
        <scheme val="minor"/>
      </rPr>
      <t>Bifidobacterium longum</t>
    </r>
    <r>
      <rPr>
        <sz val="11"/>
        <color theme="1"/>
        <rFont val="Calibri"/>
        <family val="2"/>
        <scheme val="minor"/>
      </rPr>
      <t xml:space="preserve"> BL03, </t>
    </r>
    <r>
      <rPr>
        <i/>
        <sz val="11"/>
        <color theme="1"/>
        <rFont val="Calibri"/>
        <family val="2"/>
        <scheme val="minor"/>
      </rPr>
      <t>Bifidobacterium infantis</t>
    </r>
    <r>
      <rPr>
        <sz val="11"/>
        <color theme="1"/>
        <rFont val="Calibri"/>
        <family val="2"/>
        <scheme val="minor"/>
      </rPr>
      <t xml:space="preserve"> BI04, </t>
    </r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BA05, </t>
    </r>
    <r>
      <rPr>
        <i/>
        <sz val="11"/>
        <color theme="1"/>
        <rFont val="Calibri"/>
        <family val="2"/>
        <scheme val="minor"/>
      </rPr>
      <t>Lactobacillus plantarum</t>
    </r>
    <r>
      <rPr>
        <sz val="11"/>
        <color theme="1"/>
        <rFont val="Calibri"/>
        <family val="2"/>
        <scheme val="minor"/>
      </rPr>
      <t xml:space="preserve"> BP06, </t>
    </r>
    <r>
      <rPr>
        <i/>
        <sz val="11"/>
        <color theme="1"/>
        <rFont val="Calibri"/>
        <family val="2"/>
        <scheme val="minor"/>
      </rPr>
      <t>Lactobacillus paracasei</t>
    </r>
    <r>
      <rPr>
        <sz val="11"/>
        <color theme="1"/>
        <rFont val="Calibri"/>
        <family val="2"/>
        <scheme val="minor"/>
      </rPr>
      <t xml:space="preserve"> BP07, </t>
    </r>
    <r>
      <rPr>
        <i/>
        <sz val="11"/>
        <color theme="1"/>
        <rFont val="Calibri"/>
        <family val="2"/>
        <scheme val="minor"/>
      </rPr>
      <t>Lactobacillus delbrueckii subsp bulgaricus</t>
    </r>
    <r>
      <rPr>
        <sz val="11"/>
        <color theme="1"/>
        <rFont val="Calibri"/>
        <family val="2"/>
        <scheme val="minor"/>
      </rPr>
      <t xml:space="preserve"> BD08, </t>
    </r>
    <r>
      <rPr>
        <i/>
        <sz val="11"/>
        <color theme="1"/>
        <rFont val="Calibri"/>
        <family val="2"/>
        <scheme val="minor"/>
      </rPr>
      <t>Streptococcus thermophilus</t>
    </r>
    <r>
      <rPr>
        <sz val="11"/>
        <color theme="1"/>
        <rFont val="Calibri"/>
        <family val="2"/>
        <scheme val="minor"/>
      </rPr>
      <t xml:space="preserve"> BT01 </t>
    </r>
  </si>
  <si>
    <r>
      <rPr>
        <i/>
        <sz val="11"/>
        <color theme="1"/>
        <rFont val="Calibri"/>
        <family val="2"/>
        <scheme val="minor"/>
      </rPr>
      <t>Lactobacillus rhamnosus</t>
    </r>
    <r>
      <rPr>
        <sz val="11"/>
        <color theme="1"/>
        <rFont val="Calibri"/>
        <family val="2"/>
        <scheme val="minor"/>
      </rPr>
      <t xml:space="preserve"> R0011, </t>
    </r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R0052</t>
    </r>
  </si>
  <si>
    <r>
      <rPr>
        <i/>
        <sz val="11"/>
        <color theme="1"/>
        <rFont val="Calibri"/>
        <family val="2"/>
        <scheme val="minor"/>
      </rPr>
      <t xml:space="preserve">Lactobacillus rhamnosus </t>
    </r>
    <r>
      <rPr>
        <sz val="11"/>
        <color theme="1"/>
        <rFont val="Calibri"/>
        <family val="2"/>
        <scheme val="minor"/>
      </rPr>
      <t>GG</t>
    </r>
  </si>
  <si>
    <r>
      <rPr>
        <i/>
        <sz val="11"/>
        <color theme="1"/>
        <rFont val="Calibri"/>
        <family val="2"/>
        <scheme val="minor"/>
      </rPr>
      <t>Bifidobacterium longum</t>
    </r>
    <r>
      <rPr>
        <sz val="11"/>
        <color theme="1"/>
        <rFont val="Calibri"/>
        <family val="2"/>
        <scheme val="minor"/>
      </rPr>
      <t xml:space="preserve"> PL03, </t>
    </r>
    <r>
      <rPr>
        <i/>
        <sz val="11"/>
        <color theme="1"/>
        <rFont val="Calibri"/>
        <family val="2"/>
        <scheme val="minor"/>
      </rPr>
      <t>Lactobacillus rhamnosus</t>
    </r>
    <r>
      <rPr>
        <sz val="11"/>
        <color theme="1"/>
        <rFont val="Calibri"/>
        <family val="2"/>
        <scheme val="minor"/>
      </rPr>
      <t xml:space="preserve"> KL53A, </t>
    </r>
    <r>
      <rPr>
        <i/>
        <sz val="11"/>
        <color theme="1"/>
        <rFont val="Calibri"/>
        <family val="2"/>
        <scheme val="minor"/>
      </rPr>
      <t>Lactobacillus plantarum</t>
    </r>
    <r>
      <rPr>
        <sz val="11"/>
        <color theme="1"/>
        <rFont val="Calibri"/>
        <family val="2"/>
        <scheme val="minor"/>
      </rPr>
      <t xml:space="preserve"> PL02</t>
    </r>
  </si>
  <si>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scheme val="minor"/>
      </rPr>
      <t xml:space="preserve">Lactobacillus bulgaricus   </t>
    </r>
  </si>
  <si>
    <r>
      <rPr>
        <i/>
        <sz val="11"/>
        <color theme="1"/>
        <rFont val="Calibri"/>
        <family val="2"/>
        <scheme val="minor"/>
      </rPr>
      <t>Lactobacillus rhamnosus</t>
    </r>
    <r>
      <rPr>
        <sz val="11"/>
        <color theme="1"/>
        <rFont val="Calibri"/>
        <family val="2"/>
        <scheme val="minor"/>
      </rPr>
      <t xml:space="preserve"> GG (1x10^8cfu/ml), </t>
    </r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LA-5 (1x10^8cfu/ml), </t>
    </r>
    <r>
      <rPr>
        <i/>
        <sz val="11"/>
        <color theme="1"/>
        <rFont val="Calibri"/>
        <family val="2"/>
        <scheme val="minor"/>
      </rPr>
      <t>Bifidobacterium lactis</t>
    </r>
    <r>
      <rPr>
        <sz val="11"/>
        <color theme="1"/>
        <rFont val="Calibri"/>
        <family val="2"/>
        <scheme val="minor"/>
      </rPr>
      <t xml:space="preserve"> BB-12 (1x10^7cfu/ml)</t>
    </r>
  </si>
  <si>
    <r>
      <t>2.5x10^10 (LGG), 2.5x10^9 (</t>
    </r>
    <r>
      <rPr>
        <i/>
        <sz val="11"/>
        <color theme="1"/>
        <rFont val="Calibri"/>
        <family val="2"/>
        <scheme val="minor"/>
      </rPr>
      <t>L.acido</t>
    </r>
    <r>
      <rPr>
        <sz val="11"/>
        <color theme="1"/>
        <rFont val="Calibri"/>
        <family val="2"/>
        <scheme val="minor"/>
      </rPr>
      <t>.), 2.5x10^10 (</t>
    </r>
    <r>
      <rPr>
        <i/>
        <sz val="11"/>
        <color theme="1"/>
        <rFont val="Calibri"/>
        <family val="2"/>
        <scheme val="minor"/>
      </rPr>
      <t>B.lactis</t>
    </r>
    <r>
      <rPr>
        <sz val="11"/>
        <color theme="1"/>
        <rFont val="Calibri"/>
        <family val="2"/>
        <scheme val="minor"/>
      </rPr>
      <t>)</t>
    </r>
  </si>
  <si>
    <t>AAD in treatment group</t>
  </si>
  <si>
    <t>AAD in control group</t>
  </si>
  <si>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CL1285, </t>
    </r>
    <r>
      <rPr>
        <i/>
        <sz val="11"/>
        <color theme="1"/>
        <rFont val="Calibri"/>
        <family val="2"/>
        <scheme val="minor"/>
      </rPr>
      <t>Lactobacillus casei</t>
    </r>
    <r>
      <rPr>
        <sz val="11"/>
        <color theme="1"/>
        <rFont val="Calibri"/>
        <family val="2"/>
        <scheme val="minor"/>
      </rPr>
      <t xml:space="preserve"> LBC80R,     </t>
    </r>
    <r>
      <rPr>
        <i/>
        <sz val="11"/>
        <color theme="1"/>
        <rFont val="Calibri"/>
        <family val="2"/>
        <scheme val="minor"/>
      </rPr>
      <t>Lactobacillus rhamnosus</t>
    </r>
    <r>
      <rPr>
        <sz val="11"/>
        <color theme="1"/>
        <rFont val="Calibri"/>
        <family val="2"/>
        <scheme val="minor"/>
      </rPr>
      <t xml:space="preserve"> CLR2</t>
    </r>
  </si>
  <si>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CL1285,</t>
    </r>
    <r>
      <rPr>
        <i/>
        <sz val="11"/>
        <color theme="1"/>
        <rFont val="Calibri"/>
        <family val="2"/>
        <scheme val="minor"/>
      </rPr>
      <t xml:space="preserve"> Lactobacillus casei</t>
    </r>
    <r>
      <rPr>
        <sz val="11"/>
        <color theme="1"/>
        <rFont val="Calibri"/>
        <family val="2"/>
        <scheme val="minor"/>
      </rPr>
      <t xml:space="preserve"> LBC80R,       </t>
    </r>
    <r>
      <rPr>
        <i/>
        <sz val="11"/>
        <color theme="1"/>
        <rFont val="Calibri"/>
        <family val="2"/>
        <scheme val="minor"/>
      </rPr>
      <t xml:space="preserve">Lactobacillus rhamnosus </t>
    </r>
    <r>
      <rPr>
        <sz val="11"/>
        <color theme="1"/>
        <rFont val="Calibri"/>
        <family val="2"/>
        <scheme val="minor"/>
      </rPr>
      <t xml:space="preserve">CLR2 </t>
    </r>
  </si>
  <si>
    <r>
      <rPr>
        <i/>
        <sz val="11"/>
        <color theme="1"/>
        <rFont val="Calibri"/>
        <family val="2"/>
        <scheme val="minor"/>
      </rPr>
      <t>Lactobacillus acidophilus</t>
    </r>
    <r>
      <rPr>
        <sz val="11"/>
        <color theme="1"/>
        <rFont val="Calibri"/>
        <family val="2"/>
        <scheme val="minor"/>
      </rPr>
      <t xml:space="preserve"> CL1285, </t>
    </r>
    <r>
      <rPr>
        <i/>
        <sz val="11"/>
        <color theme="1"/>
        <rFont val="Calibri"/>
        <family val="2"/>
        <scheme val="minor"/>
      </rPr>
      <t xml:space="preserve">Lactobacillus casei </t>
    </r>
    <r>
      <rPr>
        <sz val="11"/>
        <color theme="1"/>
        <rFont val="Calibri"/>
        <family val="2"/>
        <scheme val="minor"/>
      </rPr>
      <t xml:space="preserve">LBC80R,       </t>
    </r>
    <r>
      <rPr>
        <i/>
        <sz val="11"/>
        <color theme="1"/>
        <rFont val="Calibri"/>
        <family val="2"/>
        <scheme val="minor"/>
      </rPr>
      <t>Lactobacillus rhamnosus</t>
    </r>
    <r>
      <rPr>
        <sz val="11"/>
        <color theme="1"/>
        <rFont val="Calibri"/>
        <family val="2"/>
        <scheme val="minor"/>
      </rPr>
      <t xml:space="preserve"> CLR2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</si>
</sst>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2" fontId="0" fillId="0" borderId="2" xfId="0" applyNumberFormat="1" applyBorder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1"/>
  <sheetViews>
    <sheetView tabSelected="1" topLeftCell="M1" zoomScale="85" zoomScaleNormal="85" workbookViewId="0">
      <pane ySplit="1" topLeftCell="A110" activePane="bottomLeft" state="frozen"/>
      <selection pane="bottomLeft" activeCell="S42" sqref="S42:S46"/>
    </sheetView>
  </sheetViews>
  <sheetFormatPr defaultRowHeight="15" x14ac:dyDescent="0.25"/>
  <cols>
    <col min="1" max="1" width="7.7109375" style="7" customWidth="1"/>
    <col min="2" max="2" width="28.85546875" style="6" customWidth="1"/>
    <col min="3" max="3" width="11.5703125" style="7" bestFit="1" customWidth="1"/>
    <col min="4" max="4" width="25.42578125" style="6" customWidth="1"/>
    <col min="5" max="5" width="28" style="6" customWidth="1"/>
    <col min="6" max="6" width="30.140625" style="6" customWidth="1"/>
    <col min="7" max="7" width="14.5703125" style="6" bestFit="1" customWidth="1"/>
    <col min="8" max="8" width="43.28515625" style="6" bestFit="1" customWidth="1"/>
    <col min="9" max="9" width="14.28515625" style="6" bestFit="1" customWidth="1"/>
    <col min="10" max="10" width="12" style="6" bestFit="1" customWidth="1"/>
    <col min="11" max="11" width="24.7109375" style="6" customWidth="1"/>
    <col min="12" max="12" width="40.28515625" style="6" bestFit="1" customWidth="1"/>
    <col min="13" max="13" width="28.7109375" style="6" bestFit="1" customWidth="1"/>
    <col min="14" max="14" width="27.140625" style="6" customWidth="1"/>
    <col min="15" max="15" width="25.7109375" style="6" customWidth="1"/>
    <col min="16" max="16" width="35.42578125" style="6" customWidth="1"/>
    <col min="17" max="17" width="17.7109375" style="6" customWidth="1"/>
    <col min="18" max="18" width="13.42578125" style="6" customWidth="1"/>
    <col min="19" max="19" width="19.5703125" style="6" customWidth="1"/>
    <col min="20" max="20" width="21.85546875" style="6" customWidth="1"/>
    <col min="21" max="21" width="18.28515625" style="6" customWidth="1"/>
    <col min="22" max="22" width="20.5703125" style="6" customWidth="1"/>
    <col min="23" max="23" width="23.85546875" style="6" customWidth="1"/>
    <col min="24" max="24" width="22.42578125" style="6" customWidth="1"/>
    <col min="25" max="25" width="20.28515625" style="6" customWidth="1"/>
    <col min="26" max="26" width="20" style="6" customWidth="1"/>
    <col min="27" max="27" width="9.42578125" style="6" customWidth="1"/>
    <col min="28" max="28" width="9.85546875" style="6" bestFit="1" customWidth="1"/>
    <col min="29" max="16384" width="9.140625" style="6"/>
  </cols>
  <sheetData>
    <row r="1" spans="1:28" s="4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445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518</v>
      </c>
      <c r="Y1" s="2" t="s">
        <v>519</v>
      </c>
      <c r="Z1" s="2" t="s">
        <v>22</v>
      </c>
      <c r="AA1" s="2" t="s">
        <v>23</v>
      </c>
      <c r="AB1" s="3" t="s">
        <v>24</v>
      </c>
    </row>
    <row r="2" spans="1:28" s="5" customFormat="1" x14ac:dyDescent="0.25">
      <c r="A2" s="21">
        <v>2013</v>
      </c>
      <c r="B2" s="8" t="s">
        <v>25</v>
      </c>
      <c r="C2" s="11" t="s">
        <v>26</v>
      </c>
      <c r="D2" s="8" t="s">
        <v>27</v>
      </c>
      <c r="E2" s="8" t="s">
        <v>448</v>
      </c>
      <c r="F2" s="8"/>
      <c r="G2" s="8" t="s">
        <v>28</v>
      </c>
      <c r="H2" s="8" t="s">
        <v>29</v>
      </c>
      <c r="I2" s="8" t="s">
        <v>28</v>
      </c>
      <c r="J2" s="8" t="s">
        <v>30</v>
      </c>
      <c r="K2" s="8"/>
      <c r="L2" s="8" t="s">
        <v>31</v>
      </c>
      <c r="M2" s="8">
        <v>2941</v>
      </c>
      <c r="N2" s="8"/>
      <c r="O2" s="8"/>
      <c r="P2" s="8" t="s">
        <v>495</v>
      </c>
      <c r="Q2" s="8" t="s">
        <v>32</v>
      </c>
      <c r="R2" s="8" t="s">
        <v>33</v>
      </c>
      <c r="S2" s="8"/>
      <c r="T2" s="8" t="s">
        <v>34</v>
      </c>
      <c r="U2" s="8" t="s">
        <v>35</v>
      </c>
      <c r="V2" s="8" t="s">
        <v>38</v>
      </c>
      <c r="W2" s="8" t="s">
        <v>39</v>
      </c>
      <c r="X2" s="8" t="s">
        <v>36</v>
      </c>
      <c r="Y2" s="8" t="s">
        <v>37</v>
      </c>
      <c r="Z2" s="8" t="s">
        <v>88</v>
      </c>
      <c r="AA2" s="16">
        <f>10.8/10.4</f>
        <v>1.0384615384615385</v>
      </c>
      <c r="AB2" s="13"/>
    </row>
    <row r="3" spans="1:28" s="5" customFormat="1" x14ac:dyDescent="0.25">
      <c r="A3" s="25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4"/>
    </row>
    <row r="4" spans="1:28" s="5" customFormat="1" x14ac:dyDescent="0.25">
      <c r="A4" s="25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4"/>
    </row>
    <row r="5" spans="1:28" s="5" customFormat="1" x14ac:dyDescent="0.25">
      <c r="A5" s="25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4"/>
    </row>
    <row r="6" spans="1:28" s="5" customFormat="1" ht="15" customHeight="1" x14ac:dyDescent="0.25">
      <c r="A6" s="2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0"/>
    </row>
    <row r="7" spans="1:28" s="5" customFormat="1" x14ac:dyDescent="0.25">
      <c r="A7" s="21">
        <v>1999</v>
      </c>
      <c r="B7" s="8" t="s">
        <v>40</v>
      </c>
      <c r="C7" s="11" t="s">
        <v>41</v>
      </c>
      <c r="D7" s="8" t="s">
        <v>42</v>
      </c>
      <c r="E7" s="8"/>
      <c r="F7" s="8" t="s">
        <v>43</v>
      </c>
      <c r="G7" s="8" t="s">
        <v>28</v>
      </c>
      <c r="H7" s="8" t="s">
        <v>29</v>
      </c>
      <c r="I7" s="8" t="s">
        <v>88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470</v>
      </c>
      <c r="P7" s="8" t="s">
        <v>494</v>
      </c>
      <c r="Q7" s="8" t="s">
        <v>51</v>
      </c>
      <c r="R7" s="8" t="s">
        <v>33</v>
      </c>
      <c r="S7" s="8"/>
      <c r="T7" s="8" t="s">
        <v>52</v>
      </c>
      <c r="U7" s="8" t="s">
        <v>53</v>
      </c>
      <c r="V7" s="8" t="s">
        <v>56</v>
      </c>
      <c r="W7" s="8" t="s">
        <v>57</v>
      </c>
      <c r="X7" s="8" t="s">
        <v>54</v>
      </c>
      <c r="Y7" s="8" t="s">
        <v>55</v>
      </c>
      <c r="Z7" s="8" t="s">
        <v>28</v>
      </c>
      <c r="AA7" s="16">
        <f>5/16</f>
        <v>0.3125</v>
      </c>
      <c r="AB7" s="13"/>
    </row>
    <row r="8" spans="1:28" s="5" customFormat="1" x14ac:dyDescent="0.25">
      <c r="A8" s="25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4"/>
    </row>
    <row r="9" spans="1:28" s="5" customFormat="1" x14ac:dyDescent="0.25">
      <c r="A9" s="25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4"/>
    </row>
    <row r="10" spans="1:28" s="5" customFormat="1" x14ac:dyDescent="0.25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4"/>
    </row>
    <row r="11" spans="1:28" s="5" customFormat="1" x14ac:dyDescent="0.25">
      <c r="A11" s="23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20"/>
    </row>
    <row r="12" spans="1:28" s="5" customFormat="1" x14ac:dyDescent="0.25">
      <c r="A12" s="21">
        <v>2007</v>
      </c>
      <c r="B12" s="8" t="s">
        <v>59</v>
      </c>
      <c r="C12" s="11" t="s">
        <v>60</v>
      </c>
      <c r="D12" s="8" t="s">
        <v>61</v>
      </c>
      <c r="E12" s="8"/>
      <c r="F12" s="8" t="s">
        <v>62</v>
      </c>
      <c r="G12" s="8" t="s">
        <v>28</v>
      </c>
      <c r="H12" s="8" t="s">
        <v>29</v>
      </c>
      <c r="I12" s="8" t="s">
        <v>28</v>
      </c>
      <c r="J12" s="8" t="s">
        <v>63</v>
      </c>
      <c r="K12" s="8" t="s">
        <v>64</v>
      </c>
      <c r="L12" s="8" t="s">
        <v>65</v>
      </c>
      <c r="M12" s="8" t="s">
        <v>66</v>
      </c>
      <c r="N12" s="8" t="s">
        <v>457</v>
      </c>
      <c r="O12" s="8" t="s">
        <v>471</v>
      </c>
      <c r="P12" s="8" t="s">
        <v>520</v>
      </c>
      <c r="Q12" s="8" t="s">
        <v>67</v>
      </c>
      <c r="R12" s="8" t="s">
        <v>68</v>
      </c>
      <c r="S12" s="8" t="s">
        <v>69</v>
      </c>
      <c r="T12" s="8" t="s">
        <v>70</v>
      </c>
      <c r="U12" s="8" t="s">
        <v>71</v>
      </c>
      <c r="V12" s="8" t="s">
        <v>74</v>
      </c>
      <c r="W12" s="8" t="s">
        <v>75</v>
      </c>
      <c r="X12" s="8" t="s">
        <v>72</v>
      </c>
      <c r="Y12" s="8" t="s">
        <v>73</v>
      </c>
      <c r="Z12" s="8" t="s">
        <v>28</v>
      </c>
      <c r="AA12" s="16">
        <f>15.9/35.6</f>
        <v>0.44662921348314605</v>
      </c>
      <c r="AB12" s="13"/>
    </row>
    <row r="13" spans="1:28" s="5" customFormat="1" x14ac:dyDescent="0.25">
      <c r="A13" s="22"/>
      <c r="B13" s="9"/>
      <c r="C13" s="12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7"/>
      <c r="AB13" s="14"/>
    </row>
    <row r="14" spans="1:28" s="5" customFormat="1" x14ac:dyDescent="0.25">
      <c r="A14" s="22"/>
      <c r="B14" s="9"/>
      <c r="C14" s="1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7"/>
      <c r="AB14" s="14"/>
    </row>
    <row r="15" spans="1:28" s="5" customFormat="1" x14ac:dyDescent="0.25">
      <c r="A15" s="25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4"/>
    </row>
    <row r="16" spans="1:28" s="5" customFormat="1" x14ac:dyDescent="0.25">
      <c r="A16" s="23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</row>
    <row r="17" spans="1:28" s="5" customFormat="1" x14ac:dyDescent="0.25">
      <c r="A17" s="21">
        <v>2013</v>
      </c>
      <c r="B17" s="8"/>
      <c r="C17" s="11" t="s">
        <v>76</v>
      </c>
      <c r="D17" s="8" t="s">
        <v>77</v>
      </c>
      <c r="E17" s="8"/>
      <c r="F17" s="8"/>
      <c r="G17" s="8" t="s">
        <v>28</v>
      </c>
      <c r="H17" s="8" t="s">
        <v>29</v>
      </c>
      <c r="I17" s="8" t="s">
        <v>28</v>
      </c>
      <c r="J17" s="8" t="s">
        <v>78</v>
      </c>
      <c r="K17" s="8"/>
      <c r="L17" s="8" t="s">
        <v>79</v>
      </c>
      <c r="M17" s="8" t="s">
        <v>80</v>
      </c>
      <c r="N17" s="8" t="s">
        <v>459</v>
      </c>
      <c r="O17" s="8" t="s">
        <v>472</v>
      </c>
      <c r="P17" s="8" t="s">
        <v>493</v>
      </c>
      <c r="Q17" s="8" t="s">
        <v>81</v>
      </c>
      <c r="R17" s="8"/>
      <c r="S17" s="8"/>
      <c r="T17" s="8" t="s">
        <v>82</v>
      </c>
      <c r="U17" s="8" t="s">
        <v>83</v>
      </c>
      <c r="V17" s="8" t="s">
        <v>86</v>
      </c>
      <c r="W17" s="8" t="s">
        <v>87</v>
      </c>
      <c r="X17" s="8" t="s">
        <v>84</v>
      </c>
      <c r="Y17" s="8" t="s">
        <v>85</v>
      </c>
      <c r="Z17" s="8" t="s">
        <v>88</v>
      </c>
      <c r="AA17" s="16">
        <f>10.8/15.6</f>
        <v>0.6923076923076924</v>
      </c>
      <c r="AB17" s="13"/>
    </row>
    <row r="18" spans="1:28" s="5" customFormat="1" x14ac:dyDescent="0.25">
      <c r="A18" s="22"/>
      <c r="B18" s="9"/>
      <c r="C18" s="1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17"/>
      <c r="AB18" s="14"/>
    </row>
    <row r="19" spans="1:28" s="5" customFormat="1" x14ac:dyDescent="0.25">
      <c r="A19" s="22"/>
      <c r="B19" s="9"/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17"/>
      <c r="AB19" s="14"/>
    </row>
    <row r="20" spans="1:28" s="5" customFormat="1" x14ac:dyDescent="0.25">
      <c r="A20" s="22"/>
      <c r="B20" s="9"/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17"/>
      <c r="AB20" s="14"/>
    </row>
    <row r="21" spans="1:28" s="5" customFormat="1" x14ac:dyDescent="0.25">
      <c r="A21" s="23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/>
    </row>
    <row r="22" spans="1:28" s="5" customFormat="1" x14ac:dyDescent="0.25">
      <c r="A22" s="21">
        <v>2011</v>
      </c>
      <c r="B22" s="8" t="s">
        <v>89</v>
      </c>
      <c r="C22" s="11" t="s">
        <v>90</v>
      </c>
      <c r="D22" s="8" t="s">
        <v>91</v>
      </c>
      <c r="E22" s="8" t="s">
        <v>451</v>
      </c>
      <c r="F22" s="8" t="s">
        <v>92</v>
      </c>
      <c r="G22" s="8" t="s">
        <v>28</v>
      </c>
      <c r="H22" s="8" t="s">
        <v>29</v>
      </c>
      <c r="I22" s="8" t="s">
        <v>88</v>
      </c>
      <c r="J22" s="8" t="s">
        <v>93</v>
      </c>
      <c r="K22" s="8" t="s">
        <v>64</v>
      </c>
      <c r="L22" s="8" t="s">
        <v>94</v>
      </c>
      <c r="M22" s="8">
        <v>23</v>
      </c>
      <c r="N22" s="8" t="s">
        <v>460</v>
      </c>
      <c r="O22" s="8" t="s">
        <v>473</v>
      </c>
      <c r="P22" s="8" t="s">
        <v>492</v>
      </c>
      <c r="Q22" s="8" t="s">
        <v>95</v>
      </c>
      <c r="R22" s="8" t="s">
        <v>96</v>
      </c>
      <c r="S22" s="8" t="s">
        <v>97</v>
      </c>
      <c r="T22" s="8" t="s">
        <v>98</v>
      </c>
      <c r="U22" s="8" t="s">
        <v>99</v>
      </c>
      <c r="V22" s="8" t="s">
        <v>102</v>
      </c>
      <c r="W22" s="8" t="s">
        <v>103</v>
      </c>
      <c r="X22" s="8" t="s">
        <v>100</v>
      </c>
      <c r="Y22" s="8" t="s">
        <v>101</v>
      </c>
      <c r="Z22" s="8" t="s">
        <v>28</v>
      </c>
      <c r="AA22" s="16">
        <f>7.7/50</f>
        <v>0.154</v>
      </c>
      <c r="AB22" s="13"/>
    </row>
    <row r="23" spans="1:28" s="5" customFormat="1" x14ac:dyDescent="0.25">
      <c r="A23" s="2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4"/>
    </row>
    <row r="24" spans="1:28" s="5" customFormat="1" x14ac:dyDescent="0.25">
      <c r="A24" s="22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4"/>
    </row>
    <row r="25" spans="1:28" s="5" customFormat="1" x14ac:dyDescent="0.25">
      <c r="A25" s="2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4"/>
    </row>
    <row r="26" spans="1:28" s="5" customFormat="1" x14ac:dyDescent="0.25">
      <c r="A26" s="24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20"/>
    </row>
    <row r="27" spans="1:28" s="5" customFormat="1" x14ac:dyDescent="0.25">
      <c r="A27" s="21">
        <v>2005</v>
      </c>
      <c r="B27" s="8" t="s">
        <v>89</v>
      </c>
      <c r="C27" s="11" t="s">
        <v>105</v>
      </c>
      <c r="D27" s="8" t="s">
        <v>106</v>
      </c>
      <c r="E27" s="8"/>
      <c r="F27" s="8" t="s">
        <v>107</v>
      </c>
      <c r="G27" s="8" t="s">
        <v>28</v>
      </c>
      <c r="H27" s="8" t="s">
        <v>108</v>
      </c>
      <c r="I27" s="8" t="s">
        <v>28</v>
      </c>
      <c r="J27" s="8" t="s">
        <v>109</v>
      </c>
      <c r="K27" s="8" t="s">
        <v>110</v>
      </c>
      <c r="L27" s="8" t="s">
        <v>111</v>
      </c>
      <c r="M27" s="8" t="s">
        <v>112</v>
      </c>
      <c r="N27" s="8"/>
      <c r="O27" s="8" t="s">
        <v>474</v>
      </c>
      <c r="P27" s="8" t="s">
        <v>491</v>
      </c>
      <c r="Q27" s="8" t="s">
        <v>490</v>
      </c>
      <c r="R27" s="8"/>
      <c r="S27" s="8"/>
      <c r="T27" s="8" t="s">
        <v>113</v>
      </c>
      <c r="U27" s="8"/>
      <c r="V27" s="8" t="s">
        <v>115</v>
      </c>
      <c r="W27" s="8" t="s">
        <v>57</v>
      </c>
      <c r="X27" s="8" t="s">
        <v>447</v>
      </c>
      <c r="Y27" s="8" t="s">
        <v>114</v>
      </c>
      <c r="Z27" s="8" t="s">
        <v>28</v>
      </c>
      <c r="AA27" s="16">
        <f>16.2/31.2</f>
        <v>0.51923076923076927</v>
      </c>
      <c r="AB27" s="13"/>
    </row>
    <row r="28" spans="1:28" s="5" customFormat="1" x14ac:dyDescent="0.25">
      <c r="A28" s="2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4"/>
    </row>
    <row r="29" spans="1:28" s="5" customFormat="1" x14ac:dyDescent="0.25">
      <c r="A29" s="2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4"/>
    </row>
    <row r="30" spans="1:28" s="5" customFormat="1" x14ac:dyDescent="0.25">
      <c r="A30" s="2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4"/>
    </row>
    <row r="31" spans="1:28" s="5" customFormat="1" x14ac:dyDescent="0.25">
      <c r="A31" s="23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20"/>
    </row>
    <row r="32" spans="1:28" s="5" customFormat="1" x14ac:dyDescent="0.25">
      <c r="A32" s="21">
        <v>2016</v>
      </c>
      <c r="B32" s="8" t="s">
        <v>117</v>
      </c>
      <c r="C32" s="11" t="s">
        <v>118</v>
      </c>
      <c r="D32" s="8" t="s">
        <v>119</v>
      </c>
      <c r="E32" s="8" t="s">
        <v>120</v>
      </c>
      <c r="F32" s="8"/>
      <c r="G32" s="8" t="s">
        <v>28</v>
      </c>
      <c r="H32" s="8" t="s">
        <v>29</v>
      </c>
      <c r="I32" s="8" t="s">
        <v>28</v>
      </c>
      <c r="J32" s="8"/>
      <c r="K32" s="8"/>
      <c r="L32" s="8" t="s">
        <v>121</v>
      </c>
      <c r="M32" s="8" t="s">
        <v>122</v>
      </c>
      <c r="N32" s="8"/>
      <c r="O32" s="8" t="s">
        <v>116</v>
      </c>
      <c r="P32" s="8" t="s">
        <v>496</v>
      </c>
      <c r="Q32" s="8" t="s">
        <v>123</v>
      </c>
      <c r="R32" s="8" t="s">
        <v>33</v>
      </c>
      <c r="S32" s="8" t="s">
        <v>124</v>
      </c>
      <c r="T32" s="8" t="s">
        <v>82</v>
      </c>
      <c r="U32" s="8" t="s">
        <v>125</v>
      </c>
      <c r="V32" s="8" t="s">
        <v>128</v>
      </c>
      <c r="W32" s="8" t="s">
        <v>129</v>
      </c>
      <c r="X32" s="8" t="s">
        <v>126</v>
      </c>
      <c r="Y32" s="8" t="s">
        <v>127</v>
      </c>
      <c r="Z32" s="8" t="s">
        <v>88</v>
      </c>
      <c r="AA32" s="16">
        <f>25/30</f>
        <v>0.83333333333333337</v>
      </c>
      <c r="AB32" s="13"/>
    </row>
    <row r="33" spans="1:28" s="5" customFormat="1" x14ac:dyDescent="0.25">
      <c r="A33" s="22"/>
      <c r="B33" s="9"/>
      <c r="C33" s="12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7"/>
      <c r="AB33" s="14"/>
    </row>
    <row r="34" spans="1:28" s="5" customFormat="1" x14ac:dyDescent="0.25">
      <c r="A34" s="22"/>
      <c r="B34" s="9"/>
      <c r="C34" s="12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7"/>
      <c r="AB34" s="14"/>
    </row>
    <row r="35" spans="1:28" s="5" customFormat="1" x14ac:dyDescent="0.25">
      <c r="A35" s="22"/>
      <c r="B35" s="9"/>
      <c r="C35" s="12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7"/>
      <c r="AB35" s="14"/>
    </row>
    <row r="36" spans="1:28" s="5" customFormat="1" x14ac:dyDescent="0.25">
      <c r="A36" s="23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20"/>
    </row>
    <row r="37" spans="1:28" s="5" customFormat="1" x14ac:dyDescent="0.25">
      <c r="A37" s="21">
        <v>2015</v>
      </c>
      <c r="B37" s="8" t="s">
        <v>130</v>
      </c>
      <c r="C37" s="11" t="s">
        <v>131</v>
      </c>
      <c r="D37" s="8" t="s">
        <v>132</v>
      </c>
      <c r="E37" s="8"/>
      <c r="F37" s="8" t="s">
        <v>133</v>
      </c>
      <c r="G37" s="8" t="s">
        <v>28</v>
      </c>
      <c r="H37" s="8" t="s">
        <v>29</v>
      </c>
      <c r="I37" s="8" t="s">
        <v>28</v>
      </c>
      <c r="J37" s="8" t="s">
        <v>134</v>
      </c>
      <c r="K37" s="8" t="s">
        <v>135</v>
      </c>
      <c r="L37" s="8" t="s">
        <v>136</v>
      </c>
      <c r="M37" s="8">
        <v>70</v>
      </c>
      <c r="N37" s="8" t="s">
        <v>461</v>
      </c>
      <c r="O37" s="8" t="s">
        <v>475</v>
      </c>
      <c r="P37" s="8" t="s">
        <v>497</v>
      </c>
      <c r="Q37" s="8" t="s">
        <v>498</v>
      </c>
      <c r="R37" s="8" t="s">
        <v>137</v>
      </c>
      <c r="S37" s="8" t="s">
        <v>138</v>
      </c>
      <c r="T37" s="8" t="s">
        <v>139</v>
      </c>
      <c r="U37" s="8" t="s">
        <v>140</v>
      </c>
      <c r="V37" s="8" t="s">
        <v>143</v>
      </c>
      <c r="W37" s="8" t="s">
        <v>144</v>
      </c>
      <c r="X37" s="8" t="s">
        <v>141</v>
      </c>
      <c r="Y37" s="8" t="s">
        <v>142</v>
      </c>
      <c r="Z37" s="8" t="s">
        <v>28</v>
      </c>
      <c r="AA37" s="16">
        <f>2.9/58.3</f>
        <v>4.974271012006861E-2</v>
      </c>
      <c r="AB37" s="13"/>
    </row>
    <row r="38" spans="1:28" s="5" customFormat="1" x14ac:dyDescent="0.25">
      <c r="A38" s="22"/>
      <c r="B38" s="9"/>
      <c r="C38" s="1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7"/>
      <c r="AB38" s="14"/>
    </row>
    <row r="39" spans="1:28" s="5" customFormat="1" x14ac:dyDescent="0.25">
      <c r="A39" s="22"/>
      <c r="B39" s="9"/>
      <c r="C39" s="12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7"/>
      <c r="AB39" s="14"/>
    </row>
    <row r="40" spans="1:28" s="5" customFormat="1" x14ac:dyDescent="0.25">
      <c r="A40" s="25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4"/>
    </row>
    <row r="41" spans="1:28" s="5" customFormat="1" x14ac:dyDescent="0.25">
      <c r="A41" s="23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20"/>
    </row>
    <row r="42" spans="1:28" s="5" customFormat="1" x14ac:dyDescent="0.25">
      <c r="A42" s="21">
        <v>2010</v>
      </c>
      <c r="B42" s="8" t="s">
        <v>145</v>
      </c>
      <c r="C42" s="11" t="s">
        <v>146</v>
      </c>
      <c r="D42" s="8" t="s">
        <v>147</v>
      </c>
      <c r="E42" s="8" t="s">
        <v>148</v>
      </c>
      <c r="F42" s="8" t="s">
        <v>149</v>
      </c>
      <c r="G42" s="8" t="s">
        <v>28</v>
      </c>
      <c r="H42" s="8" t="s">
        <v>29</v>
      </c>
      <c r="I42" s="8" t="s">
        <v>28</v>
      </c>
      <c r="J42" s="8" t="s">
        <v>150</v>
      </c>
      <c r="K42" s="8" t="s">
        <v>64</v>
      </c>
      <c r="L42" s="8" t="s">
        <v>151</v>
      </c>
      <c r="M42" s="8">
        <v>255</v>
      </c>
      <c r="N42" s="8"/>
      <c r="O42" s="8" t="s">
        <v>476</v>
      </c>
      <c r="P42" s="8" t="s">
        <v>521</v>
      </c>
      <c r="Q42" s="8" t="s">
        <v>152</v>
      </c>
      <c r="R42" s="8" t="s">
        <v>153</v>
      </c>
      <c r="S42" s="8" t="s">
        <v>154</v>
      </c>
      <c r="T42" s="8" t="s">
        <v>155</v>
      </c>
      <c r="U42" s="8" t="s">
        <v>156</v>
      </c>
      <c r="V42" s="8" t="s">
        <v>159</v>
      </c>
      <c r="W42" s="8" t="s">
        <v>75</v>
      </c>
      <c r="X42" s="8" t="s">
        <v>157</v>
      </c>
      <c r="Y42" s="8" t="s">
        <v>158</v>
      </c>
      <c r="Z42" s="8" t="s">
        <v>28</v>
      </c>
      <c r="AA42" s="16">
        <f>28.2/44</f>
        <v>0.64090909090909087</v>
      </c>
      <c r="AB42" s="13"/>
    </row>
    <row r="43" spans="1:28" s="5" customFormat="1" x14ac:dyDescent="0.25">
      <c r="A43" s="22"/>
      <c r="B43" s="9"/>
      <c r="C43" s="12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17"/>
      <c r="AB43" s="14"/>
    </row>
    <row r="44" spans="1:28" s="5" customFormat="1" x14ac:dyDescent="0.25">
      <c r="A44" s="22"/>
      <c r="B44" s="9"/>
      <c r="C44" s="12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7"/>
      <c r="AB44" s="14"/>
    </row>
    <row r="45" spans="1:28" s="5" customFormat="1" x14ac:dyDescent="0.25">
      <c r="A45" s="25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4"/>
    </row>
    <row r="46" spans="1:28" s="5" customFormat="1" x14ac:dyDescent="0.25">
      <c r="A46" s="23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20"/>
    </row>
    <row r="47" spans="1:28" s="5" customFormat="1" x14ac:dyDescent="0.25">
      <c r="A47" s="21">
        <v>2015</v>
      </c>
      <c r="B47" s="8" t="s">
        <v>160</v>
      </c>
      <c r="C47" s="11" t="s">
        <v>161</v>
      </c>
      <c r="D47" s="8" t="s">
        <v>162</v>
      </c>
      <c r="E47" s="8"/>
      <c r="F47" s="8" t="s">
        <v>163</v>
      </c>
      <c r="G47" s="8" t="s">
        <v>28</v>
      </c>
      <c r="H47" s="8" t="s">
        <v>29</v>
      </c>
      <c r="I47" s="8" t="s">
        <v>28</v>
      </c>
      <c r="J47" s="8" t="s">
        <v>164</v>
      </c>
      <c r="K47" s="8" t="s">
        <v>64</v>
      </c>
      <c r="L47" s="8" t="s">
        <v>165</v>
      </c>
      <c r="M47" s="8">
        <v>97</v>
      </c>
      <c r="N47" s="8" t="s">
        <v>166</v>
      </c>
      <c r="O47" s="8" t="s">
        <v>477</v>
      </c>
      <c r="P47" s="8" t="s">
        <v>499</v>
      </c>
      <c r="Q47" s="8" t="s">
        <v>167</v>
      </c>
      <c r="R47" s="8" t="s">
        <v>168</v>
      </c>
      <c r="S47" s="8" t="s">
        <v>169</v>
      </c>
      <c r="T47" s="8" t="s">
        <v>170</v>
      </c>
      <c r="U47" s="8" t="s">
        <v>71</v>
      </c>
      <c r="V47" s="8" t="s">
        <v>173</v>
      </c>
      <c r="W47" s="8" t="s">
        <v>174</v>
      </c>
      <c r="X47" s="8" t="s">
        <v>171</v>
      </c>
      <c r="Y47" s="8" t="s">
        <v>172</v>
      </c>
      <c r="Z47" s="8" t="s">
        <v>88</v>
      </c>
      <c r="AA47" s="16">
        <f>2.04/2.08</f>
        <v>0.98076923076923073</v>
      </c>
      <c r="AB47" s="13"/>
    </row>
    <row r="48" spans="1:28" s="5" customFormat="1" x14ac:dyDescent="0.25">
      <c r="A48" s="25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4"/>
    </row>
    <row r="49" spans="1:28" s="5" customFormat="1" x14ac:dyDescent="0.25">
      <c r="A49" s="25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4"/>
    </row>
    <row r="50" spans="1:28" s="5" customFormat="1" x14ac:dyDescent="0.25">
      <c r="A50" s="25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4"/>
    </row>
    <row r="51" spans="1:28" s="5" customFormat="1" x14ac:dyDescent="0.25">
      <c r="A51" s="23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20"/>
    </row>
    <row r="52" spans="1:28" s="5" customFormat="1" x14ac:dyDescent="0.25">
      <c r="A52" s="21">
        <v>2007</v>
      </c>
      <c r="B52" s="8" t="s">
        <v>130</v>
      </c>
      <c r="C52" s="11" t="s">
        <v>175</v>
      </c>
      <c r="D52" s="8" t="s">
        <v>176</v>
      </c>
      <c r="E52" s="8" t="s">
        <v>452</v>
      </c>
      <c r="F52" s="8" t="s">
        <v>177</v>
      </c>
      <c r="G52" s="8" t="s">
        <v>28</v>
      </c>
      <c r="H52" s="8" t="s">
        <v>29</v>
      </c>
      <c r="I52" s="8" t="s">
        <v>28</v>
      </c>
      <c r="J52" s="8" t="s">
        <v>178</v>
      </c>
      <c r="K52" s="8" t="s">
        <v>64</v>
      </c>
      <c r="L52" s="8" t="s">
        <v>179</v>
      </c>
      <c r="M52" s="8" t="s">
        <v>180</v>
      </c>
      <c r="N52" s="8" t="s">
        <v>462</v>
      </c>
      <c r="O52" s="8"/>
      <c r="P52" s="8" t="s">
        <v>500</v>
      </c>
      <c r="Q52" s="8" t="s">
        <v>501</v>
      </c>
      <c r="R52" s="8" t="s">
        <v>182</v>
      </c>
      <c r="S52" s="8" t="s">
        <v>183</v>
      </c>
      <c r="T52" s="8" t="s">
        <v>170</v>
      </c>
      <c r="U52" s="8" t="s">
        <v>184</v>
      </c>
      <c r="V52" s="8" t="s">
        <v>74</v>
      </c>
      <c r="W52" s="8" t="s">
        <v>187</v>
      </c>
      <c r="X52" s="8" t="s">
        <v>185</v>
      </c>
      <c r="Y52" s="8" t="s">
        <v>186</v>
      </c>
      <c r="Z52" s="8" t="s">
        <v>28</v>
      </c>
      <c r="AA52" s="16">
        <f>12.3/33.9</f>
        <v>0.36283185840707965</v>
      </c>
      <c r="AB52" s="13"/>
    </row>
    <row r="53" spans="1:28" s="5" customFormat="1" x14ac:dyDescent="0.25">
      <c r="A53" s="22"/>
      <c r="B53" s="9"/>
      <c r="C53" s="12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17"/>
      <c r="AB53" s="14"/>
    </row>
    <row r="54" spans="1:28" s="5" customFormat="1" x14ac:dyDescent="0.25">
      <c r="A54" s="22"/>
      <c r="B54" s="9"/>
      <c r="C54" s="12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7"/>
      <c r="AB54" s="14"/>
    </row>
    <row r="55" spans="1:28" s="5" customFormat="1" x14ac:dyDescent="0.25">
      <c r="A55" s="25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4"/>
    </row>
    <row r="56" spans="1:28" s="5" customFormat="1" x14ac:dyDescent="0.25">
      <c r="A56" s="23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</row>
    <row r="57" spans="1:28" s="5" customFormat="1" x14ac:dyDescent="0.25">
      <c r="A57" s="21">
        <v>2008</v>
      </c>
      <c r="B57" s="8" t="s">
        <v>145</v>
      </c>
      <c r="C57" s="11" t="s">
        <v>188</v>
      </c>
      <c r="D57" s="8" t="s">
        <v>189</v>
      </c>
      <c r="E57" s="8" t="s">
        <v>190</v>
      </c>
      <c r="F57" s="8" t="s">
        <v>191</v>
      </c>
      <c r="G57" s="8" t="s">
        <v>28</v>
      </c>
      <c r="H57" s="8" t="s">
        <v>29</v>
      </c>
      <c r="I57" s="8" t="s">
        <v>28</v>
      </c>
      <c r="J57" s="8" t="s">
        <v>192</v>
      </c>
      <c r="K57" s="8" t="s">
        <v>64</v>
      </c>
      <c r="L57" s="8" t="s">
        <v>193</v>
      </c>
      <c r="M57" s="8">
        <v>40</v>
      </c>
      <c r="N57" s="8"/>
      <c r="O57" s="8" t="s">
        <v>194</v>
      </c>
      <c r="P57" s="8" t="s">
        <v>502</v>
      </c>
      <c r="Q57" s="8" t="s">
        <v>181</v>
      </c>
      <c r="R57" s="8" t="s">
        <v>195</v>
      </c>
      <c r="S57" s="8" t="s">
        <v>196</v>
      </c>
      <c r="T57" s="8" t="s">
        <v>197</v>
      </c>
      <c r="U57" s="8" t="s">
        <v>198</v>
      </c>
      <c r="V57" s="8" t="s">
        <v>201</v>
      </c>
      <c r="W57" s="8" t="s">
        <v>202</v>
      </c>
      <c r="X57" s="8" t="s">
        <v>199</v>
      </c>
      <c r="Y57" s="8" t="s">
        <v>200</v>
      </c>
      <c r="Z57" s="8" t="s">
        <v>28</v>
      </c>
      <c r="AA57" s="16">
        <f>47.3/78.9</f>
        <v>0.5994930291508237</v>
      </c>
      <c r="AB57" s="13"/>
    </row>
    <row r="58" spans="1:28" s="5" customFormat="1" x14ac:dyDescent="0.25">
      <c r="A58" s="25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4"/>
    </row>
    <row r="59" spans="1:28" s="5" customFormat="1" x14ac:dyDescent="0.25">
      <c r="A59" s="25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4"/>
    </row>
    <row r="60" spans="1:28" s="5" customFormat="1" x14ac:dyDescent="0.25">
      <c r="A60" s="25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4"/>
    </row>
    <row r="61" spans="1:28" s="5" customFormat="1" x14ac:dyDescent="0.25">
      <c r="A61" s="23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</row>
    <row r="62" spans="1:28" s="5" customFormat="1" x14ac:dyDescent="0.25">
      <c r="A62" s="21">
        <v>2010</v>
      </c>
      <c r="B62" s="8" t="s">
        <v>117</v>
      </c>
      <c r="C62" s="11" t="s">
        <v>188</v>
      </c>
      <c r="D62" s="8" t="s">
        <v>203</v>
      </c>
      <c r="E62" s="8" t="s">
        <v>204</v>
      </c>
      <c r="F62" s="8" t="s">
        <v>205</v>
      </c>
      <c r="G62" s="8" t="s">
        <v>28</v>
      </c>
      <c r="H62" s="8" t="s">
        <v>29</v>
      </c>
      <c r="I62" s="8" t="s">
        <v>28</v>
      </c>
      <c r="J62" s="8" t="s">
        <v>192</v>
      </c>
      <c r="K62" s="8" t="s">
        <v>64</v>
      </c>
      <c r="L62" s="8" t="s">
        <v>206</v>
      </c>
      <c r="M62" s="8" t="s">
        <v>207</v>
      </c>
      <c r="N62" s="8" t="s">
        <v>104</v>
      </c>
      <c r="O62" s="8" t="s">
        <v>478</v>
      </c>
      <c r="P62" s="8" t="s">
        <v>503</v>
      </c>
      <c r="Q62" s="8" t="s">
        <v>181</v>
      </c>
      <c r="R62" s="8" t="s">
        <v>208</v>
      </c>
      <c r="S62" s="8" t="s">
        <v>196</v>
      </c>
      <c r="T62" s="8" t="s">
        <v>197</v>
      </c>
      <c r="U62" s="8" t="s">
        <v>198</v>
      </c>
      <c r="V62" s="8" t="s">
        <v>201</v>
      </c>
      <c r="W62" s="8" t="s">
        <v>211</v>
      </c>
      <c r="X62" s="8" t="s">
        <v>209</v>
      </c>
      <c r="Y62" s="8" t="s">
        <v>210</v>
      </c>
      <c r="Z62" s="8" t="s">
        <v>44</v>
      </c>
      <c r="AA62" s="16">
        <f>76.5/69.2</f>
        <v>1.1054913294797688</v>
      </c>
      <c r="AB62" s="13"/>
    </row>
    <row r="63" spans="1:28" s="5" customFormat="1" x14ac:dyDescent="0.25">
      <c r="A63" s="25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4"/>
    </row>
    <row r="64" spans="1:28" s="5" customFormat="1" x14ac:dyDescent="0.25">
      <c r="A64" s="25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4"/>
    </row>
    <row r="65" spans="1:28" s="5" customFormat="1" x14ac:dyDescent="0.25">
      <c r="A65" s="25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4"/>
    </row>
    <row r="66" spans="1:28" s="5" customFormat="1" x14ac:dyDescent="0.25">
      <c r="A66" s="23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20"/>
    </row>
    <row r="67" spans="1:28" s="5" customFormat="1" x14ac:dyDescent="0.25">
      <c r="A67" s="21">
        <v>2005</v>
      </c>
      <c r="B67" s="8" t="s">
        <v>212</v>
      </c>
      <c r="C67" s="11" t="s">
        <v>213</v>
      </c>
      <c r="D67" s="8" t="s">
        <v>214</v>
      </c>
      <c r="E67" s="8"/>
      <c r="F67" s="8" t="s">
        <v>215</v>
      </c>
      <c r="G67" s="8" t="s">
        <v>28</v>
      </c>
      <c r="H67" s="8" t="s">
        <v>29</v>
      </c>
      <c r="I67" s="8" t="s">
        <v>28</v>
      </c>
      <c r="J67" s="8" t="s">
        <v>216</v>
      </c>
      <c r="K67" s="8" t="s">
        <v>217</v>
      </c>
      <c r="L67" s="8" t="s">
        <v>218</v>
      </c>
      <c r="M67" s="8">
        <v>246</v>
      </c>
      <c r="N67" s="8" t="s">
        <v>463</v>
      </c>
      <c r="O67" s="8" t="s">
        <v>479</v>
      </c>
      <c r="P67" s="26" t="s">
        <v>219</v>
      </c>
      <c r="Q67" s="8" t="s">
        <v>181</v>
      </c>
      <c r="R67" s="8"/>
      <c r="S67" s="8"/>
      <c r="T67" s="8" t="s">
        <v>220</v>
      </c>
      <c r="U67" s="8" t="s">
        <v>221</v>
      </c>
      <c r="V67" s="8" t="s">
        <v>224</v>
      </c>
      <c r="W67" s="8" t="s">
        <v>225</v>
      </c>
      <c r="X67" s="8" t="s">
        <v>222</v>
      </c>
      <c r="Y67" s="8" t="s">
        <v>223</v>
      </c>
      <c r="Z67" s="8" t="s">
        <v>28</v>
      </c>
      <c r="AA67" s="16">
        <f>7.6/22.8</f>
        <v>0.33333333333333331</v>
      </c>
      <c r="AB67" s="13"/>
    </row>
    <row r="68" spans="1:28" s="5" customFormat="1" x14ac:dyDescent="0.25">
      <c r="A68" s="25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4"/>
    </row>
    <row r="69" spans="1:28" s="5" customFormat="1" x14ac:dyDescent="0.25">
      <c r="A69" s="25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4"/>
    </row>
    <row r="70" spans="1:28" s="5" customFormat="1" x14ac:dyDescent="0.25">
      <c r="A70" s="25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4"/>
    </row>
    <row r="71" spans="1:28" s="5" customFormat="1" x14ac:dyDescent="0.25">
      <c r="A71" s="23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20"/>
    </row>
    <row r="72" spans="1:28" s="5" customFormat="1" x14ac:dyDescent="0.25">
      <c r="A72" s="21">
        <v>1998</v>
      </c>
      <c r="B72" s="8" t="s">
        <v>226</v>
      </c>
      <c r="C72" s="11" t="s">
        <v>227</v>
      </c>
      <c r="D72" s="8" t="s">
        <v>228</v>
      </c>
      <c r="E72" s="8"/>
      <c r="F72" s="8" t="s">
        <v>229</v>
      </c>
      <c r="G72" s="8" t="s">
        <v>28</v>
      </c>
      <c r="H72" s="8" t="s">
        <v>29</v>
      </c>
      <c r="I72" s="8" t="s">
        <v>88</v>
      </c>
      <c r="J72" s="8" t="s">
        <v>30</v>
      </c>
      <c r="K72" s="8" t="s">
        <v>64</v>
      </c>
      <c r="L72" s="8" t="s">
        <v>230</v>
      </c>
      <c r="M72" s="8" t="s">
        <v>231</v>
      </c>
      <c r="N72" s="8"/>
      <c r="O72" s="8"/>
      <c r="P72" s="26" t="s">
        <v>219</v>
      </c>
      <c r="Q72" s="8" t="s">
        <v>232</v>
      </c>
      <c r="R72" s="8"/>
      <c r="S72" s="8" t="s">
        <v>233</v>
      </c>
      <c r="T72" s="8" t="s">
        <v>70</v>
      </c>
      <c r="U72" s="8" t="s">
        <v>234</v>
      </c>
      <c r="V72" s="8" t="s">
        <v>237</v>
      </c>
      <c r="W72" s="8" t="s">
        <v>238</v>
      </c>
      <c r="X72" s="8" t="s">
        <v>235</v>
      </c>
      <c r="Y72" s="8" t="s">
        <v>236</v>
      </c>
      <c r="Z72" s="8" t="s">
        <v>88</v>
      </c>
      <c r="AA72" s="16">
        <f>21.2/13.9</f>
        <v>1.5251798561151078</v>
      </c>
      <c r="AB72" s="13"/>
    </row>
    <row r="73" spans="1:28" s="5" customFormat="1" x14ac:dyDescent="0.25">
      <c r="A73" s="25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4"/>
    </row>
    <row r="74" spans="1:28" s="5" customFormat="1" x14ac:dyDescent="0.25">
      <c r="A74" s="25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4"/>
    </row>
    <row r="75" spans="1:28" s="5" customFormat="1" x14ac:dyDescent="0.25">
      <c r="A75" s="25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4"/>
    </row>
    <row r="76" spans="1:28" s="5" customFormat="1" x14ac:dyDescent="0.25">
      <c r="A76" s="23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20"/>
    </row>
    <row r="77" spans="1:28" s="5" customFormat="1" x14ac:dyDescent="0.25">
      <c r="A77" s="21">
        <v>2010</v>
      </c>
      <c r="B77" s="8"/>
      <c r="C77" s="11" t="s">
        <v>239</v>
      </c>
      <c r="D77" s="8" t="s">
        <v>240</v>
      </c>
      <c r="E77" s="8" t="s">
        <v>453</v>
      </c>
      <c r="F77" s="8" t="s">
        <v>191</v>
      </c>
      <c r="G77" s="8" t="s">
        <v>88</v>
      </c>
      <c r="H77" s="8" t="s">
        <v>241</v>
      </c>
      <c r="I77" s="8" t="s">
        <v>88</v>
      </c>
      <c r="J77" s="8" t="s">
        <v>242</v>
      </c>
      <c r="K77" s="8" t="s">
        <v>243</v>
      </c>
      <c r="L77" s="8" t="s">
        <v>244</v>
      </c>
      <c r="M77" s="8">
        <v>163</v>
      </c>
      <c r="N77" s="8" t="s">
        <v>464</v>
      </c>
      <c r="O77" s="8" t="s">
        <v>480</v>
      </c>
      <c r="P77" s="8" t="s">
        <v>504</v>
      </c>
      <c r="Q77" s="8" t="s">
        <v>181</v>
      </c>
      <c r="R77" s="8" t="s">
        <v>245</v>
      </c>
      <c r="S77" s="8" t="s">
        <v>246</v>
      </c>
      <c r="T77" s="8" t="s">
        <v>139</v>
      </c>
      <c r="U77" s="8" t="s">
        <v>247</v>
      </c>
      <c r="V77" s="8" t="s">
        <v>250</v>
      </c>
      <c r="W77" s="8" t="s">
        <v>251</v>
      </c>
      <c r="X77" s="8" t="s">
        <v>248</v>
      </c>
      <c r="Y77" s="8" t="s">
        <v>249</v>
      </c>
      <c r="Z77" s="8" t="s">
        <v>88</v>
      </c>
      <c r="AA77" s="16">
        <f>75/60.2</f>
        <v>1.2458471760797341</v>
      </c>
      <c r="AB77" s="13"/>
    </row>
    <row r="78" spans="1:28" s="5" customFormat="1" x14ac:dyDescent="0.25">
      <c r="A78" s="25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4"/>
    </row>
    <row r="79" spans="1:28" s="5" customFormat="1" x14ac:dyDescent="0.25">
      <c r="A79" s="25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4"/>
    </row>
    <row r="80" spans="1:28" s="5" customFormat="1" x14ac:dyDescent="0.25">
      <c r="A80" s="25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4"/>
    </row>
    <row r="81" spans="1:28" s="5" customFormat="1" x14ac:dyDescent="0.25">
      <c r="A81" s="23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20"/>
    </row>
    <row r="82" spans="1:28" s="5" customFormat="1" x14ac:dyDescent="0.25">
      <c r="A82" s="11">
        <v>1995</v>
      </c>
      <c r="B82" s="8" t="s">
        <v>145</v>
      </c>
      <c r="C82" s="11" t="s">
        <v>252</v>
      </c>
      <c r="D82" s="8" t="s">
        <v>253</v>
      </c>
      <c r="E82" s="8"/>
      <c r="F82" s="8" t="s">
        <v>254</v>
      </c>
      <c r="G82" s="8" t="s">
        <v>28</v>
      </c>
      <c r="H82" s="8" t="s">
        <v>29</v>
      </c>
      <c r="I82" s="8" t="s">
        <v>88</v>
      </c>
      <c r="J82" s="8" t="s">
        <v>93</v>
      </c>
      <c r="K82" s="8" t="s">
        <v>255</v>
      </c>
      <c r="L82" s="8" t="s">
        <v>256</v>
      </c>
      <c r="M82" s="8">
        <v>193</v>
      </c>
      <c r="N82" s="8"/>
      <c r="O82" s="8" t="s">
        <v>442</v>
      </c>
      <c r="P82" s="26" t="s">
        <v>219</v>
      </c>
      <c r="Q82" s="8" t="s">
        <v>257</v>
      </c>
      <c r="R82" s="8"/>
      <c r="S82" s="8"/>
      <c r="T82" s="8" t="s">
        <v>258</v>
      </c>
      <c r="U82" s="8" t="s">
        <v>259</v>
      </c>
      <c r="V82" s="8" t="s">
        <v>128</v>
      </c>
      <c r="W82" s="8" t="s">
        <v>262</v>
      </c>
      <c r="X82" s="8" t="s">
        <v>260</v>
      </c>
      <c r="Y82" s="8" t="s">
        <v>261</v>
      </c>
      <c r="Z82" s="8" t="s">
        <v>28</v>
      </c>
      <c r="AA82" s="16">
        <f>7.2/14.6</f>
        <v>0.49315068493150688</v>
      </c>
      <c r="AB82" s="13"/>
    </row>
    <row r="83" spans="1:28" s="5" customFormat="1" x14ac:dyDescent="0.25">
      <c r="A83" s="12"/>
      <c r="B83" s="9"/>
      <c r="C83" s="12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27"/>
      <c r="Q83" s="9"/>
      <c r="R83" s="9"/>
      <c r="S83" s="9"/>
      <c r="T83" s="9"/>
      <c r="U83" s="9"/>
      <c r="V83" s="9"/>
      <c r="W83" s="9"/>
      <c r="X83" s="9"/>
      <c r="Y83" s="9"/>
      <c r="Z83" s="9"/>
      <c r="AA83" s="17"/>
      <c r="AB83" s="14"/>
    </row>
    <row r="84" spans="1:28" s="5" customFormat="1" x14ac:dyDescent="0.25">
      <c r="A84" s="12"/>
      <c r="B84" s="9"/>
      <c r="C84" s="12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27"/>
      <c r="Q84" s="9"/>
      <c r="R84" s="9"/>
      <c r="S84" s="9"/>
      <c r="T84" s="9"/>
      <c r="U84" s="9"/>
      <c r="V84" s="9"/>
      <c r="W84" s="9"/>
      <c r="X84" s="9"/>
      <c r="Y84" s="9"/>
      <c r="Z84" s="9"/>
      <c r="AA84" s="17"/>
      <c r="AB84" s="14"/>
    </row>
    <row r="85" spans="1:28" s="5" customFormat="1" x14ac:dyDescent="0.25">
      <c r="A85" s="12"/>
      <c r="B85" s="9"/>
      <c r="C85" s="12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27"/>
      <c r="Q85" s="9"/>
      <c r="R85" s="9"/>
      <c r="S85" s="9"/>
      <c r="T85" s="9"/>
      <c r="U85" s="9"/>
      <c r="V85" s="9"/>
      <c r="W85" s="9"/>
      <c r="X85" s="9"/>
      <c r="Y85" s="9"/>
      <c r="Z85" s="9"/>
      <c r="AA85" s="17"/>
      <c r="AB85" s="14"/>
    </row>
    <row r="86" spans="1:28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5"/>
    </row>
    <row r="87" spans="1:28" s="5" customFormat="1" x14ac:dyDescent="0.25">
      <c r="A87" s="21">
        <v>2005</v>
      </c>
      <c r="B87" s="8" t="s">
        <v>212</v>
      </c>
      <c r="C87" s="11" t="s">
        <v>263</v>
      </c>
      <c r="D87" s="8" t="s">
        <v>264</v>
      </c>
      <c r="E87" s="8"/>
      <c r="F87" s="8" t="s">
        <v>205</v>
      </c>
      <c r="G87" s="8" t="s">
        <v>28</v>
      </c>
      <c r="H87" s="8" t="s">
        <v>29</v>
      </c>
      <c r="I87" s="8" t="s">
        <v>88</v>
      </c>
      <c r="J87" s="8" t="s">
        <v>45</v>
      </c>
      <c r="K87" s="8" t="s">
        <v>64</v>
      </c>
      <c r="L87" s="8" t="s">
        <v>265</v>
      </c>
      <c r="M87" s="8">
        <v>47</v>
      </c>
      <c r="N87" s="8" t="s">
        <v>266</v>
      </c>
      <c r="O87" s="8" t="s">
        <v>443</v>
      </c>
      <c r="P87" s="8" t="s">
        <v>506</v>
      </c>
      <c r="Q87" s="8" t="s">
        <v>505</v>
      </c>
      <c r="R87" s="8" t="s">
        <v>267</v>
      </c>
      <c r="S87" s="8" t="s">
        <v>268</v>
      </c>
      <c r="T87" s="8" t="s">
        <v>269</v>
      </c>
      <c r="U87" s="8" t="s">
        <v>270</v>
      </c>
      <c r="V87" s="8" t="s">
        <v>273</v>
      </c>
      <c r="W87" s="8" t="s">
        <v>57</v>
      </c>
      <c r="X87" s="8" t="s">
        <v>271</v>
      </c>
      <c r="Y87" s="8" t="s">
        <v>272</v>
      </c>
      <c r="Z87" s="8" t="s">
        <v>88</v>
      </c>
      <c r="AA87" s="16">
        <f>17.4/8.3</f>
        <v>2.0963855421686746</v>
      </c>
      <c r="AB87" s="13"/>
    </row>
    <row r="88" spans="1:28" s="5" customFormat="1" x14ac:dyDescent="0.25">
      <c r="A88" s="25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4"/>
    </row>
    <row r="89" spans="1:28" s="5" customFormat="1" x14ac:dyDescent="0.25">
      <c r="A89" s="25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4"/>
    </row>
    <row r="90" spans="1:28" s="5" customFormat="1" x14ac:dyDescent="0.25">
      <c r="A90" s="25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4"/>
    </row>
    <row r="91" spans="1:28" s="5" customFormat="1" x14ac:dyDescent="0.25">
      <c r="A91" s="23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20"/>
    </row>
    <row r="92" spans="1:28" s="5" customFormat="1" x14ac:dyDescent="0.25">
      <c r="A92" s="21">
        <v>2014</v>
      </c>
      <c r="B92" s="8" t="s">
        <v>274</v>
      </c>
      <c r="C92" s="11" t="s">
        <v>275</v>
      </c>
      <c r="D92" s="8" t="s">
        <v>276</v>
      </c>
      <c r="E92" s="8" t="s">
        <v>449</v>
      </c>
      <c r="F92" s="8"/>
      <c r="G92" s="8" t="s">
        <v>28</v>
      </c>
      <c r="H92" s="8" t="s">
        <v>277</v>
      </c>
      <c r="I92" s="8" t="s">
        <v>28</v>
      </c>
      <c r="J92" s="8" t="s">
        <v>150</v>
      </c>
      <c r="K92" s="8" t="s">
        <v>64</v>
      </c>
      <c r="L92" s="8" t="s">
        <v>278</v>
      </c>
      <c r="M92" s="8" t="s">
        <v>279</v>
      </c>
      <c r="N92" s="8" t="s">
        <v>462</v>
      </c>
      <c r="O92" s="8" t="s">
        <v>481</v>
      </c>
      <c r="P92" s="8" t="s">
        <v>508</v>
      </c>
      <c r="Q92" s="8" t="s">
        <v>507</v>
      </c>
      <c r="R92" s="8" t="s">
        <v>33</v>
      </c>
      <c r="S92" s="8" t="s">
        <v>280</v>
      </c>
      <c r="T92" s="8" t="s">
        <v>281</v>
      </c>
      <c r="U92" s="8" t="s">
        <v>184</v>
      </c>
      <c r="V92" s="8" t="s">
        <v>102</v>
      </c>
      <c r="W92" s="8" t="s">
        <v>283</v>
      </c>
      <c r="X92" s="8" t="s">
        <v>446</v>
      </c>
      <c r="Y92" s="8" t="s">
        <v>282</v>
      </c>
      <c r="Z92" s="8" t="s">
        <v>28</v>
      </c>
      <c r="AA92" s="16">
        <f>12.5/24.6</f>
        <v>0.50813008130081294</v>
      </c>
      <c r="AB92" s="13"/>
    </row>
    <row r="93" spans="1:28" s="5" customFormat="1" x14ac:dyDescent="0.25">
      <c r="A93" s="25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4"/>
    </row>
    <row r="94" spans="1:28" s="5" customFormat="1" x14ac:dyDescent="0.25">
      <c r="A94" s="25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4"/>
    </row>
    <row r="95" spans="1:28" s="5" customFormat="1" x14ac:dyDescent="0.25">
      <c r="A95" s="25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4"/>
    </row>
    <row r="96" spans="1:28" s="5" customFormat="1" x14ac:dyDescent="0.25">
      <c r="A96" s="23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20"/>
    </row>
    <row r="97" spans="1:28" s="5" customFormat="1" x14ac:dyDescent="0.25">
      <c r="A97" s="21">
        <v>2014</v>
      </c>
      <c r="B97" s="8"/>
      <c r="C97" s="11" t="s">
        <v>284</v>
      </c>
      <c r="D97" s="8" t="s">
        <v>285</v>
      </c>
      <c r="E97" s="8" t="s">
        <v>286</v>
      </c>
      <c r="F97" s="8"/>
      <c r="G97" s="8" t="s">
        <v>28</v>
      </c>
      <c r="H97" s="8" t="s">
        <v>29</v>
      </c>
      <c r="I97" s="8" t="s">
        <v>28</v>
      </c>
      <c r="J97" s="8" t="s">
        <v>93</v>
      </c>
      <c r="K97" s="8" t="s">
        <v>287</v>
      </c>
      <c r="L97" s="8" t="s">
        <v>456</v>
      </c>
      <c r="M97" s="8" t="s">
        <v>288</v>
      </c>
      <c r="N97" s="8"/>
      <c r="O97" s="8"/>
      <c r="P97" s="8" t="s">
        <v>509</v>
      </c>
      <c r="Q97" s="8" t="s">
        <v>32</v>
      </c>
      <c r="R97" s="8"/>
      <c r="S97" s="8" t="s">
        <v>289</v>
      </c>
      <c r="T97" s="8" t="s">
        <v>290</v>
      </c>
      <c r="U97" s="8" t="s">
        <v>291</v>
      </c>
      <c r="V97" s="8" t="s">
        <v>237</v>
      </c>
      <c r="W97" s="8" t="s">
        <v>294</v>
      </c>
      <c r="X97" s="8" t="s">
        <v>292</v>
      </c>
      <c r="Y97" s="8" t="s">
        <v>293</v>
      </c>
      <c r="Z97" s="8" t="s">
        <v>88</v>
      </c>
      <c r="AA97" s="16">
        <f>36.4/33.3</f>
        <v>1.0930930930930931</v>
      </c>
      <c r="AB97" s="13"/>
    </row>
    <row r="98" spans="1:28" s="5" customFormat="1" x14ac:dyDescent="0.25">
      <c r="A98" s="22"/>
      <c r="B98" s="9"/>
      <c r="C98" s="12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17"/>
      <c r="AB98" s="14"/>
    </row>
    <row r="99" spans="1:28" s="5" customFormat="1" x14ac:dyDescent="0.25">
      <c r="A99" s="22"/>
      <c r="B99" s="9"/>
      <c r="C99" s="12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17"/>
      <c r="AB99" s="14"/>
    </row>
    <row r="100" spans="1:28" s="5" customFormat="1" x14ac:dyDescent="0.25">
      <c r="A100" s="25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4"/>
    </row>
    <row r="101" spans="1:28" s="5" customFormat="1" x14ac:dyDescent="0.25">
      <c r="A101" s="23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20"/>
    </row>
    <row r="102" spans="1:28" s="5" customFormat="1" x14ac:dyDescent="0.25">
      <c r="A102" s="21">
        <v>2012</v>
      </c>
      <c r="B102" s="8" t="s">
        <v>145</v>
      </c>
      <c r="C102" s="11" t="s">
        <v>295</v>
      </c>
      <c r="D102" s="8" t="s">
        <v>296</v>
      </c>
      <c r="E102" s="8" t="s">
        <v>454</v>
      </c>
      <c r="F102" s="8" t="s">
        <v>297</v>
      </c>
      <c r="G102" s="8" t="s">
        <v>28</v>
      </c>
      <c r="H102" s="8" t="s">
        <v>29</v>
      </c>
      <c r="I102" s="8" t="s">
        <v>28</v>
      </c>
      <c r="J102" s="8" t="s">
        <v>298</v>
      </c>
      <c r="K102" s="8" t="s">
        <v>64</v>
      </c>
      <c r="L102" s="8" t="s">
        <v>299</v>
      </c>
      <c r="M102" s="8" t="s">
        <v>300</v>
      </c>
      <c r="N102" s="8"/>
      <c r="O102" s="8" t="s">
        <v>444</v>
      </c>
      <c r="P102" s="26" t="s">
        <v>219</v>
      </c>
      <c r="Q102" s="8" t="s">
        <v>181</v>
      </c>
      <c r="R102" s="8" t="s">
        <v>33</v>
      </c>
      <c r="S102" s="8" t="s">
        <v>301</v>
      </c>
      <c r="T102" s="8" t="s">
        <v>170</v>
      </c>
      <c r="U102" s="8" t="s">
        <v>302</v>
      </c>
      <c r="V102" s="8" t="s">
        <v>305</v>
      </c>
      <c r="W102" s="8" t="s">
        <v>306</v>
      </c>
      <c r="X102" s="8" t="s">
        <v>303</v>
      </c>
      <c r="Y102" s="8" t="s">
        <v>304</v>
      </c>
      <c r="Z102" s="8" t="s">
        <v>88</v>
      </c>
      <c r="AA102" s="16">
        <f>15.1/13.3</f>
        <v>1.1353383458646615</v>
      </c>
      <c r="AB102" s="13"/>
    </row>
    <row r="103" spans="1:28" s="5" customFormat="1" x14ac:dyDescent="0.25">
      <c r="A103" s="22"/>
      <c r="B103" s="9"/>
      <c r="C103" s="12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27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17"/>
      <c r="AB103" s="14"/>
    </row>
    <row r="104" spans="1:28" s="5" customFormat="1" x14ac:dyDescent="0.25">
      <c r="A104" s="22"/>
      <c r="B104" s="9"/>
      <c r="C104" s="12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27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17"/>
      <c r="AB104" s="14"/>
    </row>
    <row r="105" spans="1:28" s="5" customFormat="1" x14ac:dyDescent="0.25">
      <c r="A105" s="25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4"/>
    </row>
    <row r="106" spans="1:28" s="5" customFormat="1" x14ac:dyDescent="0.25">
      <c r="A106" s="23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20"/>
    </row>
    <row r="107" spans="1:28" s="5" customFormat="1" x14ac:dyDescent="0.25">
      <c r="A107" s="21">
        <v>2008</v>
      </c>
      <c r="B107" s="8" t="s">
        <v>212</v>
      </c>
      <c r="C107" s="11" t="s">
        <v>307</v>
      </c>
      <c r="D107" s="8" t="s">
        <v>308</v>
      </c>
      <c r="E107" s="8" t="s">
        <v>309</v>
      </c>
      <c r="F107" s="8" t="s">
        <v>310</v>
      </c>
      <c r="G107" s="8" t="s">
        <v>28</v>
      </c>
      <c r="H107" s="8" t="s">
        <v>29</v>
      </c>
      <c r="I107" s="8" t="s">
        <v>28</v>
      </c>
      <c r="J107" s="8" t="s">
        <v>216</v>
      </c>
      <c r="K107" s="8" t="s">
        <v>311</v>
      </c>
      <c r="L107" s="8" t="s">
        <v>312</v>
      </c>
      <c r="M107" s="8">
        <v>240</v>
      </c>
      <c r="N107" s="8" t="s">
        <v>465</v>
      </c>
      <c r="O107" s="8" t="s">
        <v>482</v>
      </c>
      <c r="P107" s="8" t="s">
        <v>510</v>
      </c>
      <c r="Q107" s="8" t="s">
        <v>81</v>
      </c>
      <c r="R107" s="8" t="s">
        <v>33</v>
      </c>
      <c r="S107" s="8" t="s">
        <v>313</v>
      </c>
      <c r="T107" s="8" t="s">
        <v>70</v>
      </c>
      <c r="U107" s="8" t="s">
        <v>314</v>
      </c>
      <c r="V107" s="8" t="s">
        <v>317</v>
      </c>
      <c r="W107" s="8" t="s">
        <v>318</v>
      </c>
      <c r="X107" s="8" t="s">
        <v>315</v>
      </c>
      <c r="Y107" s="8" t="s">
        <v>316</v>
      </c>
      <c r="Z107" s="8" t="s">
        <v>28</v>
      </c>
      <c r="AA107" s="16">
        <f>7.5/16.7</f>
        <v>0.44910179640718567</v>
      </c>
      <c r="AB107" s="13"/>
    </row>
    <row r="108" spans="1:28" s="5" customFormat="1" x14ac:dyDescent="0.25">
      <c r="A108" s="25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4"/>
    </row>
    <row r="109" spans="1:28" s="5" customFormat="1" x14ac:dyDescent="0.25">
      <c r="A109" s="25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4"/>
    </row>
    <row r="110" spans="1:28" s="5" customFormat="1" x14ac:dyDescent="0.25">
      <c r="A110" s="25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4"/>
    </row>
    <row r="111" spans="1:28" s="5" customFormat="1" x14ac:dyDescent="0.25">
      <c r="A111" s="23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20"/>
    </row>
    <row r="112" spans="1:28" s="5" customFormat="1" x14ac:dyDescent="0.25">
      <c r="A112" s="21">
        <v>2008</v>
      </c>
      <c r="B112" s="8" t="s">
        <v>319</v>
      </c>
      <c r="C112" s="11" t="s">
        <v>320</v>
      </c>
      <c r="D112" s="8" t="s">
        <v>321</v>
      </c>
      <c r="E112" s="8" t="s">
        <v>322</v>
      </c>
      <c r="F112" s="8" t="s">
        <v>323</v>
      </c>
      <c r="G112" s="8" t="s">
        <v>28</v>
      </c>
      <c r="H112" s="8" t="s">
        <v>29</v>
      </c>
      <c r="I112" s="8" t="s">
        <v>28</v>
      </c>
      <c r="J112" s="8" t="s">
        <v>93</v>
      </c>
      <c r="K112" s="8" t="s">
        <v>64</v>
      </c>
      <c r="L112" s="8" t="s">
        <v>324</v>
      </c>
      <c r="M112" s="8" t="s">
        <v>325</v>
      </c>
      <c r="N112" s="8" t="s">
        <v>466</v>
      </c>
      <c r="O112" s="8" t="s">
        <v>483</v>
      </c>
      <c r="P112" s="26" t="s">
        <v>326</v>
      </c>
      <c r="Q112" s="8" t="s">
        <v>32</v>
      </c>
      <c r="R112" s="8" t="s">
        <v>33</v>
      </c>
      <c r="S112" s="8" t="s">
        <v>327</v>
      </c>
      <c r="T112" s="8" t="s">
        <v>328</v>
      </c>
      <c r="U112" s="8" t="s">
        <v>329</v>
      </c>
      <c r="V112" s="8" t="s">
        <v>237</v>
      </c>
      <c r="W112" s="8" t="s">
        <v>331</v>
      </c>
      <c r="X112" s="8" t="s">
        <v>271</v>
      </c>
      <c r="Y112" s="8" t="s">
        <v>330</v>
      </c>
      <c r="Z112" s="8" t="s">
        <v>88</v>
      </c>
      <c r="AA112" s="16">
        <f>17.4/37.5</f>
        <v>0.46399999999999997</v>
      </c>
      <c r="AB112" s="13"/>
    </row>
    <row r="113" spans="1:28" s="5" customFormat="1" x14ac:dyDescent="0.25">
      <c r="A113" s="25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4"/>
    </row>
    <row r="114" spans="1:28" s="5" customFormat="1" x14ac:dyDescent="0.25">
      <c r="A114" s="25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4"/>
    </row>
    <row r="115" spans="1:28" s="5" customFormat="1" x14ac:dyDescent="0.25">
      <c r="A115" s="25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4"/>
    </row>
    <row r="116" spans="1:28" s="5" customFormat="1" x14ac:dyDescent="0.25">
      <c r="A116" s="23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20"/>
    </row>
    <row r="117" spans="1:28" s="5" customFormat="1" x14ac:dyDescent="0.25">
      <c r="A117" s="21">
        <v>2010</v>
      </c>
      <c r="B117" s="8" t="s">
        <v>332</v>
      </c>
      <c r="C117" s="11" t="s">
        <v>333</v>
      </c>
      <c r="D117" s="8" t="s">
        <v>334</v>
      </c>
      <c r="E117" s="8" t="s">
        <v>335</v>
      </c>
      <c r="F117" s="8" t="s">
        <v>149</v>
      </c>
      <c r="G117" s="8" t="s">
        <v>28</v>
      </c>
      <c r="H117" s="8" t="s">
        <v>29</v>
      </c>
      <c r="I117" s="8" t="s">
        <v>28</v>
      </c>
      <c r="J117" s="8" t="s">
        <v>336</v>
      </c>
      <c r="K117" s="8" t="s">
        <v>110</v>
      </c>
      <c r="L117" s="8" t="s">
        <v>337</v>
      </c>
      <c r="M117" s="8">
        <v>437</v>
      </c>
      <c r="N117" s="8" t="s">
        <v>467</v>
      </c>
      <c r="O117" s="8" t="s">
        <v>484</v>
      </c>
      <c r="P117" s="8" t="s">
        <v>522</v>
      </c>
      <c r="Q117" s="8" t="s">
        <v>67</v>
      </c>
      <c r="R117" s="8" t="s">
        <v>182</v>
      </c>
      <c r="S117" s="8" t="s">
        <v>69</v>
      </c>
      <c r="T117" s="8" t="s">
        <v>338</v>
      </c>
      <c r="U117" s="8" t="s">
        <v>339</v>
      </c>
      <c r="V117" s="8" t="s">
        <v>102</v>
      </c>
      <c r="W117" s="8" t="s">
        <v>342</v>
      </c>
      <c r="X117" s="8" t="s">
        <v>340</v>
      </c>
      <c r="Y117" s="8" t="s">
        <v>341</v>
      </c>
      <c r="Z117" s="8" t="s">
        <v>88</v>
      </c>
      <c r="AA117" s="16">
        <f>21.8/29.4</f>
        <v>0.74149659863945583</v>
      </c>
      <c r="AB117" s="13"/>
    </row>
    <row r="118" spans="1:28" s="5" customFormat="1" x14ac:dyDescent="0.25">
      <c r="A118" s="25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4"/>
    </row>
    <row r="119" spans="1:28" s="5" customFormat="1" x14ac:dyDescent="0.25">
      <c r="A119" s="25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4"/>
    </row>
    <row r="120" spans="1:28" s="5" customFormat="1" x14ac:dyDescent="0.25">
      <c r="A120" s="25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4"/>
    </row>
    <row r="121" spans="1:28" s="5" customFormat="1" x14ac:dyDescent="0.25">
      <c r="A121" s="23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20"/>
    </row>
    <row r="122" spans="1:28" s="5" customFormat="1" x14ac:dyDescent="0.25">
      <c r="A122" s="21">
        <v>2013</v>
      </c>
      <c r="B122" s="8" t="s">
        <v>343</v>
      </c>
      <c r="C122" s="11" t="s">
        <v>344</v>
      </c>
      <c r="D122" s="8" t="s">
        <v>345</v>
      </c>
      <c r="E122" s="8" t="s">
        <v>450</v>
      </c>
      <c r="F122" s="8"/>
      <c r="G122" s="8" t="s">
        <v>28</v>
      </c>
      <c r="H122" s="8" t="s">
        <v>29</v>
      </c>
      <c r="I122" s="8" t="s">
        <v>28</v>
      </c>
      <c r="J122" s="8" t="s">
        <v>30</v>
      </c>
      <c r="K122" s="8" t="s">
        <v>64</v>
      </c>
      <c r="L122" s="8" t="s">
        <v>346</v>
      </c>
      <c r="M122" s="8" t="s">
        <v>347</v>
      </c>
      <c r="N122" s="8"/>
      <c r="O122" s="8" t="s">
        <v>485</v>
      </c>
      <c r="P122" s="8" t="s">
        <v>511</v>
      </c>
      <c r="Q122" s="8" t="s">
        <v>348</v>
      </c>
      <c r="R122" s="8" t="s">
        <v>195</v>
      </c>
      <c r="S122" s="8" t="s">
        <v>349</v>
      </c>
      <c r="T122" s="8" t="s">
        <v>139</v>
      </c>
      <c r="U122" s="8" t="s">
        <v>350</v>
      </c>
      <c r="V122" s="8" t="s">
        <v>102</v>
      </c>
      <c r="W122" s="8" t="s">
        <v>353</v>
      </c>
      <c r="X122" s="8" t="s">
        <v>351</v>
      </c>
      <c r="Y122" s="8" t="s">
        <v>352</v>
      </c>
      <c r="Z122" s="8" t="s">
        <v>88</v>
      </c>
      <c r="AA122" s="16">
        <f>4.3/8.9</f>
        <v>0.4831460674157303</v>
      </c>
      <c r="AB122" s="13" t="s">
        <v>354</v>
      </c>
    </row>
    <row r="123" spans="1:28" s="5" customFormat="1" x14ac:dyDescent="0.25">
      <c r="A123" s="25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4"/>
    </row>
    <row r="124" spans="1:28" s="5" customFormat="1" x14ac:dyDescent="0.25">
      <c r="A124" s="25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4"/>
    </row>
    <row r="125" spans="1:28" s="5" customFormat="1" x14ac:dyDescent="0.25">
      <c r="A125" s="25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4"/>
    </row>
    <row r="126" spans="1:28" s="5" customFormat="1" x14ac:dyDescent="0.25">
      <c r="A126" s="23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20"/>
    </row>
    <row r="127" spans="1:28" s="5" customFormat="1" x14ac:dyDescent="0.25">
      <c r="A127" s="21">
        <v>2010</v>
      </c>
      <c r="B127" s="8" t="s">
        <v>355</v>
      </c>
      <c r="C127" s="11" t="s">
        <v>356</v>
      </c>
      <c r="D127" s="8" t="s">
        <v>357</v>
      </c>
      <c r="E127" s="8" t="s">
        <v>455</v>
      </c>
      <c r="F127" s="8" t="s">
        <v>358</v>
      </c>
      <c r="G127" s="8" t="s">
        <v>28</v>
      </c>
      <c r="H127" s="8" t="s">
        <v>359</v>
      </c>
      <c r="I127" s="8" t="s">
        <v>28</v>
      </c>
      <c r="J127" s="8" t="s">
        <v>360</v>
      </c>
      <c r="K127" s="8" t="s">
        <v>110</v>
      </c>
      <c r="L127" s="8" t="s">
        <v>337</v>
      </c>
      <c r="M127" s="8">
        <v>172</v>
      </c>
      <c r="N127" s="8" t="s">
        <v>49</v>
      </c>
      <c r="O127" s="8" t="s">
        <v>486</v>
      </c>
      <c r="P127" s="8" t="s">
        <v>512</v>
      </c>
      <c r="Q127" s="8" t="s">
        <v>81</v>
      </c>
      <c r="R127" s="8" t="s">
        <v>33</v>
      </c>
      <c r="S127" s="8" t="s">
        <v>361</v>
      </c>
      <c r="T127" s="8" t="s">
        <v>362</v>
      </c>
      <c r="U127" s="8" t="s">
        <v>363</v>
      </c>
      <c r="V127" s="8" t="s">
        <v>366</v>
      </c>
      <c r="W127" s="8" t="s">
        <v>367</v>
      </c>
      <c r="X127" s="8" t="s">
        <v>364</v>
      </c>
      <c r="Y127" s="8" t="s">
        <v>365</v>
      </c>
      <c r="Z127" s="8" t="s">
        <v>88</v>
      </c>
      <c r="AA127" s="16">
        <f>3.6/5.6</f>
        <v>0.6428571428571429</v>
      </c>
      <c r="AB127" s="13" t="s">
        <v>458</v>
      </c>
    </row>
    <row r="128" spans="1:28" s="5" customFormat="1" x14ac:dyDescent="0.25">
      <c r="A128" s="25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4"/>
    </row>
    <row r="129" spans="1:28" s="5" customFormat="1" x14ac:dyDescent="0.25">
      <c r="A129" s="25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4"/>
    </row>
    <row r="130" spans="1:28" s="5" customFormat="1" x14ac:dyDescent="0.25">
      <c r="A130" s="25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4"/>
    </row>
    <row r="131" spans="1:28" s="5" customFormat="1" x14ac:dyDescent="0.25">
      <c r="A131" s="23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20"/>
    </row>
    <row r="132" spans="1:28" s="5" customFormat="1" x14ac:dyDescent="0.25">
      <c r="A132" s="21">
        <v>1989</v>
      </c>
      <c r="B132" s="8" t="s">
        <v>368</v>
      </c>
      <c r="C132" s="11" t="s">
        <v>369</v>
      </c>
      <c r="D132" s="8" t="s">
        <v>370</v>
      </c>
      <c r="E132" s="8"/>
      <c r="F132" s="8" t="s">
        <v>371</v>
      </c>
      <c r="G132" s="8" t="s">
        <v>28</v>
      </c>
      <c r="H132" s="8" t="s">
        <v>29</v>
      </c>
      <c r="I132" s="8" t="s">
        <v>88</v>
      </c>
      <c r="J132" s="8"/>
      <c r="K132" s="8" t="s">
        <v>64</v>
      </c>
      <c r="L132" s="8" t="s">
        <v>372</v>
      </c>
      <c r="M132" s="8">
        <v>180</v>
      </c>
      <c r="N132" s="8"/>
      <c r="O132" s="8" t="s">
        <v>487</v>
      </c>
      <c r="P132" s="26" t="s">
        <v>219</v>
      </c>
      <c r="Q132" s="8" t="s">
        <v>373</v>
      </c>
      <c r="R132" s="8" t="s">
        <v>33</v>
      </c>
      <c r="S132" s="8"/>
      <c r="T132" s="8" t="s">
        <v>374</v>
      </c>
      <c r="U132" s="8" t="s">
        <v>375</v>
      </c>
      <c r="V132" s="8" t="s">
        <v>102</v>
      </c>
      <c r="W132" s="8" t="s">
        <v>378</v>
      </c>
      <c r="X132" s="8" t="s">
        <v>376</v>
      </c>
      <c r="Y132" s="8" t="s">
        <v>377</v>
      </c>
      <c r="Z132" s="8" t="s">
        <v>28</v>
      </c>
      <c r="AA132" s="16">
        <f>9.5/21.9</f>
        <v>0.43378995433789957</v>
      </c>
      <c r="AB132" s="13"/>
    </row>
    <row r="133" spans="1:28" s="5" customFormat="1" x14ac:dyDescent="0.25">
      <c r="A133" s="25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4"/>
    </row>
    <row r="134" spans="1:28" s="5" customFormat="1" x14ac:dyDescent="0.25">
      <c r="A134" s="25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4"/>
    </row>
    <row r="135" spans="1:28" s="5" customFormat="1" x14ac:dyDescent="0.25">
      <c r="A135" s="25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4"/>
    </row>
    <row r="136" spans="1:28" s="5" customFormat="1" x14ac:dyDescent="0.25">
      <c r="A136" s="23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20"/>
    </row>
    <row r="137" spans="1:28" s="5" customFormat="1" x14ac:dyDescent="0.25">
      <c r="A137" s="11">
        <v>2009</v>
      </c>
      <c r="B137" s="8" t="s">
        <v>379</v>
      </c>
      <c r="C137" s="11" t="s">
        <v>380</v>
      </c>
      <c r="D137" s="8" t="s">
        <v>381</v>
      </c>
      <c r="E137" s="8"/>
      <c r="F137" s="8" t="s">
        <v>382</v>
      </c>
      <c r="G137" s="8" t="s">
        <v>28</v>
      </c>
      <c r="H137" s="8" t="s">
        <v>29</v>
      </c>
      <c r="I137" s="8" t="s">
        <v>88</v>
      </c>
      <c r="J137" s="8" t="s">
        <v>216</v>
      </c>
      <c r="K137" s="8" t="s">
        <v>64</v>
      </c>
      <c r="L137" s="8" t="s">
        <v>383</v>
      </c>
      <c r="M137" s="8" t="s">
        <v>384</v>
      </c>
      <c r="N137" s="8" t="s">
        <v>385</v>
      </c>
      <c r="O137" s="8" t="s">
        <v>386</v>
      </c>
      <c r="P137" s="8" t="s">
        <v>513</v>
      </c>
      <c r="Q137" s="8" t="s">
        <v>387</v>
      </c>
      <c r="R137" s="8"/>
      <c r="S137" s="8"/>
      <c r="T137" s="8" t="s">
        <v>70</v>
      </c>
      <c r="U137" s="8" t="s">
        <v>388</v>
      </c>
      <c r="V137" s="8" t="s">
        <v>391</v>
      </c>
      <c r="W137" s="8" t="s">
        <v>225</v>
      </c>
      <c r="X137" s="8" t="s">
        <v>389</v>
      </c>
      <c r="Y137" s="8" t="s">
        <v>390</v>
      </c>
      <c r="Z137" s="8" t="s">
        <v>88</v>
      </c>
      <c r="AA137" s="16">
        <f>5.9/20</f>
        <v>0.29500000000000004</v>
      </c>
      <c r="AB137" s="13"/>
    </row>
    <row r="138" spans="1:28" s="5" customFormat="1" x14ac:dyDescent="0.25">
      <c r="A138" s="12"/>
      <c r="B138" s="9"/>
      <c r="C138" s="12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17"/>
      <c r="AB138" s="14"/>
    </row>
    <row r="139" spans="1:28" s="5" customFormat="1" x14ac:dyDescent="0.25">
      <c r="A139" s="12"/>
      <c r="B139" s="9"/>
      <c r="C139" s="12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17"/>
      <c r="AB139" s="14"/>
    </row>
    <row r="140" spans="1:28" s="5" customFormat="1" x14ac:dyDescent="0.25">
      <c r="A140" s="12"/>
      <c r="B140" s="9"/>
      <c r="C140" s="12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17"/>
      <c r="AB140" s="14"/>
    </row>
    <row r="141" spans="1:28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5"/>
    </row>
    <row r="142" spans="1:28" s="5" customFormat="1" x14ac:dyDescent="0.25">
      <c r="A142" s="21">
        <v>2008</v>
      </c>
      <c r="B142" s="8" t="s">
        <v>392</v>
      </c>
      <c r="C142" s="11" t="s">
        <v>393</v>
      </c>
      <c r="D142" s="8" t="s">
        <v>394</v>
      </c>
      <c r="E142" s="8"/>
      <c r="F142" s="8" t="s">
        <v>382</v>
      </c>
      <c r="G142" s="8" t="s">
        <v>28</v>
      </c>
      <c r="H142" s="8" t="s">
        <v>29</v>
      </c>
      <c r="I142" s="8" t="s">
        <v>88</v>
      </c>
      <c r="J142" s="8" t="s">
        <v>216</v>
      </c>
      <c r="K142" s="8" t="s">
        <v>395</v>
      </c>
      <c r="L142" s="8" t="s">
        <v>396</v>
      </c>
      <c r="M142" s="8">
        <v>78</v>
      </c>
      <c r="N142" s="8" t="s">
        <v>468</v>
      </c>
      <c r="O142" s="8" t="s">
        <v>488</v>
      </c>
      <c r="P142" s="8" t="s">
        <v>514</v>
      </c>
      <c r="Q142" s="8" t="s">
        <v>397</v>
      </c>
      <c r="R142" s="8"/>
      <c r="S142" s="8" t="s">
        <v>398</v>
      </c>
      <c r="T142" s="8" t="s">
        <v>70</v>
      </c>
      <c r="U142" s="8" t="s">
        <v>399</v>
      </c>
      <c r="V142" s="8" t="s">
        <v>391</v>
      </c>
      <c r="W142" s="8" t="s">
        <v>402</v>
      </c>
      <c r="X142" s="8" t="s">
        <v>400</v>
      </c>
      <c r="Y142" s="8" t="s">
        <v>401</v>
      </c>
      <c r="Z142" s="8" t="s">
        <v>88</v>
      </c>
      <c r="AA142" s="16">
        <f>2.5/5.3</f>
        <v>0.47169811320754718</v>
      </c>
      <c r="AB142" s="13"/>
    </row>
    <row r="143" spans="1:28" s="5" customFormat="1" x14ac:dyDescent="0.25">
      <c r="A143" s="25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4"/>
    </row>
    <row r="144" spans="1:28" s="5" customFormat="1" x14ac:dyDescent="0.25">
      <c r="A144" s="25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4"/>
    </row>
    <row r="145" spans="1:28" s="5" customFormat="1" x14ac:dyDescent="0.25">
      <c r="A145" s="25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4"/>
    </row>
    <row r="146" spans="1:28" s="5" customFormat="1" x14ac:dyDescent="0.25">
      <c r="A146" s="23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20"/>
    </row>
    <row r="147" spans="1:28" s="5" customFormat="1" x14ac:dyDescent="0.25">
      <c r="A147" s="21">
        <v>1990</v>
      </c>
      <c r="B147" s="8" t="s">
        <v>403</v>
      </c>
      <c r="C147" s="11" t="s">
        <v>404</v>
      </c>
      <c r="D147" s="8" t="s">
        <v>405</v>
      </c>
      <c r="E147" s="8"/>
      <c r="F147" s="8" t="s">
        <v>406</v>
      </c>
      <c r="G147" s="8" t="s">
        <v>88</v>
      </c>
      <c r="H147" s="8" t="s">
        <v>29</v>
      </c>
      <c r="I147" s="8" t="s">
        <v>88</v>
      </c>
      <c r="J147" s="8" t="s">
        <v>93</v>
      </c>
      <c r="K147" s="8" t="s">
        <v>407</v>
      </c>
      <c r="L147" s="8" t="s">
        <v>408</v>
      </c>
      <c r="M147" s="8">
        <v>38</v>
      </c>
      <c r="N147" s="8"/>
      <c r="O147" s="8" t="s">
        <v>58</v>
      </c>
      <c r="P147" s="8" t="s">
        <v>515</v>
      </c>
      <c r="Q147" s="8" t="s">
        <v>387</v>
      </c>
      <c r="R147" s="8" t="s">
        <v>409</v>
      </c>
      <c r="S147" s="8" t="s">
        <v>410</v>
      </c>
      <c r="T147" s="8" t="s">
        <v>411</v>
      </c>
      <c r="U147" s="8"/>
      <c r="V147" s="8" t="s">
        <v>414</v>
      </c>
      <c r="W147" s="8" t="s">
        <v>415</v>
      </c>
      <c r="X147" s="8" t="s">
        <v>412</v>
      </c>
      <c r="Y147" s="8" t="s">
        <v>413</v>
      </c>
      <c r="Z147" s="8" t="s">
        <v>88</v>
      </c>
      <c r="AA147" s="16">
        <f>66.7/69.6</f>
        <v>0.95833333333333348</v>
      </c>
      <c r="AB147" s="13"/>
    </row>
    <row r="148" spans="1:28" s="5" customFormat="1" x14ac:dyDescent="0.25">
      <c r="A148" s="22"/>
      <c r="B148" s="9"/>
      <c r="C148" s="12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17"/>
      <c r="AB148" s="14"/>
    </row>
    <row r="149" spans="1:28" s="5" customFormat="1" x14ac:dyDescent="0.25">
      <c r="A149" s="22"/>
      <c r="B149" s="9"/>
      <c r="C149" s="12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17"/>
      <c r="AB149" s="14"/>
    </row>
    <row r="150" spans="1:28" s="5" customFormat="1" x14ac:dyDescent="0.25">
      <c r="A150" s="22"/>
      <c r="B150" s="9"/>
      <c r="C150" s="12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17"/>
      <c r="AB150" s="14"/>
    </row>
    <row r="151" spans="1:28" s="5" customFormat="1" x14ac:dyDescent="0.25">
      <c r="A151" s="23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20"/>
    </row>
    <row r="152" spans="1:28" s="5" customFormat="1" x14ac:dyDescent="0.25">
      <c r="A152" s="21">
        <v>1999</v>
      </c>
      <c r="B152" s="8" t="s">
        <v>416</v>
      </c>
      <c r="C152" s="11" t="s">
        <v>417</v>
      </c>
      <c r="D152" s="8" t="s">
        <v>418</v>
      </c>
      <c r="E152" s="8"/>
      <c r="F152" s="8" t="s">
        <v>419</v>
      </c>
      <c r="G152" s="8" t="s">
        <v>28</v>
      </c>
      <c r="H152" s="8" t="s">
        <v>29</v>
      </c>
      <c r="I152" s="8" t="s">
        <v>28</v>
      </c>
      <c r="J152" s="8" t="s">
        <v>93</v>
      </c>
      <c r="K152" s="8" t="s">
        <v>420</v>
      </c>
      <c r="L152" s="8" t="s">
        <v>421</v>
      </c>
      <c r="M152" s="8" t="s">
        <v>422</v>
      </c>
      <c r="N152" s="8" t="s">
        <v>469</v>
      </c>
      <c r="O152" s="8" t="s">
        <v>489</v>
      </c>
      <c r="P152" s="8" t="s">
        <v>50</v>
      </c>
      <c r="Q152" s="8" t="s">
        <v>423</v>
      </c>
      <c r="R152" s="8" t="s">
        <v>33</v>
      </c>
      <c r="S152" s="8" t="s">
        <v>424</v>
      </c>
      <c r="T152" s="8" t="s">
        <v>425</v>
      </c>
      <c r="U152" s="8" t="s">
        <v>426</v>
      </c>
      <c r="V152" s="8" t="s">
        <v>429</v>
      </c>
      <c r="W152" s="8" t="s">
        <v>430</v>
      </c>
      <c r="X152" s="8" t="s">
        <v>427</v>
      </c>
      <c r="Y152" s="8" t="s">
        <v>428</v>
      </c>
      <c r="Z152" s="8" t="s">
        <v>28</v>
      </c>
      <c r="AA152" s="16">
        <f>7.5/26.3</f>
        <v>0.28517110266159695</v>
      </c>
      <c r="AB152" s="13"/>
    </row>
    <row r="153" spans="1:28" s="5" customFormat="1" x14ac:dyDescent="0.25">
      <c r="A153" s="25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4"/>
    </row>
    <row r="154" spans="1:28" s="5" customFormat="1" x14ac:dyDescent="0.25">
      <c r="A154" s="25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4"/>
    </row>
    <row r="155" spans="1:28" s="5" customFormat="1" x14ac:dyDescent="0.25">
      <c r="A155" s="25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4"/>
    </row>
    <row r="156" spans="1:28" s="5" customFormat="1" x14ac:dyDescent="0.25">
      <c r="A156" s="23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20"/>
    </row>
    <row r="157" spans="1:28" s="5" customFormat="1" x14ac:dyDescent="0.25">
      <c r="A157" s="21">
        <v>2008</v>
      </c>
      <c r="B157" s="8" t="s">
        <v>431</v>
      </c>
      <c r="C157" s="11" t="s">
        <v>432</v>
      </c>
      <c r="D157" s="8" t="s">
        <v>433</v>
      </c>
      <c r="E157" s="8"/>
      <c r="F157" s="8" t="s">
        <v>177</v>
      </c>
      <c r="G157" s="8" t="s">
        <v>28</v>
      </c>
      <c r="H157" s="8" t="s">
        <v>29</v>
      </c>
      <c r="I157" s="8" t="s">
        <v>28</v>
      </c>
      <c r="J157" s="8" t="s">
        <v>434</v>
      </c>
      <c r="K157" s="8" t="s">
        <v>64</v>
      </c>
      <c r="L157" s="8" t="s">
        <v>435</v>
      </c>
      <c r="M157" s="8" t="s">
        <v>436</v>
      </c>
      <c r="N157" s="8"/>
      <c r="O157" s="8"/>
      <c r="P157" s="8" t="s">
        <v>516</v>
      </c>
      <c r="Q157" s="8" t="s">
        <v>517</v>
      </c>
      <c r="R157" s="8" t="s">
        <v>245</v>
      </c>
      <c r="S157" s="8" t="s">
        <v>437</v>
      </c>
      <c r="T157" s="8" t="s">
        <v>438</v>
      </c>
      <c r="U157" s="8" t="s">
        <v>439</v>
      </c>
      <c r="V157" s="8" t="s">
        <v>317</v>
      </c>
      <c r="W157" s="8" t="s">
        <v>441</v>
      </c>
      <c r="X157" s="8" t="s">
        <v>389</v>
      </c>
      <c r="Y157" s="8" t="s">
        <v>440</v>
      </c>
      <c r="Z157" s="8" t="s">
        <v>28</v>
      </c>
      <c r="AA157" s="16">
        <f>5.9/27.6</f>
        <v>0.21376811594202899</v>
      </c>
      <c r="AB157" s="13"/>
    </row>
    <row r="158" spans="1:28" s="5" customFormat="1" x14ac:dyDescent="0.25">
      <c r="A158" s="22"/>
      <c r="B158" s="9"/>
      <c r="C158" s="12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17"/>
      <c r="AB158" s="14"/>
    </row>
    <row r="159" spans="1:28" s="5" customFormat="1" x14ac:dyDescent="0.25">
      <c r="A159" s="22"/>
      <c r="B159" s="9"/>
      <c r="C159" s="12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17"/>
      <c r="AB159" s="14"/>
    </row>
    <row r="160" spans="1:28" s="5" customFormat="1" x14ac:dyDescent="0.25">
      <c r="A160" s="25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4"/>
    </row>
    <row r="161" spans="1:28" s="5" customFormat="1" x14ac:dyDescent="0.25">
      <c r="A161" s="23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20"/>
    </row>
  </sheetData>
  <mergeCells count="896">
    <mergeCell ref="V2:V6"/>
    <mergeCell ref="Y2:Y6"/>
    <mergeCell ref="X2:X6"/>
    <mergeCell ref="U2:U6"/>
    <mergeCell ref="AA7:AA11"/>
    <mergeCell ref="AB7:AB11"/>
    <mergeCell ref="AB2:AB6"/>
    <mergeCell ref="AA2:AA6"/>
    <mergeCell ref="Z2:Z6"/>
    <mergeCell ref="W2:W6"/>
    <mergeCell ref="U7:U11"/>
    <mergeCell ref="X7:X11"/>
    <mergeCell ref="Y7:Y11"/>
    <mergeCell ref="V7:V11"/>
    <mergeCell ref="W7:W11"/>
    <mergeCell ref="Z7:Z11"/>
    <mergeCell ref="AA17:AA21"/>
    <mergeCell ref="AB17:AB21"/>
    <mergeCell ref="U12:U16"/>
    <mergeCell ref="X12:X16"/>
    <mergeCell ref="Y12:Y16"/>
    <mergeCell ref="V12:V16"/>
    <mergeCell ref="W12:W16"/>
    <mergeCell ref="Z12:Z16"/>
    <mergeCell ref="AA12:AA16"/>
    <mergeCell ref="AB12:AB16"/>
    <mergeCell ref="U17:U21"/>
    <mergeCell ref="X17:X21"/>
    <mergeCell ref="Y17:Y21"/>
    <mergeCell ref="V17:V21"/>
    <mergeCell ref="W17:W21"/>
    <mergeCell ref="Z17:Z21"/>
    <mergeCell ref="U27:U31"/>
    <mergeCell ref="X27:X31"/>
    <mergeCell ref="Y27:Y31"/>
    <mergeCell ref="V27:V31"/>
    <mergeCell ref="W27:W31"/>
    <mergeCell ref="Z27:Z31"/>
    <mergeCell ref="AA27:AA31"/>
    <mergeCell ref="AB27:AB31"/>
    <mergeCell ref="U22:U26"/>
    <mergeCell ref="X22:X26"/>
    <mergeCell ref="Y22:Y26"/>
    <mergeCell ref="V22:V26"/>
    <mergeCell ref="W22:W26"/>
    <mergeCell ref="Z22:Z26"/>
    <mergeCell ref="AA22:AA26"/>
    <mergeCell ref="AB22:AB26"/>
    <mergeCell ref="U32:U36"/>
    <mergeCell ref="X32:X36"/>
    <mergeCell ref="Y32:Y36"/>
    <mergeCell ref="V32:V36"/>
    <mergeCell ref="AA42:AA46"/>
    <mergeCell ref="W32:W36"/>
    <mergeCell ref="Z32:Z36"/>
    <mergeCell ref="AA32:AA36"/>
    <mergeCell ref="AB32:AB36"/>
    <mergeCell ref="AB42:AB46"/>
    <mergeCell ref="AB37:AB41"/>
    <mergeCell ref="AA37:AA41"/>
    <mergeCell ref="Z37:Z41"/>
    <mergeCell ref="W37:W41"/>
    <mergeCell ref="U42:U46"/>
    <mergeCell ref="X42:X46"/>
    <mergeCell ref="Y42:Y46"/>
    <mergeCell ref="V42:V46"/>
    <mergeCell ref="W42:W46"/>
    <mergeCell ref="Z42:Z46"/>
    <mergeCell ref="V37:V41"/>
    <mergeCell ref="Y37:Y41"/>
    <mergeCell ref="X37:X41"/>
    <mergeCell ref="U37:U41"/>
    <mergeCell ref="AA52:AA56"/>
    <mergeCell ref="AB52:AB56"/>
    <mergeCell ref="U47:U51"/>
    <mergeCell ref="X47:X51"/>
    <mergeCell ref="Y47:Y51"/>
    <mergeCell ref="V47:V51"/>
    <mergeCell ref="W47:W51"/>
    <mergeCell ref="Z47:Z51"/>
    <mergeCell ref="AA47:AA51"/>
    <mergeCell ref="AB47:AB51"/>
    <mergeCell ref="U52:U56"/>
    <mergeCell ref="X52:X56"/>
    <mergeCell ref="Y52:Y56"/>
    <mergeCell ref="V52:V56"/>
    <mergeCell ref="W52:W56"/>
    <mergeCell ref="Z52:Z56"/>
    <mergeCell ref="AA62:AA66"/>
    <mergeCell ref="AB62:AB66"/>
    <mergeCell ref="U57:U61"/>
    <mergeCell ref="X57:X61"/>
    <mergeCell ref="Y57:Y61"/>
    <mergeCell ref="V57:V61"/>
    <mergeCell ref="W57:W61"/>
    <mergeCell ref="Z57:Z61"/>
    <mergeCell ref="AA57:AA61"/>
    <mergeCell ref="AB57:AB61"/>
    <mergeCell ref="U62:U66"/>
    <mergeCell ref="X62:X66"/>
    <mergeCell ref="Y62:Y66"/>
    <mergeCell ref="V62:V66"/>
    <mergeCell ref="W62:W66"/>
    <mergeCell ref="Z62:Z66"/>
    <mergeCell ref="U72:U76"/>
    <mergeCell ref="X72:X76"/>
    <mergeCell ref="Y72:Y76"/>
    <mergeCell ref="V72:V76"/>
    <mergeCell ref="W72:W76"/>
    <mergeCell ref="Z72:Z76"/>
    <mergeCell ref="AA72:AA76"/>
    <mergeCell ref="AB72:AB76"/>
    <mergeCell ref="U67:U71"/>
    <mergeCell ref="X67:X71"/>
    <mergeCell ref="Y67:Y71"/>
    <mergeCell ref="V67:V71"/>
    <mergeCell ref="W67:W71"/>
    <mergeCell ref="Z67:Z71"/>
    <mergeCell ref="AA67:AA71"/>
    <mergeCell ref="AB67:AB71"/>
    <mergeCell ref="X87:X91"/>
    <mergeCell ref="U87:U91"/>
    <mergeCell ref="U77:U81"/>
    <mergeCell ref="X77:X81"/>
    <mergeCell ref="Y77:Y81"/>
    <mergeCell ref="V77:V81"/>
    <mergeCell ref="AB87:AB91"/>
    <mergeCell ref="AA87:AA91"/>
    <mergeCell ref="Z87:Z91"/>
    <mergeCell ref="W87:W91"/>
    <mergeCell ref="V87:V91"/>
    <mergeCell ref="Y87:Y91"/>
    <mergeCell ref="W77:W81"/>
    <mergeCell ref="Z77:Z81"/>
    <mergeCell ref="AA77:AA81"/>
    <mergeCell ref="AB77:AB81"/>
    <mergeCell ref="AB82:AB86"/>
    <mergeCell ref="AA82:AA86"/>
    <mergeCell ref="Z82:Z86"/>
    <mergeCell ref="W82:W86"/>
    <mergeCell ref="V82:V86"/>
    <mergeCell ref="Y82:Y86"/>
    <mergeCell ref="X82:X86"/>
    <mergeCell ref="U82:U86"/>
    <mergeCell ref="AA97:AA101"/>
    <mergeCell ref="AB97:AB101"/>
    <mergeCell ref="U92:U96"/>
    <mergeCell ref="X92:X96"/>
    <mergeCell ref="Y92:Y96"/>
    <mergeCell ref="V92:V96"/>
    <mergeCell ref="W92:W96"/>
    <mergeCell ref="Z92:Z96"/>
    <mergeCell ref="AA92:AA96"/>
    <mergeCell ref="AB92:AB96"/>
    <mergeCell ref="U97:U101"/>
    <mergeCell ref="X97:X101"/>
    <mergeCell ref="Y97:Y101"/>
    <mergeCell ref="V97:V101"/>
    <mergeCell ref="W97:W101"/>
    <mergeCell ref="Z97:Z101"/>
    <mergeCell ref="AA107:AA111"/>
    <mergeCell ref="AB107:AB111"/>
    <mergeCell ref="U102:U106"/>
    <mergeCell ref="X102:X106"/>
    <mergeCell ref="Y102:Y106"/>
    <mergeCell ref="V102:V106"/>
    <mergeCell ref="W102:W106"/>
    <mergeCell ref="Z102:Z106"/>
    <mergeCell ref="AA102:AA106"/>
    <mergeCell ref="AB102:AB106"/>
    <mergeCell ref="U107:U111"/>
    <mergeCell ref="X107:X111"/>
    <mergeCell ref="Y107:Y111"/>
    <mergeCell ref="V107:V111"/>
    <mergeCell ref="W107:W111"/>
    <mergeCell ref="Z107:Z111"/>
    <mergeCell ref="AA117:AA121"/>
    <mergeCell ref="AB117:AB121"/>
    <mergeCell ref="U112:U116"/>
    <mergeCell ref="X112:X116"/>
    <mergeCell ref="Y112:Y116"/>
    <mergeCell ref="V112:V116"/>
    <mergeCell ref="W112:W116"/>
    <mergeCell ref="Z112:Z116"/>
    <mergeCell ref="AA112:AA116"/>
    <mergeCell ref="AB112:AB116"/>
    <mergeCell ref="U117:U121"/>
    <mergeCell ref="X117:X121"/>
    <mergeCell ref="Y117:Y121"/>
    <mergeCell ref="V117:V121"/>
    <mergeCell ref="W117:W121"/>
    <mergeCell ref="Z117:Z121"/>
    <mergeCell ref="AA127:AA131"/>
    <mergeCell ref="U122:U126"/>
    <mergeCell ref="X122:X126"/>
    <mergeCell ref="Y122:Y126"/>
    <mergeCell ref="V122:V126"/>
    <mergeCell ref="W122:W126"/>
    <mergeCell ref="Z122:Z126"/>
    <mergeCell ref="AA122:AA126"/>
    <mergeCell ref="U127:U131"/>
    <mergeCell ref="X127:X131"/>
    <mergeCell ref="Y127:Y131"/>
    <mergeCell ref="V127:V131"/>
    <mergeCell ref="W127:W131"/>
    <mergeCell ref="Z127:Z131"/>
    <mergeCell ref="U142:U146"/>
    <mergeCell ref="X142:X146"/>
    <mergeCell ref="Y142:Y146"/>
    <mergeCell ref="V142:V146"/>
    <mergeCell ref="W142:W146"/>
    <mergeCell ref="Z142:Z146"/>
    <mergeCell ref="AA142:AA146"/>
    <mergeCell ref="AB142:AB146"/>
    <mergeCell ref="U132:U136"/>
    <mergeCell ref="X132:X136"/>
    <mergeCell ref="Y132:Y136"/>
    <mergeCell ref="V132:V136"/>
    <mergeCell ref="W132:W136"/>
    <mergeCell ref="Z132:Z136"/>
    <mergeCell ref="AA132:AA136"/>
    <mergeCell ref="AB132:AB136"/>
    <mergeCell ref="U147:U151"/>
    <mergeCell ref="X147:X151"/>
    <mergeCell ref="Y147:Y151"/>
    <mergeCell ref="V147:V151"/>
    <mergeCell ref="AA157:AA161"/>
    <mergeCell ref="W147:W151"/>
    <mergeCell ref="Z147:Z151"/>
    <mergeCell ref="AA147:AA151"/>
    <mergeCell ref="AB147:AB151"/>
    <mergeCell ref="AB157:AB161"/>
    <mergeCell ref="AB152:AB156"/>
    <mergeCell ref="AA152:AA156"/>
    <mergeCell ref="Z152:Z156"/>
    <mergeCell ref="W152:W156"/>
    <mergeCell ref="U157:U161"/>
    <mergeCell ref="X157:X161"/>
    <mergeCell ref="Y157:Y161"/>
    <mergeCell ref="V157:V161"/>
    <mergeCell ref="W157:W161"/>
    <mergeCell ref="Z157:Z161"/>
    <mergeCell ref="V152:V156"/>
    <mergeCell ref="Y152:Y156"/>
    <mergeCell ref="X152:X156"/>
    <mergeCell ref="U152:U156"/>
    <mergeCell ref="T157:T161"/>
    <mergeCell ref="S157:S161"/>
    <mergeCell ref="R157:R161"/>
    <mergeCell ref="P132:P136"/>
    <mergeCell ref="Q142:Q146"/>
    <mergeCell ref="R142:R146"/>
    <mergeCell ref="S142:S146"/>
    <mergeCell ref="T142:T146"/>
    <mergeCell ref="T147:T151"/>
    <mergeCell ref="S147:S151"/>
    <mergeCell ref="R147:R151"/>
    <mergeCell ref="Q147:Q151"/>
    <mergeCell ref="T132:T136"/>
    <mergeCell ref="R132:R136"/>
    <mergeCell ref="S132:S136"/>
    <mergeCell ref="Q132:Q136"/>
    <mergeCell ref="T122:T126"/>
    <mergeCell ref="P112:P116"/>
    <mergeCell ref="Q112:Q116"/>
    <mergeCell ref="R112:R116"/>
    <mergeCell ref="S112:S116"/>
    <mergeCell ref="T112:T116"/>
    <mergeCell ref="P152:P156"/>
    <mergeCell ref="Q152:Q156"/>
    <mergeCell ref="R152:R156"/>
    <mergeCell ref="S152:S156"/>
    <mergeCell ref="T152:T156"/>
    <mergeCell ref="Q127:Q131"/>
    <mergeCell ref="R127:R131"/>
    <mergeCell ref="S127:S131"/>
    <mergeCell ref="T127:T131"/>
    <mergeCell ref="T97:T101"/>
    <mergeCell ref="P102:P106"/>
    <mergeCell ref="Q102:Q106"/>
    <mergeCell ref="R102:R106"/>
    <mergeCell ref="S102:S106"/>
    <mergeCell ref="T102:T106"/>
    <mergeCell ref="P107:P111"/>
    <mergeCell ref="Q107:Q111"/>
    <mergeCell ref="R107:R111"/>
    <mergeCell ref="S107:S111"/>
    <mergeCell ref="T107:T111"/>
    <mergeCell ref="P117:P121"/>
    <mergeCell ref="P122:P126"/>
    <mergeCell ref="Q117:Q121"/>
    <mergeCell ref="R117:R121"/>
    <mergeCell ref="S117:S121"/>
    <mergeCell ref="T117:T121"/>
    <mergeCell ref="Q122:Q126"/>
    <mergeCell ref="R122:R126"/>
    <mergeCell ref="S122:S126"/>
    <mergeCell ref="T92:T96"/>
    <mergeCell ref="Q77:Q81"/>
    <mergeCell ref="P72:P76"/>
    <mergeCell ref="P77:P81"/>
    <mergeCell ref="R77:R81"/>
    <mergeCell ref="S77:S81"/>
    <mergeCell ref="T77:T81"/>
    <mergeCell ref="Q67:Q71"/>
    <mergeCell ref="R67:R71"/>
    <mergeCell ref="S67:S71"/>
    <mergeCell ref="T67:T71"/>
    <mergeCell ref="Q72:Q76"/>
    <mergeCell ref="R72:R76"/>
    <mergeCell ref="S72:S76"/>
    <mergeCell ref="T72:T76"/>
    <mergeCell ref="T82:T86"/>
    <mergeCell ref="T57:T61"/>
    <mergeCell ref="Q62:Q66"/>
    <mergeCell ref="R62:R66"/>
    <mergeCell ref="S62:S66"/>
    <mergeCell ref="T62:T66"/>
    <mergeCell ref="Q47:Q51"/>
    <mergeCell ref="R47:R51"/>
    <mergeCell ref="P67:P71"/>
    <mergeCell ref="T87:T91"/>
    <mergeCell ref="S87:S91"/>
    <mergeCell ref="R87:R91"/>
    <mergeCell ref="P47:P51"/>
    <mergeCell ref="S47:S51"/>
    <mergeCell ref="T47:T51"/>
    <mergeCell ref="R52:R56"/>
    <mergeCell ref="S52:S56"/>
    <mergeCell ref="T52:T56"/>
    <mergeCell ref="P52:P56"/>
    <mergeCell ref="Q52:Q56"/>
    <mergeCell ref="S82:S86"/>
    <mergeCell ref="R82:R86"/>
    <mergeCell ref="Q82:Q86"/>
    <mergeCell ref="P82:P86"/>
    <mergeCell ref="P57:P61"/>
    <mergeCell ref="T37:T41"/>
    <mergeCell ref="S37:S41"/>
    <mergeCell ref="R37:R41"/>
    <mergeCell ref="Q42:Q46"/>
    <mergeCell ref="R42:R46"/>
    <mergeCell ref="S42:S46"/>
    <mergeCell ref="T42:T46"/>
    <mergeCell ref="Q37:Q41"/>
    <mergeCell ref="P42:P46"/>
    <mergeCell ref="Q32:Q36"/>
    <mergeCell ref="R32:R36"/>
    <mergeCell ref="S32:S36"/>
    <mergeCell ref="T32:T36"/>
    <mergeCell ref="Q17:Q21"/>
    <mergeCell ref="R17:R21"/>
    <mergeCell ref="S17:S21"/>
    <mergeCell ref="T17:T21"/>
    <mergeCell ref="Q22:Q26"/>
    <mergeCell ref="R22:R26"/>
    <mergeCell ref="S22:S26"/>
    <mergeCell ref="T22:T26"/>
    <mergeCell ref="S2:S6"/>
    <mergeCell ref="S7:S11"/>
    <mergeCell ref="S12:S16"/>
    <mergeCell ref="T2:T6"/>
    <mergeCell ref="T7:T11"/>
    <mergeCell ref="T12:T16"/>
    <mergeCell ref="M7:M11"/>
    <mergeCell ref="R27:R31"/>
    <mergeCell ref="S27:S31"/>
    <mergeCell ref="T27:T31"/>
    <mergeCell ref="N27:N31"/>
    <mergeCell ref="L7:L11"/>
    <mergeCell ref="L2:L6"/>
    <mergeCell ref="M2:M6"/>
    <mergeCell ref="Q2:Q6"/>
    <mergeCell ref="R2:R6"/>
    <mergeCell ref="Q7:Q11"/>
    <mergeCell ref="R7:R11"/>
    <mergeCell ref="L22:L26"/>
    <mergeCell ref="M22:M26"/>
    <mergeCell ref="M17:M21"/>
    <mergeCell ref="L17:L21"/>
    <mergeCell ref="L12:L16"/>
    <mergeCell ref="M12:M16"/>
    <mergeCell ref="N2:N6"/>
    <mergeCell ref="N7:N11"/>
    <mergeCell ref="O2:O6"/>
    <mergeCell ref="P22:P26"/>
    <mergeCell ref="N12:N16"/>
    <mergeCell ref="N17:N21"/>
    <mergeCell ref="N22:N26"/>
    <mergeCell ref="P2:P6"/>
    <mergeCell ref="R12:R16"/>
    <mergeCell ref="Q12:Q16"/>
    <mergeCell ref="M37:M41"/>
    <mergeCell ref="L37:L41"/>
    <mergeCell ref="L32:L36"/>
    <mergeCell ref="M32:M36"/>
    <mergeCell ref="M27:M31"/>
    <mergeCell ref="L27:L31"/>
    <mergeCell ref="L52:L56"/>
    <mergeCell ref="M52:M56"/>
    <mergeCell ref="M47:M51"/>
    <mergeCell ref="L47:L51"/>
    <mergeCell ref="L42:L46"/>
    <mergeCell ref="M42:M46"/>
    <mergeCell ref="L107:L111"/>
    <mergeCell ref="M107:M111"/>
    <mergeCell ref="L67:L71"/>
    <mergeCell ref="M67:M71"/>
    <mergeCell ref="M62:M66"/>
    <mergeCell ref="L62:L66"/>
    <mergeCell ref="L57:L61"/>
    <mergeCell ref="M57:M61"/>
    <mergeCell ref="L87:L91"/>
    <mergeCell ref="M87:M91"/>
    <mergeCell ref="L77:L81"/>
    <mergeCell ref="M77:M81"/>
    <mergeCell ref="M72:M76"/>
    <mergeCell ref="L72:L76"/>
    <mergeCell ref="M82:M86"/>
    <mergeCell ref="L82:L86"/>
    <mergeCell ref="G157:G161"/>
    <mergeCell ref="H157:H161"/>
    <mergeCell ref="I157:I161"/>
    <mergeCell ref="J157:J161"/>
    <mergeCell ref="K157:K161"/>
    <mergeCell ref="L157:L161"/>
    <mergeCell ref="G147:G151"/>
    <mergeCell ref="H147:H151"/>
    <mergeCell ref="I147:I151"/>
    <mergeCell ref="J147:J151"/>
    <mergeCell ref="K147:K151"/>
    <mergeCell ref="K152:K156"/>
    <mergeCell ref="J152:J156"/>
    <mergeCell ref="I152:I156"/>
    <mergeCell ref="H152:H156"/>
    <mergeCell ref="G152:G156"/>
    <mergeCell ref="L152:L156"/>
    <mergeCell ref="L147:L151"/>
    <mergeCell ref="G132:G136"/>
    <mergeCell ref="G142:G146"/>
    <mergeCell ref="H142:H146"/>
    <mergeCell ref="I142:I146"/>
    <mergeCell ref="J142:J146"/>
    <mergeCell ref="K142:K146"/>
    <mergeCell ref="K122:K126"/>
    <mergeCell ref="K127:K131"/>
    <mergeCell ref="K132:K136"/>
    <mergeCell ref="J132:J136"/>
    <mergeCell ref="I132:I136"/>
    <mergeCell ref="H132:H136"/>
    <mergeCell ref="G122:G126"/>
    <mergeCell ref="H122:H126"/>
    <mergeCell ref="I122:I126"/>
    <mergeCell ref="J122:J126"/>
    <mergeCell ref="G127:G131"/>
    <mergeCell ref="H127:H131"/>
    <mergeCell ref="I127:I131"/>
    <mergeCell ref="J127:J131"/>
    <mergeCell ref="H137:H141"/>
    <mergeCell ref="G137:G141"/>
    <mergeCell ref="J107:J111"/>
    <mergeCell ref="J112:J116"/>
    <mergeCell ref="J117:J121"/>
    <mergeCell ref="I117:I121"/>
    <mergeCell ref="H117:H121"/>
    <mergeCell ref="G117:G121"/>
    <mergeCell ref="G107:G111"/>
    <mergeCell ref="G112:G116"/>
    <mergeCell ref="H107:H111"/>
    <mergeCell ref="H112:H116"/>
    <mergeCell ref="I107:I111"/>
    <mergeCell ref="I112:I116"/>
    <mergeCell ref="H92:H96"/>
    <mergeCell ref="H97:H101"/>
    <mergeCell ref="H102:H106"/>
    <mergeCell ref="G92:G96"/>
    <mergeCell ref="G97:G101"/>
    <mergeCell ref="G102:G106"/>
    <mergeCell ref="J92:J96"/>
    <mergeCell ref="J97:J101"/>
    <mergeCell ref="J102:J106"/>
    <mergeCell ref="I92:I96"/>
    <mergeCell ref="I97:I101"/>
    <mergeCell ref="I102:I106"/>
    <mergeCell ref="G87:G91"/>
    <mergeCell ref="H87:H91"/>
    <mergeCell ref="I87:I91"/>
    <mergeCell ref="J87:J91"/>
    <mergeCell ref="K82:K86"/>
    <mergeCell ref="J82:J86"/>
    <mergeCell ref="I82:I86"/>
    <mergeCell ref="H82:H86"/>
    <mergeCell ref="G82:G86"/>
    <mergeCell ref="G72:G76"/>
    <mergeCell ref="H72:H76"/>
    <mergeCell ref="I72:I76"/>
    <mergeCell ref="J72:J76"/>
    <mergeCell ref="K72:K76"/>
    <mergeCell ref="G77:G81"/>
    <mergeCell ref="H77:H81"/>
    <mergeCell ref="I77:I81"/>
    <mergeCell ref="J77:J81"/>
    <mergeCell ref="K77:K81"/>
    <mergeCell ref="G62:G66"/>
    <mergeCell ref="H62:H66"/>
    <mergeCell ref="I62:I66"/>
    <mergeCell ref="J62:J66"/>
    <mergeCell ref="K62:K66"/>
    <mergeCell ref="K67:K71"/>
    <mergeCell ref="J67:J71"/>
    <mergeCell ref="I67:I71"/>
    <mergeCell ref="H67:H71"/>
    <mergeCell ref="G67:G71"/>
    <mergeCell ref="K52:K56"/>
    <mergeCell ref="J52:J56"/>
    <mergeCell ref="I52:I56"/>
    <mergeCell ref="H52:H56"/>
    <mergeCell ref="G52:G56"/>
    <mergeCell ref="G57:G61"/>
    <mergeCell ref="H57:H61"/>
    <mergeCell ref="I57:I61"/>
    <mergeCell ref="J57:J61"/>
    <mergeCell ref="K57:K61"/>
    <mergeCell ref="K42:K46"/>
    <mergeCell ref="K47:K51"/>
    <mergeCell ref="J47:J51"/>
    <mergeCell ref="J42:J46"/>
    <mergeCell ref="I42:I46"/>
    <mergeCell ref="I47:I51"/>
    <mergeCell ref="G37:G41"/>
    <mergeCell ref="H32:H36"/>
    <mergeCell ref="H37:H41"/>
    <mergeCell ref="I32:I36"/>
    <mergeCell ref="I37:I41"/>
    <mergeCell ref="J32:J36"/>
    <mergeCell ref="J37:J41"/>
    <mergeCell ref="H47:H51"/>
    <mergeCell ref="H42:H46"/>
    <mergeCell ref="G42:G46"/>
    <mergeCell ref="G47:G51"/>
    <mergeCell ref="I17:I21"/>
    <mergeCell ref="J17:J21"/>
    <mergeCell ref="K17:K21"/>
    <mergeCell ref="G22:G26"/>
    <mergeCell ref="H22:H26"/>
    <mergeCell ref="I22:I26"/>
    <mergeCell ref="J22:J26"/>
    <mergeCell ref="K22:K26"/>
    <mergeCell ref="K37:K41"/>
    <mergeCell ref="F2:F6"/>
    <mergeCell ref="G2:G6"/>
    <mergeCell ref="H2:H6"/>
    <mergeCell ref="I2:I6"/>
    <mergeCell ref="J2:J6"/>
    <mergeCell ref="K2:K6"/>
    <mergeCell ref="F32:F36"/>
    <mergeCell ref="F27:F31"/>
    <mergeCell ref="F22:F26"/>
    <mergeCell ref="F17:F21"/>
    <mergeCell ref="F12:F16"/>
    <mergeCell ref="F7:F11"/>
    <mergeCell ref="G7:G11"/>
    <mergeCell ref="H7:H11"/>
    <mergeCell ref="I7:I11"/>
    <mergeCell ref="J7:J11"/>
    <mergeCell ref="K7:K11"/>
    <mergeCell ref="K12:K16"/>
    <mergeCell ref="J12:J16"/>
    <mergeCell ref="I12:I16"/>
    <mergeCell ref="H12:H16"/>
    <mergeCell ref="G12:G16"/>
    <mergeCell ref="K27:K31"/>
    <mergeCell ref="J27:J31"/>
    <mergeCell ref="F67:F71"/>
    <mergeCell ref="F62:F66"/>
    <mergeCell ref="F57:F61"/>
    <mergeCell ref="F52:F56"/>
    <mergeCell ref="F47:F51"/>
    <mergeCell ref="F37:F41"/>
    <mergeCell ref="F42:F46"/>
    <mergeCell ref="F102:F106"/>
    <mergeCell ref="F97:F101"/>
    <mergeCell ref="F92:F96"/>
    <mergeCell ref="F87:F91"/>
    <mergeCell ref="F77:F81"/>
    <mergeCell ref="F72:F76"/>
    <mergeCell ref="F82:F86"/>
    <mergeCell ref="F132:F136"/>
    <mergeCell ref="F127:F131"/>
    <mergeCell ref="F122:F126"/>
    <mergeCell ref="F117:F121"/>
    <mergeCell ref="F112:F116"/>
    <mergeCell ref="F107:F111"/>
    <mergeCell ref="E142:E146"/>
    <mergeCell ref="E147:E151"/>
    <mergeCell ref="E157:E161"/>
    <mergeCell ref="E152:E156"/>
    <mergeCell ref="F157:F161"/>
    <mergeCell ref="F152:F156"/>
    <mergeCell ref="F147:F151"/>
    <mergeCell ref="F142:F146"/>
    <mergeCell ref="E107:E111"/>
    <mergeCell ref="E112:E116"/>
    <mergeCell ref="E117:E121"/>
    <mergeCell ref="E122:E126"/>
    <mergeCell ref="E127:E131"/>
    <mergeCell ref="E132:E136"/>
    <mergeCell ref="F137:F141"/>
    <mergeCell ref="E137:E141"/>
    <mergeCell ref="E72:E76"/>
    <mergeCell ref="E77:E81"/>
    <mergeCell ref="E87:E91"/>
    <mergeCell ref="E92:E96"/>
    <mergeCell ref="E97:E101"/>
    <mergeCell ref="E102:E106"/>
    <mergeCell ref="E42:E46"/>
    <mergeCell ref="E47:E51"/>
    <mergeCell ref="E52:E56"/>
    <mergeCell ref="E57:E61"/>
    <mergeCell ref="E62:E66"/>
    <mergeCell ref="E67:E71"/>
    <mergeCell ref="E82:E86"/>
    <mergeCell ref="D152:D156"/>
    <mergeCell ref="D157:D161"/>
    <mergeCell ref="E2:E6"/>
    <mergeCell ref="E7:E11"/>
    <mergeCell ref="E12:E16"/>
    <mergeCell ref="E17:E21"/>
    <mergeCell ref="E22:E26"/>
    <mergeCell ref="E27:E31"/>
    <mergeCell ref="E32:E36"/>
    <mergeCell ref="E37:E41"/>
    <mergeCell ref="D117:D121"/>
    <mergeCell ref="D122:D126"/>
    <mergeCell ref="D127:D131"/>
    <mergeCell ref="D132:D136"/>
    <mergeCell ref="D142:D146"/>
    <mergeCell ref="D147:D151"/>
    <mergeCell ref="D87:D91"/>
    <mergeCell ref="D92:D96"/>
    <mergeCell ref="D97:D101"/>
    <mergeCell ref="D102:D106"/>
    <mergeCell ref="D107:D111"/>
    <mergeCell ref="D112:D116"/>
    <mergeCell ref="D52:D56"/>
    <mergeCell ref="D57:D61"/>
    <mergeCell ref="D67:D71"/>
    <mergeCell ref="D72:D76"/>
    <mergeCell ref="D77:D81"/>
    <mergeCell ref="D22:D26"/>
    <mergeCell ref="D27:D31"/>
    <mergeCell ref="D32:D36"/>
    <mergeCell ref="D37:D41"/>
    <mergeCell ref="D42:D46"/>
    <mergeCell ref="D47:D51"/>
    <mergeCell ref="C12:C16"/>
    <mergeCell ref="C7:C11"/>
    <mergeCell ref="C2:C6"/>
    <mergeCell ref="D2:D6"/>
    <mergeCell ref="D7:D11"/>
    <mergeCell ref="D12:D16"/>
    <mergeCell ref="D17:D21"/>
    <mergeCell ref="C47:C51"/>
    <mergeCell ref="C42:C46"/>
    <mergeCell ref="C32:C36"/>
    <mergeCell ref="C37:C41"/>
    <mergeCell ref="C27:C31"/>
    <mergeCell ref="C22:C26"/>
    <mergeCell ref="C77:C81"/>
    <mergeCell ref="C72:C76"/>
    <mergeCell ref="C67:C71"/>
    <mergeCell ref="C62:C66"/>
    <mergeCell ref="C57:C61"/>
    <mergeCell ref="C52:C56"/>
    <mergeCell ref="C112:C116"/>
    <mergeCell ref="C107:C111"/>
    <mergeCell ref="C102:C106"/>
    <mergeCell ref="C87:C91"/>
    <mergeCell ref="C92:C96"/>
    <mergeCell ref="C97:C101"/>
    <mergeCell ref="C147:C151"/>
    <mergeCell ref="C142:C146"/>
    <mergeCell ref="C132:C136"/>
    <mergeCell ref="C127:C131"/>
    <mergeCell ref="C122:C126"/>
    <mergeCell ref="C117:C121"/>
    <mergeCell ref="A152:A156"/>
    <mergeCell ref="B152:B156"/>
    <mergeCell ref="B157:B161"/>
    <mergeCell ref="A157:A161"/>
    <mergeCell ref="C157:C161"/>
    <mergeCell ref="C152:C156"/>
    <mergeCell ref="A127:A131"/>
    <mergeCell ref="B127:B131"/>
    <mergeCell ref="B132:B136"/>
    <mergeCell ref="A132:A136"/>
    <mergeCell ref="A147:A151"/>
    <mergeCell ref="B147:B151"/>
    <mergeCell ref="A142:A146"/>
    <mergeCell ref="B142:B146"/>
    <mergeCell ref="A112:A116"/>
    <mergeCell ref="B112:B116"/>
    <mergeCell ref="A117:A121"/>
    <mergeCell ref="B117:B121"/>
    <mergeCell ref="A122:A126"/>
    <mergeCell ref="B122:B126"/>
    <mergeCell ref="A97:A101"/>
    <mergeCell ref="B97:B101"/>
    <mergeCell ref="A102:A106"/>
    <mergeCell ref="B102:B106"/>
    <mergeCell ref="A107:A111"/>
    <mergeCell ref="B107:B111"/>
    <mergeCell ref="A77:A81"/>
    <mergeCell ref="B77:B81"/>
    <mergeCell ref="A87:A91"/>
    <mergeCell ref="B87:B91"/>
    <mergeCell ref="A92:A96"/>
    <mergeCell ref="B92:B96"/>
    <mergeCell ref="A62:A66"/>
    <mergeCell ref="B62:B66"/>
    <mergeCell ref="A67:A71"/>
    <mergeCell ref="B67:B71"/>
    <mergeCell ref="A72:A76"/>
    <mergeCell ref="B72:B76"/>
    <mergeCell ref="B2:B6"/>
    <mergeCell ref="A2:A6"/>
    <mergeCell ref="A7:A11"/>
    <mergeCell ref="A12:A16"/>
    <mergeCell ref="B7:B11"/>
    <mergeCell ref="B12:B16"/>
    <mergeCell ref="A47:A51"/>
    <mergeCell ref="B47:B51"/>
    <mergeCell ref="A52:A56"/>
    <mergeCell ref="B52:B56"/>
    <mergeCell ref="A32:A36"/>
    <mergeCell ref="B32:B36"/>
    <mergeCell ref="A37:A41"/>
    <mergeCell ref="B37:B41"/>
    <mergeCell ref="A42:A46"/>
    <mergeCell ref="B42:B46"/>
    <mergeCell ref="N32:N36"/>
    <mergeCell ref="N42:N46"/>
    <mergeCell ref="N47:N51"/>
    <mergeCell ref="N57:N61"/>
    <mergeCell ref="N62:N66"/>
    <mergeCell ref="N37:N41"/>
    <mergeCell ref="N52:N56"/>
    <mergeCell ref="A17:A21"/>
    <mergeCell ref="B17:B21"/>
    <mergeCell ref="A22:A26"/>
    <mergeCell ref="B22:B26"/>
    <mergeCell ref="A27:A31"/>
    <mergeCell ref="B27:B31"/>
    <mergeCell ref="A57:A61"/>
    <mergeCell ref="B57:B61"/>
    <mergeCell ref="C17:C21"/>
    <mergeCell ref="D62:D66"/>
    <mergeCell ref="I27:I31"/>
    <mergeCell ref="H27:H31"/>
    <mergeCell ref="G27:G31"/>
    <mergeCell ref="G32:G36"/>
    <mergeCell ref="K32:K36"/>
    <mergeCell ref="G17:G21"/>
    <mergeCell ref="H17:H21"/>
    <mergeCell ref="K97:K101"/>
    <mergeCell ref="K102:K106"/>
    <mergeCell ref="K107:K111"/>
    <mergeCell ref="K112:K116"/>
    <mergeCell ref="K117:K121"/>
    <mergeCell ref="K92:K96"/>
    <mergeCell ref="K87:K91"/>
    <mergeCell ref="N122:N126"/>
    <mergeCell ref="N72:N76"/>
    <mergeCell ref="N87:N91"/>
    <mergeCell ref="N97:N101"/>
    <mergeCell ref="N102:N106"/>
    <mergeCell ref="L122:L126"/>
    <mergeCell ref="M122:M126"/>
    <mergeCell ref="M102:M106"/>
    <mergeCell ref="L102:L106"/>
    <mergeCell ref="L97:L101"/>
    <mergeCell ref="M97:M101"/>
    <mergeCell ref="M92:M96"/>
    <mergeCell ref="L92:L96"/>
    <mergeCell ref="M117:M121"/>
    <mergeCell ref="L117:L121"/>
    <mergeCell ref="L112:L116"/>
    <mergeCell ref="M112:M116"/>
    <mergeCell ref="O32:O36"/>
    <mergeCell ref="P7:P11"/>
    <mergeCell ref="O52:O56"/>
    <mergeCell ref="O57:O61"/>
    <mergeCell ref="O72:O76"/>
    <mergeCell ref="O87:O91"/>
    <mergeCell ref="O97:O101"/>
    <mergeCell ref="AB127:AB131"/>
    <mergeCell ref="AB122:AB126"/>
    <mergeCell ref="O62:O66"/>
    <mergeCell ref="O47:O51"/>
    <mergeCell ref="O42:O46"/>
    <mergeCell ref="O37:O41"/>
    <mergeCell ref="O27:O31"/>
    <mergeCell ref="O22:O26"/>
    <mergeCell ref="O17:O21"/>
    <mergeCell ref="O12:O16"/>
    <mergeCell ref="O7:O11"/>
    <mergeCell ref="P12:P16"/>
    <mergeCell ref="P17:P21"/>
    <mergeCell ref="P27:P31"/>
    <mergeCell ref="Q27:Q31"/>
    <mergeCell ref="P32:P36"/>
    <mergeCell ref="P37:P41"/>
    <mergeCell ref="N67:N71"/>
    <mergeCell ref="N77:N81"/>
    <mergeCell ref="N107:N111"/>
    <mergeCell ref="N112:N116"/>
    <mergeCell ref="N92:N96"/>
    <mergeCell ref="N117:N121"/>
    <mergeCell ref="N142:N146"/>
    <mergeCell ref="O142:O146"/>
    <mergeCell ref="O132:O136"/>
    <mergeCell ref="O127:O131"/>
    <mergeCell ref="O122:O126"/>
    <mergeCell ref="O112:O116"/>
    <mergeCell ref="O117:O121"/>
    <mergeCell ref="O107:O111"/>
    <mergeCell ref="O92:O96"/>
    <mergeCell ref="O77:O81"/>
    <mergeCell ref="O67:O71"/>
    <mergeCell ref="O82:O86"/>
    <mergeCell ref="N82:N86"/>
    <mergeCell ref="N127:N131"/>
    <mergeCell ref="N132:N136"/>
    <mergeCell ref="O102:O106"/>
    <mergeCell ref="P62:P66"/>
    <mergeCell ref="P87:P91"/>
    <mergeCell ref="Q87:Q91"/>
    <mergeCell ref="P97:P101"/>
    <mergeCell ref="P92:P96"/>
    <mergeCell ref="Q92:Q96"/>
    <mergeCell ref="Q57:Q61"/>
    <mergeCell ref="R57:R61"/>
    <mergeCell ref="S57:S61"/>
    <mergeCell ref="R92:R96"/>
    <mergeCell ref="S92:S96"/>
    <mergeCell ref="Q97:Q101"/>
    <mergeCell ref="R97:R101"/>
    <mergeCell ref="S97:S101"/>
    <mergeCell ref="L137:L141"/>
    <mergeCell ref="K137:K141"/>
    <mergeCell ref="J137:J141"/>
    <mergeCell ref="I137:I141"/>
    <mergeCell ref="P127:P131"/>
    <mergeCell ref="P142:P146"/>
    <mergeCell ref="P147:P151"/>
    <mergeCell ref="Q157:Q161"/>
    <mergeCell ref="P157:P161"/>
    <mergeCell ref="N152:N156"/>
    <mergeCell ref="O152:O156"/>
    <mergeCell ref="N157:N161"/>
    <mergeCell ref="N147:N151"/>
    <mergeCell ref="O157:O161"/>
    <mergeCell ref="O147:O151"/>
    <mergeCell ref="L132:L136"/>
    <mergeCell ref="M132:M136"/>
    <mergeCell ref="M127:M131"/>
    <mergeCell ref="L127:L131"/>
    <mergeCell ref="M157:M161"/>
    <mergeCell ref="M152:M156"/>
    <mergeCell ref="M147:M151"/>
    <mergeCell ref="L142:L146"/>
    <mergeCell ref="M142:M146"/>
    <mergeCell ref="D137:D141"/>
    <mergeCell ref="C137:C141"/>
    <mergeCell ref="B137:B141"/>
    <mergeCell ref="A137:A141"/>
    <mergeCell ref="D82:D86"/>
    <mergeCell ref="C82:C86"/>
    <mergeCell ref="B82:B86"/>
    <mergeCell ref="A82:A86"/>
    <mergeCell ref="AB137:AB141"/>
    <mergeCell ref="AA137:AA141"/>
    <mergeCell ref="Z137:Z141"/>
    <mergeCell ref="W137:W141"/>
    <mergeCell ref="V137:V141"/>
    <mergeCell ref="Y137:Y141"/>
    <mergeCell ref="X137:X141"/>
    <mergeCell ref="U137:U141"/>
    <mergeCell ref="T137:T141"/>
    <mergeCell ref="S137:S141"/>
    <mergeCell ref="R137:R141"/>
    <mergeCell ref="Q137:Q141"/>
    <mergeCell ref="P137:P141"/>
    <mergeCell ref="O137:O141"/>
    <mergeCell ref="N137:N141"/>
    <mergeCell ref="M137:M1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Agamennone</dc:creator>
  <cp:lastModifiedBy>V. Agamennone</cp:lastModifiedBy>
  <dcterms:created xsi:type="dcterms:W3CDTF">2017-02-02T07:32:53Z</dcterms:created>
  <dcterms:modified xsi:type="dcterms:W3CDTF">2018-05-14T23:15:51Z</dcterms:modified>
</cp:coreProperties>
</file>