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20835" windowHeight="9180"/>
  </bookViews>
  <sheets>
    <sheet name="Overview" sheetId="2" r:id="rId1"/>
    <sheet name="Calculator" sheetId="1" r:id="rId2"/>
  </sheets>
  <definedNames>
    <definedName name="_xlnm.Print_Area" localSheetId="1">Calculator!$A$1:$W$36</definedName>
  </definedNames>
  <calcPr calcId="145621"/>
</workbook>
</file>

<file path=xl/calcChain.xml><?xml version="1.0" encoding="utf-8"?>
<calcChain xmlns="http://schemas.openxmlformats.org/spreadsheetml/2006/main">
  <c r="P34" i="1" l="1"/>
  <c r="P32" i="1"/>
  <c r="P31" i="1"/>
  <c r="P30" i="1"/>
  <c r="S29" i="1"/>
  <c r="P13" i="1"/>
  <c r="P7" i="1"/>
  <c r="U8" i="1" s="1"/>
  <c r="U6" i="1" l="1"/>
  <c r="U14" i="1" s="1"/>
  <c r="T5" i="1"/>
  <c r="T13" i="1" s="1"/>
  <c r="U7" i="1"/>
  <c r="U15" i="1" s="1"/>
  <c r="U5" i="1"/>
  <c r="U13" i="1" s="1"/>
  <c r="U34" i="1"/>
  <c r="U16" i="1"/>
  <c r="P206" i="1" s="1"/>
  <c r="S8" i="1"/>
  <c r="S16" i="1" s="1"/>
  <c r="N206" i="1" s="1"/>
  <c r="S6" i="1"/>
  <c r="S14" i="1" s="1"/>
  <c r="S7" i="1"/>
  <c r="S15" i="1" s="1"/>
  <c r="T8" i="1"/>
  <c r="T16" i="1" s="1"/>
  <c r="O206" i="1" s="1"/>
  <c r="S5" i="1"/>
  <c r="S13" i="1" s="1"/>
  <c r="T6" i="1"/>
  <c r="T14" i="1" s="1"/>
  <c r="T7" i="1"/>
  <c r="S34" i="1" l="1"/>
  <c r="U32" i="1"/>
  <c r="P204" i="1"/>
  <c r="P203" i="1"/>
  <c r="N205" i="1"/>
  <c r="P205" i="1"/>
  <c r="T32" i="1"/>
  <c r="U33" i="1"/>
  <c r="T31" i="1"/>
  <c r="S32" i="1"/>
  <c r="O203" i="1"/>
  <c r="S31" i="1"/>
  <c r="U31" i="1"/>
  <c r="S33" i="1"/>
  <c r="T34" i="1"/>
  <c r="T33" i="1"/>
  <c r="T15" i="1"/>
  <c r="O205" i="1" s="1"/>
  <c r="N204" i="1"/>
  <c r="N203" i="1"/>
  <c r="O204" i="1" l="1"/>
</calcChain>
</file>

<file path=xl/sharedStrings.xml><?xml version="1.0" encoding="utf-8"?>
<sst xmlns="http://schemas.openxmlformats.org/spreadsheetml/2006/main" count="104" uniqueCount="58">
  <si>
    <t>MDE - Maximum Dazzle Exposure</t>
  </si>
  <si>
    <t>Dazzle Level</t>
  </si>
  <si>
    <r>
      <t>MDE (µW/cm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) </t>
    </r>
  </si>
  <si>
    <t>Complete</t>
  </si>
  <si>
    <t>Night</t>
  </si>
  <si>
    <t>Dusk</t>
  </si>
  <si>
    <t>Day</t>
  </si>
  <si>
    <t>Yellow</t>
  </si>
  <si>
    <t>V. Low</t>
  </si>
  <si>
    <t>Boxes</t>
  </si>
  <si>
    <t>Wavelength</t>
  </si>
  <si>
    <r>
      <t>V</t>
    </r>
    <r>
      <rPr>
        <b/>
        <vertAlign val="subscript"/>
        <sz val="10"/>
        <color indexed="8"/>
        <rFont val="Arial"/>
        <family val="2"/>
      </rPr>
      <t>λ</t>
    </r>
  </si>
  <si>
    <t>Laser wavelength (nm)</t>
  </si>
  <si>
    <t>Low</t>
  </si>
  <si>
    <t>Medium</t>
  </si>
  <si>
    <t>High</t>
  </si>
  <si>
    <r>
      <t>Maximum Dazzle Exposure
MDE (µW/cm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) </t>
    </r>
  </si>
  <si>
    <r>
      <t>Ambient luminance (cd/m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) </t>
    </r>
  </si>
  <si>
    <t>NODD - Nominal Ocular Dazzle Distance</t>
  </si>
  <si>
    <t>NODD (km)</t>
  </si>
  <si>
    <r>
      <t>÷ V</t>
    </r>
    <r>
      <rPr>
        <b/>
        <vertAlign val="subscript"/>
        <sz val="12"/>
        <color indexed="8"/>
        <rFont val="Arial"/>
        <family val="2"/>
      </rPr>
      <t>λ</t>
    </r>
  </si>
  <si>
    <t>Laser power (mW)</t>
  </si>
  <si>
    <t>DL - Dazzle Level</t>
  </si>
  <si>
    <t>Laser divergence (mrad)</t>
  </si>
  <si>
    <t>10°</t>
  </si>
  <si>
    <t>20°</t>
  </si>
  <si>
    <t>OD - Optical Density</t>
  </si>
  <si>
    <t>Range (km)</t>
  </si>
  <si>
    <r>
      <t>Laser irradiance</t>
    </r>
    <r>
      <rPr>
        <sz val="9"/>
        <color indexed="8"/>
        <rFont val="Arial"/>
        <family val="2"/>
      </rPr>
      <t xml:space="preserve"> (µW/cm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</si>
  <si>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Required for NODD graph</t>
  </si>
  <si>
    <t>Cumulative NODD</t>
  </si>
  <si>
    <t>Title</t>
  </si>
  <si>
    <t>Authors</t>
  </si>
  <si>
    <t>DOI</t>
  </si>
  <si>
    <t>Paper reference</t>
  </si>
  <si>
    <t>Contacts</t>
  </si>
  <si>
    <t xml:space="preserve">Dr Craig A. Williamson, cawilliamson@dstl.gov.uk </t>
  </si>
  <si>
    <t xml:space="preserve">Dr Leon N. McLin, leon.mclin@us.af.mil </t>
  </si>
  <si>
    <t>Copyright</t>
  </si>
  <si>
    <t>Disclaimer</t>
  </si>
  <si>
    <t>Laser safety calculator for laser eye dazzle effects and protection</t>
  </si>
  <si>
    <r>
      <t>Lookup for V</t>
    </r>
    <r>
      <rPr>
        <b/>
        <vertAlign val="subscript"/>
        <sz val="10"/>
        <color indexed="8"/>
        <rFont val="Arial"/>
        <family val="2"/>
      </rPr>
      <t>λ</t>
    </r>
  </si>
  <si>
    <r>
      <t xml:space="preserve">Photopic luminous efficiency </t>
    </r>
    <r>
      <rPr>
        <sz val="9"/>
        <color theme="1"/>
        <rFont val="Arial"/>
        <family val="2"/>
      </rPr>
      <t>V</t>
    </r>
    <r>
      <rPr>
        <vertAlign val="subscript"/>
        <sz val="9"/>
        <color indexed="8"/>
        <rFont val="Arial"/>
        <family val="2"/>
      </rPr>
      <t>λ</t>
    </r>
  </si>
  <si>
    <t>Craig A. Williamson and Leon N. McLin</t>
  </si>
  <si>
    <t>Supporting data</t>
  </si>
  <si>
    <t>2°</t>
  </si>
  <si>
    <t>40°</t>
  </si>
  <si>
    <t>Version</t>
  </si>
  <si>
    <t>Distribution</t>
  </si>
  <si>
    <t>Distribution A: Approved for public release; distribution unlimited. PA Case No: TSRL-PA-2017-0186</t>
  </si>
  <si>
    <t>Content includes material subject to © Crown copyright (2017), Dstl. This material is licensed under the terms of the Open Government Licence except where otherwise stated. To view this licence, visit http://www.nationalarchives.gov.uk/doc/open-government-licence/version/3 or write to the Information Policy Team, The National Archives, Kew, London TW9 4DU, or email: psi@nationalarchives.gsi.gov.uk</t>
  </si>
  <si>
    <t>Opinions, interpretations, conclusions, and recommendations are those of the authors and are not necessarily endorsed by the United States Air Force.</t>
  </si>
  <si>
    <t>https://dx.doi.org/10.6084/m9.figshare.5226115</t>
  </si>
  <si>
    <t>C. A. Williamson and L. N. McLin, “Determination of a laser eye dazzle safety framework,” Journal of Laser Applications 30, 032010 (2018). https://doi.org/10.2351/1.5029384</t>
  </si>
  <si>
    <r>
      <rPr>
        <b/>
        <i/>
        <sz val="8"/>
        <color indexed="8"/>
        <rFont val="Arial"/>
        <family val="2"/>
      </rPr>
      <t xml:space="preserve">Details: </t>
    </r>
    <r>
      <rPr>
        <i/>
        <sz val="8"/>
        <color indexed="8"/>
        <rFont val="Arial"/>
        <family val="2"/>
      </rPr>
      <t>C. A. Williamson and L. N. McLin, “Determination of a laser eye dazzle safety framework,” Journal of Laser Applications 30, 032010 (2018). https://doi.org/10.2351/1.5029384</t>
    </r>
  </si>
  <si>
    <t>v1.01 (26 Jul 2018)</t>
  </si>
  <si>
    <t>1.01 (26 JUL 2018) (Update from v1.0 - paper reference added)</t>
  </si>
  <si>
    <t>https://dx.doi.org/10.6084/m9.figshare.5226076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</si>
</sst>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#,##0.000"/>
    <numFmt numFmtId="168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theme="1"/>
      <name val="Arial"/>
      <family val="2"/>
    </font>
    <font>
      <b/>
      <vertAlign val="subscript"/>
      <sz val="12"/>
      <color indexed="8"/>
      <name val="Arial"/>
      <family val="2"/>
    </font>
    <font>
      <sz val="7"/>
      <color theme="1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vertAlign val="subscript"/>
      <sz val="9"/>
      <color indexed="8"/>
      <name val="Arial"/>
      <family val="2"/>
    </font>
    <font>
      <b/>
      <sz val="16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2" borderId="1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20" applyNumberFormat="0" applyAlignment="0" applyProtection="0"/>
    <xf numFmtId="0" fontId="35" fillId="13" borderId="21" applyNumberFormat="0" applyAlignment="0" applyProtection="0"/>
    <xf numFmtId="0" fontId="36" fillId="13" borderId="20" applyNumberFormat="0" applyAlignment="0" applyProtection="0"/>
    <xf numFmtId="0" fontId="37" fillId="0" borderId="22" applyNumberFormat="0" applyFill="0" applyAlignment="0" applyProtection="0"/>
    <xf numFmtId="0" fontId="38" fillId="14" borderId="23" applyNumberFormat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2" fillId="38" borderId="0" applyNumberFormat="0" applyBorder="0" applyAlignment="0" applyProtection="0"/>
    <xf numFmtId="168" fontId="1" fillId="0" borderId="0" applyFont="0" applyFill="0" applyBorder="0" applyAlignment="0" applyProtection="0"/>
  </cellStyleXfs>
  <cellXfs count="130">
    <xf numFmtId="0" fontId="0" fillId="0" borderId="0" xfId="0"/>
    <xf numFmtId="0" fontId="2" fillId="3" borderId="0" xfId="0" applyFont="1" applyFill="1" applyProtection="1"/>
    <xf numFmtId="0" fontId="2" fillId="0" borderId="0" xfId="0" applyFont="1" applyProtection="1"/>
    <xf numFmtId="0" fontId="2" fillId="0" borderId="0" xfId="0" applyFont="1" applyFill="1" applyBorder="1" applyProtection="1"/>
    <xf numFmtId="0" fontId="2" fillId="4" borderId="2" xfId="0" applyFont="1" applyFill="1" applyBorder="1" applyProtection="1"/>
    <xf numFmtId="0" fontId="2" fillId="4" borderId="3" xfId="0" applyFont="1" applyFill="1" applyBorder="1" applyProtection="1"/>
    <xf numFmtId="0" fontId="2" fillId="4" borderId="4" xfId="0" applyFont="1" applyFill="1" applyBorder="1" applyProtection="1"/>
    <xf numFmtId="0" fontId="2" fillId="5" borderId="2" xfId="0" applyFont="1" applyFill="1" applyBorder="1" applyProtection="1"/>
    <xf numFmtId="0" fontId="2" fillId="5" borderId="3" xfId="0" applyFont="1" applyFill="1" applyBorder="1" applyProtection="1"/>
    <xf numFmtId="0" fontId="2" fillId="5" borderId="4" xfId="0" applyFont="1" applyFill="1" applyBorder="1" applyProtection="1"/>
    <xf numFmtId="0" fontId="2" fillId="0" borderId="0" xfId="0" applyFont="1" applyBorder="1" applyProtection="1"/>
    <xf numFmtId="0" fontId="2" fillId="4" borderId="5" xfId="0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Protection="1"/>
    <xf numFmtId="0" fontId="2" fillId="4" borderId="6" xfId="0" applyFont="1" applyFill="1" applyBorder="1" applyProtection="1"/>
    <xf numFmtId="0" fontId="2" fillId="5" borderId="5" xfId="0" applyFont="1" applyFill="1" applyBorder="1" applyProtection="1"/>
    <xf numFmtId="0" fontId="6" fillId="5" borderId="0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Protection="1"/>
    <xf numFmtId="0" fontId="2" fillId="7" borderId="7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2" fillId="6" borderId="9" xfId="0" applyFont="1" applyFill="1" applyBorder="1" applyAlignment="1" applyProtection="1">
      <alignment horizontal="center" vertical="center" wrapText="1"/>
    </xf>
    <xf numFmtId="164" fontId="2" fillId="7" borderId="9" xfId="0" applyNumberFormat="1" applyFont="1" applyFill="1" applyBorder="1" applyAlignment="1" applyProtection="1">
      <alignment horizontal="center"/>
    </xf>
    <xf numFmtId="2" fontId="2" fillId="7" borderId="9" xfId="0" applyNumberFormat="1" applyFont="1" applyFill="1" applyBorder="1" applyAlignment="1" applyProtection="1">
      <alignment horizontal="center"/>
    </xf>
    <xf numFmtId="1" fontId="2" fillId="7" borderId="9" xfId="0" applyNumberFormat="1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 vertical="center"/>
    </xf>
    <xf numFmtId="0" fontId="6" fillId="7" borderId="10" xfId="0" applyFont="1" applyFill="1" applyBorder="1" applyAlignment="1" applyProtection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right"/>
    </xf>
    <xf numFmtId="0" fontId="2" fillId="8" borderId="8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 wrapText="1"/>
    </xf>
    <xf numFmtId="2" fontId="2" fillId="7" borderId="12" xfId="0" applyNumberFormat="1" applyFont="1" applyFill="1" applyBorder="1" applyAlignment="1" applyProtection="1">
      <alignment horizontal="center"/>
    </xf>
    <xf numFmtId="1" fontId="2" fillId="7" borderId="12" xfId="0" applyNumberFormat="1" applyFont="1" applyFill="1" applyBorder="1" applyAlignment="1" applyProtection="1">
      <alignment horizontal="center"/>
    </xf>
    <xf numFmtId="3" fontId="2" fillId="7" borderId="12" xfId="0" applyNumberFormat="1" applyFont="1" applyFill="1" applyBorder="1" applyAlignment="1" applyProtection="1">
      <alignment horizontal="center"/>
    </xf>
    <xf numFmtId="0" fontId="2" fillId="5" borderId="13" xfId="0" applyFont="1" applyFill="1" applyBorder="1" applyProtection="1"/>
    <xf numFmtId="0" fontId="2" fillId="5" borderId="14" xfId="0" applyFont="1" applyFill="1" applyBorder="1" applyProtection="1"/>
    <xf numFmtId="0" fontId="1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164" fontId="2" fillId="4" borderId="0" xfId="0" applyNumberFormat="1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center" vertical="center" wrapText="1"/>
    </xf>
    <xf numFmtId="2" fontId="2" fillId="7" borderId="15" xfId="0" applyNumberFormat="1" applyFont="1" applyFill="1" applyBorder="1" applyAlignment="1" applyProtection="1">
      <alignment horizontal="center"/>
    </xf>
    <xf numFmtId="1" fontId="2" fillId="7" borderId="15" xfId="0" applyNumberFormat="1" applyFont="1" applyFill="1" applyBorder="1" applyAlignment="1" applyProtection="1">
      <alignment horizontal="center"/>
    </xf>
    <xf numFmtId="3" fontId="2" fillId="7" borderId="15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4" borderId="13" xfId="0" applyFont="1" applyFill="1" applyBorder="1" applyProtection="1"/>
    <xf numFmtId="0" fontId="2" fillId="4" borderId="7" xfId="0" applyFont="1" applyFill="1" applyBorder="1" applyProtection="1"/>
    <xf numFmtId="0" fontId="2" fillId="4" borderId="14" xfId="0" applyFont="1" applyFill="1" applyBorder="1" applyProtection="1"/>
    <xf numFmtId="0" fontId="3" fillId="4" borderId="3" xfId="0" applyFont="1" applyFill="1" applyBorder="1" applyAlignment="1" applyProtection="1">
      <alignment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7" borderId="15" xfId="0" applyFont="1" applyFill="1" applyBorder="1" applyAlignment="1" applyProtection="1">
      <alignment horizontal="center" vertical="center"/>
    </xf>
    <xf numFmtId="3" fontId="2" fillId="7" borderId="15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/>
    </xf>
    <xf numFmtId="165" fontId="2" fillId="7" borderId="9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165" fontId="2" fillId="7" borderId="12" xfId="0" applyNumberFormat="1" applyFont="1" applyFill="1" applyBorder="1" applyAlignment="1" applyProtection="1">
      <alignment horizontal="center"/>
    </xf>
    <xf numFmtId="0" fontId="2" fillId="7" borderId="9" xfId="0" applyFont="1" applyFill="1" applyBorder="1" applyAlignment="1" applyProtection="1">
      <alignment horizontal="center"/>
    </xf>
    <xf numFmtId="165" fontId="2" fillId="7" borderId="15" xfId="0" applyNumberFormat="1" applyFont="1" applyFill="1" applyBorder="1" applyAlignment="1" applyProtection="1">
      <alignment horizontal="center"/>
    </xf>
    <xf numFmtId="0" fontId="2" fillId="7" borderId="12" xfId="0" applyFont="1" applyFill="1" applyBorder="1" applyAlignment="1" applyProtection="1">
      <alignment horizontal="center"/>
    </xf>
    <xf numFmtId="0" fontId="2" fillId="7" borderId="15" xfId="0" applyFont="1" applyFill="1" applyBorder="1" applyAlignment="1" applyProtection="1">
      <alignment horizontal="center"/>
    </xf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0" fontId="3" fillId="4" borderId="0" xfId="0" applyFont="1" applyFill="1" applyBorder="1" applyProtection="1"/>
    <xf numFmtId="166" fontId="2" fillId="7" borderId="9" xfId="0" applyNumberFormat="1" applyFont="1" applyFill="1" applyBorder="1" applyAlignment="1" applyProtection="1">
      <alignment horizontal="center"/>
    </xf>
    <xf numFmtId="166" fontId="2" fillId="7" borderId="12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167" fontId="2" fillId="8" borderId="8" xfId="0" applyNumberFormat="1" applyFont="1" applyFill="1" applyBorder="1" applyAlignment="1" applyProtection="1">
      <alignment horizontal="center" vertical="center"/>
      <protection locked="0"/>
    </xf>
    <xf numFmtId="166" fontId="2" fillId="7" borderId="15" xfId="0" applyNumberFormat="1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 vertical="center"/>
    </xf>
    <xf numFmtId="164" fontId="11" fillId="4" borderId="7" xfId="0" applyNumberFormat="1" applyFont="1" applyFill="1" applyBorder="1" applyAlignment="1" applyProtection="1">
      <alignment horizontal="center"/>
    </xf>
    <xf numFmtId="165" fontId="2" fillId="4" borderId="7" xfId="0" applyNumberFormat="1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5" xfId="0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/>
    </xf>
    <xf numFmtId="164" fontId="2" fillId="0" borderId="14" xfId="0" applyNumberFormat="1" applyFont="1" applyBorder="1" applyAlignment="1" applyProtection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" fillId="0" borderId="0" xfId="0" applyFont="1" applyBorder="1" applyAlignment="1" applyProtection="1">
      <alignment horizontal="center"/>
    </xf>
    <xf numFmtId="164" fontId="17" fillId="0" borderId="0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166" fontId="2" fillId="4" borderId="0" xfId="0" applyNumberFormat="1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vertical="center" wrapText="1"/>
    </xf>
    <xf numFmtId="0" fontId="22" fillId="0" borderId="0" xfId="0" applyFont="1" applyFill="1" applyAlignment="1">
      <alignment horizontal="left" vertical="center"/>
    </xf>
    <xf numFmtId="0" fontId="11" fillId="5" borderId="0" xfId="0" applyFont="1" applyFill="1" applyBorder="1" applyProtection="1"/>
    <xf numFmtId="0" fontId="22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right" vertical="center"/>
    </xf>
    <xf numFmtId="49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43" fillId="5" borderId="0" xfId="0" applyFont="1" applyFill="1" applyBorder="1" applyAlignment="1" applyProtection="1">
      <alignment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left" wrapText="1"/>
    </xf>
    <xf numFmtId="0" fontId="2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 vertical="center" wrapText="1"/>
    </xf>
    <xf numFmtId="0" fontId="8" fillId="5" borderId="7" xfId="0" applyFont="1" applyFill="1" applyBorder="1" applyAlignment="1" applyProtection="1">
      <alignment horizontal="left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5" xfId="0" applyFont="1" applyFill="1" applyBorder="1" applyAlignment="1" applyProtection="1">
      <alignment horizontal="center" vertical="center" wrapText="1"/>
    </xf>
    <xf numFmtId="166" fontId="7" fillId="7" borderId="12" xfId="0" applyNumberFormat="1" applyFont="1" applyFill="1" applyBorder="1" applyAlignment="1" applyProtection="1">
      <alignment horizontal="center" vertical="center"/>
    </xf>
    <xf numFmtId="166" fontId="7" fillId="7" borderId="15" xfId="0" applyNumberFormat="1" applyFont="1" applyFill="1" applyBorder="1" applyAlignment="1" applyProtection="1">
      <alignment horizontal="center" vertical="center"/>
    </xf>
    <xf numFmtId="0" fontId="7" fillId="7" borderId="12" xfId="0" applyFont="1" applyFill="1" applyBorder="1" applyAlignment="1" applyProtection="1">
      <alignment horizontal="center" vertical="center"/>
    </xf>
    <xf numFmtId="0" fontId="7" fillId="7" borderId="15" xfId="0" applyFont="1" applyFill="1" applyBorder="1" applyAlignment="1" applyProtection="1">
      <alignment horizontal="center" vertical="center"/>
    </xf>
    <xf numFmtId="3" fontId="7" fillId="7" borderId="12" xfId="0" applyNumberFormat="1" applyFont="1" applyFill="1" applyBorder="1" applyAlignment="1" applyProtection="1">
      <alignment horizontal="center" vertical="center"/>
    </xf>
    <xf numFmtId="3" fontId="7" fillId="7" borderId="15" xfId="0" applyNumberFormat="1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</xf>
    <xf numFmtId="0" fontId="7" fillId="7" borderId="7" xfId="0" applyFont="1" applyFill="1" applyBorder="1" applyAlignment="1" applyProtection="1">
      <alignment horizontal="center" vertical="center"/>
    </xf>
    <xf numFmtId="0" fontId="12" fillId="6" borderId="1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 vertical="center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5" fillId="6" borderId="9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/>
    </xf>
  </cellXfs>
  <cellStyles count="57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 2" xfId="1"/>
    <cellStyle name="Comma 3" xfId="56"/>
    <cellStyle name="Explanatory Text" xfId="30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Hyperlink 2" xfId="2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2" xfId="3"/>
    <cellStyle name="Normal 3" xfId="4"/>
    <cellStyle name="Normal 4" xfId="5"/>
    <cellStyle name="Normal 4 2" xfId="6"/>
    <cellStyle name="Normal 5" xfId="7"/>
    <cellStyle name="Note" xfId="29" builtinId="10" customBuiltin="1"/>
    <cellStyle name="Note 2" xfId="8"/>
    <cellStyle name="Output" xfId="24" builtinId="21" customBuiltin="1"/>
    <cellStyle name="Percent 2" xfId="9"/>
    <cellStyle name="Percent 2 2" xfId="10"/>
    <cellStyle name="Percent 3" xfId="11"/>
    <cellStyle name="Percent 4" xfId="12"/>
    <cellStyle name="Percent 5" xfId="13"/>
    <cellStyle name="Percent 6" xfId="14"/>
    <cellStyle name="Title" xfId="15" builtinId="15" customBuiltin="1"/>
    <cellStyle name="Total" xfId="31" builtinId="25" customBuiltin="1"/>
    <cellStyle name="Warning Text" xfId="2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43564533441206E-2"/>
          <c:y val="8.9430837058551274E-2"/>
          <c:w val="0.9108069160224318"/>
          <c:h val="0.63482322845961947"/>
        </c:manualLayout>
      </c:layout>
      <c:barChart>
        <c:barDir val="bar"/>
        <c:grouping val="stacked"/>
        <c:varyColors val="0"/>
        <c:ser>
          <c:idx val="0"/>
          <c:order val="0"/>
          <c:tx>
            <c:v>High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val>
            <c:numRef>
              <c:f>Calculator!$N$206:$P$206</c:f>
              <c:numCache>
                <c:formatCode>0.000</c:formatCode>
                <c:ptCount val="3"/>
                <c:pt idx="0">
                  <c:v>4.8267784537113059</c:v>
                </c:pt>
                <c:pt idx="1">
                  <c:v>0.17624902927850583</c:v>
                </c:pt>
                <c:pt idx="2">
                  <c:v>2.1586009469659606E-2</c:v>
                </c:pt>
              </c:numCache>
            </c:numRef>
          </c:val>
        </c:ser>
        <c:ser>
          <c:idx val="1"/>
          <c:order val="1"/>
          <c:tx>
            <c:v>Medium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Calculator!$N$205:$P$205</c:f>
              <c:numCache>
                <c:formatCode>0.000</c:formatCode>
                <c:ptCount val="3"/>
                <c:pt idx="0">
                  <c:v>4.5202378298170309</c:v>
                </c:pt>
                <c:pt idx="1">
                  <c:v>0.16505574831193243</c:v>
                </c:pt>
                <c:pt idx="2">
                  <c:v>2.0215118123874012E-2</c:v>
                </c:pt>
              </c:numCache>
            </c:numRef>
          </c:val>
        </c:ser>
        <c:ser>
          <c:idx val="2"/>
          <c:order val="2"/>
          <c:tx>
            <c:v>Low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Calculator!$N$204:$P$204</c:f>
              <c:numCache>
                <c:formatCode>0.000</c:formatCode>
                <c:ptCount val="3"/>
                <c:pt idx="0">
                  <c:v>9.3470162835283368</c:v>
                </c:pt>
                <c:pt idx="1">
                  <c:v>0.34130477759043826</c:v>
                </c:pt>
                <c:pt idx="2">
                  <c:v>4.1801127593533619E-2</c:v>
                </c:pt>
              </c:numCache>
            </c:numRef>
          </c:val>
        </c:ser>
        <c:ser>
          <c:idx val="3"/>
          <c:order val="3"/>
          <c:tx>
            <c:v>V. Low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val>
            <c:numRef>
              <c:f>Calculator!$N$203:$P$203</c:f>
              <c:numCache>
                <c:formatCode>0.000</c:formatCode>
                <c:ptCount val="3"/>
                <c:pt idx="0">
                  <c:v>99.537410563470246</c:v>
                </c:pt>
                <c:pt idx="1">
                  <c:v>4.1441688985304292</c:v>
                </c:pt>
                <c:pt idx="2">
                  <c:v>0.50755496046556747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92867584"/>
        <c:axId val="92873472"/>
      </c:barChart>
      <c:catAx>
        <c:axId val="92867584"/>
        <c:scaling>
          <c:orientation val="minMax"/>
        </c:scaling>
        <c:delete val="1"/>
        <c:axPos val="l"/>
        <c:majorTickMark val="out"/>
        <c:minorTickMark val="none"/>
        <c:tickLblPos val="nextTo"/>
        <c:crossAx val="92873472"/>
        <c:crosses val="autoZero"/>
        <c:auto val="1"/>
        <c:lblAlgn val="ctr"/>
        <c:lblOffset val="100"/>
        <c:noMultiLvlLbl val="0"/>
      </c:catAx>
      <c:valAx>
        <c:axId val="92873472"/>
        <c:scaling>
          <c:logBase val="10"/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NODD (km)</a:t>
                </a:r>
              </a:p>
            </c:rich>
          </c:tx>
          <c:layout>
            <c:manualLayout>
              <c:xMode val="edge"/>
              <c:yMode val="edge"/>
              <c:x val="0.44435736388982505"/>
              <c:y val="0.8438612538702122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67584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r"/>
      <c:layout>
        <c:manualLayout>
          <c:xMode val="edge"/>
          <c:yMode val="edge"/>
          <c:x val="0.79581706955891218"/>
          <c:y val="7.3711474688418446E-2"/>
          <c:w val="0.15838414167100712"/>
          <c:h val="0.4097537209046474"/>
        </c:manualLayout>
      </c:layout>
      <c:overlay val="1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43564533441206E-2"/>
          <c:y val="8.9430837058551274E-2"/>
          <c:w val="0.9108069160224318"/>
          <c:h val="0.63482322845961947"/>
        </c:manualLayout>
      </c:layout>
      <c:barChart>
        <c:barDir val="bar"/>
        <c:grouping val="stacked"/>
        <c:varyColors val="0"/>
        <c:ser>
          <c:idx val="0"/>
          <c:order val="0"/>
          <c:tx>
            <c:v>High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val>
            <c:numRef>
              <c:f>Calculator!$N$206:$P$206</c:f>
              <c:numCache>
                <c:formatCode>0.000</c:formatCode>
                <c:ptCount val="3"/>
                <c:pt idx="0">
                  <c:v>4.8267784537113059</c:v>
                </c:pt>
                <c:pt idx="1">
                  <c:v>0.17624902927850583</c:v>
                </c:pt>
                <c:pt idx="2">
                  <c:v>2.1586009469659606E-2</c:v>
                </c:pt>
              </c:numCache>
            </c:numRef>
          </c:val>
        </c:ser>
        <c:ser>
          <c:idx val="1"/>
          <c:order val="1"/>
          <c:tx>
            <c:v>Medium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Calculator!$N$205:$P$205</c:f>
              <c:numCache>
                <c:formatCode>0.000</c:formatCode>
                <c:ptCount val="3"/>
                <c:pt idx="0">
                  <c:v>4.5202378298170309</c:v>
                </c:pt>
                <c:pt idx="1">
                  <c:v>0.16505574831193243</c:v>
                </c:pt>
                <c:pt idx="2">
                  <c:v>2.0215118123874012E-2</c:v>
                </c:pt>
              </c:numCache>
            </c:numRef>
          </c:val>
        </c:ser>
        <c:ser>
          <c:idx val="2"/>
          <c:order val="2"/>
          <c:tx>
            <c:v>Low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Calculator!$N$204:$P$204</c:f>
              <c:numCache>
                <c:formatCode>0.000</c:formatCode>
                <c:ptCount val="3"/>
                <c:pt idx="0">
                  <c:v>9.3470162835283368</c:v>
                </c:pt>
                <c:pt idx="1">
                  <c:v>0.34130477759043826</c:v>
                </c:pt>
                <c:pt idx="2">
                  <c:v>4.1801127593533619E-2</c:v>
                </c:pt>
              </c:numCache>
            </c:numRef>
          </c:val>
        </c:ser>
        <c:ser>
          <c:idx val="3"/>
          <c:order val="3"/>
          <c:tx>
            <c:v>V. Low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val>
            <c:numRef>
              <c:f>Calculator!$N$203:$P$203</c:f>
              <c:numCache>
                <c:formatCode>0.000</c:formatCode>
                <c:ptCount val="3"/>
                <c:pt idx="0">
                  <c:v>99.537410563470246</c:v>
                </c:pt>
                <c:pt idx="1">
                  <c:v>4.1441688985304292</c:v>
                </c:pt>
                <c:pt idx="2">
                  <c:v>0.50755496046556747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92918144"/>
        <c:axId val="92919680"/>
      </c:barChart>
      <c:catAx>
        <c:axId val="92918144"/>
        <c:scaling>
          <c:orientation val="minMax"/>
        </c:scaling>
        <c:delete val="1"/>
        <c:axPos val="l"/>
        <c:majorTickMark val="out"/>
        <c:minorTickMark val="none"/>
        <c:tickLblPos val="nextTo"/>
        <c:crossAx val="92919680"/>
        <c:crosses val="autoZero"/>
        <c:auto val="1"/>
        <c:lblAlgn val="ctr"/>
        <c:lblOffset val="100"/>
        <c:noMultiLvlLbl val="0"/>
      </c:catAx>
      <c:valAx>
        <c:axId val="92919680"/>
        <c:scaling>
          <c:logBase val="10"/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NODD (km)</a:t>
                </a:r>
              </a:p>
            </c:rich>
          </c:tx>
          <c:layout>
            <c:manualLayout>
              <c:xMode val="edge"/>
              <c:yMode val="edge"/>
              <c:x val="0.38587779159184049"/>
              <c:y val="0.843861771686599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91814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76561698208776541"/>
          <c:y val="7.3711629874980991E-2"/>
          <c:w val="0.18339604917806329"/>
          <c:h val="0.27706248305863534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228602</xdr:colOff>
      <xdr:row>22</xdr:row>
      <xdr:rowOff>133349</xdr:rowOff>
    </xdr:from>
    <xdr:to>
      <xdr:col>8</xdr:col>
      <xdr:colOff>465267</xdr:colOff>
      <xdr:row>33</xdr:row>
      <xdr:rowOff>152174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28702" y="3562349"/>
          <a:ext cx="2770315" cy="1800000"/>
        </a:xfrm>
        <a:prstGeom prst="rect">
          <a:avLst/>
        </a:prstGeom>
      </xdr:spPr>
    </xdr:pic>
    <xdr:clientData/>
  </xdr:twoCellAnchor>
  <xdr:twoCellAnchor>
    <xdr:from>
      <xdr:col>12</xdr:col>
      <xdr:colOff>57150</xdr:colOff>
      <xdr:row>16</xdr:row>
      <xdr:rowOff>142875</xdr:rowOff>
    </xdr:from>
    <xdr:to>
      <xdr:col>20</xdr:col>
      <xdr:colOff>590550</xdr:colOff>
      <xdr:row>26</xdr:row>
      <xdr:rowOff>114300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174</xdr:row>
      <xdr:rowOff>38100</xdr:rowOff>
    </xdr:from>
    <xdr:to>
      <xdr:col>22</xdr:col>
      <xdr:colOff>0</xdr:colOff>
      <xdr:row>197</xdr:row>
      <xdr:rowOff>95250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9525</xdr:colOff>
      <xdr:row>3</xdr:row>
      <xdr:rowOff>0</xdr:rowOff>
    </xdr:from>
    <xdr:ext cx="525337" cy="405432"/>
    <xdr:sp macro="" textlink="">
      <xdr:nvSpPr>
        <xdr:cNvPr id="4" name="TextBox 3"/>
        <xdr:cNvSpPr txBox="1"/>
      </xdr:nvSpPr>
      <xdr:spPr>
        <a:xfrm>
          <a:off x="104775" y="352425"/>
          <a:ext cx="525337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000" b="1">
              <a:solidFill>
                <a:schemeClr val="tx1"/>
              </a:solidFill>
            </a:rPr>
            <a:t>①</a:t>
          </a:r>
        </a:p>
      </xdr:txBody>
    </xdr:sp>
    <xdr:clientData/>
  </xdr:oneCellAnchor>
  <xdr:oneCellAnchor>
    <xdr:from>
      <xdr:col>11</xdr:col>
      <xdr:colOff>9525</xdr:colOff>
      <xdr:row>10</xdr:row>
      <xdr:rowOff>142875</xdr:rowOff>
    </xdr:from>
    <xdr:ext cx="468187" cy="405432"/>
    <xdr:sp macro="" textlink="">
      <xdr:nvSpPr>
        <xdr:cNvPr id="5" name="TextBox 4"/>
        <xdr:cNvSpPr txBox="1"/>
      </xdr:nvSpPr>
      <xdr:spPr>
        <a:xfrm>
          <a:off x="104775" y="1628775"/>
          <a:ext cx="468187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2000" b="1">
              <a:solidFill>
                <a:schemeClr val="tx1"/>
              </a:solidFill>
            </a:rPr>
            <a:t>②</a:t>
          </a:r>
        </a:p>
      </xdr:txBody>
    </xdr:sp>
    <xdr:clientData/>
  </xdr:oneCellAnchor>
  <xdr:oneCellAnchor>
    <xdr:from>
      <xdr:col>11</xdr:col>
      <xdr:colOff>9525</xdr:colOff>
      <xdr:row>28</xdr:row>
      <xdr:rowOff>142875</xdr:rowOff>
    </xdr:from>
    <xdr:ext cx="525337" cy="405432"/>
    <xdr:sp macro="" textlink="">
      <xdr:nvSpPr>
        <xdr:cNvPr id="6" name="TextBox 5"/>
        <xdr:cNvSpPr txBox="1"/>
      </xdr:nvSpPr>
      <xdr:spPr>
        <a:xfrm>
          <a:off x="104775" y="4543425"/>
          <a:ext cx="525337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000" b="1">
              <a:solidFill>
                <a:schemeClr val="tx1"/>
              </a:solidFill>
            </a:rPr>
            <a:t>③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0.70255</cdr:x>
      <cdr:y>0.05988</cdr:y>
    </cdr:from>
    <cdr:to>
      <cdr:x>0.81659</cdr:x>
      <cdr:y>0.33533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39591" y="95253"/>
          <a:ext cx="558323" cy="4381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r"/>
          <a:r>
            <a:rPr lang="en-GB" sz="105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Dazzle</a:t>
          </a:r>
        </a:p>
        <a:p xmlns:a="http://schemas.openxmlformats.org/drawingml/2006/main">
          <a:pPr algn="r"/>
          <a:r>
            <a:rPr lang="en-GB" sz="105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Level</a:t>
          </a:r>
        </a:p>
      </cdr:txBody>
    </cdr:sp>
  </cdr:relSizeAnchor>
  <cdr:relSizeAnchor xmlns:cdr="http://schemas.openxmlformats.org/drawingml/2006/chartDrawing">
    <cdr:from>
      <cdr:x>0.04674</cdr:x>
      <cdr:y>0.11585</cdr:y>
    </cdr:from>
    <cdr:to>
      <cdr:x>0.20701</cdr:x>
      <cdr:y>0.50299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3788" y="184287"/>
          <a:ext cx="870130" cy="615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Day</a:t>
          </a:r>
        </a:p>
        <a:p xmlns:a="http://schemas.openxmlformats.org/drawingml/2006/main">
          <a:endParaRPr lang="en-GB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Dusk</a:t>
          </a:r>
          <a:endParaRPr lang="en-GB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0.04674</cdr:x>
      <cdr:y>0.53385</cdr:y>
    </cdr:from>
    <cdr:to>
      <cdr:x>0.20701</cdr:x>
      <cdr:y>0.75908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53788" y="851037"/>
          <a:ext cx="870130" cy="358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Night</a:t>
          </a:r>
          <a:endParaRPr lang="en-GB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0.6386</cdr:x>
      <cdr:y>0.07343</cdr:y>
    </cdr:from>
    <cdr:to>
      <cdr:x>0.77193</cdr:x>
      <cdr:y>0.20907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67100" y="277660"/>
          <a:ext cx="723899" cy="5129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r"/>
          <a:r>
            <a:rPr lang="en-GB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Dazzle</a:t>
          </a:r>
        </a:p>
        <a:p xmlns:a="http://schemas.openxmlformats.org/drawingml/2006/main">
          <a:pPr algn="r"/>
          <a:r>
            <a:rPr lang="en-GB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Level</a:t>
          </a:r>
        </a:p>
      </cdr:txBody>
    </cdr:sp>
  </cdr:relSizeAnchor>
  <cdr:relSizeAnchor xmlns:cdr="http://schemas.openxmlformats.org/drawingml/2006/chartDrawing">
    <cdr:from>
      <cdr:x>0.04674</cdr:x>
      <cdr:y>0.14356</cdr:y>
    </cdr:from>
    <cdr:to>
      <cdr:x>0.20701</cdr:x>
      <cdr:y>0.24937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3763" y="542854"/>
          <a:ext cx="870146" cy="400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Day</a:t>
          </a:r>
          <a:endParaRPr lang="en-GB" sz="2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0.04499</cdr:x>
      <cdr:y>0.56525</cdr:y>
    </cdr:from>
    <cdr:to>
      <cdr:x>0.20526</cdr:x>
      <cdr:y>0.67254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44238" y="2137438"/>
          <a:ext cx="870146" cy="405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Night</a:t>
          </a:r>
          <a:endParaRPr lang="en-GB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0.04499</cdr:x>
      <cdr:y>0.35263</cdr:y>
    </cdr:from>
    <cdr:to>
      <cdr:x>0.20526</cdr:x>
      <cdr:y>0.46096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44238" y="1333428"/>
          <a:ext cx="870146" cy="409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Dusk</a:t>
          </a:r>
          <a:endParaRPr lang="en-GB" sz="2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80" zoomScaleNormal="80" workbookViewId="0"/>
  </sheetViews>
  <sheetFormatPr defaultRowHeight="15" x14ac:dyDescent="0.25"/>
  <cols>
    <col min="1" max="1" width="2.85546875" customWidth="1"/>
    <col min="2" max="2" width="17.85546875" bestFit="1" customWidth="1"/>
    <col min="3" max="3" width="77.7109375" bestFit="1" customWidth="1"/>
  </cols>
  <sheetData>
    <row r="1" spans="1:4" x14ac:dyDescent="0.25">
      <c r="A1" s="80"/>
      <c r="B1" s="80"/>
      <c r="C1" s="81"/>
      <c r="D1" s="80"/>
    </row>
    <row r="2" spans="1:4" x14ac:dyDescent="0.25">
      <c r="A2" s="80"/>
      <c r="B2" s="82" t="s">
        <v>31</v>
      </c>
      <c r="C2" s="81" t="s">
        <v>40</v>
      </c>
      <c r="D2" s="80"/>
    </row>
    <row r="3" spans="1:4" x14ac:dyDescent="0.25">
      <c r="A3" s="80"/>
      <c r="B3" s="97" t="s">
        <v>47</v>
      </c>
      <c r="C3" s="98" t="s">
        <v>56</v>
      </c>
      <c r="D3" s="80"/>
    </row>
    <row r="4" spans="1:4" x14ac:dyDescent="0.25">
      <c r="A4" s="80"/>
      <c r="B4" s="82" t="s">
        <v>32</v>
      </c>
      <c r="C4" s="99" t="s">
        <v>43</v>
      </c>
      <c r="D4" s="80"/>
    </row>
    <row r="5" spans="1:4" x14ac:dyDescent="0.25">
      <c r="A5" s="80"/>
      <c r="B5" s="82" t="s">
        <v>33</v>
      </c>
      <c r="C5" s="94" t="s">
        <v>52</v>
      </c>
      <c r="D5" s="80"/>
    </row>
    <row r="6" spans="1:4" ht="42.75" x14ac:dyDescent="0.25">
      <c r="A6" s="80"/>
      <c r="B6" s="82" t="s">
        <v>34</v>
      </c>
      <c r="C6" s="96" t="s">
        <v>53</v>
      </c>
      <c r="D6" s="80"/>
    </row>
    <row r="7" spans="1:4" s="80" customFormat="1" x14ac:dyDescent="0.25">
      <c r="B7" s="82" t="s">
        <v>44</v>
      </c>
      <c r="C7" s="94" t="s">
        <v>57</v>
      </c>
    </row>
    <row r="8" spans="1:4" x14ac:dyDescent="0.25">
      <c r="A8" s="80"/>
      <c r="B8" s="83"/>
      <c r="C8" s="81"/>
      <c r="D8" s="80"/>
    </row>
    <row r="9" spans="1:4" x14ac:dyDescent="0.25">
      <c r="A9" s="80"/>
      <c r="B9" s="82" t="s">
        <v>35</v>
      </c>
      <c r="C9" s="81" t="s">
        <v>36</v>
      </c>
      <c r="D9" s="80"/>
    </row>
    <row r="10" spans="1:4" x14ac:dyDescent="0.25">
      <c r="A10" s="80"/>
      <c r="B10" s="83"/>
      <c r="C10" s="81" t="s">
        <v>37</v>
      </c>
      <c r="D10" s="80"/>
    </row>
    <row r="11" spans="1:4" x14ac:dyDescent="0.25">
      <c r="A11" s="80"/>
      <c r="B11" s="83"/>
      <c r="C11" s="81"/>
      <c r="D11" s="80"/>
    </row>
    <row r="12" spans="1:4" ht="28.5" x14ac:dyDescent="0.25">
      <c r="A12" s="80"/>
      <c r="B12" s="101" t="s">
        <v>48</v>
      </c>
      <c r="C12" s="102" t="s">
        <v>49</v>
      </c>
      <c r="D12" s="80"/>
    </row>
    <row r="13" spans="1:4" ht="85.5" x14ac:dyDescent="0.25">
      <c r="A13" s="80"/>
      <c r="B13" s="101" t="s">
        <v>38</v>
      </c>
      <c r="C13" s="102" t="s">
        <v>50</v>
      </c>
      <c r="D13" s="80"/>
    </row>
    <row r="14" spans="1:4" ht="28.5" x14ac:dyDescent="0.25">
      <c r="A14" s="80"/>
      <c r="B14" s="101" t="s">
        <v>39</v>
      </c>
      <c r="C14" s="102" t="s">
        <v>51</v>
      </c>
      <c r="D14" s="8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06"/>
  <sheetViews>
    <sheetView showGridLines="0" zoomScaleNormal="100" workbookViewId="0">
      <selection activeCell="P6" sqref="P6"/>
    </sheetView>
  </sheetViews>
  <sheetFormatPr defaultRowHeight="12.75" x14ac:dyDescent="0.2"/>
  <cols>
    <col min="1" max="2" width="1.42578125" style="2" customWidth="1"/>
    <col min="3" max="5" width="9.140625" style="2"/>
    <col min="6" max="7" width="9.140625" style="2" customWidth="1"/>
    <col min="8" max="8" width="1.42578125" style="2" customWidth="1"/>
    <col min="9" max="10" width="9.140625" style="2"/>
    <col min="11" max="12" width="1.42578125" style="2" customWidth="1"/>
    <col min="13" max="16" width="9.140625" style="2"/>
    <col min="17" max="17" width="1.42578125" style="2" customWidth="1"/>
    <col min="18" max="21" width="9.140625" style="2"/>
    <col min="22" max="23" width="1.42578125" style="2" customWidth="1"/>
    <col min="24" max="24" width="9.140625" style="2"/>
    <col min="25" max="40" width="9.140625" style="2" customWidth="1"/>
    <col min="41" max="16384" width="9.140625" style="2"/>
  </cols>
  <sheetData>
    <row r="1" spans="1:40" ht="7.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7.5" customHeight="1" thickBot="1" x14ac:dyDescent="0.2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4"/>
      <c r="M2" s="5"/>
      <c r="N2" s="5"/>
      <c r="O2" s="5"/>
      <c r="P2" s="5"/>
      <c r="Q2" s="5"/>
      <c r="R2" s="5"/>
      <c r="S2" s="5"/>
      <c r="T2" s="5"/>
      <c r="U2" s="5"/>
      <c r="V2" s="6"/>
      <c r="W2" s="1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ht="12.75" customHeight="1" x14ac:dyDescent="0.2">
      <c r="A3" s="1"/>
      <c r="B3" s="15"/>
      <c r="C3" s="106" t="s">
        <v>40</v>
      </c>
      <c r="D3" s="106"/>
      <c r="E3" s="106"/>
      <c r="F3" s="106"/>
      <c r="G3" s="106"/>
      <c r="H3" s="106"/>
      <c r="I3" s="106"/>
      <c r="J3" s="16" t="s">
        <v>3</v>
      </c>
      <c r="K3" s="17"/>
      <c r="L3" s="11"/>
      <c r="M3" s="12" t="s">
        <v>0</v>
      </c>
      <c r="N3" s="13"/>
      <c r="O3" s="13"/>
      <c r="P3" s="13"/>
      <c r="Q3" s="13"/>
      <c r="R3" s="103" t="s">
        <v>1</v>
      </c>
      <c r="S3" s="105" t="s">
        <v>2</v>
      </c>
      <c r="T3" s="105"/>
      <c r="U3" s="105"/>
      <c r="V3" s="14"/>
      <c r="W3" s="1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12.75" customHeight="1" thickBot="1" x14ac:dyDescent="0.3">
      <c r="A4" s="1"/>
      <c r="B4" s="15"/>
      <c r="C4" s="106"/>
      <c r="D4" s="106"/>
      <c r="E4" s="106"/>
      <c r="F4" s="106"/>
      <c r="G4" s="106"/>
      <c r="H4" s="106"/>
      <c r="I4" s="106"/>
      <c r="J4" s="19" t="s">
        <v>7</v>
      </c>
      <c r="K4" s="17"/>
      <c r="L4" s="11"/>
      <c r="M4" s="13"/>
      <c r="N4" s="13"/>
      <c r="O4" s="13"/>
      <c r="P4" s="13"/>
      <c r="Q4" s="13"/>
      <c r="R4" s="104"/>
      <c r="S4" s="18" t="s">
        <v>4</v>
      </c>
      <c r="T4" s="18" t="s">
        <v>5</v>
      </c>
      <c r="U4" s="18" t="s">
        <v>6</v>
      </c>
      <c r="V4" s="14"/>
      <c r="W4" s="1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20" t="s">
        <v>41</v>
      </c>
      <c r="AM4" s="10"/>
      <c r="AN4" s="10"/>
    </row>
    <row r="5" spans="1:40" ht="12.75" customHeight="1" thickBot="1" x14ac:dyDescent="0.25">
      <c r="A5" s="1"/>
      <c r="B5" s="15"/>
      <c r="C5" s="106"/>
      <c r="D5" s="106"/>
      <c r="E5" s="106"/>
      <c r="F5" s="106"/>
      <c r="G5" s="106"/>
      <c r="H5" s="106"/>
      <c r="I5" s="106"/>
      <c r="J5" s="25" t="s">
        <v>9</v>
      </c>
      <c r="K5" s="17"/>
      <c r="L5" s="11"/>
      <c r="M5" s="13"/>
      <c r="N5" s="13"/>
      <c r="O5" s="13"/>
      <c r="P5" s="13"/>
      <c r="Q5" s="13"/>
      <c r="R5" s="21" t="s">
        <v>8</v>
      </c>
      <c r="S5" s="22">
        <f>D15/$P$7</f>
        <v>1.1385553554228254E-3</v>
      </c>
      <c r="T5" s="23">
        <f>E15/$P$7</f>
        <v>0.68313321325369514</v>
      </c>
      <c r="U5" s="24">
        <f>F15/$P$7</f>
        <v>45.54221421691301</v>
      </c>
      <c r="V5" s="14"/>
      <c r="W5" s="1"/>
      <c r="Y5" s="10"/>
      <c r="Z5" s="10"/>
      <c r="AA5" s="10"/>
      <c r="AB5" s="10"/>
      <c r="AC5" s="10"/>
      <c r="AE5" s="10"/>
      <c r="AF5" s="10"/>
      <c r="AG5" s="10"/>
      <c r="AH5" s="10"/>
      <c r="AI5" s="10"/>
      <c r="AJ5" s="10"/>
      <c r="AK5" s="10"/>
      <c r="AL5" s="26" t="s">
        <v>10</v>
      </c>
      <c r="AM5" s="27" t="s">
        <v>11</v>
      </c>
      <c r="AN5" s="10"/>
    </row>
    <row r="6" spans="1:40" ht="12.75" customHeight="1" x14ac:dyDescent="0.2">
      <c r="A6" s="1"/>
      <c r="B6" s="15"/>
      <c r="C6" s="107" t="s">
        <v>43</v>
      </c>
      <c r="D6" s="107"/>
      <c r="E6" s="107"/>
      <c r="F6" s="107"/>
      <c r="G6" s="107"/>
      <c r="H6" s="107"/>
      <c r="I6" s="107"/>
      <c r="J6" s="91"/>
      <c r="K6" s="17"/>
      <c r="L6" s="11"/>
      <c r="M6" s="13"/>
      <c r="N6" s="13"/>
      <c r="O6" s="28" t="s">
        <v>12</v>
      </c>
      <c r="P6" s="29">
        <v>532</v>
      </c>
      <c r="Q6" s="13"/>
      <c r="R6" s="30" t="s">
        <v>13</v>
      </c>
      <c r="S6" s="31">
        <f>D17/$P$7</f>
        <v>4.5542214216913013E-2</v>
      </c>
      <c r="T6" s="32">
        <f>E17/$P$7</f>
        <v>34.156660662684757</v>
      </c>
      <c r="U6" s="33">
        <f>F17/$P$7</f>
        <v>2277.1107108456504</v>
      </c>
      <c r="V6" s="14"/>
      <c r="W6" s="1"/>
      <c r="Y6" s="36"/>
      <c r="Z6" s="10"/>
      <c r="AA6" s="10"/>
      <c r="AB6" s="10"/>
      <c r="AC6" s="10"/>
      <c r="AE6" s="10"/>
      <c r="AF6" s="10"/>
      <c r="AG6" s="10"/>
      <c r="AH6" s="10"/>
      <c r="AI6" s="10"/>
      <c r="AJ6" s="10"/>
      <c r="AK6" s="10"/>
      <c r="AL6" s="37">
        <v>400</v>
      </c>
      <c r="AM6" s="38">
        <v>2.4521899999999999E-3</v>
      </c>
      <c r="AN6" s="10"/>
    </row>
    <row r="7" spans="1:40" ht="12.75" customHeight="1" x14ac:dyDescent="0.25">
      <c r="A7" s="1"/>
      <c r="B7" s="15"/>
      <c r="C7" s="95" t="s">
        <v>52</v>
      </c>
      <c r="D7" s="93"/>
      <c r="E7" s="93"/>
      <c r="F7" s="93"/>
      <c r="G7" s="100" t="s">
        <v>55</v>
      </c>
      <c r="H7" s="93"/>
      <c r="I7" s="93"/>
      <c r="J7" s="91"/>
      <c r="K7" s="17"/>
      <c r="L7" s="11"/>
      <c r="M7" s="13"/>
      <c r="N7" s="13"/>
      <c r="O7" s="28" t="s">
        <v>42</v>
      </c>
      <c r="P7" s="39">
        <f>VLOOKUP(P6,AL6:AM306,2)</f>
        <v>0.87830600000000003</v>
      </c>
      <c r="Q7" s="13"/>
      <c r="R7" s="30" t="s">
        <v>14</v>
      </c>
      <c r="S7" s="31">
        <f>D19/$P$7</f>
        <v>0.18216885686765205</v>
      </c>
      <c r="T7" s="32">
        <f>E19/$P$7</f>
        <v>136.62664265073903</v>
      </c>
      <c r="U7" s="33">
        <f>F19/$P$7</f>
        <v>9108.4428433826015</v>
      </c>
      <c r="V7" s="14"/>
      <c r="W7" s="1"/>
      <c r="Y7" s="36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37">
        <v>401</v>
      </c>
      <c r="AM7" s="38">
        <v>2.8522199999999999E-3</v>
      </c>
      <c r="AN7" s="10"/>
    </row>
    <row r="8" spans="1:40" ht="12.75" customHeight="1" thickBot="1" x14ac:dyDescent="0.25">
      <c r="A8" s="1"/>
      <c r="B8" s="15"/>
      <c r="C8" s="108" t="s">
        <v>54</v>
      </c>
      <c r="D8" s="108"/>
      <c r="E8" s="108"/>
      <c r="F8" s="108"/>
      <c r="G8" s="108"/>
      <c r="H8" s="108"/>
      <c r="I8" s="108"/>
      <c r="J8" s="108"/>
      <c r="K8" s="17"/>
      <c r="L8" s="11"/>
      <c r="M8" s="13"/>
      <c r="N8" s="13"/>
      <c r="O8" s="13"/>
      <c r="P8" s="13"/>
      <c r="Q8" s="13"/>
      <c r="R8" s="40" t="s">
        <v>15</v>
      </c>
      <c r="S8" s="41">
        <f>D21/$P$7</f>
        <v>0.68313321325369514</v>
      </c>
      <c r="T8" s="42">
        <f>E21/$P$7</f>
        <v>512.34990994027135</v>
      </c>
      <c r="U8" s="43">
        <f>F21/$P$7</f>
        <v>34156.660662684757</v>
      </c>
      <c r="V8" s="14"/>
      <c r="W8" s="1"/>
      <c r="Y8" s="44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37">
        <v>402</v>
      </c>
      <c r="AM8" s="38">
        <v>3.29912E-3</v>
      </c>
      <c r="AN8" s="10"/>
    </row>
    <row r="9" spans="1:40" ht="12.75" customHeight="1" thickBot="1" x14ac:dyDescent="0.25">
      <c r="A9" s="1"/>
      <c r="B9" s="15"/>
      <c r="C9" s="108"/>
      <c r="D9" s="108"/>
      <c r="E9" s="108"/>
      <c r="F9" s="108"/>
      <c r="G9" s="108"/>
      <c r="H9" s="108"/>
      <c r="I9" s="108"/>
      <c r="J9" s="108"/>
      <c r="K9" s="17"/>
      <c r="L9" s="45"/>
      <c r="M9" s="46"/>
      <c r="N9" s="13"/>
      <c r="O9" s="13"/>
      <c r="P9" s="13"/>
      <c r="Q9" s="46"/>
      <c r="R9" s="46"/>
      <c r="S9" s="46"/>
      <c r="T9" s="46"/>
      <c r="U9" s="46"/>
      <c r="V9" s="47"/>
      <c r="W9" s="1"/>
      <c r="Y9" s="44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37">
        <v>403</v>
      </c>
      <c r="AM9" s="38">
        <v>3.7974699999999998E-3</v>
      </c>
      <c r="AN9" s="10"/>
    </row>
    <row r="10" spans="1:40" ht="12.75" customHeight="1" thickBot="1" x14ac:dyDescent="0.25">
      <c r="A10" s="1"/>
      <c r="B10" s="34"/>
      <c r="C10" s="109"/>
      <c r="D10" s="109"/>
      <c r="E10" s="109"/>
      <c r="F10" s="109"/>
      <c r="G10" s="109"/>
      <c r="H10" s="109"/>
      <c r="I10" s="109"/>
      <c r="J10" s="109"/>
      <c r="K10" s="35"/>
      <c r="L10" s="4"/>
      <c r="M10" s="5"/>
      <c r="N10" s="5"/>
      <c r="O10" s="48"/>
      <c r="P10" s="48"/>
      <c r="Q10" s="5"/>
      <c r="R10" s="5"/>
      <c r="S10" s="5"/>
      <c r="T10" s="5"/>
      <c r="U10" s="5"/>
      <c r="V10" s="6"/>
      <c r="W10" s="1"/>
      <c r="Y10" s="44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37">
        <v>404</v>
      </c>
      <c r="AM10" s="38">
        <v>4.3527699999999997E-3</v>
      </c>
      <c r="AN10" s="10"/>
    </row>
    <row r="11" spans="1:40" ht="12.75" customHeight="1" thickBot="1" x14ac:dyDescent="0.25">
      <c r="A11" s="1"/>
      <c r="B11" s="4"/>
      <c r="C11" s="5"/>
      <c r="D11" s="5"/>
      <c r="E11" s="5"/>
      <c r="F11" s="5"/>
      <c r="G11" s="5"/>
      <c r="H11" s="5"/>
      <c r="I11" s="5"/>
      <c r="J11" s="5"/>
      <c r="K11" s="6"/>
      <c r="L11" s="11"/>
      <c r="M11" s="12" t="s">
        <v>18</v>
      </c>
      <c r="N11" s="13"/>
      <c r="O11" s="13"/>
      <c r="P11" s="13"/>
      <c r="Q11" s="13"/>
      <c r="R11" s="103" t="s">
        <v>1</v>
      </c>
      <c r="S11" s="105" t="s">
        <v>19</v>
      </c>
      <c r="T11" s="105"/>
      <c r="U11" s="105"/>
      <c r="V11" s="14"/>
      <c r="W11" s="1"/>
      <c r="Y11" s="44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37">
        <v>405</v>
      </c>
      <c r="AM11" s="38">
        <v>4.9717199999999998E-3</v>
      </c>
      <c r="AN11" s="10"/>
    </row>
    <row r="12" spans="1:40" ht="12.75" customHeight="1" thickBot="1" x14ac:dyDescent="0.25">
      <c r="A12" s="1"/>
      <c r="B12" s="11"/>
      <c r="C12" s="103" t="s">
        <v>1</v>
      </c>
      <c r="D12" s="124" t="s">
        <v>16</v>
      </c>
      <c r="E12" s="105"/>
      <c r="F12" s="105"/>
      <c r="G12" s="13"/>
      <c r="H12" s="13"/>
      <c r="I12" s="126" t="s">
        <v>17</v>
      </c>
      <c r="J12" s="126"/>
      <c r="K12" s="14"/>
      <c r="L12" s="11"/>
      <c r="M12" s="13"/>
      <c r="N12" s="13"/>
      <c r="O12" s="13"/>
      <c r="P12" s="13"/>
      <c r="Q12" s="13"/>
      <c r="R12" s="104"/>
      <c r="S12" s="18" t="s">
        <v>4</v>
      </c>
      <c r="T12" s="18" t="s">
        <v>5</v>
      </c>
      <c r="U12" s="18" t="s">
        <v>6</v>
      </c>
      <c r="V12" s="14"/>
      <c r="W12" s="1"/>
      <c r="Y12" s="10"/>
      <c r="Z12" s="10"/>
      <c r="AA12" s="10"/>
      <c r="AH12" s="10"/>
      <c r="AI12" s="10"/>
      <c r="AJ12" s="10"/>
      <c r="AK12" s="10"/>
      <c r="AL12" s="37">
        <v>406</v>
      </c>
      <c r="AM12" s="38">
        <v>5.6610100000000002E-3</v>
      </c>
      <c r="AN12" s="10"/>
    </row>
    <row r="13" spans="1:40" ht="12.75" customHeight="1" thickBot="1" x14ac:dyDescent="0.25">
      <c r="A13" s="1"/>
      <c r="B13" s="11"/>
      <c r="C13" s="123"/>
      <c r="D13" s="125"/>
      <c r="E13" s="125"/>
      <c r="F13" s="125"/>
      <c r="G13" s="13"/>
      <c r="H13" s="13"/>
      <c r="I13" s="127"/>
      <c r="J13" s="127"/>
      <c r="K13" s="14"/>
      <c r="L13" s="11"/>
      <c r="M13" s="13"/>
      <c r="N13" s="13"/>
      <c r="O13" s="28" t="s">
        <v>12</v>
      </c>
      <c r="P13" s="53">
        <f>P6</f>
        <v>532</v>
      </c>
      <c r="Q13" s="13"/>
      <c r="R13" s="21" t="s">
        <v>8</v>
      </c>
      <c r="S13" s="54">
        <f t="shared" ref="S13:U16" si="0">SQRT((4*($P$14/1000))/(PI()*$P$15*$P$15*(S5/100)))</f>
        <v>118.23144313052693</v>
      </c>
      <c r="T13" s="54">
        <f t="shared" si="0"/>
        <v>4.8267784537113059</v>
      </c>
      <c r="U13" s="54">
        <f t="shared" si="0"/>
        <v>0.59115721565263468</v>
      </c>
      <c r="V13" s="14"/>
      <c r="W13" s="1"/>
      <c r="Y13" s="10"/>
      <c r="Z13" s="55"/>
      <c r="AA13" s="10"/>
      <c r="AH13" s="10"/>
      <c r="AI13" s="10"/>
      <c r="AJ13" s="10"/>
      <c r="AK13" s="10"/>
      <c r="AL13" s="37">
        <v>407</v>
      </c>
      <c r="AM13" s="38">
        <v>6.4216100000000003E-3</v>
      </c>
      <c r="AN13" s="10"/>
    </row>
    <row r="14" spans="1:40" ht="12.75" customHeight="1" thickBot="1" x14ac:dyDescent="0.25">
      <c r="A14" s="1"/>
      <c r="B14" s="11"/>
      <c r="C14" s="104"/>
      <c r="D14" s="18" t="s">
        <v>4</v>
      </c>
      <c r="E14" s="18" t="s">
        <v>5</v>
      </c>
      <c r="F14" s="18" t="s">
        <v>6</v>
      </c>
      <c r="G14" s="13"/>
      <c r="H14" s="13"/>
      <c r="I14" s="49" t="s">
        <v>4</v>
      </c>
      <c r="J14" s="49">
        <v>0.1</v>
      </c>
      <c r="K14" s="14"/>
      <c r="L14" s="11"/>
      <c r="M14" s="13"/>
      <c r="N14" s="13"/>
      <c r="O14" s="28" t="s">
        <v>21</v>
      </c>
      <c r="P14" s="29">
        <v>500</v>
      </c>
      <c r="Q14" s="13"/>
      <c r="R14" s="30" t="s">
        <v>13</v>
      </c>
      <c r="S14" s="56">
        <f t="shared" si="0"/>
        <v>18.694032567056674</v>
      </c>
      <c r="T14" s="56">
        <f t="shared" si="0"/>
        <v>0.68260955518087651</v>
      </c>
      <c r="U14" s="56">
        <f t="shared" si="0"/>
        <v>8.3602255187067237E-2</v>
      </c>
      <c r="V14" s="14"/>
      <c r="W14" s="1"/>
      <c r="Y14" s="10"/>
      <c r="Z14" s="10"/>
      <c r="AA14" s="10"/>
      <c r="AH14" s="10"/>
      <c r="AI14" s="10"/>
      <c r="AJ14" s="10"/>
      <c r="AK14" s="10"/>
      <c r="AL14" s="37">
        <v>408</v>
      </c>
      <c r="AM14" s="38">
        <v>7.2503100000000003E-3</v>
      </c>
      <c r="AN14" s="10"/>
    </row>
    <row r="15" spans="1:40" ht="12.75" customHeight="1" x14ac:dyDescent="0.2">
      <c r="A15" s="1"/>
      <c r="B15" s="11"/>
      <c r="C15" s="128" t="s">
        <v>8</v>
      </c>
      <c r="D15" s="129">
        <v>1E-3</v>
      </c>
      <c r="E15" s="129">
        <v>0.6</v>
      </c>
      <c r="F15" s="129">
        <v>40</v>
      </c>
      <c r="G15" s="118" t="s">
        <v>20</v>
      </c>
      <c r="H15" s="13"/>
      <c r="I15" s="50" t="s">
        <v>5</v>
      </c>
      <c r="J15" s="50">
        <v>10</v>
      </c>
      <c r="K15" s="14"/>
      <c r="L15" s="11"/>
      <c r="M15" s="13"/>
      <c r="N15" s="13"/>
      <c r="O15" s="28" t="s">
        <v>23</v>
      </c>
      <c r="P15" s="29">
        <v>2</v>
      </c>
      <c r="Q15" s="13"/>
      <c r="R15" s="30" t="s">
        <v>14</v>
      </c>
      <c r="S15" s="56">
        <f t="shared" si="0"/>
        <v>9.3470162835283368</v>
      </c>
      <c r="T15" s="56">
        <f t="shared" si="0"/>
        <v>0.34130477759043826</v>
      </c>
      <c r="U15" s="56">
        <f t="shared" si="0"/>
        <v>4.1801127593533619E-2</v>
      </c>
      <c r="V15" s="14"/>
      <c r="W15" s="1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37">
        <v>409</v>
      </c>
      <c r="AM15" s="38">
        <v>8.1401700000000004E-3</v>
      </c>
      <c r="AN15" s="10"/>
    </row>
    <row r="16" spans="1:40" ht="12.75" customHeight="1" thickBot="1" x14ac:dyDescent="0.25">
      <c r="A16" s="1"/>
      <c r="B16" s="11"/>
      <c r="C16" s="110"/>
      <c r="D16" s="114"/>
      <c r="E16" s="114"/>
      <c r="F16" s="114"/>
      <c r="G16" s="119"/>
      <c r="H16" s="13"/>
      <c r="I16" s="51" t="s">
        <v>6</v>
      </c>
      <c r="J16" s="52">
        <v>1000</v>
      </c>
      <c r="K16" s="14"/>
      <c r="L16" s="11"/>
      <c r="M16" s="13"/>
      <c r="N16" s="13"/>
      <c r="O16" s="13"/>
      <c r="P16" s="13"/>
      <c r="Q16" s="13"/>
      <c r="R16" s="40" t="s">
        <v>15</v>
      </c>
      <c r="S16" s="58">
        <f t="shared" si="0"/>
        <v>4.8267784537113059</v>
      </c>
      <c r="T16" s="58">
        <f t="shared" si="0"/>
        <v>0.17624902927850583</v>
      </c>
      <c r="U16" s="58">
        <f t="shared" si="0"/>
        <v>2.1586009469659606E-2</v>
      </c>
      <c r="V16" s="14"/>
      <c r="W16" s="1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37">
        <v>410</v>
      </c>
      <c r="AM16" s="38">
        <v>9.0798600000000004E-3</v>
      </c>
      <c r="AN16" s="10"/>
    </row>
    <row r="17" spans="1:40" ht="12.75" customHeight="1" thickBot="1" x14ac:dyDescent="0.25">
      <c r="A17" s="1"/>
      <c r="B17" s="11"/>
      <c r="C17" s="110" t="s">
        <v>13</v>
      </c>
      <c r="D17" s="114">
        <v>0.04</v>
      </c>
      <c r="E17" s="114">
        <v>30</v>
      </c>
      <c r="F17" s="116">
        <v>2000</v>
      </c>
      <c r="G17" s="119"/>
      <c r="H17" s="13"/>
      <c r="I17" s="13"/>
      <c r="J17" s="13"/>
      <c r="K17" s="14"/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37">
        <v>411</v>
      </c>
      <c r="AM17" s="38">
        <v>1.00561E-2</v>
      </c>
      <c r="AN17" s="10"/>
    </row>
    <row r="18" spans="1:40" ht="12.75" customHeight="1" thickBot="1" x14ac:dyDescent="0.25">
      <c r="A18" s="1"/>
      <c r="B18" s="11"/>
      <c r="C18" s="110"/>
      <c r="D18" s="114"/>
      <c r="E18" s="114"/>
      <c r="F18" s="116"/>
      <c r="G18" s="119"/>
      <c r="H18" s="13"/>
      <c r="I18" s="121" t="s">
        <v>22</v>
      </c>
      <c r="J18" s="121"/>
      <c r="K18" s="14"/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37">
        <v>412</v>
      </c>
      <c r="AM18" s="38">
        <v>1.1064600000000001E-2</v>
      </c>
      <c r="AN18" s="10"/>
    </row>
    <row r="19" spans="1:40" ht="12.75" customHeight="1" x14ac:dyDescent="0.2">
      <c r="A19" s="1"/>
      <c r="B19" s="11"/>
      <c r="C19" s="110" t="s">
        <v>14</v>
      </c>
      <c r="D19" s="114">
        <v>0.16</v>
      </c>
      <c r="E19" s="114">
        <v>120</v>
      </c>
      <c r="F19" s="116">
        <v>8000</v>
      </c>
      <c r="G19" s="119"/>
      <c r="H19" s="13"/>
      <c r="I19" s="57" t="s">
        <v>8</v>
      </c>
      <c r="J19" s="57" t="s">
        <v>45</v>
      </c>
      <c r="K19" s="14"/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37">
        <v>413</v>
      </c>
      <c r="AM19" s="38">
        <v>1.21052E-2</v>
      </c>
      <c r="AN19" s="10"/>
    </row>
    <row r="20" spans="1:40" ht="12.75" customHeight="1" x14ac:dyDescent="0.2">
      <c r="A20" s="1"/>
      <c r="B20" s="11"/>
      <c r="C20" s="110"/>
      <c r="D20" s="114"/>
      <c r="E20" s="114"/>
      <c r="F20" s="116"/>
      <c r="G20" s="119"/>
      <c r="H20" s="13"/>
      <c r="I20" s="59" t="s">
        <v>13</v>
      </c>
      <c r="J20" s="59" t="s">
        <v>24</v>
      </c>
      <c r="K20" s="14"/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37">
        <v>414</v>
      </c>
      <c r="AM20" s="38">
        <v>1.31801E-2</v>
      </c>
      <c r="AN20" s="10"/>
    </row>
    <row r="21" spans="1:40" ht="12.75" customHeight="1" x14ac:dyDescent="0.2">
      <c r="A21" s="1"/>
      <c r="B21" s="11"/>
      <c r="C21" s="110" t="s">
        <v>15</v>
      </c>
      <c r="D21" s="112">
        <v>0.6</v>
      </c>
      <c r="E21" s="114">
        <v>450</v>
      </c>
      <c r="F21" s="116">
        <v>30000</v>
      </c>
      <c r="G21" s="119"/>
      <c r="H21" s="13"/>
      <c r="I21" s="59" t="s">
        <v>14</v>
      </c>
      <c r="J21" s="59" t="s">
        <v>25</v>
      </c>
      <c r="K21" s="14"/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7">
        <v>415</v>
      </c>
      <c r="AM21" s="38">
        <v>1.4293800000000001E-2</v>
      </c>
      <c r="AN21" s="10"/>
    </row>
    <row r="22" spans="1:40" ht="12.75" customHeight="1" thickBot="1" x14ac:dyDescent="0.25">
      <c r="A22" s="1"/>
      <c r="B22" s="11"/>
      <c r="C22" s="111"/>
      <c r="D22" s="113"/>
      <c r="E22" s="115"/>
      <c r="F22" s="117"/>
      <c r="G22" s="120"/>
      <c r="H22" s="13"/>
      <c r="I22" s="60" t="s">
        <v>15</v>
      </c>
      <c r="J22" s="60" t="s">
        <v>46</v>
      </c>
      <c r="K22" s="14"/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"/>
      <c r="Y22" s="87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7">
        <v>416</v>
      </c>
      <c r="AM22" s="38">
        <v>1.545E-2</v>
      </c>
      <c r="AN22" s="10"/>
    </row>
    <row r="23" spans="1:40" ht="12.75" customHeight="1" x14ac:dyDescent="0.2">
      <c r="A23" s="1"/>
      <c r="B23" s="11"/>
      <c r="C23" s="13"/>
      <c r="D23" s="13"/>
      <c r="E23" s="13"/>
      <c r="F23" s="13"/>
      <c r="G23" s="13"/>
      <c r="H23" s="13"/>
      <c r="I23" s="13"/>
      <c r="J23" s="13"/>
      <c r="K23" s="14"/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3"/>
      <c r="AL23" s="37">
        <v>417</v>
      </c>
      <c r="AM23" s="38">
        <v>1.66409E-2</v>
      </c>
      <c r="AN23" s="10"/>
    </row>
    <row r="24" spans="1:40" ht="12.75" customHeight="1" x14ac:dyDescent="0.2">
      <c r="A24" s="1"/>
      <c r="B24" s="11"/>
      <c r="C24" s="13"/>
      <c r="D24" s="13"/>
      <c r="E24" s="13"/>
      <c r="F24" s="13"/>
      <c r="G24" s="13"/>
      <c r="H24" s="13"/>
      <c r="I24" s="13"/>
      <c r="J24" s="13"/>
      <c r="K24" s="14"/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3"/>
      <c r="AL24" s="37">
        <v>418</v>
      </c>
      <c r="AM24" s="38">
        <v>1.7853000000000001E-2</v>
      </c>
      <c r="AN24" s="10"/>
    </row>
    <row r="25" spans="1:40" ht="12.75" customHeight="1" x14ac:dyDescent="0.2">
      <c r="A25" s="1"/>
      <c r="B25" s="11"/>
      <c r="C25" s="13"/>
      <c r="D25" s="13"/>
      <c r="E25" s="13"/>
      <c r="F25" s="13"/>
      <c r="G25" s="13"/>
      <c r="H25" s="13"/>
      <c r="I25" s="13"/>
      <c r="J25" s="13"/>
      <c r="K25" s="14"/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"/>
      <c r="Y25" s="88"/>
      <c r="Z25" s="88"/>
      <c r="AA25" s="88"/>
      <c r="AB25" s="88"/>
      <c r="AC25" s="88"/>
      <c r="AD25" s="89"/>
      <c r="AE25" s="88"/>
      <c r="AF25" s="88"/>
      <c r="AG25" s="90"/>
      <c r="AH25" s="88"/>
      <c r="AI25" s="3"/>
      <c r="AJ25" s="88"/>
      <c r="AK25" s="3"/>
      <c r="AL25" s="37">
        <v>419</v>
      </c>
      <c r="AM25" s="38">
        <v>1.9070199999999999E-2</v>
      </c>
      <c r="AN25" s="10"/>
    </row>
    <row r="26" spans="1:40" ht="12.75" customHeight="1" x14ac:dyDescent="0.2">
      <c r="A26" s="1"/>
      <c r="B26" s="11"/>
      <c r="C26" s="13"/>
      <c r="D26" s="13"/>
      <c r="E26" s="13"/>
      <c r="F26" s="13"/>
      <c r="G26" s="13"/>
      <c r="H26" s="13"/>
      <c r="I26" s="13"/>
      <c r="J26" s="13"/>
      <c r="K26" s="14"/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"/>
      <c r="Y26" s="88"/>
      <c r="Z26" s="88"/>
      <c r="AA26" s="88"/>
      <c r="AB26" s="88"/>
      <c r="AC26" s="88"/>
      <c r="AD26" s="89"/>
      <c r="AE26" s="88"/>
      <c r="AF26" s="88"/>
      <c r="AG26" s="90"/>
      <c r="AH26" s="88"/>
      <c r="AI26" s="3"/>
      <c r="AJ26" s="88"/>
      <c r="AK26" s="3"/>
      <c r="AL26" s="37">
        <v>420</v>
      </c>
      <c r="AM26" s="38">
        <v>2.0273699999999999E-2</v>
      </c>
      <c r="AN26" s="10"/>
    </row>
    <row r="27" spans="1:40" ht="12.75" customHeight="1" thickBot="1" x14ac:dyDescent="0.25">
      <c r="A27" s="1"/>
      <c r="B27" s="11"/>
      <c r="C27" s="13"/>
      <c r="D27" s="13"/>
      <c r="E27" s="13"/>
      <c r="F27" s="13"/>
      <c r="G27" s="13"/>
      <c r="H27" s="13"/>
      <c r="I27" s="13"/>
      <c r="J27" s="13"/>
      <c r="K27" s="14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7"/>
      <c r="W27" s="1"/>
      <c r="Y27" s="84"/>
      <c r="Z27" s="84"/>
      <c r="AA27" s="84"/>
      <c r="AB27" s="84"/>
      <c r="AC27" s="84"/>
      <c r="AD27" s="85"/>
      <c r="AE27" s="84"/>
      <c r="AF27" s="84"/>
      <c r="AG27" s="86"/>
      <c r="AH27" s="84"/>
      <c r="AI27" s="10"/>
      <c r="AJ27" s="84"/>
      <c r="AK27" s="10"/>
      <c r="AL27" s="37">
        <v>421</v>
      </c>
      <c r="AM27" s="38">
        <v>2.1448100000000001E-2</v>
      </c>
      <c r="AN27" s="10"/>
    </row>
    <row r="28" spans="1:40" ht="12.75" customHeight="1" thickBot="1" x14ac:dyDescent="0.25">
      <c r="A28" s="1"/>
      <c r="B28" s="11"/>
      <c r="C28" s="13"/>
      <c r="D28" s="13"/>
      <c r="E28" s="13"/>
      <c r="F28" s="13"/>
      <c r="G28" s="13"/>
      <c r="H28" s="13"/>
      <c r="I28" s="13"/>
      <c r="J28" s="13"/>
      <c r="K28" s="14"/>
      <c r="L28" s="4"/>
      <c r="M28" s="5"/>
      <c r="N28" s="5"/>
      <c r="O28" s="5"/>
      <c r="P28" s="5"/>
      <c r="Q28" s="5"/>
      <c r="R28" s="5"/>
      <c r="S28" s="5"/>
      <c r="T28" s="5"/>
      <c r="U28" s="5"/>
      <c r="V28" s="6"/>
      <c r="W28" s="1"/>
      <c r="Y28" s="84"/>
      <c r="Z28" s="84"/>
      <c r="AA28" s="84"/>
      <c r="AB28" s="84"/>
      <c r="AC28" s="84"/>
      <c r="AD28" s="85"/>
      <c r="AE28" s="84"/>
      <c r="AF28" s="84"/>
      <c r="AG28" s="86"/>
      <c r="AH28" s="84"/>
      <c r="AI28" s="10"/>
      <c r="AJ28" s="84"/>
      <c r="AK28" s="10"/>
      <c r="AL28" s="37">
        <v>422</v>
      </c>
      <c r="AM28" s="38">
        <v>2.26004E-2</v>
      </c>
      <c r="AN28" s="10"/>
    </row>
    <row r="29" spans="1:40" ht="12.75" customHeight="1" x14ac:dyDescent="0.2">
      <c r="A29" s="1"/>
      <c r="B29" s="11"/>
      <c r="C29" s="13"/>
      <c r="D29" s="13"/>
      <c r="E29" s="13"/>
      <c r="F29" s="13"/>
      <c r="G29" s="13"/>
      <c r="H29" s="13"/>
      <c r="I29" s="13"/>
      <c r="J29" s="13"/>
      <c r="K29" s="14"/>
      <c r="L29" s="11"/>
      <c r="M29" s="63" t="s">
        <v>26</v>
      </c>
      <c r="N29" s="13"/>
      <c r="O29" s="13"/>
      <c r="P29" s="13"/>
      <c r="Q29" s="13"/>
      <c r="R29" s="103" t="s">
        <v>1</v>
      </c>
      <c r="S29" s="105" t="str">
        <f>CONCATENATE("OD at ",P6," nm")</f>
        <v>OD at 532 nm</v>
      </c>
      <c r="T29" s="105"/>
      <c r="U29" s="105"/>
      <c r="V29" s="14"/>
      <c r="W29" s="1"/>
      <c r="Y29" s="84"/>
      <c r="Z29" s="84"/>
      <c r="AA29" s="84"/>
      <c r="AB29" s="84"/>
      <c r="AC29" s="84"/>
      <c r="AD29" s="85"/>
      <c r="AE29" s="84"/>
      <c r="AF29" s="84"/>
      <c r="AG29" s="86"/>
      <c r="AH29" s="84"/>
      <c r="AI29" s="10"/>
      <c r="AJ29" s="84"/>
      <c r="AK29" s="10"/>
      <c r="AL29" s="37">
        <v>423</v>
      </c>
      <c r="AM29" s="38">
        <v>2.3747899999999999E-2</v>
      </c>
      <c r="AN29" s="10"/>
    </row>
    <row r="30" spans="1:40" ht="12.75" customHeight="1" thickBot="1" x14ac:dyDescent="0.25">
      <c r="A30" s="1"/>
      <c r="B30" s="11"/>
      <c r="C30" s="13"/>
      <c r="D30" s="13"/>
      <c r="E30" s="13"/>
      <c r="F30" s="13"/>
      <c r="G30" s="13"/>
      <c r="H30" s="13"/>
      <c r="I30" s="13"/>
      <c r="J30" s="13"/>
      <c r="K30" s="14"/>
      <c r="L30" s="11"/>
      <c r="M30" s="13"/>
      <c r="N30" s="13"/>
      <c r="O30" s="28" t="s">
        <v>12</v>
      </c>
      <c r="P30" s="53">
        <f>P6</f>
        <v>532</v>
      </c>
      <c r="Q30" s="13"/>
      <c r="R30" s="104"/>
      <c r="S30" s="18" t="s">
        <v>4</v>
      </c>
      <c r="T30" s="18" t="s">
        <v>5</v>
      </c>
      <c r="U30" s="18" t="s">
        <v>6</v>
      </c>
      <c r="V30" s="14"/>
      <c r="W30" s="1"/>
      <c r="Y30" s="84"/>
      <c r="Z30" s="84"/>
      <c r="AA30" s="84"/>
      <c r="AB30" s="84"/>
      <c r="AC30" s="84"/>
      <c r="AD30" s="85"/>
      <c r="AE30" s="84"/>
      <c r="AF30" s="84"/>
      <c r="AG30" s="86"/>
      <c r="AH30" s="84"/>
      <c r="AI30" s="10"/>
      <c r="AJ30" s="84"/>
      <c r="AK30" s="10"/>
      <c r="AL30" s="37">
        <v>424</v>
      </c>
      <c r="AM30" s="38">
        <v>2.4912500000000001E-2</v>
      </c>
      <c r="AN30" s="10"/>
    </row>
    <row r="31" spans="1:40" ht="12.75" customHeight="1" x14ac:dyDescent="0.2">
      <c r="A31" s="1"/>
      <c r="B31" s="11"/>
      <c r="C31" s="13"/>
      <c r="D31" s="13"/>
      <c r="E31" s="13"/>
      <c r="F31" s="13"/>
      <c r="G31" s="13"/>
      <c r="H31" s="13"/>
      <c r="I31" s="13"/>
      <c r="J31" s="13"/>
      <c r="K31" s="14"/>
      <c r="L31" s="11"/>
      <c r="M31" s="13"/>
      <c r="N31" s="13"/>
      <c r="O31" s="28" t="s">
        <v>21</v>
      </c>
      <c r="P31" s="53">
        <f>P14</f>
        <v>500</v>
      </c>
      <c r="Q31" s="13"/>
      <c r="R31" s="21" t="s">
        <v>8</v>
      </c>
      <c r="S31" s="64">
        <f t="shared" ref="S31:U34" si="1">IF(LOG($P$34/S5)&lt;0,"NONE",LOG($P$34/S5))</f>
        <v>5.1912234717746717</v>
      </c>
      <c r="T31" s="64">
        <f t="shared" si="1"/>
        <v>2.4130722213910283</v>
      </c>
      <c r="U31" s="64">
        <f t="shared" si="1"/>
        <v>0.58916348044670963</v>
      </c>
      <c r="V31" s="14"/>
      <c r="W31" s="1"/>
      <c r="Y31" s="84"/>
      <c r="Z31" s="84"/>
      <c r="AA31" s="84"/>
      <c r="AB31" s="84"/>
      <c r="AC31" s="84"/>
      <c r="AD31" s="85"/>
      <c r="AE31" s="84"/>
      <c r="AF31" s="84"/>
      <c r="AG31" s="86"/>
      <c r="AH31" s="84"/>
      <c r="AI31" s="10"/>
      <c r="AJ31" s="84"/>
      <c r="AK31" s="10"/>
      <c r="AL31" s="37">
        <v>425</v>
      </c>
      <c r="AM31" s="38">
        <v>2.6121100000000001E-2</v>
      </c>
      <c r="AN31" s="10"/>
    </row>
    <row r="32" spans="1:40" ht="12.75" customHeight="1" x14ac:dyDescent="0.2">
      <c r="A32" s="1"/>
      <c r="B32" s="11"/>
      <c r="C32" s="13"/>
      <c r="D32" s="13"/>
      <c r="E32" s="13"/>
      <c r="F32" s="13"/>
      <c r="G32" s="13"/>
      <c r="H32" s="13"/>
      <c r="I32" s="13"/>
      <c r="J32" s="13"/>
      <c r="K32" s="14"/>
      <c r="L32" s="11"/>
      <c r="M32" s="13"/>
      <c r="N32" s="13"/>
      <c r="O32" s="28" t="s">
        <v>23</v>
      </c>
      <c r="P32" s="53">
        <f>P15</f>
        <v>2</v>
      </c>
      <c r="Q32" s="13"/>
      <c r="R32" s="30" t="s">
        <v>13</v>
      </c>
      <c r="S32" s="65">
        <f t="shared" si="1"/>
        <v>3.5891634804467096</v>
      </c>
      <c r="T32" s="65">
        <f t="shared" si="1"/>
        <v>0.71410221705500954</v>
      </c>
      <c r="U32" s="65" t="str">
        <f t="shared" si="1"/>
        <v>NONE</v>
      </c>
      <c r="V32" s="14"/>
      <c r="W32" s="1"/>
      <c r="Y32" s="84"/>
      <c r="Z32" s="84"/>
      <c r="AA32" s="84"/>
      <c r="AB32" s="84"/>
      <c r="AC32" s="84"/>
      <c r="AD32" s="85"/>
      <c r="AE32" s="84"/>
      <c r="AF32" s="84"/>
      <c r="AG32" s="86"/>
      <c r="AH32" s="84"/>
      <c r="AI32" s="10"/>
      <c r="AJ32" s="84"/>
      <c r="AK32" s="10"/>
      <c r="AL32" s="37">
        <v>426</v>
      </c>
      <c r="AM32" s="38">
        <v>2.7399199999999999E-2</v>
      </c>
      <c r="AN32" s="10"/>
    </row>
    <row r="33" spans="1:40" ht="12.75" customHeight="1" x14ac:dyDescent="0.2">
      <c r="A33" s="66"/>
      <c r="B33" s="11"/>
      <c r="C33" s="13"/>
      <c r="D33" s="13"/>
      <c r="E33" s="13"/>
      <c r="F33" s="13"/>
      <c r="G33" s="13"/>
      <c r="H33" s="13"/>
      <c r="I33" s="13"/>
      <c r="J33" s="92"/>
      <c r="K33" s="14"/>
      <c r="L33" s="11"/>
      <c r="M33" s="13"/>
      <c r="N33" s="13"/>
      <c r="O33" s="28" t="s">
        <v>27</v>
      </c>
      <c r="P33" s="67">
        <v>0.3</v>
      </c>
      <c r="Q33" s="13"/>
      <c r="R33" s="30" t="s">
        <v>14</v>
      </c>
      <c r="S33" s="65">
        <f t="shared" si="1"/>
        <v>2.9871034891187471</v>
      </c>
      <c r="T33" s="65">
        <f t="shared" si="1"/>
        <v>0.11204222572704718</v>
      </c>
      <c r="U33" s="65" t="str">
        <f t="shared" si="1"/>
        <v>NONE</v>
      </c>
      <c r="V33" s="14"/>
      <c r="W33" s="1"/>
      <c r="Y33" s="84"/>
      <c r="Z33" s="84"/>
      <c r="AA33" s="84"/>
      <c r="AB33" s="84"/>
      <c r="AC33" s="84"/>
      <c r="AD33" s="85"/>
      <c r="AE33" s="84"/>
      <c r="AF33" s="84"/>
      <c r="AG33" s="86"/>
      <c r="AH33" s="84"/>
      <c r="AI33" s="10"/>
      <c r="AJ33" s="84"/>
      <c r="AK33" s="10"/>
      <c r="AL33" s="37">
        <v>427</v>
      </c>
      <c r="AM33" s="38">
        <v>2.8749899999999998E-2</v>
      </c>
      <c r="AN33" s="10"/>
    </row>
    <row r="34" spans="1:40" ht="12.75" customHeight="1" thickBot="1" x14ac:dyDescent="0.25">
      <c r="A34" s="66"/>
      <c r="B34" s="11"/>
      <c r="C34" s="13"/>
      <c r="D34" s="13"/>
      <c r="E34" s="13"/>
      <c r="F34" s="13"/>
      <c r="G34" s="13"/>
      <c r="H34" s="13"/>
      <c r="I34" s="13"/>
      <c r="J34" s="92"/>
      <c r="K34" s="14"/>
      <c r="L34" s="11"/>
      <c r="M34" s="13"/>
      <c r="N34" s="13"/>
      <c r="O34" s="28" t="s">
        <v>28</v>
      </c>
      <c r="P34" s="13">
        <f>($P$14*1000)/(PI()*POWER(100*$P$33*($P$15/2),2))</f>
        <v>176.83882565766149</v>
      </c>
      <c r="Q34" s="13"/>
      <c r="R34" s="40" t="s">
        <v>15</v>
      </c>
      <c r="S34" s="68">
        <f t="shared" si="1"/>
        <v>2.4130722213910283</v>
      </c>
      <c r="T34" s="68" t="str">
        <f t="shared" si="1"/>
        <v>NONE</v>
      </c>
      <c r="U34" s="68" t="str">
        <f t="shared" si="1"/>
        <v>NONE</v>
      </c>
      <c r="V34" s="14"/>
      <c r="W34" s="1"/>
      <c r="Y34" s="84"/>
      <c r="Z34" s="84"/>
      <c r="AA34" s="84"/>
      <c r="AB34" s="84"/>
      <c r="AC34" s="84"/>
      <c r="AD34" s="85"/>
      <c r="AE34" s="84"/>
      <c r="AF34" s="84"/>
      <c r="AG34" s="86"/>
      <c r="AH34" s="84"/>
      <c r="AI34" s="10"/>
      <c r="AJ34" s="84"/>
      <c r="AK34" s="10"/>
      <c r="AL34" s="37">
        <v>428</v>
      </c>
      <c r="AM34" s="38">
        <v>3.0169100000000001E-2</v>
      </c>
      <c r="AN34" s="10"/>
    </row>
    <row r="35" spans="1:40" ht="7.5" customHeight="1" thickBot="1" x14ac:dyDescent="0.25">
      <c r="A35" s="66"/>
      <c r="B35" s="45"/>
      <c r="C35" s="69"/>
      <c r="D35" s="69"/>
      <c r="E35" s="69"/>
      <c r="F35" s="70"/>
      <c r="G35" s="69"/>
      <c r="H35" s="69"/>
      <c r="I35" s="71"/>
      <c r="J35" s="72"/>
      <c r="K35" s="47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7"/>
      <c r="W35" s="1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37">
        <v>429</v>
      </c>
      <c r="AM35" s="38">
        <v>3.1651400000000003E-2</v>
      </c>
      <c r="AN35" s="10"/>
    </row>
    <row r="36" spans="1:40" ht="7.5" customHeight="1" x14ac:dyDescent="0.2">
      <c r="A36" s="66"/>
      <c r="B36" s="1"/>
      <c r="C36" s="1"/>
      <c r="D36" s="1"/>
      <c r="E36" s="1"/>
      <c r="F36" s="1"/>
      <c r="G36" s="1"/>
      <c r="H36" s="1"/>
      <c r="I36" s="1"/>
      <c r="J36" s="1"/>
      <c r="K36" s="1"/>
      <c r="L36" s="6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4">
        <v>430</v>
      </c>
      <c r="AM36" s="75">
        <v>3.3190400000000002E-2</v>
      </c>
      <c r="AN36" s="73"/>
    </row>
    <row r="37" spans="1:40" x14ac:dyDescent="0.2">
      <c r="A37" s="3"/>
      <c r="L37" s="10"/>
      <c r="AL37" s="37">
        <v>431</v>
      </c>
      <c r="AM37" s="38">
        <v>3.47791E-2</v>
      </c>
    </row>
    <row r="38" spans="1:40" x14ac:dyDescent="0.2">
      <c r="A38" s="3"/>
      <c r="L38" s="10"/>
      <c r="AL38" s="37">
        <v>432</v>
      </c>
      <c r="AM38" s="38">
        <v>3.64149E-2</v>
      </c>
    </row>
    <row r="39" spans="1:40" x14ac:dyDescent="0.2">
      <c r="A39" s="3"/>
      <c r="L39" s="10"/>
      <c r="AL39" s="37">
        <v>433</v>
      </c>
      <c r="AM39" s="38">
        <v>3.8095700000000003E-2</v>
      </c>
    </row>
    <row r="40" spans="1:40" x14ac:dyDescent="0.2">
      <c r="L40" s="10"/>
      <c r="Y40" s="55"/>
      <c r="AL40" s="37">
        <v>434</v>
      </c>
      <c r="AM40" s="38">
        <v>3.9818399999999997E-2</v>
      </c>
    </row>
    <row r="41" spans="1:40" ht="12.75" customHeight="1" x14ac:dyDescent="0.2">
      <c r="L41" s="10"/>
      <c r="AL41" s="37">
        <v>435</v>
      </c>
      <c r="AM41" s="38">
        <v>4.1579400000000002E-2</v>
      </c>
    </row>
    <row r="42" spans="1:40" ht="12.75" customHeight="1" x14ac:dyDescent="0.2">
      <c r="L42" s="10"/>
      <c r="AL42" s="37">
        <v>436</v>
      </c>
      <c r="AM42" s="38">
        <v>4.3371E-2</v>
      </c>
    </row>
    <row r="43" spans="1:40" ht="13.5" customHeight="1" x14ac:dyDescent="0.2">
      <c r="L43" s="10"/>
      <c r="AL43" s="37">
        <v>437</v>
      </c>
      <c r="AM43" s="38">
        <v>4.5171799999999998E-2</v>
      </c>
    </row>
    <row r="44" spans="1:40" x14ac:dyDescent="0.2">
      <c r="L44" s="10"/>
      <c r="AL44" s="37">
        <v>438</v>
      </c>
      <c r="AM44" s="38">
        <v>4.6954200000000001E-2</v>
      </c>
    </row>
    <row r="45" spans="1:40" x14ac:dyDescent="0.2">
      <c r="L45" s="10"/>
      <c r="AL45" s="37">
        <v>439</v>
      </c>
      <c r="AM45" s="38">
        <v>4.86872E-2</v>
      </c>
    </row>
    <row r="46" spans="1:40" x14ac:dyDescent="0.2">
      <c r="L46" s="3"/>
      <c r="M46" s="3"/>
      <c r="N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74">
        <v>440</v>
      </c>
      <c r="AM46" s="75">
        <v>5.0336600000000002E-2</v>
      </c>
      <c r="AN46" s="3"/>
    </row>
    <row r="47" spans="1:40" x14ac:dyDescent="0.2">
      <c r="L47" s="3"/>
      <c r="M47" s="76"/>
      <c r="N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74">
        <v>441</v>
      </c>
      <c r="AM47" s="75">
        <v>5.1876100000000001E-2</v>
      </c>
      <c r="AN47" s="3"/>
    </row>
    <row r="48" spans="1:40" x14ac:dyDescent="0.2">
      <c r="L48" s="3"/>
      <c r="M48" s="76"/>
      <c r="N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74">
        <v>442</v>
      </c>
      <c r="AM48" s="75">
        <v>5.33222E-2</v>
      </c>
      <c r="AN48" s="76"/>
    </row>
    <row r="49" spans="3:40" ht="13.5" customHeight="1" x14ac:dyDescent="0.2">
      <c r="L49" s="3"/>
      <c r="M49" s="3"/>
      <c r="N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74">
        <v>443</v>
      </c>
      <c r="AM49" s="75">
        <v>5.4705999999999998E-2</v>
      </c>
      <c r="AN49" s="3"/>
    </row>
    <row r="50" spans="3:40" x14ac:dyDescent="0.2">
      <c r="L50" s="10"/>
      <c r="AL50" s="37">
        <v>444</v>
      </c>
      <c r="AM50" s="38">
        <v>5.6063399999999999E-2</v>
      </c>
    </row>
    <row r="51" spans="3:40" x14ac:dyDescent="0.2">
      <c r="L51" s="10"/>
      <c r="AL51" s="37">
        <v>445</v>
      </c>
      <c r="AM51" s="38">
        <v>5.7433900000000003E-2</v>
      </c>
    </row>
    <row r="52" spans="3:40" x14ac:dyDescent="0.2">
      <c r="L52" s="10"/>
      <c r="AL52" s="37">
        <v>446</v>
      </c>
      <c r="AM52" s="38">
        <v>5.8851100000000003E-2</v>
      </c>
    </row>
    <row r="53" spans="3:40" ht="12.75" customHeight="1" x14ac:dyDescent="0.2">
      <c r="L53" s="10"/>
      <c r="AL53" s="37">
        <v>447</v>
      </c>
      <c r="AM53" s="38">
        <v>6.0308100000000003E-2</v>
      </c>
    </row>
    <row r="54" spans="3:40" ht="12.75" customHeight="1" x14ac:dyDescent="0.2">
      <c r="C54" s="10"/>
      <c r="D54" s="10"/>
      <c r="E54" s="10"/>
      <c r="F54" s="10"/>
      <c r="G54" s="10"/>
      <c r="H54" s="10"/>
      <c r="I54" s="10"/>
      <c r="J54" s="10"/>
      <c r="AL54" s="37">
        <v>448</v>
      </c>
      <c r="AM54" s="38">
        <v>6.1786399999999998E-2</v>
      </c>
    </row>
    <row r="55" spans="3:40" ht="12.75" customHeight="1" x14ac:dyDescent="0.2">
      <c r="AL55" s="37">
        <v>449</v>
      </c>
      <c r="AM55" s="38">
        <v>6.3265699999999994E-2</v>
      </c>
    </row>
    <row r="56" spans="3:40" ht="12.75" customHeight="1" x14ac:dyDescent="0.2">
      <c r="AK56" s="77"/>
      <c r="AL56" s="37">
        <v>450</v>
      </c>
      <c r="AM56" s="38">
        <v>6.4723500000000003E-2</v>
      </c>
    </row>
    <row r="57" spans="3:40" ht="12.75" customHeight="1" x14ac:dyDescent="0.2">
      <c r="AK57" s="77"/>
      <c r="AL57" s="37">
        <v>451</v>
      </c>
      <c r="AM57" s="38">
        <v>6.6147499999999998E-2</v>
      </c>
    </row>
    <row r="58" spans="3:40" ht="12.75" customHeight="1" x14ac:dyDescent="0.2">
      <c r="AK58" s="62"/>
      <c r="AL58" s="37">
        <v>452</v>
      </c>
      <c r="AM58" s="38">
        <v>6.7572599999999997E-2</v>
      </c>
    </row>
    <row r="59" spans="3:40" ht="12.75" customHeight="1" x14ac:dyDescent="0.2">
      <c r="AK59" s="62"/>
      <c r="AL59" s="37">
        <v>453</v>
      </c>
      <c r="AM59" s="38">
        <v>6.9049299999999994E-2</v>
      </c>
    </row>
    <row r="60" spans="3:40" ht="12.75" customHeight="1" x14ac:dyDescent="0.2">
      <c r="AK60" s="62"/>
      <c r="AL60" s="37">
        <v>454</v>
      </c>
      <c r="AM60" s="38">
        <v>7.0632799999999996E-2</v>
      </c>
    </row>
    <row r="61" spans="3:40" ht="12.75" customHeight="1" x14ac:dyDescent="0.2">
      <c r="AK61" s="62"/>
      <c r="AL61" s="37">
        <v>455</v>
      </c>
      <c r="AM61" s="38">
        <v>7.2383400000000001E-2</v>
      </c>
    </row>
    <row r="62" spans="3:40" ht="12.75" customHeight="1" x14ac:dyDescent="0.2">
      <c r="AK62" s="62"/>
      <c r="AL62" s="37">
        <v>456</v>
      </c>
      <c r="AM62" s="38">
        <v>7.4359599999999998E-2</v>
      </c>
    </row>
    <row r="63" spans="3:40" ht="12.75" customHeight="1" x14ac:dyDescent="0.2">
      <c r="AK63" s="62"/>
      <c r="AL63" s="37">
        <v>457</v>
      </c>
      <c r="AM63" s="38">
        <v>7.6593800000000004E-2</v>
      </c>
    </row>
    <row r="64" spans="3:40" ht="12.75" customHeight="1" x14ac:dyDescent="0.2">
      <c r="AK64" s="62"/>
      <c r="AL64" s="37">
        <v>458</v>
      </c>
      <c r="AM64" s="38">
        <v>7.9114400000000001E-2</v>
      </c>
    </row>
    <row r="65" spans="37:39" ht="12.75" customHeight="1" x14ac:dyDescent="0.2">
      <c r="AK65" s="62"/>
      <c r="AL65" s="37">
        <v>459</v>
      </c>
      <c r="AM65" s="38">
        <v>8.1953499999999999E-2</v>
      </c>
    </row>
    <row r="66" spans="37:39" ht="12.75" customHeight="1" x14ac:dyDescent="0.2">
      <c r="AK66" s="62"/>
      <c r="AL66" s="37">
        <v>460</v>
      </c>
      <c r="AM66" s="38">
        <v>8.5148199999999993E-2</v>
      </c>
    </row>
    <row r="67" spans="37:39" ht="12.75" customHeight="1" x14ac:dyDescent="0.2">
      <c r="AK67" s="62"/>
      <c r="AL67" s="37">
        <v>461</v>
      </c>
      <c r="AM67" s="38">
        <v>8.8726600000000003E-2</v>
      </c>
    </row>
    <row r="68" spans="37:39" ht="12.75" customHeight="1" x14ac:dyDescent="0.2">
      <c r="AK68" s="62"/>
      <c r="AL68" s="37">
        <v>462</v>
      </c>
      <c r="AM68" s="38">
        <v>9.2660099999999995E-2</v>
      </c>
    </row>
    <row r="69" spans="37:39" ht="12.75" customHeight="1" x14ac:dyDescent="0.2">
      <c r="AK69" s="62"/>
      <c r="AL69" s="37">
        <v>463</v>
      </c>
      <c r="AM69" s="38">
        <v>9.6897200000000003E-2</v>
      </c>
    </row>
    <row r="70" spans="37:39" ht="12.75" customHeight="1" x14ac:dyDescent="0.2">
      <c r="AL70" s="37">
        <v>464</v>
      </c>
      <c r="AM70" s="38">
        <v>0.10137500000000001</v>
      </c>
    </row>
    <row r="71" spans="37:39" ht="12.75" customHeight="1" x14ac:dyDescent="0.2">
      <c r="AL71" s="37">
        <v>465</v>
      </c>
      <c r="AM71" s="38">
        <v>0.106014</v>
      </c>
    </row>
    <row r="72" spans="37:39" ht="12.75" customHeight="1" x14ac:dyDescent="0.2">
      <c r="AL72" s="37">
        <v>466</v>
      </c>
      <c r="AM72" s="38">
        <v>0.110738</v>
      </c>
    </row>
    <row r="73" spans="37:39" ht="12.75" customHeight="1" x14ac:dyDescent="0.2">
      <c r="AL73" s="37">
        <v>467</v>
      </c>
      <c r="AM73" s="38">
        <v>0.115511</v>
      </c>
    </row>
    <row r="74" spans="37:39" ht="12.75" customHeight="1" x14ac:dyDescent="0.2">
      <c r="AL74" s="37">
        <v>468</v>
      </c>
      <c r="AM74" s="38">
        <v>0.120312</v>
      </c>
    </row>
    <row r="75" spans="37:39" ht="12.75" customHeight="1" x14ac:dyDescent="0.2">
      <c r="AL75" s="37">
        <v>469</v>
      </c>
      <c r="AM75" s="38">
        <v>0.125116</v>
      </c>
    </row>
    <row r="76" spans="37:39" ht="12.75" customHeight="1" x14ac:dyDescent="0.2">
      <c r="AL76" s="37">
        <v>470</v>
      </c>
      <c r="AM76" s="38">
        <v>0.12989600000000001</v>
      </c>
    </row>
    <row r="77" spans="37:39" ht="12.75" customHeight="1" x14ac:dyDescent="0.2">
      <c r="AL77" s="37">
        <v>471</v>
      </c>
      <c r="AM77" s="38">
        <v>0.13463</v>
      </c>
    </row>
    <row r="78" spans="37:39" ht="12.75" customHeight="1" x14ac:dyDescent="0.2">
      <c r="AL78" s="37">
        <v>472</v>
      </c>
      <c r="AM78" s="38">
        <v>0.13933100000000001</v>
      </c>
    </row>
    <row r="79" spans="37:39" ht="12.75" customHeight="1" x14ac:dyDescent="0.2">
      <c r="AL79" s="37">
        <v>473</v>
      </c>
      <c r="AM79" s="38">
        <v>0.14402300000000001</v>
      </c>
    </row>
    <row r="80" spans="37:39" ht="12.75" customHeight="1" x14ac:dyDescent="0.2">
      <c r="AL80" s="37">
        <v>474</v>
      </c>
      <c r="AM80" s="38">
        <v>0.14873700000000001</v>
      </c>
    </row>
    <row r="81" spans="38:39" x14ac:dyDescent="0.2">
      <c r="AL81" s="37">
        <v>475</v>
      </c>
      <c r="AM81" s="38">
        <v>0.153507</v>
      </c>
    </row>
    <row r="82" spans="38:39" x14ac:dyDescent="0.2">
      <c r="AL82" s="37">
        <v>476</v>
      </c>
      <c r="AM82" s="38">
        <v>0.158364</v>
      </c>
    </row>
    <row r="83" spans="38:39" x14ac:dyDescent="0.2">
      <c r="AL83" s="37">
        <v>477</v>
      </c>
      <c r="AM83" s="38">
        <v>0.16331999999999999</v>
      </c>
    </row>
    <row r="84" spans="38:39" x14ac:dyDescent="0.2">
      <c r="AL84" s="37">
        <v>478</v>
      </c>
      <c r="AM84" s="38">
        <v>0.168376</v>
      </c>
    </row>
    <row r="85" spans="38:39" x14ac:dyDescent="0.2">
      <c r="AL85" s="37">
        <v>479</v>
      </c>
      <c r="AM85" s="38">
        <v>0.173537</v>
      </c>
    </row>
    <row r="86" spans="38:39" x14ac:dyDescent="0.2">
      <c r="AL86" s="37">
        <v>480</v>
      </c>
      <c r="AM86" s="38">
        <v>0.17880499999999999</v>
      </c>
    </row>
    <row r="87" spans="38:39" x14ac:dyDescent="0.2">
      <c r="AL87" s="37">
        <v>481</v>
      </c>
      <c r="AM87" s="38">
        <v>0.18418200000000001</v>
      </c>
    </row>
    <row r="88" spans="38:39" x14ac:dyDescent="0.2">
      <c r="AL88" s="37">
        <v>482</v>
      </c>
      <c r="AM88" s="38">
        <v>0.18965599999999999</v>
      </c>
    </row>
    <row r="89" spans="38:39" x14ac:dyDescent="0.2">
      <c r="AL89" s="37">
        <v>483</v>
      </c>
      <c r="AM89" s="38">
        <v>0.19520999999999999</v>
      </c>
    </row>
    <row r="90" spans="38:39" x14ac:dyDescent="0.2">
      <c r="AL90" s="37">
        <v>484</v>
      </c>
      <c r="AM90" s="38">
        <v>0.200826</v>
      </c>
    </row>
    <row r="91" spans="38:39" x14ac:dyDescent="0.2">
      <c r="AL91" s="37">
        <v>485</v>
      </c>
      <c r="AM91" s="38">
        <v>0.206483</v>
      </c>
    </row>
    <row r="92" spans="38:39" x14ac:dyDescent="0.2">
      <c r="AL92" s="37">
        <v>486</v>
      </c>
      <c r="AM92" s="38">
        <v>0.21218300000000001</v>
      </c>
    </row>
    <row r="93" spans="38:39" x14ac:dyDescent="0.2">
      <c r="AL93" s="37">
        <v>487</v>
      </c>
      <c r="AM93" s="38">
        <v>0.218028</v>
      </c>
    </row>
    <row r="94" spans="38:39" x14ac:dyDescent="0.2">
      <c r="AL94" s="37">
        <v>488</v>
      </c>
      <c r="AM94" s="38">
        <v>0.224159</v>
      </c>
    </row>
    <row r="95" spans="38:39" x14ac:dyDescent="0.2">
      <c r="AL95" s="37">
        <v>489</v>
      </c>
      <c r="AM95" s="38">
        <v>0.23072999999999999</v>
      </c>
    </row>
    <row r="96" spans="38:39" x14ac:dyDescent="0.2">
      <c r="AL96" s="37">
        <v>490</v>
      </c>
      <c r="AM96" s="38">
        <v>0.23791599999999999</v>
      </c>
    </row>
    <row r="97" spans="38:39" x14ac:dyDescent="0.2">
      <c r="AL97" s="37">
        <v>491</v>
      </c>
      <c r="AM97" s="38">
        <v>0.24587100000000001</v>
      </c>
    </row>
    <row r="98" spans="38:39" x14ac:dyDescent="0.2">
      <c r="AL98" s="37">
        <v>492</v>
      </c>
      <c r="AM98" s="38">
        <v>0.25460199999999999</v>
      </c>
    </row>
    <row r="99" spans="38:39" x14ac:dyDescent="0.2">
      <c r="AL99" s="37">
        <v>493</v>
      </c>
      <c r="AM99" s="38">
        <v>0.26407599999999998</v>
      </c>
    </row>
    <row r="100" spans="38:39" x14ac:dyDescent="0.2">
      <c r="AL100" s="37">
        <v>494</v>
      </c>
      <c r="AM100" s="38">
        <v>0.27424900000000002</v>
      </c>
    </row>
    <row r="101" spans="38:39" x14ac:dyDescent="0.2">
      <c r="AL101" s="37">
        <v>495</v>
      </c>
      <c r="AM101" s="38">
        <v>0.28506799999999999</v>
      </c>
    </row>
    <row r="102" spans="38:39" x14ac:dyDescent="0.2">
      <c r="AL102" s="37">
        <v>496</v>
      </c>
      <c r="AM102" s="38">
        <v>0.29648400000000003</v>
      </c>
    </row>
    <row r="103" spans="38:39" x14ac:dyDescent="0.2">
      <c r="AL103" s="37">
        <v>497</v>
      </c>
      <c r="AM103" s="38">
        <v>0.30850100000000003</v>
      </c>
    </row>
    <row r="104" spans="38:39" x14ac:dyDescent="0.2">
      <c r="AL104" s="37">
        <v>498</v>
      </c>
      <c r="AM104" s="38">
        <v>0.32113900000000001</v>
      </c>
    </row>
    <row r="105" spans="38:39" x14ac:dyDescent="0.2">
      <c r="AL105" s="37">
        <v>499</v>
      </c>
      <c r="AM105" s="38">
        <v>0.33441799999999999</v>
      </c>
    </row>
    <row r="106" spans="38:39" x14ac:dyDescent="0.2">
      <c r="AL106" s="37">
        <v>500</v>
      </c>
      <c r="AM106" s="38">
        <v>0.348354</v>
      </c>
    </row>
    <row r="107" spans="38:39" x14ac:dyDescent="0.2">
      <c r="AL107" s="37">
        <v>501</v>
      </c>
      <c r="AM107" s="38">
        <v>0.36296</v>
      </c>
    </row>
    <row r="108" spans="38:39" x14ac:dyDescent="0.2">
      <c r="AL108" s="37">
        <v>502</v>
      </c>
      <c r="AM108" s="38">
        <v>0.37822800000000001</v>
      </c>
    </row>
    <row r="109" spans="38:39" x14ac:dyDescent="0.2">
      <c r="AL109" s="37">
        <v>503</v>
      </c>
      <c r="AM109" s="38">
        <v>0.39413599999999999</v>
      </c>
    </row>
    <row r="110" spans="38:39" x14ac:dyDescent="0.2">
      <c r="AL110" s="37">
        <v>504</v>
      </c>
      <c r="AM110" s="38">
        <v>0.41065800000000002</v>
      </c>
    </row>
    <row r="111" spans="38:39" x14ac:dyDescent="0.2">
      <c r="AL111" s="37">
        <v>505</v>
      </c>
      <c r="AM111" s="38">
        <v>0.42775999999999997</v>
      </c>
    </row>
    <row r="112" spans="38:39" x14ac:dyDescent="0.2">
      <c r="AL112" s="37">
        <v>506</v>
      </c>
      <c r="AM112" s="38">
        <v>0.44539899999999999</v>
      </c>
    </row>
    <row r="113" spans="38:39" x14ac:dyDescent="0.2">
      <c r="AL113" s="37">
        <v>507</v>
      </c>
      <c r="AM113" s="38">
        <v>0.46354000000000001</v>
      </c>
    </row>
    <row r="114" spans="38:39" x14ac:dyDescent="0.2">
      <c r="AL114" s="37">
        <v>508</v>
      </c>
      <c r="AM114" s="38">
        <v>0.48213800000000001</v>
      </c>
    </row>
    <row r="115" spans="38:39" x14ac:dyDescent="0.2">
      <c r="AL115" s="37">
        <v>509</v>
      </c>
      <c r="AM115" s="38">
        <v>0.50114300000000001</v>
      </c>
    </row>
    <row r="116" spans="38:39" x14ac:dyDescent="0.2">
      <c r="AL116" s="37">
        <v>510</v>
      </c>
      <c r="AM116" s="38">
        <v>0.52049699999999999</v>
      </c>
    </row>
    <row r="117" spans="38:39" x14ac:dyDescent="0.2">
      <c r="AL117" s="37">
        <v>511</v>
      </c>
      <c r="AM117" s="38">
        <v>0.54013900000000004</v>
      </c>
    </row>
    <row r="118" spans="38:39" x14ac:dyDescent="0.2">
      <c r="AL118" s="37">
        <v>512</v>
      </c>
      <c r="AM118" s="38">
        <v>0.56002099999999999</v>
      </c>
    </row>
    <row r="119" spans="38:39" x14ac:dyDescent="0.2">
      <c r="AL119" s="37">
        <v>513</v>
      </c>
      <c r="AM119" s="38">
        <v>0.58009699999999997</v>
      </c>
    </row>
    <row r="120" spans="38:39" x14ac:dyDescent="0.2">
      <c r="AL120" s="37">
        <v>514</v>
      </c>
      <c r="AM120" s="38">
        <v>0.60031699999999999</v>
      </c>
    </row>
    <row r="121" spans="38:39" x14ac:dyDescent="0.2">
      <c r="AL121" s="37">
        <v>515</v>
      </c>
      <c r="AM121" s="38">
        <v>0.62062600000000001</v>
      </c>
    </row>
    <row r="122" spans="38:39" x14ac:dyDescent="0.2">
      <c r="AL122" s="37">
        <v>516</v>
      </c>
      <c r="AM122" s="38">
        <v>0.64093999999999995</v>
      </c>
    </row>
    <row r="123" spans="38:39" x14ac:dyDescent="0.2">
      <c r="AL123" s="37">
        <v>517</v>
      </c>
      <c r="AM123" s="38">
        <v>0.66107700000000003</v>
      </c>
    </row>
    <row r="124" spans="38:39" x14ac:dyDescent="0.2">
      <c r="AL124" s="37">
        <v>518</v>
      </c>
      <c r="AM124" s="38">
        <v>0.680813</v>
      </c>
    </row>
    <row r="125" spans="38:39" x14ac:dyDescent="0.2">
      <c r="AL125" s="37">
        <v>519</v>
      </c>
      <c r="AM125" s="38">
        <v>0.69990399999999997</v>
      </c>
    </row>
    <row r="126" spans="38:39" x14ac:dyDescent="0.2">
      <c r="AL126" s="37">
        <v>520</v>
      </c>
      <c r="AM126" s="38">
        <v>0.71808899999999998</v>
      </c>
    </row>
    <row r="127" spans="38:39" x14ac:dyDescent="0.2">
      <c r="AL127" s="37">
        <v>521</v>
      </c>
      <c r="AM127" s="38">
        <v>0.73515900000000001</v>
      </c>
    </row>
    <row r="128" spans="38:39" x14ac:dyDescent="0.2">
      <c r="AL128" s="37">
        <v>522</v>
      </c>
      <c r="AM128" s="38">
        <v>0.75118200000000002</v>
      </c>
    </row>
    <row r="129" spans="38:39" x14ac:dyDescent="0.2">
      <c r="AL129" s="37">
        <v>523</v>
      </c>
      <c r="AM129" s="38">
        <v>0.76631400000000005</v>
      </c>
    </row>
    <row r="130" spans="38:39" x14ac:dyDescent="0.2">
      <c r="AL130" s="37">
        <v>524</v>
      </c>
      <c r="AM130" s="38">
        <v>0.78073499999999996</v>
      </c>
    </row>
    <row r="131" spans="38:39" x14ac:dyDescent="0.2">
      <c r="AL131" s="37">
        <v>525</v>
      </c>
      <c r="AM131" s="38">
        <v>0.79464500000000005</v>
      </c>
    </row>
    <row r="132" spans="38:39" x14ac:dyDescent="0.2">
      <c r="AL132" s="37">
        <v>526</v>
      </c>
      <c r="AM132" s="38">
        <v>0.80820700000000001</v>
      </c>
    </row>
    <row r="133" spans="38:39" x14ac:dyDescent="0.2">
      <c r="AL133" s="37">
        <v>527</v>
      </c>
      <c r="AM133" s="38">
        <v>0.82138199999999995</v>
      </c>
    </row>
    <row r="134" spans="38:39" x14ac:dyDescent="0.2">
      <c r="AL134" s="37">
        <v>528</v>
      </c>
      <c r="AM134" s="38">
        <v>0.83406999999999998</v>
      </c>
    </row>
    <row r="135" spans="38:39" x14ac:dyDescent="0.2">
      <c r="AL135" s="37">
        <v>529</v>
      </c>
      <c r="AM135" s="38">
        <v>0.84617100000000001</v>
      </c>
    </row>
    <row r="136" spans="38:39" x14ac:dyDescent="0.2">
      <c r="AL136" s="37">
        <v>530</v>
      </c>
      <c r="AM136" s="38">
        <v>0.85758000000000001</v>
      </c>
    </row>
    <row r="137" spans="38:39" x14ac:dyDescent="0.2">
      <c r="AL137" s="37">
        <v>531</v>
      </c>
      <c r="AM137" s="38">
        <v>0.86824100000000004</v>
      </c>
    </row>
    <row r="138" spans="38:39" x14ac:dyDescent="0.2">
      <c r="AL138" s="37">
        <v>532</v>
      </c>
      <c r="AM138" s="38">
        <v>0.87830600000000003</v>
      </c>
    </row>
    <row r="139" spans="38:39" x14ac:dyDescent="0.2">
      <c r="AL139" s="37">
        <v>533</v>
      </c>
      <c r="AM139" s="38">
        <v>0.88799099999999997</v>
      </c>
    </row>
    <row r="140" spans="38:39" x14ac:dyDescent="0.2">
      <c r="AL140" s="37">
        <v>534</v>
      </c>
      <c r="AM140" s="38">
        <v>0.89752100000000001</v>
      </c>
    </row>
    <row r="141" spans="38:39" x14ac:dyDescent="0.2">
      <c r="AL141" s="37">
        <v>535</v>
      </c>
      <c r="AM141" s="38">
        <v>0.90713500000000002</v>
      </c>
    </row>
    <row r="142" spans="38:39" x14ac:dyDescent="0.2">
      <c r="AL142" s="37">
        <v>536</v>
      </c>
      <c r="AM142" s="38">
        <v>0.916995</v>
      </c>
    </row>
    <row r="143" spans="38:39" x14ac:dyDescent="0.2">
      <c r="AL143" s="37">
        <v>537</v>
      </c>
      <c r="AM143" s="38">
        <v>0.926929</v>
      </c>
    </row>
    <row r="144" spans="38:39" x14ac:dyDescent="0.2">
      <c r="AL144" s="37">
        <v>538</v>
      </c>
      <c r="AM144" s="38">
        <v>0.93667299999999998</v>
      </c>
    </row>
    <row r="145" spans="38:39" x14ac:dyDescent="0.2">
      <c r="AL145" s="37">
        <v>539</v>
      </c>
      <c r="AM145" s="38">
        <v>0.94594800000000001</v>
      </c>
    </row>
    <row r="146" spans="38:39" x14ac:dyDescent="0.2">
      <c r="AL146" s="37">
        <v>540</v>
      </c>
      <c r="AM146" s="38">
        <v>0.95446799999999998</v>
      </c>
    </row>
    <row r="147" spans="38:39" x14ac:dyDescent="0.2">
      <c r="AL147" s="37">
        <v>541</v>
      </c>
      <c r="AM147" s="38">
        <v>0.96198300000000003</v>
      </c>
    </row>
    <row r="148" spans="38:39" x14ac:dyDescent="0.2">
      <c r="AL148" s="37">
        <v>542</v>
      </c>
      <c r="AM148" s="38">
        <v>0.96843900000000005</v>
      </c>
    </row>
    <row r="149" spans="38:39" x14ac:dyDescent="0.2">
      <c r="AL149" s="37">
        <v>543</v>
      </c>
      <c r="AM149" s="38">
        <v>0.97382899999999994</v>
      </c>
    </row>
    <row r="150" spans="38:39" x14ac:dyDescent="0.2">
      <c r="AL150" s="37">
        <v>544</v>
      </c>
      <c r="AM150" s="38">
        <v>0.97815200000000002</v>
      </c>
    </row>
    <row r="151" spans="38:39" x14ac:dyDescent="0.2">
      <c r="AL151" s="37">
        <v>545</v>
      </c>
      <c r="AM151" s="38">
        <v>0.98141100000000003</v>
      </c>
    </row>
    <row r="152" spans="38:39" x14ac:dyDescent="0.2">
      <c r="AL152" s="37">
        <v>546</v>
      </c>
      <c r="AM152" s="38">
        <v>0.98366699999999996</v>
      </c>
    </row>
    <row r="153" spans="38:39" x14ac:dyDescent="0.2">
      <c r="AL153" s="37">
        <v>547</v>
      </c>
      <c r="AM153" s="38">
        <v>0.98520799999999997</v>
      </c>
    </row>
    <row r="154" spans="38:39" x14ac:dyDescent="0.2">
      <c r="AL154" s="37">
        <v>548</v>
      </c>
      <c r="AM154" s="38">
        <v>0.98638099999999995</v>
      </c>
    </row>
    <row r="155" spans="38:39" x14ac:dyDescent="0.2">
      <c r="AL155" s="37">
        <v>549</v>
      </c>
      <c r="AM155" s="38">
        <v>0.98753599999999997</v>
      </c>
    </row>
    <row r="156" spans="38:39" x14ac:dyDescent="0.2">
      <c r="AL156" s="37">
        <v>550</v>
      </c>
      <c r="AM156" s="38">
        <v>0.98902299999999999</v>
      </c>
    </row>
    <row r="157" spans="38:39" x14ac:dyDescent="0.2">
      <c r="AL157" s="37">
        <v>551</v>
      </c>
      <c r="AM157" s="38">
        <v>0.99108099999999999</v>
      </c>
    </row>
    <row r="158" spans="38:39" x14ac:dyDescent="0.2">
      <c r="AL158" s="37">
        <v>552</v>
      </c>
      <c r="AM158" s="38">
        <v>0.99349100000000001</v>
      </c>
    </row>
    <row r="159" spans="38:39" x14ac:dyDescent="0.2">
      <c r="AL159" s="37">
        <v>553</v>
      </c>
      <c r="AM159" s="38">
        <v>0.99591700000000005</v>
      </c>
    </row>
    <row r="160" spans="38:39" x14ac:dyDescent="0.2">
      <c r="AL160" s="37">
        <v>554</v>
      </c>
      <c r="AM160" s="38">
        <v>0.99802100000000005</v>
      </c>
    </row>
    <row r="161" spans="38:39" x14ac:dyDescent="0.2">
      <c r="AL161" s="37">
        <v>555</v>
      </c>
      <c r="AM161" s="38">
        <v>0.99946100000000004</v>
      </c>
    </row>
    <row r="162" spans="38:39" x14ac:dyDescent="0.2">
      <c r="AL162" s="37">
        <v>556</v>
      </c>
      <c r="AM162" s="38">
        <v>0.99999300000000002</v>
      </c>
    </row>
    <row r="163" spans="38:39" x14ac:dyDescent="0.2">
      <c r="AL163" s="37">
        <v>557</v>
      </c>
      <c r="AM163" s="38">
        <v>0.99975599999999998</v>
      </c>
    </row>
    <row r="164" spans="38:39" x14ac:dyDescent="0.2">
      <c r="AL164" s="37">
        <v>558</v>
      </c>
      <c r="AM164" s="38">
        <v>0.99898399999999998</v>
      </c>
    </row>
    <row r="165" spans="38:39" x14ac:dyDescent="0.2">
      <c r="AL165" s="37">
        <v>559</v>
      </c>
      <c r="AM165" s="38">
        <v>0.99791200000000002</v>
      </c>
    </row>
    <row r="166" spans="38:39" x14ac:dyDescent="0.2">
      <c r="AL166" s="37">
        <v>560</v>
      </c>
      <c r="AM166" s="38">
        <v>0.99677400000000005</v>
      </c>
    </row>
    <row r="167" spans="38:39" x14ac:dyDescent="0.2">
      <c r="AL167" s="37">
        <v>561</v>
      </c>
      <c r="AM167" s="38">
        <v>0.99573599999999995</v>
      </c>
    </row>
    <row r="168" spans="38:39" x14ac:dyDescent="0.2">
      <c r="AL168" s="37">
        <v>562</v>
      </c>
      <c r="AM168" s="38">
        <v>0.99471100000000001</v>
      </c>
    </row>
    <row r="169" spans="38:39" x14ac:dyDescent="0.2">
      <c r="AL169" s="37">
        <v>563</v>
      </c>
      <c r="AM169" s="38">
        <v>0.99355300000000002</v>
      </c>
    </row>
    <row r="170" spans="38:39" x14ac:dyDescent="0.2">
      <c r="AL170" s="37">
        <v>564</v>
      </c>
      <c r="AM170" s="38">
        <v>0.992116</v>
      </c>
    </row>
    <row r="171" spans="38:39" x14ac:dyDescent="0.2">
      <c r="AL171" s="37">
        <v>565</v>
      </c>
      <c r="AM171" s="38">
        <v>0.990255</v>
      </c>
    </row>
    <row r="172" spans="38:39" x14ac:dyDescent="0.2">
      <c r="AL172" s="37">
        <v>566</v>
      </c>
      <c r="AM172" s="38">
        <v>0.98785999999999996</v>
      </c>
    </row>
    <row r="173" spans="38:39" x14ac:dyDescent="0.2">
      <c r="AL173" s="37">
        <v>567</v>
      </c>
      <c r="AM173" s="38">
        <v>0.98493200000000003</v>
      </c>
    </row>
    <row r="174" spans="38:39" x14ac:dyDescent="0.2">
      <c r="AL174" s="37">
        <v>568</v>
      </c>
      <c r="AM174" s="38">
        <v>0.98150400000000004</v>
      </c>
    </row>
    <row r="175" spans="38:39" x14ac:dyDescent="0.2">
      <c r="AL175" s="37">
        <v>569</v>
      </c>
      <c r="AM175" s="38">
        <v>0.977603</v>
      </c>
    </row>
    <row r="176" spans="38:39" x14ac:dyDescent="0.2">
      <c r="AL176" s="37">
        <v>570</v>
      </c>
      <c r="AM176" s="38">
        <v>0.97326100000000004</v>
      </c>
    </row>
    <row r="177" spans="38:39" x14ac:dyDescent="0.2">
      <c r="AL177" s="37">
        <v>571</v>
      </c>
      <c r="AM177" s="38">
        <v>0.968476</v>
      </c>
    </row>
    <row r="178" spans="38:39" x14ac:dyDescent="0.2">
      <c r="AL178" s="37">
        <v>572</v>
      </c>
      <c r="AM178" s="38">
        <v>0.96313700000000002</v>
      </c>
    </row>
    <row r="179" spans="38:39" x14ac:dyDescent="0.2">
      <c r="AL179" s="37">
        <v>573</v>
      </c>
      <c r="AM179" s="38">
        <v>0.95710600000000001</v>
      </c>
    </row>
    <row r="180" spans="38:39" x14ac:dyDescent="0.2">
      <c r="AL180" s="37">
        <v>574</v>
      </c>
      <c r="AM180" s="38">
        <v>0.95025400000000004</v>
      </c>
    </row>
    <row r="181" spans="38:39" x14ac:dyDescent="0.2">
      <c r="AL181" s="37">
        <v>575</v>
      </c>
      <c r="AM181" s="38">
        <v>0.94245699999999999</v>
      </c>
    </row>
    <row r="182" spans="38:39" x14ac:dyDescent="0.2">
      <c r="AL182" s="37">
        <v>576</v>
      </c>
      <c r="AM182" s="38">
        <v>0.93369000000000002</v>
      </c>
    </row>
    <row r="183" spans="38:39" x14ac:dyDescent="0.2">
      <c r="AL183" s="37">
        <v>577</v>
      </c>
      <c r="AM183" s="38">
        <v>0.92428900000000003</v>
      </c>
    </row>
    <row r="184" spans="38:39" x14ac:dyDescent="0.2">
      <c r="AL184" s="37">
        <v>578</v>
      </c>
      <c r="AM184" s="38">
        <v>0.91467100000000001</v>
      </c>
    </row>
    <row r="185" spans="38:39" x14ac:dyDescent="0.2">
      <c r="AL185" s="37">
        <v>579</v>
      </c>
      <c r="AM185" s="38">
        <v>0.90523299999999995</v>
      </c>
    </row>
    <row r="186" spans="38:39" x14ac:dyDescent="0.2">
      <c r="AL186" s="37">
        <v>580</v>
      </c>
      <c r="AM186" s="38">
        <v>0.89636099999999996</v>
      </c>
    </row>
    <row r="187" spans="38:39" x14ac:dyDescent="0.2">
      <c r="AL187" s="37">
        <v>581</v>
      </c>
      <c r="AM187" s="38">
        <v>0.88830699999999996</v>
      </c>
    </row>
    <row r="188" spans="38:39" x14ac:dyDescent="0.2">
      <c r="AL188" s="37">
        <v>582</v>
      </c>
      <c r="AM188" s="38">
        <v>0.88084600000000002</v>
      </c>
    </row>
    <row r="189" spans="38:39" x14ac:dyDescent="0.2">
      <c r="AL189" s="37">
        <v>583</v>
      </c>
      <c r="AM189" s="38">
        <v>0.873645</v>
      </c>
    </row>
    <row r="190" spans="38:39" x14ac:dyDescent="0.2">
      <c r="AL190" s="37">
        <v>584</v>
      </c>
      <c r="AM190" s="38">
        <v>0.86637600000000003</v>
      </c>
    </row>
    <row r="191" spans="38:39" x14ac:dyDescent="0.2">
      <c r="AL191" s="37">
        <v>585</v>
      </c>
      <c r="AM191" s="38">
        <v>0.85872000000000004</v>
      </c>
    </row>
    <row r="192" spans="38:39" x14ac:dyDescent="0.2">
      <c r="AL192" s="37">
        <v>586</v>
      </c>
      <c r="AM192" s="38">
        <v>0.85043000000000002</v>
      </c>
    </row>
    <row r="193" spans="13:39" x14ac:dyDescent="0.2">
      <c r="AL193" s="37">
        <v>587</v>
      </c>
      <c r="AM193" s="38">
        <v>0.84150499999999995</v>
      </c>
    </row>
    <row r="194" spans="13:39" x14ac:dyDescent="0.2">
      <c r="AL194" s="37">
        <v>588</v>
      </c>
      <c r="AM194" s="38">
        <v>0.83201099999999995</v>
      </c>
    </row>
    <row r="195" spans="13:39" x14ac:dyDescent="0.2">
      <c r="AL195" s="37">
        <v>589</v>
      </c>
      <c r="AM195" s="38">
        <v>0.82201500000000005</v>
      </c>
    </row>
    <row r="196" spans="13:39" x14ac:dyDescent="0.2">
      <c r="AL196" s="37">
        <v>590</v>
      </c>
      <c r="AM196" s="38">
        <v>0.81158699999999995</v>
      </c>
    </row>
    <row r="197" spans="13:39" x14ac:dyDescent="0.2">
      <c r="AL197" s="37">
        <v>591</v>
      </c>
      <c r="AM197" s="38">
        <v>0.80078700000000003</v>
      </c>
    </row>
    <row r="198" spans="13:39" x14ac:dyDescent="0.2">
      <c r="AL198" s="37">
        <v>592</v>
      </c>
      <c r="AM198" s="38">
        <v>0.78965200000000002</v>
      </c>
    </row>
    <row r="199" spans="13:39" x14ac:dyDescent="0.2">
      <c r="AL199" s="37">
        <v>593</v>
      </c>
      <c r="AM199" s="38">
        <v>0.77820500000000004</v>
      </c>
    </row>
    <row r="200" spans="13:39" ht="13.5" thickBot="1" x14ac:dyDescent="0.25">
      <c r="M200" s="61" t="s">
        <v>29</v>
      </c>
      <c r="AL200" s="37">
        <v>594</v>
      </c>
      <c r="AM200" s="38">
        <v>0.76647299999999996</v>
      </c>
    </row>
    <row r="201" spans="13:39" x14ac:dyDescent="0.2">
      <c r="M201" s="103" t="s">
        <v>1</v>
      </c>
      <c r="N201" s="105" t="s">
        <v>30</v>
      </c>
      <c r="O201" s="105"/>
      <c r="P201" s="105"/>
      <c r="AL201" s="37">
        <v>595</v>
      </c>
      <c r="AM201" s="38">
        <v>0.75447900000000001</v>
      </c>
    </row>
    <row r="202" spans="13:39" ht="13.5" thickBot="1" x14ac:dyDescent="0.25">
      <c r="M202" s="104"/>
      <c r="N202" s="18" t="s">
        <v>4</v>
      </c>
      <c r="O202" s="18" t="s">
        <v>5</v>
      </c>
      <c r="P202" s="18" t="s">
        <v>6</v>
      </c>
      <c r="AL202" s="37">
        <v>596</v>
      </c>
      <c r="AM202" s="38">
        <v>0.74224699999999999</v>
      </c>
    </row>
    <row r="203" spans="13:39" x14ac:dyDescent="0.2">
      <c r="M203" s="21" t="s">
        <v>8</v>
      </c>
      <c r="N203" s="54">
        <f t="shared" ref="N203:P205" si="2">S13-S14</f>
        <v>99.537410563470246</v>
      </c>
      <c r="O203" s="54">
        <f t="shared" si="2"/>
        <v>4.1441688985304292</v>
      </c>
      <c r="P203" s="54">
        <f t="shared" si="2"/>
        <v>0.50755496046556747</v>
      </c>
      <c r="AL203" s="37">
        <v>597</v>
      </c>
      <c r="AM203" s="38">
        <v>0.729823</v>
      </c>
    </row>
    <row r="204" spans="13:39" x14ac:dyDescent="0.2">
      <c r="M204" s="30" t="s">
        <v>13</v>
      </c>
      <c r="N204" s="56">
        <f t="shared" si="2"/>
        <v>9.3470162835283368</v>
      </c>
      <c r="O204" s="56">
        <f t="shared" si="2"/>
        <v>0.34130477759043826</v>
      </c>
      <c r="P204" s="56">
        <f t="shared" si="2"/>
        <v>4.1801127593533619E-2</v>
      </c>
      <c r="AL204" s="37">
        <v>598</v>
      </c>
      <c r="AM204" s="38">
        <v>0.717252</v>
      </c>
    </row>
    <row r="205" spans="13:39" x14ac:dyDescent="0.2">
      <c r="M205" s="30" t="s">
        <v>14</v>
      </c>
      <c r="N205" s="56">
        <f t="shared" si="2"/>
        <v>4.5202378298170309</v>
      </c>
      <c r="O205" s="56">
        <f t="shared" si="2"/>
        <v>0.16505574831193243</v>
      </c>
      <c r="P205" s="56">
        <f t="shared" si="2"/>
        <v>2.0215118123874012E-2</v>
      </c>
      <c r="AL205" s="37">
        <v>599</v>
      </c>
      <c r="AM205" s="38">
        <v>0.70458200000000004</v>
      </c>
    </row>
    <row r="206" spans="13:39" ht="13.5" thickBot="1" x14ac:dyDescent="0.25">
      <c r="M206" s="40" t="s">
        <v>15</v>
      </c>
      <c r="N206" s="58">
        <f>S16</f>
        <v>4.8267784537113059</v>
      </c>
      <c r="O206" s="58">
        <f>T16</f>
        <v>0.17624902927850583</v>
      </c>
      <c r="P206" s="58">
        <f>U16</f>
        <v>2.1586009469659606E-2</v>
      </c>
      <c r="AL206" s="37">
        <v>600</v>
      </c>
      <c r="AM206" s="38">
        <v>0.691855</v>
      </c>
    </row>
    <row r="207" spans="13:39" x14ac:dyDescent="0.2">
      <c r="AL207" s="37">
        <v>601</v>
      </c>
      <c r="AM207" s="38">
        <v>0.67910099999999995</v>
      </c>
    </row>
    <row r="208" spans="13:39" x14ac:dyDescent="0.2">
      <c r="AL208" s="37">
        <v>602</v>
      </c>
      <c r="AM208" s="38">
        <v>0.66628500000000002</v>
      </c>
    </row>
    <row r="209" spans="38:39" x14ac:dyDescent="0.2">
      <c r="AL209" s="37">
        <v>603</v>
      </c>
      <c r="AM209" s="38">
        <v>0.65335900000000002</v>
      </c>
    </row>
    <row r="210" spans="38:39" x14ac:dyDescent="0.2">
      <c r="AL210" s="37">
        <v>604</v>
      </c>
      <c r="AM210" s="38">
        <v>0.64028099999999999</v>
      </c>
    </row>
    <row r="211" spans="38:39" x14ac:dyDescent="0.2">
      <c r="AL211" s="37">
        <v>605</v>
      </c>
      <c r="AM211" s="38">
        <v>0.62700699999999998</v>
      </c>
    </row>
    <row r="212" spans="38:39" x14ac:dyDescent="0.2">
      <c r="AL212" s="37">
        <v>606</v>
      </c>
      <c r="AM212" s="38">
        <v>0.61351500000000003</v>
      </c>
    </row>
    <row r="213" spans="38:39" x14ac:dyDescent="0.2">
      <c r="AL213" s="37">
        <v>607</v>
      </c>
      <c r="AM213" s="38">
        <v>0.59984899999999997</v>
      </c>
    </row>
    <row r="214" spans="38:39" x14ac:dyDescent="0.2">
      <c r="AL214" s="37">
        <v>608</v>
      </c>
      <c r="AM214" s="38">
        <v>0.58606800000000003</v>
      </c>
    </row>
    <row r="215" spans="38:39" x14ac:dyDescent="0.2">
      <c r="AL215" s="37">
        <v>609</v>
      </c>
      <c r="AM215" s="38">
        <v>0.57222600000000001</v>
      </c>
    </row>
    <row r="216" spans="38:39" x14ac:dyDescent="0.2">
      <c r="AL216" s="37">
        <v>610</v>
      </c>
      <c r="AM216" s="38">
        <v>0.55837499999999995</v>
      </c>
    </row>
    <row r="217" spans="38:39" x14ac:dyDescent="0.2">
      <c r="AL217" s="37">
        <v>611</v>
      </c>
      <c r="AM217" s="38">
        <v>0.54455399999999998</v>
      </c>
    </row>
    <row r="218" spans="38:39" x14ac:dyDescent="0.2">
      <c r="AL218" s="37">
        <v>612</v>
      </c>
      <c r="AM218" s="38">
        <v>0.53076699999999999</v>
      </c>
    </row>
    <row r="219" spans="38:39" x14ac:dyDescent="0.2">
      <c r="AL219" s="37">
        <v>613</v>
      </c>
      <c r="AM219" s="38">
        <v>0.51701299999999994</v>
      </c>
    </row>
    <row r="220" spans="38:39" x14ac:dyDescent="0.2">
      <c r="AL220" s="37">
        <v>614</v>
      </c>
      <c r="AM220" s="38">
        <v>0.50328899999999999</v>
      </c>
    </row>
    <row r="221" spans="38:39" x14ac:dyDescent="0.2">
      <c r="AL221" s="37">
        <v>615</v>
      </c>
      <c r="AM221" s="38">
        <v>0.489595</v>
      </c>
    </row>
    <row r="222" spans="38:39" x14ac:dyDescent="0.2">
      <c r="AL222" s="37">
        <v>616</v>
      </c>
      <c r="AM222" s="38">
        <v>0.47594399999999998</v>
      </c>
    </row>
    <row r="223" spans="38:39" x14ac:dyDescent="0.2">
      <c r="AL223" s="37">
        <v>617</v>
      </c>
      <c r="AM223" s="38">
        <v>0.46239599999999997</v>
      </c>
    </row>
    <row r="224" spans="38:39" x14ac:dyDescent="0.2">
      <c r="AL224" s="37">
        <v>618</v>
      </c>
      <c r="AM224" s="38">
        <v>0.449015</v>
      </c>
    </row>
    <row r="225" spans="38:39" x14ac:dyDescent="0.2">
      <c r="AL225" s="37">
        <v>619</v>
      </c>
      <c r="AM225" s="38">
        <v>0.43586200000000003</v>
      </c>
    </row>
    <row r="226" spans="38:39" x14ac:dyDescent="0.2">
      <c r="AL226" s="37">
        <v>620</v>
      </c>
      <c r="AM226" s="38">
        <v>0.42298999999999998</v>
      </c>
    </row>
    <row r="227" spans="38:39" x14ac:dyDescent="0.2">
      <c r="AL227" s="37">
        <v>621</v>
      </c>
      <c r="AM227" s="38">
        <v>0.41041499999999997</v>
      </c>
    </row>
    <row r="228" spans="38:39" x14ac:dyDescent="0.2">
      <c r="AL228" s="37">
        <v>622</v>
      </c>
      <c r="AM228" s="38">
        <v>0.398036</v>
      </c>
    </row>
    <row r="229" spans="38:39" x14ac:dyDescent="0.2">
      <c r="AL229" s="37">
        <v>623</v>
      </c>
      <c r="AM229" s="38">
        <v>0.38573000000000002</v>
      </c>
    </row>
    <row r="230" spans="38:39" x14ac:dyDescent="0.2">
      <c r="AL230" s="37">
        <v>624</v>
      </c>
      <c r="AM230" s="38">
        <v>0.37339099999999997</v>
      </c>
    </row>
    <row r="231" spans="38:39" x14ac:dyDescent="0.2">
      <c r="AL231" s="37">
        <v>625</v>
      </c>
      <c r="AM231" s="38">
        <v>0.36092400000000002</v>
      </c>
    </row>
    <row r="232" spans="38:39" x14ac:dyDescent="0.2">
      <c r="AL232" s="37">
        <v>626</v>
      </c>
      <c r="AM232" s="38">
        <v>0.34828599999999998</v>
      </c>
    </row>
    <row r="233" spans="38:39" x14ac:dyDescent="0.2">
      <c r="AL233" s="37">
        <v>627</v>
      </c>
      <c r="AM233" s="38">
        <v>0.33556999999999998</v>
      </c>
    </row>
    <row r="234" spans="38:39" x14ac:dyDescent="0.2">
      <c r="AL234" s="37">
        <v>628</v>
      </c>
      <c r="AM234" s="38">
        <v>0.32289600000000002</v>
      </c>
    </row>
    <row r="235" spans="38:39" x14ac:dyDescent="0.2">
      <c r="AL235" s="37">
        <v>629</v>
      </c>
      <c r="AM235" s="38">
        <v>0.31036999999999998</v>
      </c>
    </row>
    <row r="236" spans="38:39" x14ac:dyDescent="0.2">
      <c r="AL236" s="37">
        <v>630</v>
      </c>
      <c r="AM236" s="38">
        <v>0.29808600000000002</v>
      </c>
    </row>
    <row r="237" spans="38:39" x14ac:dyDescent="0.2">
      <c r="AL237" s="37">
        <v>631</v>
      </c>
      <c r="AM237" s="38">
        <v>0.28611599999999998</v>
      </c>
    </row>
    <row r="238" spans="38:39" x14ac:dyDescent="0.2">
      <c r="AL238" s="37">
        <v>632</v>
      </c>
      <c r="AM238" s="38">
        <v>0.274482</v>
      </c>
    </row>
    <row r="239" spans="38:39" x14ac:dyDescent="0.2">
      <c r="AL239" s="37">
        <v>633</v>
      </c>
      <c r="AM239" s="38">
        <v>0.26319500000000001</v>
      </c>
    </row>
    <row r="240" spans="38:39" x14ac:dyDescent="0.2">
      <c r="AL240" s="37">
        <v>634</v>
      </c>
      <c r="AM240" s="38">
        <v>0.25226300000000001</v>
      </c>
    </row>
    <row r="241" spans="38:39" x14ac:dyDescent="0.2">
      <c r="AL241" s="37">
        <v>635</v>
      </c>
      <c r="AM241" s="38">
        <v>0.24168999999999999</v>
      </c>
    </row>
    <row r="242" spans="38:39" x14ac:dyDescent="0.2">
      <c r="AL242" s="37">
        <v>636</v>
      </c>
      <c r="AM242" s="38">
        <v>0.23148099999999999</v>
      </c>
    </row>
    <row r="243" spans="38:39" x14ac:dyDescent="0.2">
      <c r="AL243" s="37">
        <v>637</v>
      </c>
      <c r="AM243" s="38">
        <v>0.221638</v>
      </c>
    </row>
    <row r="244" spans="38:39" x14ac:dyDescent="0.2">
      <c r="AL244" s="37">
        <v>638</v>
      </c>
      <c r="AM244" s="38">
        <v>0.21216199999999999</v>
      </c>
    </row>
    <row r="245" spans="38:39" x14ac:dyDescent="0.2">
      <c r="AL245" s="37">
        <v>639</v>
      </c>
      <c r="AM245" s="38">
        <v>0.20305400000000001</v>
      </c>
    </row>
    <row r="246" spans="38:39" x14ac:dyDescent="0.2">
      <c r="AL246" s="37">
        <v>640</v>
      </c>
      <c r="AM246" s="38">
        <v>0.19431200000000001</v>
      </c>
    </row>
    <row r="247" spans="38:39" x14ac:dyDescent="0.2">
      <c r="AL247" s="37">
        <v>641</v>
      </c>
      <c r="AM247" s="38">
        <v>0.185923</v>
      </c>
    </row>
    <row r="248" spans="38:39" x14ac:dyDescent="0.2">
      <c r="AL248" s="37">
        <v>642</v>
      </c>
      <c r="AM248" s="38">
        <v>0.17782700000000001</v>
      </c>
    </row>
    <row r="249" spans="38:39" x14ac:dyDescent="0.2">
      <c r="AL249" s="37">
        <v>643</v>
      </c>
      <c r="AM249" s="38">
        <v>0.169965</v>
      </c>
    </row>
    <row r="250" spans="38:39" x14ac:dyDescent="0.2">
      <c r="AL250" s="37">
        <v>644</v>
      </c>
      <c r="AM250" s="38">
        <v>0.16228400000000001</v>
      </c>
    </row>
    <row r="251" spans="38:39" x14ac:dyDescent="0.2">
      <c r="AL251" s="37">
        <v>645</v>
      </c>
      <c r="AM251" s="38">
        <v>0.15473999999999999</v>
      </c>
    </row>
    <row r="252" spans="38:39" x14ac:dyDescent="0.2">
      <c r="AL252" s="37">
        <v>646</v>
      </c>
      <c r="AM252" s="38">
        <v>0.14730799999999999</v>
      </c>
    </row>
    <row r="253" spans="38:39" x14ac:dyDescent="0.2">
      <c r="AL253" s="37">
        <v>647</v>
      </c>
      <c r="AM253" s="38">
        <v>0.140017</v>
      </c>
    </row>
    <row r="254" spans="38:39" x14ac:dyDescent="0.2">
      <c r="AL254" s="37">
        <v>648</v>
      </c>
      <c r="AM254" s="38">
        <v>0.13290099999999999</v>
      </c>
    </row>
    <row r="255" spans="38:39" x14ac:dyDescent="0.2">
      <c r="AL255" s="37">
        <v>649</v>
      </c>
      <c r="AM255" s="38">
        <v>0.12599099999999999</v>
      </c>
    </row>
    <row r="256" spans="38:39" x14ac:dyDescent="0.2">
      <c r="AL256" s="37">
        <v>650</v>
      </c>
      <c r="AM256" s="38">
        <v>0.119312</v>
      </c>
    </row>
    <row r="257" spans="38:39" x14ac:dyDescent="0.2">
      <c r="AL257" s="37">
        <v>651</v>
      </c>
      <c r="AM257" s="38">
        <v>0.112882</v>
      </c>
    </row>
    <row r="258" spans="38:39" x14ac:dyDescent="0.2">
      <c r="AL258" s="37">
        <v>652</v>
      </c>
      <c r="AM258" s="38">
        <v>0.106711</v>
      </c>
    </row>
    <row r="259" spans="38:39" x14ac:dyDescent="0.2">
      <c r="AL259" s="37">
        <v>653</v>
      </c>
      <c r="AM259" s="38">
        <v>0.10080500000000001</v>
      </c>
    </row>
    <row r="260" spans="38:39" x14ac:dyDescent="0.2">
      <c r="AL260" s="37">
        <v>654</v>
      </c>
      <c r="AM260" s="38">
        <v>9.5166500000000001E-2</v>
      </c>
    </row>
    <row r="261" spans="38:39" x14ac:dyDescent="0.2">
      <c r="AL261" s="37">
        <v>655</v>
      </c>
      <c r="AM261" s="38">
        <v>8.9795899999999998E-2</v>
      </c>
    </row>
    <row r="262" spans="38:39" x14ac:dyDescent="0.2">
      <c r="AL262" s="37">
        <v>656</v>
      </c>
      <c r="AM262" s="38">
        <v>8.4690399999999999E-2</v>
      </c>
    </row>
    <row r="263" spans="38:39" x14ac:dyDescent="0.2">
      <c r="AL263" s="37">
        <v>657</v>
      </c>
      <c r="AM263" s="38">
        <v>7.9840099999999997E-2</v>
      </c>
    </row>
    <row r="264" spans="38:39" x14ac:dyDescent="0.2">
      <c r="AL264" s="37">
        <v>658</v>
      </c>
      <c r="AM264" s="38">
        <v>7.5233700000000001E-2</v>
      </c>
    </row>
    <row r="265" spans="38:39" x14ac:dyDescent="0.2">
      <c r="AL265" s="37">
        <v>659</v>
      </c>
      <c r="AM265" s="38">
        <v>7.0860599999999996E-2</v>
      </c>
    </row>
    <row r="266" spans="38:39" x14ac:dyDescent="0.2">
      <c r="AL266" s="37">
        <v>660</v>
      </c>
      <c r="AM266" s="38">
        <v>6.6710400000000003E-2</v>
      </c>
    </row>
    <row r="267" spans="38:39" x14ac:dyDescent="0.2">
      <c r="AL267" s="37">
        <v>661</v>
      </c>
      <c r="AM267" s="38">
        <v>6.2773599999999999E-2</v>
      </c>
    </row>
    <row r="268" spans="38:39" x14ac:dyDescent="0.2">
      <c r="AL268" s="37">
        <v>662</v>
      </c>
      <c r="AM268" s="38">
        <v>5.9041799999999998E-2</v>
      </c>
    </row>
    <row r="269" spans="38:39" x14ac:dyDescent="0.2">
      <c r="AL269" s="37">
        <v>663</v>
      </c>
      <c r="AM269" s="38">
        <v>5.5507000000000001E-2</v>
      </c>
    </row>
    <row r="270" spans="38:39" x14ac:dyDescent="0.2">
      <c r="AL270" s="37">
        <v>664</v>
      </c>
      <c r="AM270" s="38">
        <v>5.2161399999999997E-2</v>
      </c>
    </row>
    <row r="271" spans="38:39" x14ac:dyDescent="0.2">
      <c r="AL271" s="37">
        <v>665</v>
      </c>
      <c r="AM271" s="38">
        <v>4.8996999999999999E-2</v>
      </c>
    </row>
    <row r="272" spans="38:39" x14ac:dyDescent="0.2">
      <c r="AL272" s="37">
        <v>666</v>
      </c>
      <c r="AM272" s="38">
        <v>4.6005799999999999E-2</v>
      </c>
    </row>
    <row r="273" spans="38:39" x14ac:dyDescent="0.2">
      <c r="AL273" s="37">
        <v>667</v>
      </c>
      <c r="AM273" s="38">
        <v>4.3178800000000003E-2</v>
      </c>
    </row>
    <row r="274" spans="38:39" x14ac:dyDescent="0.2">
      <c r="AL274" s="37">
        <v>668</v>
      </c>
      <c r="AM274" s="38">
        <v>4.0507500000000002E-2</v>
      </c>
    </row>
    <row r="275" spans="38:39" x14ac:dyDescent="0.2">
      <c r="AL275" s="37">
        <v>669</v>
      </c>
      <c r="AM275" s="38">
        <v>3.7983799999999998E-2</v>
      </c>
    </row>
    <row r="276" spans="38:39" x14ac:dyDescent="0.2">
      <c r="AL276" s="37">
        <v>670</v>
      </c>
      <c r="AM276" s="38">
        <v>3.5599800000000001E-2</v>
      </c>
    </row>
    <row r="277" spans="38:39" x14ac:dyDescent="0.2">
      <c r="AL277" s="37">
        <v>671</v>
      </c>
      <c r="AM277" s="38">
        <v>3.3348599999999999E-2</v>
      </c>
    </row>
    <row r="278" spans="38:39" x14ac:dyDescent="0.2">
      <c r="AL278" s="37">
        <v>672</v>
      </c>
      <c r="AM278" s="38">
        <v>3.1223299999999999E-2</v>
      </c>
    </row>
    <row r="279" spans="38:39" x14ac:dyDescent="0.2">
      <c r="AL279" s="37">
        <v>673</v>
      </c>
      <c r="AM279" s="38">
        <v>2.9217799999999999E-2</v>
      </c>
    </row>
    <row r="280" spans="38:39" x14ac:dyDescent="0.2">
      <c r="AL280" s="37">
        <v>674</v>
      </c>
      <c r="AM280" s="38">
        <v>2.7326E-2</v>
      </c>
    </row>
    <row r="281" spans="38:39" x14ac:dyDescent="0.2">
      <c r="AL281" s="37">
        <v>675</v>
      </c>
      <c r="AM281" s="38">
        <v>2.5542200000000001E-2</v>
      </c>
    </row>
    <row r="282" spans="38:39" x14ac:dyDescent="0.2">
      <c r="AL282" s="37">
        <v>676</v>
      </c>
      <c r="AM282" s="38">
        <v>2.3861199999999999E-2</v>
      </c>
    </row>
    <row r="283" spans="38:39" x14ac:dyDescent="0.2">
      <c r="AL283" s="37">
        <v>677</v>
      </c>
      <c r="AM283" s="38">
        <v>2.2278599999999999E-2</v>
      </c>
    </row>
    <row r="284" spans="38:39" x14ac:dyDescent="0.2">
      <c r="AL284" s="37">
        <v>678</v>
      </c>
      <c r="AM284" s="38">
        <v>2.0790200000000002E-2</v>
      </c>
    </row>
    <row r="285" spans="38:39" x14ac:dyDescent="0.2">
      <c r="AL285" s="37">
        <v>679</v>
      </c>
      <c r="AM285" s="38">
        <v>1.93919E-2</v>
      </c>
    </row>
    <row r="286" spans="38:39" x14ac:dyDescent="0.2">
      <c r="AL286" s="37">
        <v>680</v>
      </c>
      <c r="AM286" s="38">
        <v>1.8079399999999999E-2</v>
      </c>
    </row>
    <row r="287" spans="38:39" x14ac:dyDescent="0.2">
      <c r="AL287" s="37">
        <v>681</v>
      </c>
      <c r="AM287" s="38">
        <v>1.6848200000000001E-2</v>
      </c>
    </row>
    <row r="288" spans="38:39" x14ac:dyDescent="0.2">
      <c r="AL288" s="37">
        <v>682</v>
      </c>
      <c r="AM288" s="38">
        <v>1.5691900000000002E-2</v>
      </c>
    </row>
    <row r="289" spans="38:39" x14ac:dyDescent="0.2">
      <c r="AL289" s="37">
        <v>683</v>
      </c>
      <c r="AM289" s="38">
        <v>1.4604499999999999E-2</v>
      </c>
    </row>
    <row r="290" spans="38:39" x14ac:dyDescent="0.2">
      <c r="AL290" s="37">
        <v>684</v>
      </c>
      <c r="AM290" s="38">
        <v>1.35806E-2</v>
      </c>
    </row>
    <row r="291" spans="38:39" x14ac:dyDescent="0.2">
      <c r="AL291" s="37">
        <v>685</v>
      </c>
      <c r="AM291" s="38">
        <v>1.2615700000000001E-2</v>
      </c>
    </row>
    <row r="292" spans="38:39" x14ac:dyDescent="0.2">
      <c r="AL292" s="37">
        <v>686</v>
      </c>
      <c r="AM292" s="38">
        <v>1.1707E-2</v>
      </c>
    </row>
    <row r="293" spans="38:39" x14ac:dyDescent="0.2">
      <c r="AL293" s="37">
        <v>687</v>
      </c>
      <c r="AM293" s="38">
        <v>1.08561E-2</v>
      </c>
    </row>
    <row r="294" spans="38:39" x14ac:dyDescent="0.2">
      <c r="AL294" s="37">
        <v>688</v>
      </c>
      <c r="AM294" s="38">
        <v>1.00648E-2</v>
      </c>
    </row>
    <row r="295" spans="38:39" x14ac:dyDescent="0.2">
      <c r="AL295" s="37">
        <v>689</v>
      </c>
      <c r="AM295" s="38">
        <v>9.3333800000000005E-3</v>
      </c>
    </row>
    <row r="296" spans="38:39" x14ac:dyDescent="0.2">
      <c r="AL296" s="37">
        <v>690</v>
      </c>
      <c r="AM296" s="38">
        <v>8.6612800000000004E-3</v>
      </c>
    </row>
    <row r="297" spans="38:39" x14ac:dyDescent="0.2">
      <c r="AL297" s="37">
        <v>691</v>
      </c>
      <c r="AM297" s="38">
        <v>8.0460500000000008E-3</v>
      </c>
    </row>
    <row r="298" spans="38:39" x14ac:dyDescent="0.2">
      <c r="AL298" s="37">
        <v>692</v>
      </c>
      <c r="AM298" s="38">
        <v>7.4811299999999999E-3</v>
      </c>
    </row>
    <row r="299" spans="38:39" x14ac:dyDescent="0.2">
      <c r="AL299" s="37">
        <v>693</v>
      </c>
      <c r="AM299" s="38">
        <v>6.9599900000000001E-3</v>
      </c>
    </row>
    <row r="300" spans="38:39" x14ac:dyDescent="0.2">
      <c r="AL300" s="37">
        <v>694</v>
      </c>
      <c r="AM300" s="38">
        <v>6.4770699999999997E-3</v>
      </c>
    </row>
    <row r="301" spans="38:39" x14ac:dyDescent="0.2">
      <c r="AL301" s="37">
        <v>695</v>
      </c>
      <c r="AM301" s="38">
        <v>6.0276799999999997E-3</v>
      </c>
    </row>
    <row r="302" spans="38:39" x14ac:dyDescent="0.2">
      <c r="AL302" s="37">
        <v>696</v>
      </c>
      <c r="AM302" s="38">
        <v>5.60817E-3</v>
      </c>
    </row>
    <row r="303" spans="38:39" x14ac:dyDescent="0.2">
      <c r="AL303" s="37">
        <v>697</v>
      </c>
      <c r="AM303" s="38">
        <v>5.2166900000000004E-3</v>
      </c>
    </row>
    <row r="304" spans="38:39" x14ac:dyDescent="0.2">
      <c r="AL304" s="37">
        <v>698</v>
      </c>
      <c r="AM304" s="38">
        <v>4.8517899999999999E-3</v>
      </c>
    </row>
    <row r="305" spans="38:39" x14ac:dyDescent="0.2">
      <c r="AL305" s="37">
        <v>699</v>
      </c>
      <c r="AM305" s="38">
        <v>4.5120100000000003E-3</v>
      </c>
    </row>
    <row r="306" spans="38:39" ht="13.5" thickBot="1" x14ac:dyDescent="0.25">
      <c r="AL306" s="78">
        <v>700</v>
      </c>
      <c r="AM306" s="79">
        <v>4.1959400000000004E-3</v>
      </c>
    </row>
  </sheetData>
  <sheetProtection sheet="1" objects="1" scenarios="1" selectLockedCells="1"/>
  <mergeCells count="44">
    <mergeCell ref="S3:U3"/>
    <mergeCell ref="C12:C14"/>
    <mergeCell ref="D12:F13"/>
    <mergeCell ref="I12:J13"/>
    <mergeCell ref="C15:C16"/>
    <mergeCell ref="D15:D16"/>
    <mergeCell ref="E15:E16"/>
    <mergeCell ref="F15:F16"/>
    <mergeCell ref="R3:R4"/>
    <mergeCell ref="D19:D20"/>
    <mergeCell ref="E19:E20"/>
    <mergeCell ref="F19:F20"/>
    <mergeCell ref="R11:R12"/>
    <mergeCell ref="S11:U11"/>
    <mergeCell ref="AG23:AG24"/>
    <mergeCell ref="AH23:AH24"/>
    <mergeCell ref="AI23:AI24"/>
    <mergeCell ref="AJ23:AJ24"/>
    <mergeCell ref="R29:R30"/>
    <mergeCell ref="S29:U29"/>
    <mergeCell ref="AA23:AA24"/>
    <mergeCell ref="AB23:AB24"/>
    <mergeCell ref="AC23:AC24"/>
    <mergeCell ref="AD23:AD24"/>
    <mergeCell ref="AE23:AE24"/>
    <mergeCell ref="AF23:AF24"/>
    <mergeCell ref="Y23:Y24"/>
    <mergeCell ref="Z23:Z24"/>
    <mergeCell ref="M201:M202"/>
    <mergeCell ref="N201:P201"/>
    <mergeCell ref="C3:I5"/>
    <mergeCell ref="C6:I6"/>
    <mergeCell ref="C8:J10"/>
    <mergeCell ref="C21:C22"/>
    <mergeCell ref="D21:D22"/>
    <mergeCell ref="E21:E22"/>
    <mergeCell ref="F21:F22"/>
    <mergeCell ref="G15:G22"/>
    <mergeCell ref="C17:C18"/>
    <mergeCell ref="D17:D18"/>
    <mergeCell ref="E17:E18"/>
    <mergeCell ref="F17:F18"/>
    <mergeCell ref="I18:J18"/>
    <mergeCell ref="C19:C20"/>
  </mergeCells>
  <dataValidations count="4">
    <dataValidation type="whole" allowBlank="1" showInputMessage="1" showErrorMessage="1" sqref="P6">
      <formula1>400</formula1>
      <formula2>700</formula2>
    </dataValidation>
    <dataValidation type="list" allowBlank="1" sqref="E35">
      <formula1>"445,532,650"</formula1>
    </dataValidation>
    <dataValidation type="list" allowBlank="1" showErrorMessage="1" sqref="C35">
      <formula1>"Night,Dusk,Day"</formula1>
    </dataValidation>
    <dataValidation type="list" allowBlank="1" showErrorMessage="1" sqref="D35">
      <formula1>"V. Low,Low,Medium,High"</formula1>
    </dataValidation>
  </dataValidations>
  <pageMargins left="0.7" right="0.7" top="0.75" bottom="0.75" header="0.3" footer="0.3"/>
  <pageSetup paperSize="9" scale="8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Overview</vt:lpstr>
      <vt:lpstr>Calculator</vt:lpstr>
      <vt:lpstr>Calculator!Print_Area</vt:lpstr>
    </vt:vector>
  </TitlesOfParts>
  <Company>Dstl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Williamson Craig</dc:creator>
  <cp:lastModifiedBy>Williamson Craig</cp:lastModifiedBy>
  <cp:lastPrinted>2017-03-31T15:41:00Z</cp:lastPrinted>
  <dcterms:created xsi:type="dcterms:W3CDTF">2017-03-31T15:10:17Z</dcterms:created>
  <dcterms:modified xsi:type="dcterms:W3CDTF">2018-07-26T10:46:46Z</dcterms:modified>
</cp:coreProperties>
</file>