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ncp87/Desktop/BCA assay/"/>
    </mc:Choice>
  </mc:AlternateContent>
  <bookViews>
    <workbookView xWindow="1700" yWindow="4020" windowWidth="33360" windowHeight="197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4" i="1" l="1"/>
  <c r="F34" i="1"/>
  <c r="G34" i="1"/>
  <c r="H34" i="1"/>
  <c r="E32" i="1"/>
  <c r="F32" i="1"/>
  <c r="G32" i="1"/>
  <c r="H32" i="1"/>
  <c r="I34" i="1"/>
  <c r="E24" i="1"/>
  <c r="F24" i="1"/>
  <c r="G24" i="1"/>
  <c r="H24" i="1"/>
  <c r="E26" i="1"/>
  <c r="F26" i="1"/>
  <c r="G26" i="1"/>
  <c r="H26" i="1"/>
  <c r="I24" i="1"/>
  <c r="E20" i="1"/>
  <c r="F20" i="1"/>
  <c r="G20" i="1"/>
  <c r="H20" i="1"/>
  <c r="E18" i="1"/>
  <c r="F18" i="1"/>
  <c r="K34" i="1"/>
  <c r="M34" i="1"/>
  <c r="N34" i="1"/>
  <c r="K24" i="1"/>
  <c r="M24" i="1"/>
  <c r="N24" i="1"/>
  <c r="G18" i="1"/>
  <c r="H18" i="1"/>
  <c r="I18" i="1"/>
  <c r="F13" i="1"/>
  <c r="G13" i="1"/>
  <c r="F11" i="1"/>
  <c r="G11" i="1"/>
  <c r="F12" i="1"/>
  <c r="F10" i="1"/>
  <c r="F6" i="1"/>
  <c r="F9" i="1"/>
  <c r="F8" i="1"/>
  <c r="F7" i="1"/>
  <c r="G12" i="1"/>
  <c r="G10" i="1"/>
  <c r="K18" i="1"/>
  <c r="M18" i="1"/>
  <c r="N18" i="1"/>
  <c r="G9" i="1"/>
  <c r="G8" i="1"/>
  <c r="G6" i="1"/>
  <c r="G7" i="1"/>
</calcChain>
</file>

<file path=xl/sharedStrings.xml><?xml version="1.0" encoding="utf-8"?>
<sst xmlns="http://schemas.openxmlformats.org/spreadsheetml/2006/main" count="35" uniqueCount="23">
  <si>
    <t>[BSA] ug/ml</t>
  </si>
  <si>
    <t>average</t>
  </si>
  <si>
    <t>delta average</t>
  </si>
  <si>
    <t>g</t>
  </si>
  <si>
    <t>f</t>
  </si>
  <si>
    <t>e</t>
  </si>
  <si>
    <t>d</t>
  </si>
  <si>
    <t>c</t>
  </si>
  <si>
    <t>b</t>
  </si>
  <si>
    <t>a</t>
  </si>
  <si>
    <t>UG/ML</t>
  </si>
  <si>
    <t>mg/ml</t>
  </si>
  <si>
    <t>MW</t>
  </si>
  <si>
    <t>M</t>
  </si>
  <si>
    <t>uM</t>
  </si>
  <si>
    <t>dil 1/2</t>
  </si>
  <si>
    <t xml:space="preserve">  DECAMER peak @ 65 ml</t>
  </si>
  <si>
    <t>NO DIL</t>
  </si>
  <si>
    <t>MONOMER frac</t>
  </si>
  <si>
    <t>Decamer</t>
  </si>
  <si>
    <t>Hoch_sH</t>
  </si>
  <si>
    <t xml:space="preserve">PFC_sH </t>
  </si>
  <si>
    <t xml:space="preserve">Rru_A0973_sH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</si>
</sst>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sz val="12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D966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4" fillId="0" borderId="0" xfId="0" applyFont="1"/>
    <xf numFmtId="0" fontId="0" fillId="3" borderId="0" xfId="0" applyFill="1"/>
    <xf numFmtId="0" fontId="0" fillId="0" borderId="0" xfId="0" applyFont="1"/>
    <xf numFmtId="0" fontId="5" fillId="0" borderId="0" xfId="0" applyFont="1"/>
    <xf numFmtId="0" fontId="0" fillId="4" borderId="0" xfId="0" applyFill="1"/>
    <xf numFmtId="3" fontId="0" fillId="0" borderId="0" xfId="0" applyNumberFormat="1"/>
    <xf numFmtId="0" fontId="2" fillId="5" borderId="0" xfId="0" applyFont="1" applyFill="1"/>
    <xf numFmtId="0" fontId="0" fillId="4" borderId="0" xfId="0" applyFont="1" applyFill="1"/>
    <xf numFmtId="0" fontId="3" fillId="0" borderId="0" xfId="0" applyFont="1" applyFill="1"/>
    <xf numFmtId="16" fontId="0" fillId="0" borderId="0" xfId="0" applyNumberFormat="1"/>
    <xf numFmtId="0" fontId="0" fillId="6" borderId="0" xfId="0" applyFill="1"/>
    <xf numFmtId="0" fontId="3" fillId="0" borderId="0" xfId="0" applyFont="1"/>
    <xf numFmtId="0" fontId="6" fillId="0" borderId="0" xfId="0" applyFont="1"/>
    <xf numFmtId="0" fontId="3" fillId="7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.0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Sheet1!$C$6:$C$13</c:f>
              <c:numCache>
                <c:formatCode>General</c:formatCode>
                <c:ptCount val="8"/>
                <c:pt idx="0">
                  <c:v>0.0</c:v>
                </c:pt>
                <c:pt idx="1">
                  <c:v>125.0</c:v>
                </c:pt>
                <c:pt idx="2">
                  <c:v>250.0</c:v>
                </c:pt>
                <c:pt idx="3">
                  <c:v>500.0</c:v>
                </c:pt>
                <c:pt idx="4">
                  <c:v>750.0</c:v>
                </c:pt>
                <c:pt idx="5">
                  <c:v>1000.0</c:v>
                </c:pt>
                <c:pt idx="6">
                  <c:v>1500.0</c:v>
                </c:pt>
                <c:pt idx="7">
                  <c:v>2000.0</c:v>
                </c:pt>
              </c:numCache>
            </c:numRef>
          </c:xVal>
          <c:yVal>
            <c:numRef>
              <c:f>Sheet1!$G$6:$G$13</c:f>
              <c:numCache>
                <c:formatCode>General</c:formatCode>
                <c:ptCount val="8"/>
                <c:pt idx="0">
                  <c:v>0.0</c:v>
                </c:pt>
                <c:pt idx="1">
                  <c:v>0.0375</c:v>
                </c:pt>
                <c:pt idx="2">
                  <c:v>0.08</c:v>
                </c:pt>
                <c:pt idx="3">
                  <c:v>0.162</c:v>
                </c:pt>
                <c:pt idx="4">
                  <c:v>0.233</c:v>
                </c:pt>
                <c:pt idx="5">
                  <c:v>0.311</c:v>
                </c:pt>
                <c:pt idx="6">
                  <c:v>0.4485</c:v>
                </c:pt>
                <c:pt idx="7">
                  <c:v>0.5655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575792"/>
        <c:axId val="1680577568"/>
      </c:scatterChart>
      <c:valAx>
        <c:axId val="168057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577568"/>
        <c:crosses val="autoZero"/>
        <c:crossBetween val="midCat"/>
      </c:valAx>
      <c:valAx>
        <c:axId val="168057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0575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711200</xdr:colOff>
      <xdr:row>0</xdr:row>
      <xdr:rowOff>19050</xdr:rowOff>
    </xdr:from>
    <xdr:to>
      <xdr:col>14</xdr:col>
      <xdr:colOff>330200</xdr:colOff>
      <xdr:row>13</xdr:row>
      <xdr:rowOff>120650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3"/>
  <sheetViews>
    <sheetView tabSelected="1" workbookViewId="0">
      <selection activeCell="R13" sqref="R13"/>
    </sheetView>
  </sheetViews>
  <sheetFormatPr baseColWidth="10" defaultRowHeight="16" x14ac:dyDescent="0.2"/>
  <cols>
    <col min="2" max="2" width="44.83203125" bestFit="1" customWidth="1"/>
    <col min="3" max="3" width="17" bestFit="1" customWidth="1"/>
    <col min="4" max="7" width="11" bestFit="1" customWidth="1"/>
    <col min="8" max="8" width="13.5" bestFit="1" customWidth="1"/>
    <col min="9" max="9" width="11" bestFit="1" customWidth="1"/>
    <col min="11" max="12" width="11" bestFit="1" customWidth="1"/>
    <col min="13" max="13" width="12.5" bestFit="1" customWidth="1"/>
    <col min="14" max="14" width="11" bestFit="1" customWidth="1"/>
    <col min="15" max="15" width="12" bestFit="1" customWidth="1"/>
  </cols>
  <sheetData>
    <row r="2" spans="2:9" x14ac:dyDescent="0.2">
      <c r="F2" s="1"/>
      <c r="G2" s="15"/>
      <c r="I2" s="15"/>
    </row>
    <row r="3" spans="2:9" x14ac:dyDescent="0.2">
      <c r="H3" s="11"/>
    </row>
    <row r="5" spans="2:9" x14ac:dyDescent="0.2">
      <c r="C5" t="s">
        <v>0</v>
      </c>
      <c r="F5" s="2" t="s">
        <v>1</v>
      </c>
      <c r="G5" s="2" t="s">
        <v>2</v>
      </c>
    </row>
    <row r="6" spans="2:9" x14ac:dyDescent="0.2">
      <c r="C6" s="1">
        <v>0</v>
      </c>
      <c r="D6">
        <v>4.4999999999999998E-2</v>
      </c>
      <c r="E6">
        <v>3.5999999999999997E-2</v>
      </c>
      <c r="F6" s="3">
        <f>AVERAGE(D6:E6)</f>
        <v>4.0499999999999994E-2</v>
      </c>
      <c r="G6" s="1">
        <f>F6-$H$6</f>
        <v>0</v>
      </c>
      <c r="H6" s="1">
        <v>4.0500000000000001E-2</v>
      </c>
    </row>
    <row r="7" spans="2:9" x14ac:dyDescent="0.2">
      <c r="B7" t="s">
        <v>3</v>
      </c>
      <c r="C7" s="1">
        <v>125</v>
      </c>
      <c r="D7">
        <v>7.6999999999999999E-2</v>
      </c>
      <c r="E7">
        <v>7.9000000000000001E-2</v>
      </c>
      <c r="F7" s="3">
        <f t="shared" ref="F7:F13" si="0">AVERAGE(D7:E7)</f>
        <v>7.8E-2</v>
      </c>
      <c r="G7" s="1">
        <f>F7-$H$6</f>
        <v>3.7499999999999999E-2</v>
      </c>
      <c r="H7" s="1">
        <v>4.9000000000000002E-2</v>
      </c>
    </row>
    <row r="8" spans="2:9" x14ac:dyDescent="0.2">
      <c r="B8" t="s">
        <v>4</v>
      </c>
      <c r="C8" s="1">
        <v>250</v>
      </c>
      <c r="D8">
        <v>0.121</v>
      </c>
      <c r="E8">
        <v>0.12</v>
      </c>
      <c r="F8" s="3">
        <f t="shared" si="0"/>
        <v>0.1205</v>
      </c>
      <c r="G8" s="1">
        <f t="shared" ref="G8:G13" si="1">F8-$H$6</f>
        <v>7.9999999999999988E-2</v>
      </c>
    </row>
    <row r="9" spans="2:9" x14ac:dyDescent="0.2">
      <c r="B9" t="s">
        <v>5</v>
      </c>
      <c r="C9" s="1">
        <v>500</v>
      </c>
      <c r="D9">
        <v>0.20599999999999999</v>
      </c>
      <c r="E9">
        <v>0.19900000000000001</v>
      </c>
      <c r="F9" s="3">
        <f t="shared" si="0"/>
        <v>0.20250000000000001</v>
      </c>
      <c r="G9" s="1">
        <f t="shared" si="1"/>
        <v>0.16200000000000001</v>
      </c>
    </row>
    <row r="10" spans="2:9" x14ac:dyDescent="0.2">
      <c r="B10" t="s">
        <v>6</v>
      </c>
      <c r="C10" s="1">
        <v>750</v>
      </c>
      <c r="D10">
        <v>0.27500000000000002</v>
      </c>
      <c r="E10">
        <v>0.27200000000000002</v>
      </c>
      <c r="F10" s="3">
        <f t="shared" si="0"/>
        <v>0.27350000000000002</v>
      </c>
      <c r="G10" s="1">
        <f t="shared" si="1"/>
        <v>0.23300000000000001</v>
      </c>
    </row>
    <row r="11" spans="2:9" x14ac:dyDescent="0.2">
      <c r="B11" t="s">
        <v>7</v>
      </c>
      <c r="C11" s="1">
        <v>1000</v>
      </c>
      <c r="D11">
        <v>0.33700000000000002</v>
      </c>
      <c r="E11">
        <v>0.36599999999999999</v>
      </c>
      <c r="F11" s="3">
        <f t="shared" si="0"/>
        <v>0.35150000000000003</v>
      </c>
      <c r="G11" s="1">
        <f t="shared" si="1"/>
        <v>0.31100000000000005</v>
      </c>
    </row>
    <row r="12" spans="2:9" x14ac:dyDescent="0.2">
      <c r="B12" t="s">
        <v>8</v>
      </c>
      <c r="C12" s="1">
        <v>1500</v>
      </c>
      <c r="D12">
        <v>0.497</v>
      </c>
      <c r="E12">
        <v>0.48099999999999998</v>
      </c>
      <c r="F12" s="3">
        <f t="shared" si="0"/>
        <v>0.48899999999999999</v>
      </c>
      <c r="G12" s="1">
        <f t="shared" si="1"/>
        <v>0.44850000000000001</v>
      </c>
    </row>
    <row r="13" spans="2:9" x14ac:dyDescent="0.2">
      <c r="B13" t="s">
        <v>9</v>
      </c>
      <c r="C13" s="1">
        <v>2000</v>
      </c>
      <c r="D13">
        <v>0.61299999999999999</v>
      </c>
      <c r="E13">
        <v>0.59899999999999998</v>
      </c>
      <c r="F13" s="3">
        <f t="shared" si="0"/>
        <v>0.60599999999999998</v>
      </c>
      <c r="G13" s="1">
        <f t="shared" si="1"/>
        <v>0.5655</v>
      </c>
    </row>
    <row r="16" spans="2:9" x14ac:dyDescent="0.2">
      <c r="E16" s="2" t="s">
        <v>1</v>
      </c>
      <c r="F16" s="2" t="s">
        <v>2</v>
      </c>
      <c r="G16" t="s">
        <v>10</v>
      </c>
    </row>
    <row r="17" spans="1:15" x14ac:dyDescent="0.2">
      <c r="C17" s="1"/>
      <c r="E17" s="5"/>
      <c r="F17" s="6"/>
      <c r="K17" t="s">
        <v>11</v>
      </c>
      <c r="L17" t="s">
        <v>12</v>
      </c>
      <c r="M17" t="s">
        <v>13</v>
      </c>
      <c r="N17" s="9" t="s">
        <v>14</v>
      </c>
      <c r="O17" s="14"/>
    </row>
    <row r="18" spans="1:15" x14ac:dyDescent="0.2">
      <c r="A18" s="12" t="s">
        <v>17</v>
      </c>
      <c r="B18" s="16" t="s">
        <v>22</v>
      </c>
      <c r="C18" s="7">
        <v>0.32100000000000001</v>
      </c>
      <c r="D18" s="7">
        <v>0.317</v>
      </c>
      <c r="E18" s="10">
        <f t="shared" ref="E18:E20" si="2">AVERAGE(C18:D18)</f>
        <v>0.31900000000000001</v>
      </c>
      <c r="F18" s="6">
        <f>E18-$H$6</f>
        <v>0.27850000000000003</v>
      </c>
      <c r="G18">
        <f>F18/0.0003</f>
        <v>928.33333333333348</v>
      </c>
      <c r="H18" s="2">
        <f>G18</f>
        <v>928.33333333333348</v>
      </c>
      <c r="I18" s="7">
        <f>AVERAGE(H18:H20)</f>
        <v>999.16666666666686</v>
      </c>
      <c r="J18" t="s">
        <v>10</v>
      </c>
      <c r="K18" s="13">
        <f>I18/1000</f>
        <v>0.99916666666666687</v>
      </c>
      <c r="L18" s="8">
        <v>13326</v>
      </c>
      <c r="M18">
        <f>K18/L18</f>
        <v>7.4978738306068354E-5</v>
      </c>
      <c r="N18" s="9">
        <f>M18*1000000</f>
        <v>74.978738306068351</v>
      </c>
      <c r="O18" t="s">
        <v>16</v>
      </c>
    </row>
    <row r="19" spans="1:15" x14ac:dyDescent="0.2">
      <c r="B19" s="4"/>
      <c r="E19" s="5"/>
      <c r="F19" s="6"/>
      <c r="L19" s="8"/>
    </row>
    <row r="20" spans="1:15" x14ac:dyDescent="0.2">
      <c r="A20" t="s">
        <v>15</v>
      </c>
      <c r="B20" s="16" t="s">
        <v>22</v>
      </c>
      <c r="C20">
        <v>0.20200000000000001</v>
      </c>
      <c r="D20">
        <v>0.2</v>
      </c>
      <c r="E20" s="5">
        <f t="shared" si="2"/>
        <v>0.20100000000000001</v>
      </c>
      <c r="F20" s="6">
        <f t="shared" ref="F20" si="3">E20-$H$6</f>
        <v>0.1605</v>
      </c>
      <c r="G20">
        <f>(F20/0.0003)</f>
        <v>535.00000000000011</v>
      </c>
      <c r="H20" s="2">
        <f>G20*2</f>
        <v>1070.0000000000002</v>
      </c>
      <c r="L20" s="8"/>
    </row>
    <row r="21" spans="1:15" x14ac:dyDescent="0.2">
      <c r="B21" s="4"/>
      <c r="L21" s="8"/>
    </row>
    <row r="22" spans="1:15" x14ac:dyDescent="0.2">
      <c r="L22" s="8"/>
    </row>
    <row r="23" spans="1:15" x14ac:dyDescent="0.2">
      <c r="E23" s="5"/>
      <c r="F23" s="6"/>
      <c r="L23" s="8"/>
    </row>
    <row r="24" spans="1:15" x14ac:dyDescent="0.2">
      <c r="A24" s="12" t="s">
        <v>17</v>
      </c>
      <c r="B24" s="16" t="s">
        <v>20</v>
      </c>
      <c r="C24" s="7">
        <v>0.46400000000000002</v>
      </c>
      <c r="D24" s="7">
        <v>0.47299999999999998</v>
      </c>
      <c r="E24" s="10">
        <f t="shared" ref="E24:E26" si="4">AVERAGE(C24:D24)</f>
        <v>0.46850000000000003</v>
      </c>
      <c r="F24" s="6">
        <f>E24-$H$7</f>
        <v>0.41950000000000004</v>
      </c>
      <c r="G24">
        <f>F24/0.0003</f>
        <v>1398.3333333333335</v>
      </c>
      <c r="H24" s="2">
        <f>G24</f>
        <v>1398.3333333333335</v>
      </c>
      <c r="I24" s="7">
        <f>AVERAGE(H24:H27)</f>
        <v>1492.5</v>
      </c>
      <c r="J24" t="s">
        <v>10</v>
      </c>
      <c r="K24" s="13">
        <f>I24/1000</f>
        <v>1.4924999999999999</v>
      </c>
      <c r="L24" s="8">
        <v>12795</v>
      </c>
      <c r="M24">
        <f>K24/L24</f>
        <v>1.1664712778429073E-4</v>
      </c>
      <c r="N24" s="9">
        <f>M24*1000000</f>
        <v>116.64712778429073</v>
      </c>
      <c r="O24" t="s">
        <v>18</v>
      </c>
    </row>
    <row r="25" spans="1:15" x14ac:dyDescent="0.2">
      <c r="B25" s="4"/>
      <c r="E25" s="5"/>
      <c r="F25" s="6"/>
      <c r="L25" s="8"/>
    </row>
    <row r="26" spans="1:15" x14ac:dyDescent="0.2">
      <c r="A26" t="s">
        <v>15</v>
      </c>
      <c r="B26" s="16" t="s">
        <v>20</v>
      </c>
      <c r="C26">
        <v>0.28899999999999998</v>
      </c>
      <c r="D26">
        <v>0.28499999999999998</v>
      </c>
      <c r="E26" s="5">
        <f t="shared" si="4"/>
        <v>0.28699999999999998</v>
      </c>
      <c r="F26" s="6">
        <f t="shared" ref="F26:F34" si="5">E26-$H$7</f>
        <v>0.23799999999999999</v>
      </c>
      <c r="G26">
        <f>(F26/0.0003)</f>
        <v>793.33333333333337</v>
      </c>
      <c r="H26" s="2">
        <f>G26*2</f>
        <v>1586.6666666666667</v>
      </c>
      <c r="L26" s="8"/>
    </row>
    <row r="28" spans="1:15" ht="17" customHeight="1" x14ac:dyDescent="0.2"/>
    <row r="29" spans="1:15" ht="17" customHeight="1" x14ac:dyDescent="0.2"/>
    <row r="30" spans="1:15" ht="17" customHeight="1" x14ac:dyDescent="0.2">
      <c r="F30" s="6"/>
    </row>
    <row r="31" spans="1:15" x14ac:dyDescent="0.2">
      <c r="E31" s="5"/>
      <c r="F31" s="6"/>
      <c r="L31" s="8"/>
    </row>
    <row r="32" spans="1:15" x14ac:dyDescent="0.2">
      <c r="A32" s="12" t="s">
        <v>17</v>
      </c>
      <c r="B32" s="16" t="s">
        <v>21</v>
      </c>
      <c r="C32">
        <v>0.45200000000000001</v>
      </c>
      <c r="D32">
        <v>0.45800000000000002</v>
      </c>
      <c r="E32" s="5">
        <f t="shared" ref="E32" si="6">AVERAGE(C32:D32)</f>
        <v>0.45500000000000002</v>
      </c>
      <c r="F32" s="6">
        <f t="shared" si="5"/>
        <v>0.40600000000000003</v>
      </c>
      <c r="G32">
        <f>(F32/0.0003)</f>
        <v>1353.3333333333335</v>
      </c>
      <c r="H32" s="2">
        <f>G32</f>
        <v>1353.3333333333335</v>
      </c>
      <c r="L32" s="8"/>
    </row>
    <row r="33" spans="1:15" x14ac:dyDescent="0.2">
      <c r="B33" s="4"/>
      <c r="F33" s="6"/>
      <c r="L33" s="8"/>
    </row>
    <row r="34" spans="1:15" x14ac:dyDescent="0.2">
      <c r="A34" t="s">
        <v>15</v>
      </c>
      <c r="B34" s="16" t="s">
        <v>21</v>
      </c>
      <c r="C34" s="7">
        <v>0.3</v>
      </c>
      <c r="D34" s="7">
        <v>0.30199999999999999</v>
      </c>
      <c r="E34" s="10">
        <f t="shared" ref="E34" si="7">AVERAGE(C34:D34)</f>
        <v>0.30099999999999999</v>
      </c>
      <c r="F34" s="6">
        <f t="shared" si="5"/>
        <v>0.252</v>
      </c>
      <c r="G34">
        <f>F34/0.0003</f>
        <v>840.00000000000011</v>
      </c>
      <c r="H34" s="2">
        <f>G34*2</f>
        <v>1680.0000000000002</v>
      </c>
      <c r="I34" s="7">
        <f>AVERAGE(H32:H34)</f>
        <v>1516.666666666667</v>
      </c>
      <c r="J34" t="s">
        <v>10</v>
      </c>
      <c r="K34" s="13">
        <f t="shared" ref="K34" si="8">I34/1000</f>
        <v>1.5166666666666671</v>
      </c>
      <c r="L34" s="8">
        <v>13754</v>
      </c>
      <c r="M34">
        <f t="shared" ref="M34" si="9">K34/L34</f>
        <v>1.1027095148078137E-4</v>
      </c>
      <c r="N34" s="9">
        <f t="shared" ref="N34" si="10">M34*1000000</f>
        <v>110.27095148078136</v>
      </c>
      <c r="O34" t="s">
        <v>19</v>
      </c>
    </row>
    <row r="43" spans="1:15" x14ac:dyDescent="0.2">
      <c r="D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2017-03-01T12:29:08Z</dcterms:created>
  <dcterms:modified xsi:type="dcterms:W3CDTF">2019-02-22T10:42:04Z</dcterms:modified>
</cp:coreProperties>
</file>