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426"/>
  <workbookPr/>
  <mc:AlternateContent xmlns:mc="http://schemas.openxmlformats.org/markup-compatibility/2006">
    <mc:Choice Requires="x15">
      <x15ac:absPath xmlns:x15ac="http://schemas.microsoft.com/office/spreadsheetml/2010/11/ac" url="/Users/ncp87/Desktop/BCA assay/"/>
    </mc:Choice>
  </mc:AlternateContent>
  <bookViews>
    <workbookView xWindow="340" yWindow="1600" windowWidth="33360" windowHeight="18720" tabRatio="500"/>
  </bookViews>
  <sheets>
    <sheet name="Sheet2" sheetId="2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3" i="2" l="1"/>
  <c r="F33" i="2"/>
  <c r="G33" i="2"/>
  <c r="H33" i="2"/>
  <c r="E35" i="2"/>
  <c r="F35" i="2"/>
  <c r="G35" i="2"/>
  <c r="H35" i="2"/>
  <c r="E37" i="2"/>
  <c r="F37" i="2"/>
  <c r="G37" i="2"/>
  <c r="H37" i="2"/>
  <c r="I35" i="2"/>
  <c r="I41" i="2"/>
  <c r="E26" i="2"/>
  <c r="F26" i="2"/>
  <c r="G26" i="2"/>
  <c r="H26" i="2"/>
  <c r="E28" i="2"/>
  <c r="F28" i="2"/>
  <c r="G28" i="2"/>
  <c r="H28" i="2"/>
  <c r="E30" i="2"/>
  <c r="F30" i="2"/>
  <c r="G30" i="2"/>
  <c r="H30" i="2"/>
  <c r="I28" i="2"/>
  <c r="H23" i="2"/>
  <c r="E18" i="2"/>
  <c r="F18" i="2"/>
  <c r="G18" i="2"/>
  <c r="H18" i="2"/>
  <c r="I18" i="2"/>
  <c r="K35" i="2"/>
  <c r="M35" i="2"/>
  <c r="N35" i="2"/>
  <c r="K28" i="2"/>
  <c r="M28" i="2"/>
  <c r="N28" i="2"/>
  <c r="K18" i="2"/>
  <c r="M18" i="2"/>
  <c r="N18" i="2"/>
  <c r="F13" i="2"/>
  <c r="G13" i="2"/>
  <c r="F12" i="2"/>
  <c r="G12" i="2"/>
  <c r="F11" i="2"/>
  <c r="G11" i="2"/>
  <c r="F10" i="2"/>
  <c r="G10" i="2"/>
  <c r="F9" i="2"/>
  <c r="G9" i="2"/>
  <c r="F8" i="2"/>
  <c r="G8" i="2"/>
  <c r="F7" i="2"/>
  <c r="G7" i="2"/>
  <c r="F6" i="2"/>
  <c r="G6" i="2"/>
</calcChain>
</file>

<file path=xl/sharedStrings.xml><?xml version="1.0" encoding="utf-8"?>
<sst xmlns="http://schemas.openxmlformats.org/spreadsheetml/2006/main" count="32" uniqueCount="17">
  <si>
    <t>[BSA] ug/ml</t>
  </si>
  <si>
    <t>average</t>
  </si>
  <si>
    <t>delta average</t>
  </si>
  <si>
    <t>UG/ML</t>
  </si>
  <si>
    <t>mg/ml</t>
  </si>
  <si>
    <t>MW</t>
  </si>
  <si>
    <t>M</t>
  </si>
  <si>
    <t>uM</t>
  </si>
  <si>
    <t>M*MW=mg/ml</t>
  </si>
  <si>
    <t>dil 1/2</t>
  </si>
  <si>
    <t>NO DIL</t>
  </si>
  <si>
    <t>Rru_A0973_STREP</t>
  </si>
  <si>
    <t>PFC_STREP</t>
  </si>
  <si>
    <t>Hoch_STREP</t>
  </si>
  <si>
    <t>dil 1/5</t>
  </si>
  <si>
    <t>dil 1/10</t>
  </si>
  <si>
    <t>zero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</si>
</sst>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scheme val="minor"/>
    </font>
    <font>
      <sz val="12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344043"/>
      <name val="Helvetica"/>
    </font>
    <font>
      <sz val="12"/>
      <color rgb="FF9C6500"/>
      <name val="Calibri"/>
      <family val="2"/>
      <scheme val="minor"/>
    </font>
    <font>
      <b/>
      <sz val="12"/>
      <color rgb="FF00000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D966"/>
        <bgColor rgb="FF000000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8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0" fillId="2" borderId="0" xfId="0" applyFill="1"/>
    <xf numFmtId="0" fontId="4" fillId="0" borderId="0" xfId="0" applyFont="1"/>
    <xf numFmtId="0" fontId="0" fillId="3" borderId="0" xfId="0" applyFill="1"/>
    <xf numFmtId="0" fontId="0" fillId="0" borderId="0" xfId="0" applyFont="1"/>
    <xf numFmtId="0" fontId="5" fillId="0" borderId="0" xfId="0" applyFont="1"/>
    <xf numFmtId="0" fontId="0" fillId="4" borderId="0" xfId="0" applyFill="1"/>
    <xf numFmtId="3" fontId="0" fillId="0" borderId="0" xfId="0" applyNumberFormat="1"/>
    <xf numFmtId="0" fontId="2" fillId="5" borderId="0" xfId="0" applyFont="1" applyFill="1"/>
    <xf numFmtId="16" fontId="0" fillId="0" borderId="0" xfId="0" applyNumberFormat="1"/>
    <xf numFmtId="0" fontId="0" fillId="6" borderId="0" xfId="0" applyFill="1"/>
    <xf numFmtId="0" fontId="3" fillId="0" borderId="0" xfId="0" applyFont="1"/>
    <xf numFmtId="0" fontId="6" fillId="0" borderId="0" xfId="0" applyFont="1"/>
    <xf numFmtId="0" fontId="3" fillId="7" borderId="0" xfId="0" applyFont="1" applyFill="1"/>
    <xf numFmtId="0" fontId="7" fillId="0" borderId="0" xfId="0" applyFont="1"/>
    <xf numFmtId="0" fontId="3" fillId="8" borderId="0" xfId="1" applyFont="1"/>
    <xf numFmtId="0" fontId="9" fillId="0" borderId="0" xfId="0" applyFont="1"/>
    <xf numFmtId="0" fontId="2" fillId="0" borderId="0" xfId="0" applyFont="1"/>
    <xf numFmtId="0" fontId="0" fillId="0" borderId="0" xfId="0" applyFill="1"/>
    <xf numFmtId="0" fontId="0" fillId="0" borderId="0" xfId="0" applyFont="1" applyFill="1"/>
  </cellXfs>
  <cellStyles count="2">
    <cellStyle name="Neutral" xfId="1" builtinId="2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.0"/>
            <c:dispRSqr val="0"/>
            <c:dispEq val="0"/>
          </c:trendline>
          <c:xVal>
            <c:numRef>
              <c:f>Sheet2!$C$6:$C$13</c:f>
              <c:numCache>
                <c:formatCode>General</c:formatCode>
                <c:ptCount val="8"/>
                <c:pt idx="0">
                  <c:v>0.0</c:v>
                </c:pt>
                <c:pt idx="1">
                  <c:v>125.0</c:v>
                </c:pt>
                <c:pt idx="2">
                  <c:v>250.0</c:v>
                </c:pt>
                <c:pt idx="3">
                  <c:v>500.0</c:v>
                </c:pt>
                <c:pt idx="4">
                  <c:v>750.0</c:v>
                </c:pt>
                <c:pt idx="5">
                  <c:v>1000.0</c:v>
                </c:pt>
                <c:pt idx="6">
                  <c:v>1500.0</c:v>
                </c:pt>
                <c:pt idx="7">
                  <c:v>2000.0</c:v>
                </c:pt>
              </c:numCache>
            </c:numRef>
          </c:xVal>
          <c:yVal>
            <c:numRef>
              <c:f>Sheet2!$G$6:$G$13</c:f>
              <c:numCache>
                <c:formatCode>General</c:formatCode>
                <c:ptCount val="8"/>
                <c:pt idx="0">
                  <c:v>0.0</c:v>
                </c:pt>
                <c:pt idx="1">
                  <c:v>0.045</c:v>
                </c:pt>
                <c:pt idx="2">
                  <c:v>0.0875</c:v>
                </c:pt>
                <c:pt idx="3">
                  <c:v>0.161</c:v>
                </c:pt>
                <c:pt idx="4">
                  <c:v>0.224</c:v>
                </c:pt>
                <c:pt idx="5">
                  <c:v>0.3</c:v>
                </c:pt>
                <c:pt idx="6">
                  <c:v>0.487</c:v>
                </c:pt>
                <c:pt idx="7">
                  <c:v>0.622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1311296"/>
        <c:axId val="1560772384"/>
      </c:scatterChart>
      <c:valAx>
        <c:axId val="1561311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772384"/>
        <c:crosses val="autoZero"/>
        <c:crossBetween val="midCat"/>
      </c:valAx>
      <c:valAx>
        <c:axId val="156077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1311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520700</xdr:colOff>
      <xdr:row>0</xdr:row>
      <xdr:rowOff>44450</xdr:rowOff>
    </xdr:from>
    <xdr:to>
      <xdr:col>16</xdr:col>
      <xdr:colOff>139700</xdr:colOff>
      <xdr:row>13</xdr:row>
      <xdr:rowOff>146050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1"/>
  <sheetViews>
    <sheetView tabSelected="1" workbookViewId="0">
      <selection activeCell="W14" sqref="W14"/>
    </sheetView>
  </sheetViews>
  <sheetFormatPr baseColWidth="10" defaultRowHeight="16" x14ac:dyDescent="0.2"/>
  <sheetData>
    <row r="2" spans="3:9" x14ac:dyDescent="0.2">
      <c r="F2" s="1"/>
      <c r="G2" s="13"/>
      <c r="H2" s="14" t="s">
        <v>11</v>
      </c>
      <c r="I2" s="17"/>
    </row>
    <row r="3" spans="3:9" x14ac:dyDescent="0.2">
      <c r="H3" s="16" t="s">
        <v>12</v>
      </c>
      <c r="I3" s="18"/>
    </row>
    <row r="4" spans="3:9" x14ac:dyDescent="0.2">
      <c r="H4" s="16" t="s">
        <v>13</v>
      </c>
      <c r="I4" s="18"/>
    </row>
    <row r="5" spans="3:9" x14ac:dyDescent="0.2">
      <c r="C5" t="s">
        <v>0</v>
      </c>
      <c r="F5" s="2" t="s">
        <v>1</v>
      </c>
      <c r="G5" s="2" t="s">
        <v>2</v>
      </c>
      <c r="H5" t="s">
        <v>16</v>
      </c>
    </row>
    <row r="6" spans="3:9" x14ac:dyDescent="0.2">
      <c r="C6" s="1">
        <v>0</v>
      </c>
      <c r="D6">
        <v>4.5999999999999999E-2</v>
      </c>
      <c r="E6">
        <v>0.05</v>
      </c>
      <c r="F6" s="3">
        <f>AVERAGE(D6:E6)</f>
        <v>4.8000000000000001E-2</v>
      </c>
      <c r="G6" s="1">
        <f>F6-$H$6</f>
        <v>0</v>
      </c>
      <c r="H6" s="3">
        <v>4.8000000000000001E-2</v>
      </c>
    </row>
    <row r="7" spans="3:9" x14ac:dyDescent="0.2">
      <c r="C7" s="1">
        <v>125</v>
      </c>
      <c r="D7">
        <v>9.8000000000000004E-2</v>
      </c>
      <c r="E7">
        <v>8.7999999999999995E-2</v>
      </c>
      <c r="F7" s="3">
        <f t="shared" ref="F7:F13" si="0">AVERAGE(D7:E7)</f>
        <v>9.2999999999999999E-2</v>
      </c>
      <c r="G7" s="1">
        <f>F7-$H$6</f>
        <v>4.4999999999999998E-2</v>
      </c>
    </row>
    <row r="8" spans="3:9" x14ac:dyDescent="0.2">
      <c r="C8" s="1">
        <v>250</v>
      </c>
      <c r="D8">
        <v>0.13900000000000001</v>
      </c>
      <c r="E8">
        <v>0.13200000000000001</v>
      </c>
      <c r="F8" s="3">
        <f t="shared" si="0"/>
        <v>0.13550000000000001</v>
      </c>
      <c r="G8" s="1">
        <f t="shared" ref="G8:G13" si="1">F8-$H$6</f>
        <v>8.7500000000000008E-2</v>
      </c>
    </row>
    <row r="9" spans="3:9" x14ac:dyDescent="0.2">
      <c r="C9" s="1">
        <v>500</v>
      </c>
      <c r="D9">
        <v>0.20799999999999999</v>
      </c>
      <c r="E9">
        <v>0.21</v>
      </c>
      <c r="F9" s="3">
        <f t="shared" si="0"/>
        <v>0.20899999999999999</v>
      </c>
      <c r="G9" s="1">
        <f t="shared" si="1"/>
        <v>0.16099999999999998</v>
      </c>
    </row>
    <row r="10" spans="3:9" x14ac:dyDescent="0.2">
      <c r="C10" s="1">
        <v>750</v>
      </c>
      <c r="D10">
        <v>0.26700000000000002</v>
      </c>
      <c r="E10">
        <v>0.27700000000000002</v>
      </c>
      <c r="F10" s="3">
        <f t="shared" si="0"/>
        <v>0.27200000000000002</v>
      </c>
      <c r="G10" s="1">
        <f t="shared" si="1"/>
        <v>0.22400000000000003</v>
      </c>
    </row>
    <row r="11" spans="3:9" x14ac:dyDescent="0.2">
      <c r="C11" s="1">
        <v>1000</v>
      </c>
      <c r="D11">
        <v>0.35099999999999998</v>
      </c>
      <c r="E11">
        <v>0.34499999999999997</v>
      </c>
      <c r="F11" s="3">
        <f t="shared" si="0"/>
        <v>0.34799999999999998</v>
      </c>
      <c r="G11" s="1">
        <f t="shared" si="1"/>
        <v>0.3</v>
      </c>
    </row>
    <row r="12" spans="3:9" x14ac:dyDescent="0.2">
      <c r="C12" s="1">
        <v>1500</v>
      </c>
      <c r="D12">
        <v>0.51100000000000001</v>
      </c>
      <c r="E12">
        <v>0.55900000000000005</v>
      </c>
      <c r="F12" s="3">
        <f t="shared" si="0"/>
        <v>0.53500000000000003</v>
      </c>
      <c r="G12" s="1">
        <f t="shared" si="1"/>
        <v>0.48700000000000004</v>
      </c>
    </row>
    <row r="13" spans="3:9" x14ac:dyDescent="0.2">
      <c r="C13" s="1">
        <v>2000</v>
      </c>
      <c r="D13">
        <v>0.68100000000000005</v>
      </c>
      <c r="E13">
        <v>0.65900000000000003</v>
      </c>
      <c r="F13" s="3">
        <f t="shared" si="0"/>
        <v>0.67</v>
      </c>
      <c r="G13" s="1">
        <f t="shared" si="1"/>
        <v>0.622</v>
      </c>
    </row>
    <row r="16" spans="3:9" x14ac:dyDescent="0.2">
      <c r="E16" s="2" t="s">
        <v>1</v>
      </c>
      <c r="F16" s="2" t="s">
        <v>2</v>
      </c>
      <c r="G16" t="s">
        <v>3</v>
      </c>
    </row>
    <row r="17" spans="1:15" x14ac:dyDescent="0.2">
      <c r="C17" s="1"/>
      <c r="E17" s="5"/>
      <c r="F17" s="6"/>
      <c r="K17" t="s">
        <v>4</v>
      </c>
      <c r="L17" t="s">
        <v>5</v>
      </c>
      <c r="M17" t="s">
        <v>6</v>
      </c>
      <c r="N17" s="9" t="s">
        <v>7</v>
      </c>
      <c r="O17" s="12"/>
    </row>
    <row r="18" spans="1:15" x14ac:dyDescent="0.2">
      <c r="A18" t="s">
        <v>14</v>
      </c>
      <c r="B18" s="14" t="s">
        <v>11</v>
      </c>
      <c r="C18">
        <v>0.5</v>
      </c>
      <c r="D18">
        <v>0.504</v>
      </c>
      <c r="E18" s="5">
        <f t="shared" ref="E18" si="2">AVERAGE(C18:D18)</f>
        <v>0.502</v>
      </c>
      <c r="F18" s="6">
        <f t="shared" ref="F18" si="3">E18-$H$6</f>
        <v>0.45400000000000001</v>
      </c>
      <c r="G18">
        <f>(F18/0.0003)</f>
        <v>1513.3333333333335</v>
      </c>
      <c r="H18" s="2">
        <f>G18*5</f>
        <v>7566.6666666666679</v>
      </c>
      <c r="I18" s="7">
        <f>AVERAGE(H18)</f>
        <v>7566.6666666666679</v>
      </c>
      <c r="J18" t="s">
        <v>3</v>
      </c>
      <c r="K18" s="11">
        <f>I18/1000</f>
        <v>7.5666666666666682</v>
      </c>
      <c r="L18" s="8">
        <v>12541.9</v>
      </c>
      <c r="M18">
        <f>K18/L18</f>
        <v>6.033110347448687E-4</v>
      </c>
      <c r="N18" s="9">
        <f>M18*1000000</f>
        <v>603.31103474486872</v>
      </c>
    </row>
    <row r="19" spans="1:15" x14ac:dyDescent="0.2">
      <c r="L19" s="8"/>
    </row>
    <row r="20" spans="1:15" x14ac:dyDescent="0.2">
      <c r="L20" s="8"/>
    </row>
    <row r="21" spans="1:15" x14ac:dyDescent="0.2">
      <c r="L21" s="8"/>
    </row>
    <row r="22" spans="1:15" x14ac:dyDescent="0.2">
      <c r="L22" s="8"/>
    </row>
    <row r="23" spans="1:15" x14ac:dyDescent="0.2">
      <c r="H23">
        <f>AVERAGE(F26:F30)</f>
        <v>0.3745</v>
      </c>
    </row>
    <row r="25" spans="1:15" x14ac:dyDescent="0.2">
      <c r="E25" s="5"/>
      <c r="F25" s="6"/>
      <c r="L25" s="8"/>
    </row>
    <row r="26" spans="1:15" x14ac:dyDescent="0.2">
      <c r="A26" s="10" t="s">
        <v>9</v>
      </c>
      <c r="B26" s="16" t="s">
        <v>12</v>
      </c>
      <c r="C26">
        <v>0.65800000000000003</v>
      </c>
      <c r="D26">
        <v>0.64500000000000002</v>
      </c>
      <c r="E26" s="5">
        <f t="shared" ref="E26" si="4">AVERAGE(C26:D26)</f>
        <v>0.65149999999999997</v>
      </c>
      <c r="F26" s="6">
        <f t="shared" ref="F26" si="5">E26-$H$6</f>
        <v>0.60349999999999993</v>
      </c>
      <c r="G26">
        <f>(F26/0.0003)</f>
        <v>2011.6666666666665</v>
      </c>
      <c r="H26" s="2">
        <f>G26*2</f>
        <v>4023.333333333333</v>
      </c>
      <c r="L26" s="8"/>
    </row>
    <row r="27" spans="1:15" x14ac:dyDescent="0.2">
      <c r="B27" s="4"/>
      <c r="L27" s="8"/>
    </row>
    <row r="28" spans="1:15" x14ac:dyDescent="0.2">
      <c r="A28" t="s">
        <v>14</v>
      </c>
      <c r="B28" s="16" t="s">
        <v>12</v>
      </c>
      <c r="C28" s="19">
        <v>0.35199999999999998</v>
      </c>
      <c r="D28" s="19">
        <v>0.42299999999999999</v>
      </c>
      <c r="E28" s="20">
        <f t="shared" ref="E28" si="6">AVERAGE(C28:D28)</f>
        <v>0.38749999999999996</v>
      </c>
      <c r="F28" s="6">
        <f t="shared" ref="F28" si="7">E28-$H$6</f>
        <v>0.33949999999999997</v>
      </c>
      <c r="G28">
        <f>F28/0.0003</f>
        <v>1131.6666666666667</v>
      </c>
      <c r="H28" s="2">
        <f>G28*5</f>
        <v>5658.3333333333339</v>
      </c>
      <c r="I28" s="7">
        <f>AVERAGE(H26:H30)</f>
        <v>5232.7777777777783</v>
      </c>
      <c r="J28" t="s">
        <v>3</v>
      </c>
      <c r="K28" s="11">
        <f t="shared" ref="K28" si="8">I28/1000</f>
        <v>5.2327777777777786</v>
      </c>
      <c r="L28" s="8">
        <v>12459.29</v>
      </c>
      <c r="M28">
        <f t="shared" ref="M28" si="9">K28/L28</f>
        <v>4.1999004580339474E-4</v>
      </c>
      <c r="N28" s="9">
        <f t="shared" ref="N28" si="10">M28*1000000</f>
        <v>419.99004580339476</v>
      </c>
    </row>
    <row r="29" spans="1:15" x14ac:dyDescent="0.2">
      <c r="B29" s="4"/>
      <c r="E29" s="5"/>
      <c r="F29" s="6"/>
      <c r="L29" s="8"/>
    </row>
    <row r="30" spans="1:15" x14ac:dyDescent="0.2">
      <c r="A30" t="s">
        <v>15</v>
      </c>
      <c r="B30" s="16" t="s">
        <v>12</v>
      </c>
      <c r="C30">
        <v>0.217</v>
      </c>
      <c r="D30">
        <v>0.24</v>
      </c>
      <c r="E30" s="5">
        <f t="shared" ref="E30" si="11">AVERAGE(C30:D30)</f>
        <v>0.22849999999999998</v>
      </c>
      <c r="F30" s="6">
        <f t="shared" ref="F30" si="12">E30-$H$6</f>
        <v>0.18049999999999999</v>
      </c>
      <c r="G30">
        <f>(F30/0.0003)</f>
        <v>601.66666666666674</v>
      </c>
      <c r="H30" s="2">
        <f>G30*10</f>
        <v>6016.6666666666679</v>
      </c>
      <c r="L30" s="8"/>
    </row>
    <row r="33" spans="1:14" x14ac:dyDescent="0.2">
      <c r="A33" s="10" t="s">
        <v>10</v>
      </c>
      <c r="B33" s="16" t="s">
        <v>13</v>
      </c>
      <c r="C33">
        <v>0.32300000000000001</v>
      </c>
      <c r="D33">
        <v>0.29799999999999999</v>
      </c>
      <c r="E33" s="5">
        <f t="shared" ref="E33" si="13">AVERAGE(C33:D33)</f>
        <v>0.3105</v>
      </c>
      <c r="F33" s="6">
        <f>E33-$H$6</f>
        <v>0.26250000000000001</v>
      </c>
      <c r="G33">
        <f>(F33/0.0003)</f>
        <v>875.00000000000011</v>
      </c>
      <c r="H33" s="2">
        <f>G33</f>
        <v>875.00000000000011</v>
      </c>
      <c r="L33" s="8"/>
    </row>
    <row r="34" spans="1:14" x14ac:dyDescent="0.2">
      <c r="B34" s="4"/>
      <c r="L34" s="8"/>
    </row>
    <row r="35" spans="1:14" x14ac:dyDescent="0.2">
      <c r="A35" t="s">
        <v>9</v>
      </c>
      <c r="B35" s="16" t="s">
        <v>13</v>
      </c>
      <c r="C35">
        <v>0.19900000000000001</v>
      </c>
      <c r="D35">
        <v>0.192</v>
      </c>
      <c r="E35">
        <f t="shared" ref="E35" si="14">AVERAGE(C35:D35)</f>
        <v>0.19550000000000001</v>
      </c>
      <c r="F35" s="6">
        <f t="shared" ref="F35" si="15">E35-$H$6</f>
        <v>0.14750000000000002</v>
      </c>
      <c r="G35">
        <f>F35/0.0003</f>
        <v>491.6666666666668</v>
      </c>
      <c r="H35" s="2">
        <f>G35*2</f>
        <v>983.3333333333336</v>
      </c>
      <c r="I35" s="7">
        <f>AVERAGE(H33:H37)</f>
        <v>1025.0000000000002</v>
      </c>
      <c r="J35" t="s">
        <v>3</v>
      </c>
      <c r="K35" s="11">
        <f t="shared" ref="K35" si="16">I35/1000</f>
        <v>1.0250000000000001</v>
      </c>
      <c r="L35" s="8">
        <v>12798.39</v>
      </c>
      <c r="M35">
        <f t="shared" ref="M35" si="17">K35/L35</f>
        <v>8.0088198593729375E-5</v>
      </c>
      <c r="N35" s="9">
        <f t="shared" ref="N35" si="18">M35*1000000</f>
        <v>80.088198593729373</v>
      </c>
    </row>
    <row r="36" spans="1:14" x14ac:dyDescent="0.2">
      <c r="B36" s="4"/>
      <c r="E36" s="5"/>
      <c r="F36" s="6"/>
      <c r="L36" s="8"/>
    </row>
    <row r="37" spans="1:14" x14ac:dyDescent="0.2">
      <c r="A37" t="s">
        <v>14</v>
      </c>
      <c r="B37" s="16" t="s">
        <v>13</v>
      </c>
      <c r="C37">
        <v>0.121</v>
      </c>
      <c r="D37">
        <v>0.121</v>
      </c>
      <c r="E37" s="5">
        <f t="shared" ref="E37" si="19">AVERAGE(C37:D37)</f>
        <v>0.121</v>
      </c>
      <c r="F37" s="6">
        <f t="shared" ref="F37" si="20">E37-$H$6</f>
        <v>7.2999999999999995E-2</v>
      </c>
      <c r="G37">
        <f>(F37/0.0003)</f>
        <v>243.33333333333334</v>
      </c>
      <c r="H37" s="2">
        <f>G37*5</f>
        <v>1216.6666666666667</v>
      </c>
      <c r="L37" s="8"/>
    </row>
    <row r="40" spans="1:14" x14ac:dyDescent="0.2">
      <c r="L40" s="15"/>
    </row>
    <row r="41" spans="1:14" x14ac:dyDescent="0.2">
      <c r="I41">
        <f>AVERAGE(F33:F37)</f>
        <v>0.161</v>
      </c>
      <c r="K41" t="s"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2017-03-01T12:29:08Z</dcterms:created>
  <dcterms:modified xsi:type="dcterms:W3CDTF">2019-02-22T10:42:24Z</dcterms:modified>
</cp:coreProperties>
</file>