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autoCompressPictures="0" defaultThemeVersion="124226"/>
  <bookViews>
    <workbookView xWindow="-15" yWindow="585" windowWidth="14400" windowHeight="11460" tabRatio="1000"/>
  </bookViews>
  <sheets>
    <sheet name="Introduction" sheetId="47" r:id="rId1"/>
    <sheet name="Database Master" sheetId="11" r:id="rId2"/>
    <sheet name="Variables" sheetId="48" r:id="rId3"/>
    <sheet name="ES Definition CICES" sheetId="49" r:id="rId4"/>
    <sheet name="ES Definition TEEB" sheetId="3" r:id="rId5"/>
    <sheet name="Conversion_indices_English" sheetId="52" r:id="rId6"/>
  </sheets>
  <definedNames>
    <definedName name="_FilterDatabase" localSheetId="1" hidden="1">'Database Master'!$A$3:$CD$891</definedName>
    <definedName name="_xlnm._FilterDatabase" localSheetId="1" hidden="1">'Database Master'!$A$3:$BR$898</definedName>
    <definedName name="bewertungsm">#REF!</definedName>
  </definedNames>
  <calcPr calcId="145621"/>
</workbook>
</file>

<file path=xl/calcChain.xml><?xml version="1.0" encoding="utf-8"?>
<calcChain xmlns="http://schemas.openxmlformats.org/spreadsheetml/2006/main">
  <c r="E825" i="52" l="1"/>
  <c r="E813" i="52"/>
  <c r="E801" i="52"/>
  <c r="E789" i="52"/>
  <c r="E777" i="52"/>
  <c r="E765" i="52"/>
  <c r="E753" i="52"/>
  <c r="E741" i="52"/>
  <c r="E729" i="52"/>
  <c r="E717" i="52"/>
  <c r="E705" i="52"/>
  <c r="E693" i="52"/>
  <c r="E681" i="52"/>
  <c r="E669" i="52"/>
  <c r="E657" i="52"/>
  <c r="E645" i="52"/>
  <c r="E633" i="52"/>
  <c r="E621" i="52"/>
  <c r="E609" i="52"/>
  <c r="E597" i="52"/>
  <c r="E585" i="52"/>
  <c r="E573" i="52"/>
  <c r="E561" i="52"/>
  <c r="E549" i="52"/>
  <c r="E537" i="52"/>
  <c r="E525" i="52"/>
  <c r="E513" i="52"/>
  <c r="E501" i="52"/>
  <c r="E489" i="52"/>
  <c r="E477" i="52"/>
  <c r="E465" i="52"/>
  <c r="E453" i="52"/>
  <c r="E441" i="52"/>
  <c r="E429" i="52"/>
  <c r="E417" i="52"/>
  <c r="E405" i="52"/>
  <c r="E393" i="52"/>
  <c r="E381" i="52"/>
  <c r="E369" i="52"/>
  <c r="E357" i="52"/>
  <c r="E345" i="52"/>
  <c r="E333" i="52"/>
  <c r="E321" i="52"/>
  <c r="E309" i="52"/>
  <c r="E297" i="52"/>
  <c r="E285" i="52"/>
  <c r="E273" i="52"/>
  <c r="E261" i="52"/>
  <c r="E249" i="52"/>
  <c r="E237" i="52"/>
  <c r="E225" i="52"/>
  <c r="E213" i="52"/>
  <c r="E201" i="52"/>
  <c r="E189" i="52"/>
  <c r="E177" i="52"/>
  <c r="E165" i="52"/>
  <c r="E153" i="52"/>
  <c r="E141" i="52"/>
  <c r="E129" i="52"/>
  <c r="E117" i="52"/>
  <c r="E105" i="52"/>
  <c r="E93" i="52"/>
  <c r="E81" i="52"/>
  <c r="E69" i="52"/>
  <c r="E57" i="52"/>
  <c r="E45" i="52"/>
  <c r="E33" i="52"/>
  <c r="E21" i="52"/>
  <c r="AE860" i="11" l="1"/>
  <c r="AJ860" i="11" s="1"/>
  <c r="AE861" i="11"/>
  <c r="AJ861" i="11" s="1"/>
  <c r="AE862" i="11"/>
  <c r="AJ862" i="11" s="1"/>
  <c r="AE863" i="11"/>
  <c r="AJ863" i="11" s="1"/>
  <c r="AE864" i="11"/>
  <c r="AJ864" i="11" s="1"/>
  <c r="AE310" i="11" l="1"/>
  <c r="AJ310" i="11" s="1"/>
  <c r="AG206" i="11" l="1"/>
  <c r="AG205" i="11"/>
  <c r="AE292" i="11"/>
  <c r="AJ292" i="11" s="1"/>
  <c r="AE293" i="11"/>
  <c r="AJ293" i="11" s="1"/>
  <c r="AG208" i="11"/>
  <c r="AG207" i="11"/>
  <c r="AG542" i="11"/>
  <c r="AL542" i="11" s="1"/>
  <c r="AG541" i="11"/>
  <c r="AL541" i="11" s="1"/>
  <c r="AE320" i="11"/>
  <c r="AJ320" i="11" s="1"/>
  <c r="AE321" i="11"/>
  <c r="AJ321" i="11" s="1"/>
  <c r="AE322" i="11"/>
  <c r="AJ322" i="11" s="1"/>
  <c r="AE323" i="11"/>
  <c r="AJ323" i="11" s="1"/>
  <c r="AG772" i="11"/>
  <c r="AL772" i="11" s="1"/>
  <c r="AG773" i="11"/>
  <c r="AL773" i="11" s="1"/>
  <c r="AG774" i="11"/>
  <c r="AL774" i="11" s="1"/>
  <c r="AG775" i="11"/>
  <c r="AL775" i="11" s="1"/>
  <c r="AG776" i="11"/>
  <c r="AL776" i="11" s="1"/>
  <c r="AG777" i="11"/>
  <c r="AL777" i="11" s="1"/>
  <c r="AG778" i="11"/>
  <c r="AL778" i="11" s="1"/>
  <c r="AG779" i="11"/>
  <c r="AL779" i="11" s="1"/>
  <c r="AG780" i="11"/>
  <c r="AL780" i="11" s="1"/>
  <c r="AG781" i="11"/>
  <c r="AL781" i="11" s="1"/>
  <c r="AG782" i="11"/>
  <c r="AL782" i="11" s="1"/>
  <c r="AG783" i="11"/>
  <c r="AL783" i="11" s="1"/>
  <c r="AG784" i="11"/>
  <c r="AL784" i="11" s="1"/>
  <c r="AG785" i="11"/>
  <c r="AL785" i="11" s="1"/>
  <c r="AG786" i="11"/>
  <c r="AL786" i="11" s="1"/>
  <c r="AG787" i="11"/>
  <c r="AL787" i="11" s="1"/>
  <c r="AG788" i="11"/>
  <c r="AL788" i="11" s="1"/>
  <c r="AG789" i="11"/>
  <c r="AL789" i="11" s="1"/>
  <c r="AG790" i="11"/>
  <c r="AL790" i="11" s="1"/>
  <c r="AG791" i="11"/>
  <c r="AL791" i="11" s="1"/>
  <c r="AG792" i="11"/>
  <c r="AL792" i="11" s="1"/>
  <c r="AG793" i="11"/>
  <c r="AL793" i="11" s="1"/>
  <c r="AG794" i="11"/>
  <c r="AL794" i="11" s="1"/>
  <c r="AG795" i="11"/>
  <c r="AL795" i="11" s="1"/>
  <c r="AG796" i="11"/>
  <c r="AL796" i="11" s="1"/>
  <c r="AG797" i="11"/>
  <c r="AL797" i="11" s="1"/>
  <c r="AG798" i="11"/>
  <c r="AL798" i="11" s="1"/>
  <c r="AG799" i="11"/>
  <c r="AL799" i="11" s="1"/>
  <c r="AG800" i="11"/>
  <c r="AL800" i="11" s="1"/>
  <c r="AG801" i="11"/>
  <c r="AL801" i="11" s="1"/>
  <c r="AG802" i="11"/>
  <c r="AL802" i="11" s="1"/>
  <c r="AG803" i="11"/>
  <c r="AL803" i="11" s="1"/>
  <c r="AG804" i="11"/>
  <c r="AL804" i="11" s="1"/>
  <c r="AG805" i="11"/>
  <c r="AL805" i="11" s="1"/>
  <c r="AG806" i="11"/>
  <c r="AL806" i="11" s="1"/>
  <c r="AG807" i="11"/>
  <c r="AL807" i="11" s="1"/>
  <c r="AG765" i="11"/>
  <c r="AL765" i="11" s="1"/>
  <c r="AG766" i="11"/>
  <c r="AL766" i="11" s="1"/>
  <c r="AG767" i="11"/>
  <c r="AL767" i="11" s="1"/>
  <c r="AG768" i="11"/>
  <c r="AL768" i="11" s="1"/>
  <c r="AG769" i="11"/>
  <c r="AL769" i="11" s="1"/>
  <c r="AG770" i="11"/>
  <c r="AL770" i="11" s="1"/>
  <c r="AG771" i="11"/>
  <c r="AL771" i="11" s="1"/>
  <c r="AG732" i="11"/>
  <c r="AL732" i="11" s="1"/>
  <c r="AG733" i="11"/>
  <c r="AL733" i="11" s="1"/>
  <c r="AG734" i="11"/>
  <c r="AL734" i="11" s="1"/>
  <c r="AG735" i="11"/>
  <c r="AL735" i="11" s="1"/>
  <c r="AG736" i="11"/>
  <c r="AL736" i="11" s="1"/>
  <c r="AG737" i="11"/>
  <c r="AL737" i="11" s="1"/>
  <c r="AG738" i="11"/>
  <c r="AL738" i="11" s="1"/>
  <c r="AG739" i="11"/>
  <c r="AL739" i="11" s="1"/>
  <c r="AG740" i="11"/>
  <c r="AL740" i="11" s="1"/>
  <c r="AG731" i="11"/>
  <c r="AL731" i="11" s="1"/>
  <c r="AG741" i="11"/>
  <c r="AL741" i="11" s="1"/>
  <c r="AG742" i="11"/>
  <c r="AL742" i="11" s="1"/>
  <c r="AG743" i="11"/>
  <c r="AL743" i="11" s="1"/>
  <c r="AG744" i="11"/>
  <c r="AL744" i="11" s="1"/>
  <c r="AG745" i="11"/>
  <c r="AL745" i="11" s="1"/>
  <c r="AG746" i="11"/>
  <c r="AL746" i="11" s="1"/>
  <c r="AG747" i="11"/>
  <c r="AL747" i="11" s="1"/>
  <c r="AG748" i="11"/>
  <c r="AL748" i="11" s="1"/>
  <c r="AG749" i="11"/>
  <c r="AL749" i="11" s="1"/>
  <c r="AG750" i="11"/>
  <c r="AL750" i="11" s="1"/>
  <c r="AG751" i="11"/>
  <c r="AL751" i="11" s="1"/>
  <c r="AG752" i="11"/>
  <c r="AL752" i="11" s="1"/>
  <c r="AG753" i="11"/>
  <c r="AL753" i="11" s="1"/>
  <c r="AG754" i="11"/>
  <c r="AL754" i="11" s="1"/>
  <c r="AG755" i="11"/>
  <c r="AL755" i="11" s="1"/>
  <c r="AG756" i="11"/>
  <c r="AL756" i="11" s="1"/>
  <c r="AG757" i="11"/>
  <c r="AL757" i="11" s="1"/>
  <c r="AE313" i="11"/>
  <c r="AJ313" i="11" s="1"/>
  <c r="AE312" i="11"/>
  <c r="AJ312" i="11" s="1"/>
  <c r="AE311" i="11"/>
  <c r="AJ311" i="11" s="1"/>
  <c r="AE308" i="11"/>
  <c r="AJ308" i="11" s="1"/>
  <c r="AE307" i="11"/>
  <c r="AJ307" i="11" s="1"/>
  <c r="AE306" i="11"/>
  <c r="AJ306" i="11" s="1"/>
  <c r="AE305" i="11"/>
  <c r="AJ305" i="11" s="1"/>
  <c r="AE304" i="11"/>
  <c r="AJ304" i="11" s="1"/>
  <c r="AE303" i="11"/>
  <c r="AJ303" i="11" s="1"/>
  <c r="AE301" i="11"/>
  <c r="AJ301" i="11" s="1"/>
  <c r="AE300" i="11"/>
  <c r="AJ300" i="11" s="1"/>
  <c r="AE299" i="11"/>
  <c r="AJ299" i="11" s="1"/>
  <c r="AE309" i="11"/>
  <c r="AJ309" i="11" s="1"/>
  <c r="AE302" i="11"/>
  <c r="AJ302" i="11" s="1"/>
  <c r="AE297" i="11"/>
  <c r="AJ297" i="11" s="1"/>
  <c r="AE296" i="11"/>
  <c r="AJ296" i="11" s="1"/>
  <c r="AE295" i="11"/>
  <c r="AJ295" i="11" s="1"/>
  <c r="AG764" i="11" l="1"/>
  <c r="AL764" i="11" s="1"/>
  <c r="AG763" i="11"/>
  <c r="AL763" i="11" s="1"/>
  <c r="AG762" i="11"/>
  <c r="AL762" i="11" s="1"/>
  <c r="AG761" i="11"/>
  <c r="AL761" i="11" s="1"/>
  <c r="AG760" i="11"/>
  <c r="AL760" i="11" s="1"/>
  <c r="AG759" i="11"/>
  <c r="AL759" i="11" s="1"/>
  <c r="AE421" i="11" l="1"/>
  <c r="AJ421" i="11" s="1"/>
  <c r="AE420" i="11"/>
  <c r="AJ420" i="11" s="1"/>
  <c r="AE419" i="11"/>
  <c r="AJ419" i="11" s="1"/>
  <c r="AE466" i="11" l="1"/>
  <c r="AJ466" i="11" s="1"/>
  <c r="AE467" i="11"/>
  <c r="AJ467" i="11" s="1"/>
  <c r="AE468" i="11"/>
  <c r="AJ468" i="11" s="1"/>
  <c r="AE469" i="11"/>
  <c r="AJ469" i="11" s="1"/>
  <c r="AE470" i="11"/>
  <c r="AJ470" i="11" s="1"/>
  <c r="AE465" i="11"/>
  <c r="AJ465" i="11" s="1"/>
  <c r="AH290" i="11" l="1"/>
  <c r="AM290" i="11" s="1"/>
  <c r="AG290" i="11"/>
  <c r="AL290" i="11" s="1"/>
  <c r="AG539" i="11" l="1"/>
  <c r="AG538" i="11" l="1"/>
  <c r="AE6" i="11" l="1"/>
  <c r="AJ6" i="11" s="1"/>
  <c r="AG347" i="11"/>
  <c r="AG348" i="11"/>
  <c r="AI152" i="11"/>
  <c r="AF152" i="11"/>
  <c r="AG74" i="11"/>
  <c r="AG73" i="11"/>
  <c r="AG394" i="11"/>
  <c r="AL394" i="11" s="1"/>
  <c r="AG852" i="11"/>
  <c r="AL852" i="11" s="1"/>
  <c r="AG855" i="11"/>
  <c r="AL855" i="11" s="1"/>
  <c r="AG856" i="11"/>
  <c r="AL856" i="11" s="1"/>
  <c r="AG858" i="11"/>
  <c r="AL858" i="11" s="1"/>
  <c r="AG850" i="11"/>
  <c r="AL850" i="11" s="1"/>
  <c r="AG851" i="11"/>
  <c r="AL851" i="11" s="1"/>
  <c r="AG853" i="11"/>
  <c r="AL853" i="11" s="1"/>
  <c r="AG859" i="11"/>
  <c r="AL859" i="11" s="1"/>
  <c r="AG849" i="11"/>
  <c r="AL849" i="11" s="1"/>
  <c r="AG854" i="11"/>
  <c r="AL854" i="11" s="1"/>
  <c r="AG334" i="11"/>
  <c r="AL334" i="11" s="1"/>
  <c r="AG390" i="11"/>
  <c r="AL390" i="11" s="1"/>
  <c r="AG391" i="11"/>
  <c r="AL391" i="11" s="1"/>
  <c r="AG392" i="11"/>
  <c r="AL392" i="11" s="1"/>
  <c r="AG332" i="11"/>
  <c r="AL332" i="11" s="1"/>
  <c r="AG333" i="11"/>
  <c r="AL333" i="11" s="1"/>
  <c r="AG335" i="11"/>
  <c r="AL335" i="11" s="1"/>
  <c r="AG331" i="11"/>
  <c r="AL331" i="11" s="1"/>
  <c r="AG336" i="11"/>
  <c r="AL336" i="11" s="1"/>
  <c r="AG395" i="11"/>
  <c r="AL395" i="11" s="1"/>
  <c r="AF536" i="11"/>
  <c r="AK536" i="11" s="1"/>
  <c r="AI536" i="11"/>
  <c r="AN536" i="11" s="1"/>
  <c r="AG8" i="11"/>
  <c r="AL8" i="11" s="1"/>
  <c r="AF330" i="11"/>
  <c r="AK330" i="11" s="1"/>
  <c r="AI330" i="11"/>
  <c r="AN330" i="11" s="1"/>
  <c r="AG286" i="11"/>
  <c r="AL286" i="11" s="1"/>
  <c r="AF7" i="11"/>
  <c r="AK7" i="11" s="1"/>
  <c r="AI7" i="11"/>
  <c r="AN7" i="11" s="1"/>
  <c r="AG9" i="11"/>
  <c r="AL9" i="11" s="1"/>
  <c r="AG843" i="11"/>
  <c r="AL843" i="11" s="1"/>
  <c r="AG844" i="11"/>
  <c r="AL844" i="11" s="1"/>
  <c r="AG842" i="11"/>
  <c r="AL842" i="11" s="1"/>
  <c r="AG555" i="11"/>
  <c r="AL555" i="11" s="1"/>
  <c r="AL539" i="11"/>
  <c r="AL538" i="11"/>
  <c r="AG32" i="11"/>
  <c r="AL32" i="11" s="1"/>
  <c r="AG17" i="11"/>
  <c r="AL17" i="11" s="1"/>
  <c r="AF845" i="11"/>
  <c r="AK845" i="11" s="1"/>
  <c r="AI845" i="11"/>
  <c r="AN845" i="11" s="1"/>
  <c r="AG329" i="11"/>
  <c r="AL329" i="11" s="1"/>
  <c r="AG212" i="11"/>
  <c r="AL212" i="11" s="1"/>
  <c r="AG537" i="11"/>
  <c r="AL537" i="11" s="1"/>
  <c r="AG393" i="11"/>
  <c r="AL393" i="11" s="1"/>
  <c r="AG846" i="11"/>
  <c r="AL846" i="11" s="1"/>
  <c r="AG847" i="11"/>
  <c r="AL847" i="11" s="1"/>
  <c r="AG848" i="11"/>
  <c r="AL848" i="11" s="1"/>
  <c r="AE316" i="11"/>
  <c r="AJ316" i="11" s="1"/>
  <c r="AG316" i="11"/>
  <c r="AL316" i="11" s="1"/>
  <c r="AG502" i="11"/>
  <c r="AL502" i="11" s="1"/>
  <c r="AG503" i="11"/>
  <c r="AL503" i="11" s="1"/>
  <c r="AG504" i="11"/>
  <c r="AL504" i="11" s="1"/>
  <c r="AG452" i="11"/>
  <c r="AL452" i="11" s="1"/>
  <c r="AG501" i="11"/>
  <c r="AL501" i="11" s="1"/>
  <c r="AG494" i="11"/>
  <c r="AL494" i="11" s="1"/>
  <c r="AG451" i="11"/>
  <c r="AL451" i="11" s="1"/>
  <c r="AG557" i="11"/>
  <c r="AL557" i="11" s="1"/>
  <c r="AG558" i="11"/>
  <c r="AL558" i="11" s="1"/>
  <c r="AG559" i="11"/>
  <c r="AL559" i="11" s="1"/>
  <c r="AG560" i="11"/>
  <c r="AL560" i="11" s="1"/>
  <c r="AG561" i="11"/>
  <c r="AL561" i="11" s="1"/>
  <c r="AG562" i="11"/>
  <c r="AL562" i="11" s="1"/>
  <c r="AG563" i="11"/>
  <c r="AL563" i="11" s="1"/>
  <c r="AG564" i="11"/>
  <c r="AL564" i="11" s="1"/>
  <c r="AG565" i="11"/>
  <c r="AL565" i="11" s="1"/>
  <c r="AG566" i="11"/>
  <c r="AL566" i="11" s="1"/>
  <c r="AG567" i="11"/>
  <c r="AL567" i="11" s="1"/>
  <c r="AG568" i="11"/>
  <c r="AL568" i="11" s="1"/>
  <c r="AG569" i="11"/>
  <c r="AL569" i="11" s="1"/>
  <c r="AG570" i="11"/>
  <c r="AL570" i="11" s="1"/>
  <c r="AG571" i="11"/>
  <c r="AL571" i="11" s="1"/>
  <c r="AG572" i="11"/>
  <c r="AL572" i="11" s="1"/>
  <c r="AG573" i="11"/>
  <c r="AL573" i="11" s="1"/>
  <c r="AG574" i="11"/>
  <c r="AL574" i="11" s="1"/>
  <c r="AG575" i="11"/>
  <c r="AL575" i="11" s="1"/>
  <c r="AG576" i="11"/>
  <c r="AL576" i="11" s="1"/>
  <c r="AG577" i="11"/>
  <c r="AL577" i="11" s="1"/>
  <c r="AG578" i="11"/>
  <c r="AL578" i="11" s="1"/>
  <c r="AG579" i="11"/>
  <c r="AL579" i="11" s="1"/>
  <c r="AG580" i="11"/>
  <c r="AL580" i="11" s="1"/>
  <c r="AG581" i="11"/>
  <c r="AL581" i="11" s="1"/>
  <c r="AG582" i="11"/>
  <c r="AL582" i="11" s="1"/>
  <c r="AG592" i="11"/>
  <c r="AL592" i="11" s="1"/>
  <c r="AG817" i="11"/>
  <c r="AL817" i="11" s="1"/>
  <c r="AG818" i="11"/>
  <c r="AL818" i="11" s="1"/>
  <c r="AG819" i="11"/>
  <c r="AL819" i="11" s="1"/>
  <c r="AG820" i="11"/>
  <c r="AL820" i="11" s="1"/>
  <c r="AG821" i="11"/>
  <c r="AL821" i="11" s="1"/>
  <c r="AG822" i="11"/>
  <c r="AL822" i="11" s="1"/>
  <c r="AG823" i="11"/>
  <c r="AL823" i="11" s="1"/>
  <c r="AG829" i="11"/>
  <c r="AL829" i="11" s="1"/>
  <c r="AG830" i="11"/>
  <c r="AL830" i="11" s="1"/>
  <c r="AG835" i="11"/>
  <c r="AL835" i="11" s="1"/>
  <c r="AG836" i="11"/>
  <c r="AL836" i="11" s="1"/>
  <c r="AG837" i="11"/>
  <c r="AL837" i="11" s="1"/>
  <c r="AG838" i="11"/>
  <c r="AL838" i="11" s="1"/>
  <c r="AG839" i="11"/>
  <c r="AL839" i="11" s="1"/>
  <c r="AG840" i="11"/>
  <c r="AL840" i="11" s="1"/>
  <c r="AG841" i="11"/>
  <c r="AL841" i="11" s="1"/>
  <c r="AG556" i="11"/>
  <c r="AL556" i="11" s="1"/>
  <c r="AF546" i="11"/>
  <c r="AK546" i="11" s="1"/>
  <c r="AG546" i="11"/>
  <c r="AL546" i="11" s="1"/>
  <c r="AI546" i="11"/>
  <c r="AN546" i="11" s="1"/>
  <c r="AF552" i="11"/>
  <c r="AK552" i="11" s="1"/>
  <c r="AG552" i="11"/>
  <c r="AL552" i="11" s="1"/>
  <c r="AI552" i="11"/>
  <c r="AN552" i="11" s="1"/>
  <c r="AF545" i="11"/>
  <c r="AK545" i="11" s="1"/>
  <c r="AG545" i="11"/>
  <c r="AL545" i="11" s="1"/>
  <c r="AI545" i="11"/>
  <c r="AN545" i="11" s="1"/>
  <c r="AF553" i="11"/>
  <c r="AK553" i="11" s="1"/>
  <c r="AG553" i="11"/>
  <c r="AL553" i="11" s="1"/>
  <c r="AI553" i="11"/>
  <c r="AN553" i="11" s="1"/>
  <c r="AF548" i="11"/>
  <c r="AK548" i="11" s="1"/>
  <c r="AG548" i="11"/>
  <c r="AL548" i="11" s="1"/>
  <c r="AI548" i="11"/>
  <c r="AN548" i="11" s="1"/>
  <c r="AF554" i="11"/>
  <c r="AK554" i="11" s="1"/>
  <c r="AG554" i="11"/>
  <c r="AL554" i="11" s="1"/>
  <c r="AI554" i="11"/>
  <c r="AN554" i="11" s="1"/>
  <c r="AF547" i="11"/>
  <c r="AK547" i="11" s="1"/>
  <c r="AG547" i="11"/>
  <c r="AL547" i="11" s="1"/>
  <c r="AI547" i="11"/>
  <c r="AN547" i="11" s="1"/>
  <c r="AF549" i="11"/>
  <c r="AK549" i="11" s="1"/>
  <c r="AG549" i="11"/>
  <c r="AL549" i="11" s="1"/>
  <c r="AI549" i="11"/>
  <c r="AN549" i="11" s="1"/>
  <c r="AF544" i="11"/>
  <c r="AK544" i="11" s="1"/>
  <c r="AG544" i="11"/>
  <c r="AL544" i="11" s="1"/>
  <c r="AI544" i="11"/>
  <c r="AN544" i="11" s="1"/>
  <c r="AF550" i="11"/>
  <c r="AK550" i="11" s="1"/>
  <c r="AG550" i="11"/>
  <c r="AL550" i="11" s="1"/>
  <c r="AI550" i="11"/>
  <c r="AN550" i="11" s="1"/>
  <c r="AF543" i="11"/>
  <c r="AK543" i="11" s="1"/>
  <c r="AG543" i="11"/>
  <c r="AL543" i="11" s="1"/>
  <c r="AI543" i="11"/>
  <c r="AN543" i="11" s="1"/>
  <c r="AF551" i="11"/>
  <c r="AK551" i="11" s="1"/>
  <c r="AG551" i="11"/>
  <c r="AL551" i="11" s="1"/>
  <c r="AI551" i="11"/>
  <c r="AN551" i="11" s="1"/>
  <c r="AE505" i="11"/>
  <c r="AJ505" i="11" s="1"/>
  <c r="AF317" i="11"/>
  <c r="AK317" i="11" s="1"/>
  <c r="AE210" i="11"/>
  <c r="AJ210" i="11" s="1"/>
  <c r="AG210" i="11"/>
  <c r="AL210" i="11" s="1"/>
  <c r="AE211" i="11"/>
  <c r="AJ211" i="11" s="1"/>
  <c r="AG211" i="11"/>
  <c r="AL211" i="11" s="1"/>
  <c r="AE72" i="11"/>
  <c r="AJ72" i="11" s="1"/>
  <c r="AG72" i="11"/>
  <c r="AL72" i="11" s="1"/>
  <c r="AE105" i="11"/>
  <c r="AJ105" i="11" s="1"/>
  <c r="AG105" i="11"/>
  <c r="AL105" i="11" s="1"/>
  <c r="AE33" i="11"/>
  <c r="AJ33" i="11" s="1"/>
  <c r="AE34" i="11"/>
  <c r="AJ34" i="11" s="1"/>
  <c r="AE35" i="11"/>
  <c r="AJ35" i="11" s="1"/>
  <c r="AE71" i="11"/>
  <c r="AJ71" i="11" s="1"/>
  <c r="AE534" i="11"/>
  <c r="AJ534" i="11" s="1"/>
  <c r="AG534" i="11"/>
  <c r="AL534" i="11" s="1"/>
  <c r="AI534" i="11"/>
  <c r="AN534" i="11" s="1"/>
  <c r="AE535" i="11"/>
  <c r="AJ535" i="11" s="1"/>
  <c r="AG535" i="11"/>
  <c r="AL535" i="11" s="1"/>
  <c r="AI535" i="11"/>
  <c r="AN535" i="11" s="1"/>
  <c r="AE106" i="11"/>
  <c r="AJ106" i="11" s="1"/>
  <c r="AG106" i="11"/>
  <c r="AL106" i="11" s="1"/>
  <c r="AE107" i="11"/>
  <c r="AJ107" i="11" s="1"/>
  <c r="AG107" i="11"/>
  <c r="AL107" i="11" s="1"/>
  <c r="AE127" i="11"/>
  <c r="AJ127" i="11" s="1"/>
  <c r="AG127" i="11"/>
  <c r="AL127" i="11" s="1"/>
  <c r="AG326" i="11"/>
  <c r="AL326" i="11" s="1"/>
  <c r="AG328" i="11"/>
  <c r="AL328" i="11" s="1"/>
  <c r="AG325" i="11"/>
  <c r="AL325" i="11" s="1"/>
  <c r="AG327" i="11"/>
  <c r="AL327" i="11" s="1"/>
  <c r="AG41" i="11"/>
  <c r="AL41" i="11" s="1"/>
  <c r="AG42" i="11"/>
  <c r="AL42" i="11" s="1"/>
  <c r="AG43" i="11"/>
  <c r="AL43" i="11" s="1"/>
  <c r="AG540" i="11"/>
  <c r="AL540" i="11" s="1"/>
  <c r="AE108" i="11"/>
  <c r="AJ108" i="11" s="1"/>
  <c r="AG29" i="11"/>
  <c r="AK152" i="11" l="1"/>
  <c r="AF591" i="11" l="1"/>
  <c r="AK591" i="11" s="1"/>
  <c r="AI591" i="11"/>
  <c r="AN591" i="11" s="1"/>
  <c r="AI482" i="11" l="1"/>
  <c r="AI481" i="11"/>
  <c r="AN152" i="11" l="1"/>
  <c r="AI50" i="11" l="1"/>
  <c r="AN50" i="11" s="1"/>
  <c r="AI51" i="11"/>
  <c r="AN51" i="11" s="1"/>
  <c r="AI199" i="11"/>
  <c r="AN199" i="11" s="1"/>
  <c r="AI233" i="11"/>
  <c r="AN233" i="11" s="1"/>
  <c r="AI405" i="11"/>
  <c r="AN405" i="11" s="1"/>
  <c r="AI404" i="11"/>
  <c r="AN404" i="11" s="1"/>
  <c r="AI440" i="11"/>
  <c r="AN440" i="11" s="1"/>
  <c r="AI441" i="11"/>
  <c r="AN441" i="11" s="1"/>
  <c r="AI442" i="11"/>
  <c r="AN442" i="11" s="1"/>
  <c r="AI453" i="11"/>
  <c r="AN453" i="11" s="1"/>
  <c r="AI454" i="11"/>
  <c r="AN454" i="11" s="1"/>
  <c r="AI455" i="11"/>
  <c r="AN455" i="11" s="1"/>
  <c r="AI601" i="11"/>
  <c r="AN601" i="11" s="1"/>
  <c r="AI605" i="11"/>
  <c r="AN605" i="11" s="1"/>
  <c r="AI604" i="11"/>
  <c r="AN604" i="11" s="1"/>
  <c r="AI608" i="11"/>
  <c r="AN608" i="11" s="1"/>
  <c r="AI609" i="11"/>
  <c r="AN609" i="11" s="1"/>
  <c r="AI610" i="11"/>
  <c r="AN610" i="11" s="1"/>
  <c r="AI611" i="11"/>
  <c r="AN611" i="11" s="1"/>
  <c r="AI612" i="11"/>
  <c r="AN612" i="11" s="1"/>
  <c r="AI26" i="11"/>
  <c r="AN26" i="11" s="1"/>
  <c r="AI809" i="11"/>
  <c r="AN809" i="11" s="1"/>
  <c r="AI102" i="11"/>
  <c r="AI104" i="11"/>
  <c r="AI78" i="11"/>
  <c r="AN78" i="11" s="1"/>
  <c r="AI103" i="11"/>
  <c r="AI356" i="11"/>
  <c r="AI357" i="11"/>
  <c r="AI358" i="11"/>
  <c r="AI424" i="11"/>
  <c r="AI359" i="11"/>
  <c r="AI815" i="11"/>
  <c r="AI483" i="11"/>
  <c r="AI484" i="11"/>
  <c r="AI485" i="11"/>
  <c r="AI486" i="11"/>
  <c r="AI814" i="11"/>
  <c r="AI816" i="11"/>
  <c r="AI887" i="11"/>
  <c r="AI121" i="11"/>
  <c r="AN121" i="11" s="1"/>
  <c r="AI123" i="11"/>
  <c r="AN123" i="11" s="1"/>
  <c r="AI422" i="11"/>
  <c r="AN422" i="11" s="1"/>
  <c r="AI492" i="11"/>
  <c r="AN492" i="11" s="1"/>
  <c r="AI493" i="11"/>
  <c r="AN493" i="11" s="1"/>
  <c r="AI878" i="11"/>
  <c r="AN878" i="11" s="1"/>
  <c r="AI126" i="11"/>
  <c r="AN126" i="11" s="1"/>
  <c r="AI125" i="11"/>
  <c r="AN125" i="11" s="1"/>
  <c r="AI14" i="11"/>
  <c r="AN14" i="11" s="1"/>
  <c r="AI365" i="11"/>
  <c r="AN365" i="11" s="1"/>
  <c r="AI366" i="11"/>
  <c r="AN366" i="11" s="1"/>
  <c r="AI443" i="11"/>
  <c r="AN443" i="11" s="1"/>
  <c r="AI876" i="11"/>
  <c r="AI101" i="11"/>
  <c r="AI131" i="11"/>
  <c r="AI439" i="11"/>
  <c r="AN439" i="11" s="1"/>
  <c r="AH112" i="11"/>
  <c r="AH113" i="11"/>
  <c r="AH114" i="11"/>
  <c r="AH110" i="11"/>
  <c r="AH635" i="11"/>
  <c r="AH143" i="11"/>
  <c r="AH144" i="11"/>
  <c r="AH118" i="11"/>
  <c r="AM118" i="11" s="1"/>
  <c r="AH120" i="11"/>
  <c r="AM120" i="11" s="1"/>
  <c r="AH119" i="11"/>
  <c r="AM119" i="11" s="1"/>
  <c r="AH397" i="11"/>
  <c r="AM397" i="11" s="1"/>
  <c r="AH399" i="11"/>
  <c r="AM399" i="11" s="1"/>
  <c r="AH422" i="11"/>
  <c r="AM422" i="11" s="1"/>
  <c r="AH603" i="11"/>
  <c r="AM603" i="11" s="1"/>
  <c r="AH602" i="11"/>
  <c r="AM602" i="11" s="1"/>
  <c r="AG200" i="11"/>
  <c r="AL200" i="11" s="1"/>
  <c r="AG338" i="11"/>
  <c r="AL338" i="11" s="1"/>
  <c r="AG339" i="11"/>
  <c r="AL339" i="11" s="1"/>
  <c r="AG340" i="11"/>
  <c r="AL340" i="11" s="1"/>
  <c r="AG383" i="11"/>
  <c r="AL383" i="11" s="1"/>
  <c r="AG384" i="11"/>
  <c r="AL384" i="11" s="1"/>
  <c r="AG385" i="11"/>
  <c r="AL385" i="11" s="1"/>
  <c r="AG382" i="11"/>
  <c r="AL382" i="11" s="1"/>
  <c r="AG511" i="11"/>
  <c r="AL511" i="11" s="1"/>
  <c r="AG515" i="11"/>
  <c r="AL515" i="11" s="1"/>
  <c r="AG512" i="11"/>
  <c r="AL512" i="11" s="1"/>
  <c r="AG516" i="11"/>
  <c r="AL516" i="11" s="1"/>
  <c r="AG517" i="11"/>
  <c r="AL517" i="11" s="1"/>
  <c r="AG518" i="11"/>
  <c r="AL518" i="11" s="1"/>
  <c r="AG519" i="11"/>
  <c r="AL519" i="11" s="1"/>
  <c r="AG521" i="11"/>
  <c r="AL521" i="11" s="1"/>
  <c r="AG513" i="11"/>
  <c r="AL513" i="11" s="1"/>
  <c r="AG522" i="11"/>
  <c r="AL522" i="11" s="1"/>
  <c r="AG523" i="11"/>
  <c r="AL523" i="11" s="1"/>
  <c r="AG524" i="11"/>
  <c r="AL524" i="11" s="1"/>
  <c r="AG514" i="11"/>
  <c r="AL514" i="11" s="1"/>
  <c r="AG525" i="11"/>
  <c r="AL525" i="11" s="1"/>
  <c r="AG526" i="11"/>
  <c r="AL526" i="11" s="1"/>
  <c r="AG527" i="11"/>
  <c r="AL527" i="11" s="1"/>
  <c r="AG528" i="11"/>
  <c r="AL528" i="11" s="1"/>
  <c r="AG529" i="11"/>
  <c r="AL529" i="11" s="1"/>
  <c r="AG520" i="11"/>
  <c r="AL520" i="11" s="1"/>
  <c r="AG530" i="11"/>
  <c r="AL530" i="11" s="1"/>
  <c r="AG531" i="11"/>
  <c r="AL531" i="11" s="1"/>
  <c r="AG640" i="11"/>
  <c r="AL640" i="11" s="1"/>
  <c r="AG641" i="11"/>
  <c r="AL641" i="11" s="1"/>
  <c r="AG642" i="11"/>
  <c r="AL642" i="11" s="1"/>
  <c r="AG643" i="11"/>
  <c r="AL643" i="11" s="1"/>
  <c r="AG644" i="11"/>
  <c r="AL644" i="11" s="1"/>
  <c r="AG645" i="11"/>
  <c r="AL645" i="11" s="1"/>
  <c r="AG646" i="11"/>
  <c r="AL646" i="11" s="1"/>
  <c r="AG647" i="11"/>
  <c r="AL647" i="11" s="1"/>
  <c r="AG648" i="11"/>
  <c r="AL648" i="11" s="1"/>
  <c r="AG649" i="11"/>
  <c r="AL649" i="11" s="1"/>
  <c r="AG650" i="11"/>
  <c r="AL650" i="11" s="1"/>
  <c r="AG651" i="11"/>
  <c r="AL651" i="11" s="1"/>
  <c r="AG652" i="11"/>
  <c r="AL652" i="11" s="1"/>
  <c r="AG653" i="11"/>
  <c r="AL653" i="11" s="1"/>
  <c r="AG654" i="11"/>
  <c r="AL654" i="11" s="1"/>
  <c r="AG655" i="11"/>
  <c r="AL655" i="11" s="1"/>
  <c r="AG656" i="11"/>
  <c r="AL656" i="11" s="1"/>
  <c r="AG637" i="11"/>
  <c r="AL637" i="11" s="1"/>
  <c r="AG638" i="11"/>
  <c r="AL638" i="11" s="1"/>
  <c r="AG657" i="11"/>
  <c r="AL657" i="11" s="1"/>
  <c r="AG658" i="11"/>
  <c r="AL658" i="11" s="1"/>
  <c r="AG659" i="11"/>
  <c r="AL659" i="11" s="1"/>
  <c r="AG660" i="11"/>
  <c r="AL660" i="11" s="1"/>
  <c r="AG661" i="11"/>
  <c r="AL661" i="11" s="1"/>
  <c r="AG662" i="11"/>
  <c r="AL662" i="11" s="1"/>
  <c r="AG663" i="11"/>
  <c r="AL663" i="11" s="1"/>
  <c r="AG664" i="11"/>
  <c r="AL664" i="11" s="1"/>
  <c r="AG665" i="11"/>
  <c r="AL665" i="11" s="1"/>
  <c r="AG666" i="11"/>
  <c r="AL666" i="11" s="1"/>
  <c r="AG667" i="11"/>
  <c r="AL667" i="11" s="1"/>
  <c r="AG668" i="11"/>
  <c r="AL668" i="11" s="1"/>
  <c r="AG669" i="11"/>
  <c r="AL669" i="11" s="1"/>
  <c r="AG670" i="11"/>
  <c r="AL670" i="11" s="1"/>
  <c r="AG671" i="11"/>
  <c r="AL671" i="11" s="1"/>
  <c r="AG672" i="11"/>
  <c r="AL672" i="11" s="1"/>
  <c r="AG673" i="11"/>
  <c r="AL673" i="11" s="1"/>
  <c r="AG674" i="11"/>
  <c r="AL674" i="11" s="1"/>
  <c r="AG675" i="11"/>
  <c r="AL675" i="11" s="1"/>
  <c r="AG676" i="11"/>
  <c r="AL676" i="11" s="1"/>
  <c r="AG677" i="11"/>
  <c r="AL677" i="11" s="1"/>
  <c r="AG678" i="11"/>
  <c r="AL678" i="11" s="1"/>
  <c r="AG679" i="11"/>
  <c r="AL679" i="11" s="1"/>
  <c r="AG680" i="11"/>
  <c r="AL680" i="11" s="1"/>
  <c r="AG681" i="11"/>
  <c r="AL681" i="11" s="1"/>
  <c r="AG682" i="11"/>
  <c r="AL682" i="11" s="1"/>
  <c r="AG683" i="11"/>
  <c r="AL683" i="11" s="1"/>
  <c r="AG684" i="11"/>
  <c r="AL684" i="11" s="1"/>
  <c r="AG685" i="11"/>
  <c r="AL685" i="11" s="1"/>
  <c r="AG686" i="11"/>
  <c r="AL686" i="11" s="1"/>
  <c r="AG687" i="11"/>
  <c r="AL687" i="11" s="1"/>
  <c r="AG688" i="11"/>
  <c r="AL688" i="11" s="1"/>
  <c r="AG639" i="11"/>
  <c r="AL639" i="11" s="1"/>
  <c r="AG689" i="11"/>
  <c r="AL689" i="11" s="1"/>
  <c r="AG711" i="11"/>
  <c r="AL711" i="11" s="1"/>
  <c r="AG712" i="11"/>
  <c r="AL712" i="11" s="1"/>
  <c r="AG713" i="11"/>
  <c r="AL713" i="11" s="1"/>
  <c r="AG714" i="11"/>
  <c r="AL714" i="11" s="1"/>
  <c r="AG715" i="11"/>
  <c r="AL715" i="11" s="1"/>
  <c r="AG716" i="11"/>
  <c r="AL716" i="11" s="1"/>
  <c r="AG717" i="11"/>
  <c r="AL717" i="11" s="1"/>
  <c r="AG718" i="11"/>
  <c r="AL718" i="11" s="1"/>
  <c r="AG719" i="11"/>
  <c r="AL719" i="11" s="1"/>
  <c r="AG720" i="11"/>
  <c r="AL720" i="11" s="1"/>
  <c r="AG721" i="11"/>
  <c r="AL721" i="11" s="1"/>
  <c r="AG722" i="11"/>
  <c r="AL722" i="11" s="1"/>
  <c r="AG723" i="11"/>
  <c r="AL723" i="11" s="1"/>
  <c r="AG724" i="11"/>
  <c r="AL724" i="11" s="1"/>
  <c r="AG725" i="11"/>
  <c r="AL725" i="11" s="1"/>
  <c r="AG726" i="11"/>
  <c r="AL726" i="11" s="1"/>
  <c r="AG727" i="11"/>
  <c r="AL727" i="11" s="1"/>
  <c r="AG728" i="11"/>
  <c r="AL728" i="11" s="1"/>
  <c r="AG729" i="11"/>
  <c r="AL729" i="11" s="1"/>
  <c r="AG730" i="11"/>
  <c r="AL730" i="11" s="1"/>
  <c r="AL29" i="11"/>
  <c r="AG30" i="11"/>
  <c r="AL30" i="11" s="1"/>
  <c r="AG28" i="11"/>
  <c r="AL28" i="11" s="1"/>
  <c r="AG31" i="11"/>
  <c r="AL31" i="11" s="1"/>
  <c r="AG47" i="11"/>
  <c r="AL47" i="11" s="1"/>
  <c r="AG46" i="11"/>
  <c r="AL46" i="11" s="1"/>
  <c r="AG48" i="11"/>
  <c r="AL48" i="11" s="1"/>
  <c r="AG62" i="11"/>
  <c r="AL62" i="11" s="1"/>
  <c r="AG84" i="11"/>
  <c r="AL84" i="11" s="1"/>
  <c r="AG87" i="11"/>
  <c r="AL87" i="11" s="1"/>
  <c r="AG88" i="11"/>
  <c r="AL88" i="11" s="1"/>
  <c r="AG89" i="11"/>
  <c r="AL89" i="11" s="1"/>
  <c r="AG90" i="11"/>
  <c r="AL90" i="11" s="1"/>
  <c r="AG232" i="11"/>
  <c r="AL232" i="11" s="1"/>
  <c r="AG233" i="11"/>
  <c r="AL233" i="11" s="1"/>
  <c r="AG246" i="11"/>
  <c r="AL246" i="11" s="1"/>
  <c r="AG247" i="11"/>
  <c r="AL247" i="11" s="1"/>
  <c r="AG262" i="11"/>
  <c r="AL262" i="11" s="1"/>
  <c r="AG263" i="11"/>
  <c r="AL263" i="11" s="1"/>
  <c r="AG264" i="11"/>
  <c r="AL264" i="11" s="1"/>
  <c r="AG265" i="11"/>
  <c r="AL265" i="11" s="1"/>
  <c r="AG266" i="11"/>
  <c r="AL266" i="11" s="1"/>
  <c r="AG267" i="11"/>
  <c r="AL267" i="11" s="1"/>
  <c r="AG268" i="11"/>
  <c r="AL268" i="11" s="1"/>
  <c r="AG269" i="11"/>
  <c r="AL269" i="11" s="1"/>
  <c r="AG270" i="11"/>
  <c r="AL270" i="11" s="1"/>
  <c r="AG271" i="11"/>
  <c r="AL271" i="11" s="1"/>
  <c r="AG272" i="11"/>
  <c r="AL272" i="11" s="1"/>
  <c r="AG273" i="11"/>
  <c r="AL273" i="11" s="1"/>
  <c r="AG245" i="11"/>
  <c r="AL245" i="11" s="1"/>
  <c r="AG274" i="11"/>
  <c r="AL274" i="11" s="1"/>
  <c r="AG275" i="11"/>
  <c r="AL275" i="11" s="1"/>
  <c r="AG276" i="11"/>
  <c r="AL276" i="11" s="1"/>
  <c r="AG277" i="11"/>
  <c r="AL277" i="11" s="1"/>
  <c r="AG278" i="11"/>
  <c r="AL278" i="11" s="1"/>
  <c r="AG370" i="11"/>
  <c r="AL370" i="11" s="1"/>
  <c r="AG371" i="11"/>
  <c r="AL371" i="11" s="1"/>
  <c r="AG405" i="11"/>
  <c r="AL405" i="11" s="1"/>
  <c r="AG499" i="11"/>
  <c r="AL499" i="11" s="1"/>
  <c r="AG506" i="11"/>
  <c r="AL506" i="11" s="1"/>
  <c r="AG601" i="11"/>
  <c r="AL601" i="11" s="1"/>
  <c r="AG613" i="11"/>
  <c r="AL613" i="11" s="1"/>
  <c r="AG614" i="11"/>
  <c r="AL614" i="11" s="1"/>
  <c r="AG615" i="11"/>
  <c r="AL615" i="11" s="1"/>
  <c r="AG616" i="11"/>
  <c r="AL616" i="11" s="1"/>
  <c r="AG617" i="11"/>
  <c r="AL617" i="11" s="1"/>
  <c r="AG636" i="11"/>
  <c r="AL636" i="11" s="1"/>
  <c r="AG810" i="11"/>
  <c r="AL810" i="11" s="1"/>
  <c r="AG811" i="11"/>
  <c r="AG813" i="11"/>
  <c r="AG812" i="11"/>
  <c r="AL812" i="11" s="1"/>
  <c r="AG83" i="11"/>
  <c r="AL83" i="11" s="1"/>
  <c r="AG85" i="11"/>
  <c r="AL85" i="11" s="1"/>
  <c r="AG86" i="11"/>
  <c r="AL86" i="11" s="1"/>
  <c r="AG226" i="11"/>
  <c r="AL226" i="11" s="1"/>
  <c r="AG225" i="11"/>
  <c r="AL225" i="11" s="1"/>
  <c r="AG227" i="11"/>
  <c r="AL227" i="11" s="1"/>
  <c r="AG228" i="11"/>
  <c r="AL228" i="11" s="1"/>
  <c r="AG229" i="11"/>
  <c r="AL229" i="11" s="1"/>
  <c r="AG230" i="11"/>
  <c r="AL230" i="11" s="1"/>
  <c r="AG231" i="11"/>
  <c r="AL231" i="11" s="1"/>
  <c r="AG891" i="11"/>
  <c r="AL891" i="11" s="1"/>
  <c r="AG892" i="11"/>
  <c r="AL892" i="11" s="1"/>
  <c r="AG708" i="11"/>
  <c r="AL708" i="11" s="1"/>
  <c r="AG129" i="11"/>
  <c r="AG893" i="11"/>
  <c r="AL893" i="11" s="1"/>
  <c r="AG894" i="11"/>
  <c r="AL894" i="11" s="1"/>
  <c r="AG698" i="11"/>
  <c r="AL698" i="11" s="1"/>
  <c r="AG251" i="11"/>
  <c r="AL251" i="11" s="1"/>
  <c r="AG258" i="11"/>
  <c r="AL258" i="11" s="1"/>
  <c r="AG703" i="11"/>
  <c r="AL703" i="11" s="1"/>
  <c r="AG280" i="11"/>
  <c r="AL280" i="11" s="1"/>
  <c r="AG696" i="11"/>
  <c r="AL696" i="11" s="1"/>
  <c r="AG253" i="11"/>
  <c r="AL253" i="11" s="1"/>
  <c r="AG254" i="11"/>
  <c r="AL254" i="11" s="1"/>
  <c r="AG260" i="11"/>
  <c r="AL260" i="11" s="1"/>
  <c r="AG261" i="11"/>
  <c r="AL261" i="11" s="1"/>
  <c r="AG79" i="11"/>
  <c r="AG249" i="11"/>
  <c r="AL249" i="11" s="1"/>
  <c r="AG256" i="11"/>
  <c r="AL256" i="11" s="1"/>
  <c r="AG695" i="11"/>
  <c r="AL695" i="11" s="1"/>
  <c r="AG93" i="11"/>
  <c r="AL93" i="11" s="1"/>
  <c r="AG91" i="11"/>
  <c r="AL91" i="11" s="1"/>
  <c r="AG699" i="11"/>
  <c r="AL699" i="11" s="1"/>
  <c r="AG281" i="11"/>
  <c r="AL281" i="11" s="1"/>
  <c r="AG449" i="11"/>
  <c r="AL449" i="11" s="1"/>
  <c r="AG450" i="11"/>
  <c r="AL450" i="11" s="1"/>
  <c r="AG587" i="11"/>
  <c r="AL587" i="11" s="1"/>
  <c r="AG588" i="11"/>
  <c r="AL588" i="11" s="1"/>
  <c r="AG586" i="11"/>
  <c r="AL586" i="11" s="1"/>
  <c r="AG589" i="11"/>
  <c r="AL589" i="11" s="1"/>
  <c r="AG209" i="11"/>
  <c r="AL209" i="11" s="1"/>
  <c r="AG431" i="11"/>
  <c r="AG432" i="11"/>
  <c r="AG433" i="11"/>
  <c r="AG434" i="11"/>
  <c r="AG430" i="11"/>
  <c r="AG282" i="11"/>
  <c r="AL282" i="11" s="1"/>
  <c r="AG250" i="11"/>
  <c r="AL250" i="11" s="1"/>
  <c r="AG252" i="11"/>
  <c r="AL252" i="11" s="1"/>
  <c r="AG257" i="11"/>
  <c r="AL257" i="11" s="1"/>
  <c r="AG259" i="11"/>
  <c r="AL259" i="11" s="1"/>
  <c r="AG705" i="11"/>
  <c r="AL705" i="11" s="1"/>
  <c r="AG354" i="11"/>
  <c r="AL354" i="11" s="1"/>
  <c r="AG356" i="11"/>
  <c r="AG248" i="11"/>
  <c r="AL248" i="11" s="1"/>
  <c r="AG255" i="11"/>
  <c r="AL255" i="11" s="1"/>
  <c r="AG283" i="11"/>
  <c r="AL283" i="11" s="1"/>
  <c r="AG707" i="11"/>
  <c r="AL707" i="11" s="1"/>
  <c r="AG284" i="11"/>
  <c r="AL284" i="11" s="1"/>
  <c r="AG279" i="11"/>
  <c r="AL279" i="11" s="1"/>
  <c r="AG706" i="11"/>
  <c r="AL706" i="11" s="1"/>
  <c r="AG710" i="11"/>
  <c r="AL710" i="11" s="1"/>
  <c r="AG355" i="11"/>
  <c r="AL355" i="11" s="1"/>
  <c r="AG357" i="11"/>
  <c r="AG691" i="11"/>
  <c r="AL691" i="11" s="1"/>
  <c r="AG700" i="11"/>
  <c r="AL700" i="11" s="1"/>
  <c r="AG598" i="11"/>
  <c r="AL598" i="11" s="1"/>
  <c r="AG599" i="11"/>
  <c r="AG600" i="11"/>
  <c r="AL600" i="11" s="1"/>
  <c r="AG213" i="11"/>
  <c r="AG697" i="11"/>
  <c r="AL697" i="11" s="1"/>
  <c r="AG693" i="11"/>
  <c r="AL693" i="11" s="1"/>
  <c r="AG702" i="11"/>
  <c r="AL702" i="11" s="1"/>
  <c r="AG353" i="11"/>
  <c r="AL353" i="11" s="1"/>
  <c r="AG358" i="11"/>
  <c r="AG709" i="11"/>
  <c r="AL709" i="11" s="1"/>
  <c r="AG704" i="11"/>
  <c r="AL704" i="11" s="1"/>
  <c r="AG692" i="11"/>
  <c r="AL692" i="11" s="1"/>
  <c r="AG446" i="11"/>
  <c r="AG701" i="11"/>
  <c r="AL701" i="11" s="1"/>
  <c r="AG694" i="11"/>
  <c r="AL694" i="11" s="1"/>
  <c r="AG690" i="11"/>
  <c r="AL690" i="11" s="1"/>
  <c r="AG94" i="11"/>
  <c r="AL94" i="11" s="1"/>
  <c r="AG92" i="11"/>
  <c r="AL92" i="11" s="1"/>
  <c r="AG477" i="11"/>
  <c r="AL477" i="11" s="1"/>
  <c r="AG478" i="11"/>
  <c r="AL478" i="11" s="1"/>
  <c r="AG479" i="11"/>
  <c r="AL479" i="11" s="1"/>
  <c r="AG480" i="11"/>
  <c r="AL480" i="11" s="1"/>
  <c r="AG158" i="11"/>
  <c r="AL158" i="11" s="1"/>
  <c r="AG159" i="11"/>
  <c r="AL159" i="11" s="1"/>
  <c r="AG160" i="11"/>
  <c r="AL160" i="11" s="1"/>
  <c r="AG161" i="11"/>
  <c r="AL161" i="11" s="1"/>
  <c r="AG162" i="11"/>
  <c r="AL162" i="11" s="1"/>
  <c r="AG163" i="11"/>
  <c r="AL163" i="11" s="1"/>
  <c r="AG164" i="11"/>
  <c r="AL164" i="11" s="1"/>
  <c r="AG165" i="11"/>
  <c r="AL165" i="11" s="1"/>
  <c r="AG166" i="11"/>
  <c r="AL166" i="11" s="1"/>
  <c r="AG167" i="11"/>
  <c r="AL167" i="11" s="1"/>
  <c r="AG168" i="11"/>
  <c r="AL168" i="11" s="1"/>
  <c r="AG169" i="11"/>
  <c r="AL169" i="11" s="1"/>
  <c r="AG170" i="11"/>
  <c r="AL170" i="11" s="1"/>
  <c r="AG171" i="11"/>
  <c r="AL171" i="11" s="1"/>
  <c r="AG172" i="11"/>
  <c r="AL172" i="11" s="1"/>
  <c r="AG173" i="11"/>
  <c r="AL173" i="11" s="1"/>
  <c r="AG25" i="11"/>
  <c r="AG24" i="11"/>
  <c r="AG36" i="11"/>
  <c r="AG80" i="11"/>
  <c r="AG82" i="11"/>
  <c r="AG111" i="11"/>
  <c r="AG115" i="11"/>
  <c r="AG116" i="11"/>
  <c r="AG117" i="11"/>
  <c r="AG122" i="11"/>
  <c r="AG425" i="11"/>
  <c r="AG633" i="11"/>
  <c r="AG833" i="11"/>
  <c r="AG52" i="11"/>
  <c r="AG53" i="11"/>
  <c r="AG815" i="11"/>
  <c r="AG96" i="11"/>
  <c r="AG100" i="11"/>
  <c r="AG143" i="11"/>
  <c r="AG144" i="11"/>
  <c r="AG145" i="11"/>
  <c r="AL145" i="11" s="1"/>
  <c r="AG146" i="11"/>
  <c r="AG147" i="11"/>
  <c r="AG148" i="11"/>
  <c r="AL148" i="11" s="1"/>
  <c r="AG155" i="11"/>
  <c r="AL155" i="11" s="1"/>
  <c r="AG156" i="11"/>
  <c r="AL156" i="11" s="1"/>
  <c r="AG157" i="11"/>
  <c r="AL157" i="11" s="1"/>
  <c r="AG153" i="11"/>
  <c r="AL153" i="11" s="1"/>
  <c r="AG174" i="11"/>
  <c r="AL174" i="11" s="1"/>
  <c r="AG175" i="11"/>
  <c r="AL175" i="11" s="1"/>
  <c r="AG176" i="11"/>
  <c r="AL176" i="11" s="1"/>
  <c r="AG154" i="11"/>
  <c r="AL154" i="11" s="1"/>
  <c r="AG177" i="11"/>
  <c r="AG178" i="11"/>
  <c r="AG179" i="11"/>
  <c r="AG180" i="11"/>
  <c r="AG181" i="11"/>
  <c r="AG182" i="11"/>
  <c r="AG183" i="11"/>
  <c r="AG184" i="11"/>
  <c r="AG185" i="11"/>
  <c r="AG186" i="11"/>
  <c r="AG187" i="11"/>
  <c r="AG188" i="11"/>
  <c r="AG189" i="11"/>
  <c r="AG190" i="11"/>
  <c r="AG191" i="11"/>
  <c r="AG192" i="11"/>
  <c r="AG196" i="11"/>
  <c r="AG195" i="11"/>
  <c r="AG197" i="11"/>
  <c r="AG214" i="11"/>
  <c r="AG351" i="11"/>
  <c r="AG352" i="11"/>
  <c r="AG361" i="11"/>
  <c r="AG388" i="11"/>
  <c r="AG389" i="11"/>
  <c r="AG387" i="11"/>
  <c r="AG448" i="11"/>
  <c r="AG487" i="11"/>
  <c r="AG629" i="11"/>
  <c r="AG814" i="11"/>
  <c r="AG816" i="11"/>
  <c r="AG887" i="11"/>
  <c r="AG21" i="11"/>
  <c r="AL21" i="11" s="1"/>
  <c r="AG38" i="11"/>
  <c r="AL38" i="11" s="1"/>
  <c r="AG37" i="11"/>
  <c r="AL37" i="11" s="1"/>
  <c r="AG56" i="11"/>
  <c r="AL56" i="11" s="1"/>
  <c r="AG55" i="11"/>
  <c r="AL55" i="11" s="1"/>
  <c r="AG57" i="11"/>
  <c r="AL57" i="11" s="1"/>
  <c r="AG58" i="11"/>
  <c r="AL58" i="11" s="1"/>
  <c r="AG59" i="11"/>
  <c r="AL59" i="11" s="1"/>
  <c r="AG60" i="11"/>
  <c r="AL60" i="11" s="1"/>
  <c r="AG61" i="11"/>
  <c r="AL61" i="11" s="1"/>
  <c r="AG63" i="11"/>
  <c r="AL63" i="11" s="1"/>
  <c r="AG75" i="11"/>
  <c r="AL75" i="11" s="1"/>
  <c r="AG81" i="11"/>
  <c r="AL81" i="11" s="1"/>
  <c r="AG120" i="11"/>
  <c r="AL120" i="11" s="1"/>
  <c r="AG119" i="11"/>
  <c r="AL119" i="11" s="1"/>
  <c r="AG121" i="11"/>
  <c r="AL121" i="11" s="1"/>
  <c r="AG123" i="11"/>
  <c r="AL123" i="11" s="1"/>
  <c r="AG239" i="11"/>
  <c r="AL239" i="11" s="1"/>
  <c r="AG240" i="11"/>
  <c r="AL240" i="11" s="1"/>
  <c r="AG241" i="11"/>
  <c r="AL241" i="11" s="1"/>
  <c r="AG238" i="11"/>
  <c r="AL238" i="11" s="1"/>
  <c r="AG242" i="11"/>
  <c r="AL242" i="11" s="1"/>
  <c r="AG369" i="11"/>
  <c r="AL369" i="11" s="1"/>
  <c r="AG367" i="11"/>
  <c r="AL367" i="11" s="1"/>
  <c r="AG368" i="11"/>
  <c r="AL368" i="11" s="1"/>
  <c r="AG377" i="11"/>
  <c r="AL377" i="11" s="1"/>
  <c r="AG376" i="11"/>
  <c r="AL376" i="11" s="1"/>
  <c r="AG380" i="11"/>
  <c r="AL380" i="11" s="1"/>
  <c r="AG397" i="11"/>
  <c r="AL397" i="11" s="1"/>
  <c r="AG398" i="11"/>
  <c r="AL398" i="11" s="1"/>
  <c r="AG399" i="11"/>
  <c r="AL399" i="11" s="1"/>
  <c r="AG406" i="11"/>
  <c r="AL406" i="11" s="1"/>
  <c r="AG408" i="11"/>
  <c r="AL408" i="11" s="1"/>
  <c r="AG407" i="11"/>
  <c r="AL407" i="11" s="1"/>
  <c r="AG409" i="11"/>
  <c r="AL409" i="11" s="1"/>
  <c r="AG410" i="11"/>
  <c r="AL410" i="11" s="1"/>
  <c r="AG411" i="11"/>
  <c r="AL411" i="11" s="1"/>
  <c r="AG412" i="11"/>
  <c r="AL412" i="11" s="1"/>
  <c r="AG413" i="11"/>
  <c r="AL413" i="11" s="1"/>
  <c r="AG414" i="11"/>
  <c r="AL414" i="11" s="1"/>
  <c r="AG415" i="11"/>
  <c r="AL415" i="11" s="1"/>
  <c r="AG422" i="11"/>
  <c r="AL422" i="11" s="1"/>
  <c r="AG458" i="11"/>
  <c r="AL458" i="11" s="1"/>
  <c r="AG457" i="11"/>
  <c r="AL457" i="11" s="1"/>
  <c r="AG459" i="11"/>
  <c r="AL459" i="11" s="1"/>
  <c r="AG460" i="11"/>
  <c r="AL460" i="11" s="1"/>
  <c r="AG461" i="11"/>
  <c r="AL461" i="11" s="1"/>
  <c r="AG462" i="11"/>
  <c r="AL462" i="11" s="1"/>
  <c r="AG492" i="11"/>
  <c r="AL492" i="11" s="1"/>
  <c r="AG493" i="11"/>
  <c r="AL493" i="11" s="1"/>
  <c r="AG510" i="11"/>
  <c r="AL510" i="11" s="1"/>
  <c r="AG597" i="11"/>
  <c r="AL597" i="11" s="1"/>
  <c r="AG623" i="11"/>
  <c r="AL623" i="11" s="1"/>
  <c r="AG624" i="11"/>
  <c r="AL624" i="11" s="1"/>
  <c r="AG625" i="11"/>
  <c r="AL625" i="11" s="1"/>
  <c r="AG622" i="11"/>
  <c r="AL622" i="11" s="1"/>
  <c r="AG417" i="11"/>
  <c r="AL417" i="11" s="1"/>
  <c r="AG418" i="11"/>
  <c r="AL418" i="11" s="1"/>
  <c r="AG416" i="11"/>
  <c r="AL416" i="11" s="1"/>
  <c r="AG880" i="11"/>
  <c r="AL880" i="11" s="1"/>
  <c r="AG881" i="11"/>
  <c r="AL881" i="11" s="1"/>
  <c r="AG882" i="11"/>
  <c r="AL882" i="11" s="1"/>
  <c r="AG883" i="11"/>
  <c r="AL883" i="11" s="1"/>
  <c r="AG879" i="11"/>
  <c r="AL879" i="11" s="1"/>
  <c r="AG884" i="11"/>
  <c r="AL884" i="11" s="1"/>
  <c r="AG885" i="11"/>
  <c r="AL885" i="11" s="1"/>
  <c r="AG886" i="11"/>
  <c r="AL886" i="11" s="1"/>
  <c r="AG895" i="11"/>
  <c r="AL895" i="11" s="1"/>
  <c r="AG896" i="11"/>
  <c r="AG471" i="11"/>
  <c r="AL471" i="11" s="1"/>
  <c r="AG472" i="11"/>
  <c r="AL472" i="11" s="1"/>
  <c r="AG464" i="11"/>
  <c r="AL464" i="11" s="1"/>
  <c r="AG473" i="11"/>
  <c r="AL473" i="11" s="1"/>
  <c r="AG474" i="11"/>
  <c r="AL474" i="11" s="1"/>
  <c r="AG475" i="11"/>
  <c r="AL475" i="11" s="1"/>
  <c r="AG603" i="11"/>
  <c r="AL603" i="11" s="1"/>
  <c r="AG602" i="11"/>
  <c r="AL602" i="11" s="1"/>
  <c r="AG362" i="11"/>
  <c r="AL362" i="11" s="1"/>
  <c r="AG363" i="11"/>
  <c r="AL363" i="11" s="1"/>
  <c r="AG364" i="11"/>
  <c r="AL364" i="11" s="1"/>
  <c r="AG365" i="11"/>
  <c r="AL365" i="11" s="1"/>
  <c r="AG366" i="11"/>
  <c r="AL366" i="11" s="1"/>
  <c r="AG360" i="11"/>
  <c r="AL360" i="11" s="1"/>
  <c r="AG372" i="11"/>
  <c r="AL372" i="11" s="1"/>
  <c r="AG373" i="11"/>
  <c r="AL373" i="11" s="1"/>
  <c r="AG374" i="11"/>
  <c r="AL374" i="11" s="1"/>
  <c r="AG426" i="11"/>
  <c r="AL426" i="11" s="1"/>
  <c r="AG221" i="11"/>
  <c r="AG596" i="11"/>
  <c r="AG134" i="11"/>
  <c r="AG133" i="11"/>
  <c r="AG135" i="11"/>
  <c r="AG136" i="11"/>
  <c r="AG137" i="11"/>
  <c r="AG138" i="11"/>
  <c r="AG139" i="11"/>
  <c r="AG140" i="11"/>
  <c r="AG150" i="11"/>
  <c r="AG132" i="11"/>
  <c r="AL132" i="11" s="1"/>
  <c r="AG319" i="11"/>
  <c r="AL319" i="11" s="1"/>
  <c r="AG201" i="11"/>
  <c r="AL201" i="11" s="1"/>
  <c r="AF50" i="11"/>
  <c r="AK50" i="11" s="1"/>
  <c r="AF51" i="11"/>
  <c r="AK51" i="11" s="1"/>
  <c r="AF199" i="11"/>
  <c r="AK199" i="11" s="1"/>
  <c r="AF233" i="11"/>
  <c r="AK233" i="11" s="1"/>
  <c r="AF405" i="11"/>
  <c r="AK405" i="11" s="1"/>
  <c r="AF404" i="11"/>
  <c r="AK404" i="11" s="1"/>
  <c r="AF440" i="11"/>
  <c r="AK440" i="11" s="1"/>
  <c r="AF441" i="11"/>
  <c r="AK441" i="11" s="1"/>
  <c r="AF442" i="11"/>
  <c r="AK442" i="11" s="1"/>
  <c r="AF453" i="11"/>
  <c r="AK453" i="11" s="1"/>
  <c r="AF454" i="11"/>
  <c r="AK454" i="11" s="1"/>
  <c r="AF455" i="11"/>
  <c r="AK455" i="11" s="1"/>
  <c r="AF601" i="11"/>
  <c r="AK601" i="11" s="1"/>
  <c r="AF605" i="11"/>
  <c r="AK605" i="11" s="1"/>
  <c r="AF604" i="11"/>
  <c r="AK604" i="11" s="1"/>
  <c r="AF607" i="11"/>
  <c r="AK607" i="11" s="1"/>
  <c r="AF608" i="11"/>
  <c r="AK608" i="11" s="1"/>
  <c r="AF609" i="11"/>
  <c r="AK609" i="11" s="1"/>
  <c r="AF610" i="11"/>
  <c r="AK610" i="11" s="1"/>
  <c r="AF611" i="11"/>
  <c r="AK611" i="11" s="1"/>
  <c r="AF612" i="11"/>
  <c r="AK612" i="11" s="1"/>
  <c r="AF26" i="11"/>
  <c r="AK26" i="11" s="1"/>
  <c r="AF809" i="11"/>
  <c r="AK809" i="11" s="1"/>
  <c r="AF102" i="11"/>
  <c r="AF104" i="11"/>
  <c r="AF78" i="11"/>
  <c r="AK78" i="11" s="1"/>
  <c r="AF103" i="11"/>
  <c r="AF356" i="11"/>
  <c r="AF357" i="11"/>
  <c r="AF358" i="11"/>
  <c r="AF112" i="11"/>
  <c r="AF113" i="11"/>
  <c r="AF114" i="11"/>
  <c r="AF110" i="11"/>
  <c r="AF349" i="11"/>
  <c r="AF350" i="11"/>
  <c r="AF424" i="11"/>
  <c r="AF635" i="11"/>
  <c r="AF359" i="11"/>
  <c r="AF815" i="11"/>
  <c r="AF482" i="11"/>
  <c r="AF481" i="11"/>
  <c r="AF483" i="11"/>
  <c r="AF484" i="11"/>
  <c r="AF485" i="11"/>
  <c r="AF486" i="11"/>
  <c r="AF814" i="11"/>
  <c r="AF816" i="11"/>
  <c r="AF887" i="11"/>
  <c r="AF118" i="11"/>
  <c r="AK118" i="11" s="1"/>
  <c r="AF121" i="11"/>
  <c r="AK121" i="11" s="1"/>
  <c r="AF123" i="11"/>
  <c r="AK123" i="11" s="1"/>
  <c r="AF492" i="11"/>
  <c r="AK492" i="11" s="1"/>
  <c r="AF493" i="11"/>
  <c r="AK493" i="11" s="1"/>
  <c r="AF878" i="11"/>
  <c r="AK878" i="11" s="1"/>
  <c r="AF126" i="11"/>
  <c r="AK126" i="11" s="1"/>
  <c r="AF125" i="11"/>
  <c r="AK125" i="11" s="1"/>
  <c r="AF14" i="11"/>
  <c r="AK14" i="11" s="1"/>
  <c r="AF365" i="11"/>
  <c r="AK365" i="11" s="1"/>
  <c r="AF366" i="11"/>
  <c r="AK366" i="11" s="1"/>
  <c r="AF443" i="11"/>
  <c r="AK443" i="11" s="1"/>
  <c r="AF876" i="11"/>
  <c r="AF101" i="11"/>
  <c r="AF131" i="11"/>
  <c r="AF439" i="11"/>
  <c r="AK439" i="11" s="1"/>
  <c r="AE233" i="11"/>
  <c r="AJ233" i="11" s="1"/>
  <c r="AE404" i="11"/>
  <c r="AJ404" i="11" s="1"/>
  <c r="AE129" i="11"/>
  <c r="AE280" i="11"/>
  <c r="AJ280" i="11" s="1"/>
  <c r="AE122" i="11"/>
  <c r="AE887" i="11"/>
  <c r="AG758" i="11" l="1"/>
  <c r="AL758" i="11" s="1"/>
  <c r="AE294" i="11"/>
  <c r="AJ294" i="11" s="1"/>
  <c r="AE378" i="11"/>
  <c r="AJ378" i="11" s="1"/>
  <c r="AE298" i="11"/>
  <c r="AJ298" i="11" s="1"/>
</calcChain>
</file>

<file path=xl/comments1.xml><?xml version="1.0" encoding="utf-8"?>
<comments xmlns="http://schemas.openxmlformats.org/spreadsheetml/2006/main">
  <authors>
    <author>Stefan Schmidt</author>
  </authors>
  <commentList>
    <comment ref="AO21" authorId="0">
      <text>
        <r>
          <rPr>
            <b/>
            <sz val="9"/>
            <color indexed="81"/>
            <rFont val="Tahoma"/>
            <family val="2"/>
          </rPr>
          <t>Stefan Schmidt:</t>
        </r>
        <r>
          <rPr>
            <sz val="9"/>
            <color indexed="81"/>
            <rFont val="Tahoma"/>
            <family val="2"/>
          </rPr>
          <t xml:space="preserve">
keine Bewertungsjahr vorhanden, daher Preisindex von Studienjahr </t>
        </r>
      </text>
    </comment>
    <comment ref="AA28"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O28" authorId="0">
      <text>
        <r>
          <rPr>
            <b/>
            <sz val="9"/>
            <color indexed="81"/>
            <rFont val="Tahoma"/>
            <family val="2"/>
          </rPr>
          <t>Stefan Schmidt:</t>
        </r>
        <r>
          <rPr>
            <sz val="9"/>
            <color indexed="81"/>
            <rFont val="Tahoma"/>
            <family val="2"/>
          </rPr>
          <t xml:space="preserve">
keine Bewertungsjahr vorhanden, daher Preisindex von Studienjahr </t>
        </r>
      </text>
    </comment>
    <comment ref="AA29"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30"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31"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O31" authorId="0">
      <text>
        <r>
          <rPr>
            <b/>
            <sz val="9"/>
            <color indexed="81"/>
            <rFont val="Tahoma"/>
            <family val="2"/>
          </rPr>
          <t>Stefan Schmidt:</t>
        </r>
        <r>
          <rPr>
            <sz val="9"/>
            <color indexed="81"/>
            <rFont val="Tahoma"/>
            <family val="2"/>
          </rPr>
          <t xml:space="preserve">
keine Bewertungsjahr vorhanden, daher Preisindex von Studienjahr </t>
        </r>
      </text>
    </comment>
    <comment ref="AA46"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47"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48"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O50" authorId="0">
      <text>
        <r>
          <rPr>
            <b/>
            <sz val="9"/>
            <color indexed="81"/>
            <rFont val="Tahoma"/>
            <family val="2"/>
          </rPr>
          <t>Stefan Schmidt:</t>
        </r>
        <r>
          <rPr>
            <sz val="9"/>
            <color indexed="81"/>
            <rFont val="Tahoma"/>
            <family val="2"/>
          </rPr>
          <t xml:space="preserve">
keine Bewertungsjahr vorhanden, daher Preisindex von Studienjahr </t>
        </r>
      </text>
    </comment>
    <comment ref="AO51" authorId="0">
      <text>
        <r>
          <rPr>
            <b/>
            <sz val="9"/>
            <color indexed="81"/>
            <rFont val="Tahoma"/>
            <family val="2"/>
          </rPr>
          <t>Stefan Schmidt:</t>
        </r>
        <r>
          <rPr>
            <sz val="9"/>
            <color indexed="81"/>
            <rFont val="Tahoma"/>
            <family val="2"/>
          </rPr>
          <t xml:space="preserve">
keine Bewertungsjahr vorhanden, daher Preisindex von Studienjahr </t>
        </r>
      </text>
    </comment>
    <comment ref="AA52"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O52" authorId="0">
      <text>
        <r>
          <rPr>
            <b/>
            <sz val="9"/>
            <color indexed="81"/>
            <rFont val="Tahoma"/>
            <family val="2"/>
          </rPr>
          <t>Stefan Schmidt:</t>
        </r>
        <r>
          <rPr>
            <sz val="9"/>
            <color indexed="81"/>
            <rFont val="Tahoma"/>
            <family val="2"/>
          </rPr>
          <t xml:space="preserve">
keine Bewertungsjahr vorhanden, daher Preisindex von Studienjahr </t>
        </r>
      </text>
    </comment>
    <comment ref="AA53"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O53" authorId="0">
      <text>
        <r>
          <rPr>
            <b/>
            <sz val="9"/>
            <color indexed="81"/>
            <rFont val="Tahoma"/>
            <family val="2"/>
          </rPr>
          <t>Stefan Schmidt:</t>
        </r>
        <r>
          <rPr>
            <sz val="9"/>
            <color indexed="81"/>
            <rFont val="Tahoma"/>
            <family val="2"/>
          </rPr>
          <t xml:space="preserve">
keine Bewertungsjahr vorhanden, daher Preisindex von Studienjahr </t>
        </r>
      </text>
    </comment>
    <comment ref="AA73"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74"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83"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84"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85"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86"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87"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88"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89"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90"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96"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100"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BC121" authorId="0">
      <text>
        <r>
          <rPr>
            <b/>
            <sz val="9"/>
            <color indexed="81"/>
            <rFont val="Tahoma"/>
            <family val="2"/>
          </rPr>
          <t>Stefan Schmidt:</t>
        </r>
        <r>
          <rPr>
            <sz val="9"/>
            <color indexed="81"/>
            <rFont val="Tahoma"/>
            <family val="2"/>
          </rPr>
          <t xml:space="preserve">
Abweichung zu Elasser db: 1028
</t>
        </r>
      </text>
    </comment>
    <comment ref="BC123" authorId="0">
      <text>
        <r>
          <rPr>
            <b/>
            <sz val="9"/>
            <color indexed="81"/>
            <rFont val="Tahoma"/>
            <family val="2"/>
          </rPr>
          <t>Stefan Schmidt:</t>
        </r>
        <r>
          <rPr>
            <sz val="9"/>
            <color indexed="81"/>
            <rFont val="Tahoma"/>
            <family val="2"/>
          </rPr>
          <t xml:space="preserve">
Absweichung zu Elsasser db: 1127
</t>
        </r>
      </text>
    </comment>
    <comment ref="AA132"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133"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134"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135"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136"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137"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138"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139"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140"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150"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153"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154"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155"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156"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157"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158"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159"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160"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161"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162"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163"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164"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165"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166"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167"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168"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169"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170"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171"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172"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173"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174"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175"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176"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177"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178"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179"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180"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181"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182"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183"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184"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185"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186"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187"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188"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189"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190"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191"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192"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O199" authorId="0">
      <text>
        <r>
          <rPr>
            <b/>
            <sz val="9"/>
            <color indexed="81"/>
            <rFont val="Tahoma"/>
            <family val="2"/>
          </rPr>
          <t>Stefan Schmidt:</t>
        </r>
        <r>
          <rPr>
            <sz val="9"/>
            <color indexed="81"/>
            <rFont val="Tahoma"/>
            <family val="2"/>
          </rPr>
          <t xml:space="preserve">
keine Bewertungsjahr vorhanden, daher Preisindex von Studienjahr </t>
        </r>
      </text>
    </comment>
    <comment ref="AA209"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213"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214"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O214" authorId="0">
      <text>
        <r>
          <rPr>
            <b/>
            <sz val="9"/>
            <color indexed="81"/>
            <rFont val="Tahoma"/>
            <family val="2"/>
          </rPr>
          <t>Stefan Schmidt:</t>
        </r>
        <r>
          <rPr>
            <sz val="9"/>
            <color indexed="81"/>
            <rFont val="Tahoma"/>
            <family val="2"/>
          </rPr>
          <t xml:space="preserve">
keine Bewertungsjahr vorhanden, daher Preisindex von Studienjahr </t>
        </r>
      </text>
    </comment>
    <comment ref="AA225"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226"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227"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228"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229"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230"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231"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245"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246"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247"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248"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249"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250"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251"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252"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253"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254"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255"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256"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257"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258"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259"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260"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261"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262"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263"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264"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265"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266"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267"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268"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269"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270"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271"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272"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273"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274"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275"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276"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277"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278"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279"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280"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281"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282"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283"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284"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338"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339"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340"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347"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348"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349"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O349" authorId="0">
      <text>
        <r>
          <rPr>
            <b/>
            <sz val="9"/>
            <color indexed="81"/>
            <rFont val="Tahoma"/>
            <family val="2"/>
          </rPr>
          <t>Stefan Schmidt:</t>
        </r>
        <r>
          <rPr>
            <sz val="9"/>
            <color indexed="81"/>
            <rFont val="Tahoma"/>
            <family val="2"/>
          </rPr>
          <t xml:space="preserve">
keine Bewertungsjahr vorhanden, daher Preisindex von Studienjahr </t>
        </r>
      </text>
    </comment>
    <comment ref="AO350" authorId="0">
      <text>
        <r>
          <rPr>
            <b/>
            <sz val="9"/>
            <color indexed="81"/>
            <rFont val="Tahoma"/>
            <family val="2"/>
          </rPr>
          <t>Stefan Schmidt:</t>
        </r>
        <r>
          <rPr>
            <sz val="9"/>
            <color indexed="81"/>
            <rFont val="Tahoma"/>
            <family val="2"/>
          </rPr>
          <t xml:space="preserve">
keine Bewertungsjahr vorhanden, daher Preisindex von Studienjahr </t>
        </r>
      </text>
    </comment>
    <comment ref="AO351" authorId="0">
      <text>
        <r>
          <rPr>
            <b/>
            <sz val="9"/>
            <color indexed="81"/>
            <rFont val="Tahoma"/>
            <family val="2"/>
          </rPr>
          <t>Stefan Schmidt:</t>
        </r>
        <r>
          <rPr>
            <sz val="9"/>
            <color indexed="81"/>
            <rFont val="Tahoma"/>
            <family val="2"/>
          </rPr>
          <t xml:space="preserve">
keine Bewertungsjahr vorhanden, daher Preisindex von Studienjahr </t>
        </r>
      </text>
    </comment>
    <comment ref="AO352" authorId="0">
      <text>
        <r>
          <rPr>
            <b/>
            <sz val="9"/>
            <color indexed="81"/>
            <rFont val="Tahoma"/>
            <family val="2"/>
          </rPr>
          <t>Stefan Schmidt:</t>
        </r>
        <r>
          <rPr>
            <sz val="9"/>
            <color indexed="81"/>
            <rFont val="Tahoma"/>
            <family val="2"/>
          </rPr>
          <t xml:space="preserve">
keine Bewertungsjahr vorhanden, daher Preisindex von Studienjahr </t>
        </r>
      </text>
    </comment>
    <comment ref="AO378" authorId="0">
      <text>
        <r>
          <rPr>
            <b/>
            <sz val="9"/>
            <color indexed="81"/>
            <rFont val="Tahoma"/>
            <family val="2"/>
          </rPr>
          <t>Stefan Schmidt:</t>
        </r>
        <r>
          <rPr>
            <sz val="9"/>
            <color indexed="81"/>
            <rFont val="Tahoma"/>
            <family val="2"/>
          </rPr>
          <t xml:space="preserve">
keine Bewertungsjahr vorhanden, daher Preisindex von Studienjahr </t>
        </r>
      </text>
    </comment>
    <comment ref="AO399" authorId="0">
      <text>
        <r>
          <rPr>
            <b/>
            <sz val="9"/>
            <color indexed="81"/>
            <rFont val="Tahoma"/>
            <family val="2"/>
          </rPr>
          <t>Stefan Schmidt:</t>
        </r>
        <r>
          <rPr>
            <sz val="9"/>
            <color indexed="81"/>
            <rFont val="Tahoma"/>
            <family val="2"/>
          </rPr>
          <t xml:space="preserve">
keine Bewertungsjahr vorhanden, daher Preisindex von Studienjahr </t>
        </r>
      </text>
    </comment>
    <comment ref="AO404" authorId="0">
      <text>
        <r>
          <rPr>
            <b/>
            <sz val="9"/>
            <color indexed="81"/>
            <rFont val="Tahoma"/>
            <family val="2"/>
          </rPr>
          <t>Stefan Schmidt:</t>
        </r>
        <r>
          <rPr>
            <sz val="9"/>
            <color indexed="81"/>
            <rFont val="Tahoma"/>
            <family val="2"/>
          </rPr>
          <t xml:space="preserve">
keine Bewertungsjahr vorhanden, daher Preisindex von Studienjahr </t>
        </r>
      </text>
    </comment>
    <comment ref="AA405"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O405" authorId="0">
      <text>
        <r>
          <rPr>
            <b/>
            <sz val="9"/>
            <color indexed="81"/>
            <rFont val="Tahoma"/>
            <family val="2"/>
          </rPr>
          <t>Stefan Schmidt:</t>
        </r>
        <r>
          <rPr>
            <sz val="9"/>
            <color indexed="81"/>
            <rFont val="Tahoma"/>
            <family val="2"/>
          </rPr>
          <t xml:space="preserve">
keine Bewertungsjahr vorhanden, daher Preisindex von Studienjahr </t>
        </r>
      </text>
    </comment>
    <comment ref="AA407"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409"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410"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411"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412"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413"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414"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415"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416"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417"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418"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C424" authorId="0">
      <text>
        <r>
          <rPr>
            <b/>
            <sz val="9"/>
            <color indexed="81"/>
            <rFont val="Tahoma"/>
            <family val="2"/>
          </rPr>
          <t>Stefan Schmidt:</t>
        </r>
        <r>
          <rPr>
            <sz val="9"/>
            <color indexed="81"/>
            <rFont val="Tahoma"/>
            <family val="2"/>
          </rPr>
          <t xml:space="preserve">
</t>
        </r>
        <r>
          <rPr>
            <sz val="11"/>
            <color indexed="81"/>
            <rFont val="Tahoma"/>
            <family val="2"/>
          </rPr>
          <t>Werte unterscheiden sich da einmal mit und ohne Zeitkosten berechnet!!!</t>
        </r>
      </text>
    </comment>
    <comment ref="AO424" authorId="0">
      <text>
        <r>
          <rPr>
            <b/>
            <sz val="9"/>
            <color indexed="81"/>
            <rFont val="Tahoma"/>
            <family val="2"/>
          </rPr>
          <t>Stefan Schmidt:</t>
        </r>
        <r>
          <rPr>
            <sz val="9"/>
            <color indexed="81"/>
            <rFont val="Tahoma"/>
            <family val="2"/>
          </rPr>
          <t xml:space="preserve">
keine Bewertungsjahr vorhanden, daher Preisindex von Studienjahr </t>
        </r>
      </text>
    </comment>
    <comment ref="BC424" authorId="0">
      <text>
        <r>
          <rPr>
            <b/>
            <sz val="9"/>
            <color indexed="81"/>
            <rFont val="Tahoma"/>
            <family val="2"/>
          </rPr>
          <t>Stefan Schmidt:</t>
        </r>
        <r>
          <rPr>
            <sz val="9"/>
            <color indexed="81"/>
            <rFont val="Tahoma"/>
            <family val="2"/>
          </rPr>
          <t xml:space="preserve">
anderes N in Elsasser db: 399 zur Bewertung verwendet</t>
        </r>
      </text>
    </comment>
    <comment ref="AO425" authorId="0">
      <text>
        <r>
          <rPr>
            <b/>
            <sz val="9"/>
            <color indexed="81"/>
            <rFont val="Tahoma"/>
            <family val="2"/>
          </rPr>
          <t>Stefan Schmidt:</t>
        </r>
        <r>
          <rPr>
            <sz val="9"/>
            <color indexed="81"/>
            <rFont val="Tahoma"/>
            <family val="2"/>
          </rPr>
          <t xml:space="preserve">
keine Bewertungsjahr vorhanden, daher Preisindex von Studienjahr </t>
        </r>
      </text>
    </comment>
    <comment ref="AA427"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428"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446"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448"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O448" authorId="0">
      <text>
        <r>
          <rPr>
            <b/>
            <sz val="9"/>
            <color indexed="81"/>
            <rFont val="Tahoma"/>
            <family val="2"/>
          </rPr>
          <t>Stefan Schmidt:</t>
        </r>
        <r>
          <rPr>
            <sz val="9"/>
            <color indexed="81"/>
            <rFont val="Tahoma"/>
            <family val="2"/>
          </rPr>
          <t xml:space="preserve">
keine Bewertungsjahr vorhanden, daher Preisindex von Studienjahr </t>
        </r>
      </text>
    </comment>
    <comment ref="AA449"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450"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464"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471"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472"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473"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474"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475"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477"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478"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479"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480"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499"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O499" authorId="0">
      <text>
        <r>
          <rPr>
            <b/>
            <sz val="9"/>
            <color indexed="81"/>
            <rFont val="Tahoma"/>
            <family val="2"/>
          </rPr>
          <t>Stefan Schmidt:</t>
        </r>
        <r>
          <rPr>
            <sz val="9"/>
            <color indexed="81"/>
            <rFont val="Tahoma"/>
            <family val="2"/>
          </rPr>
          <t xml:space="preserve">
keine Bewertungsjahr vorhanden, daher Preisindex von Studienjahr </t>
        </r>
      </text>
    </comment>
    <comment ref="AA506"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586"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587"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588"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589"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O591" authorId="0">
      <text>
        <r>
          <rPr>
            <b/>
            <sz val="9"/>
            <color indexed="81"/>
            <rFont val="Tahoma"/>
            <family val="2"/>
          </rPr>
          <t>Stefan Schmidt:</t>
        </r>
        <r>
          <rPr>
            <sz val="9"/>
            <color indexed="81"/>
            <rFont val="Tahoma"/>
            <family val="2"/>
          </rPr>
          <t xml:space="preserve">
keine Bewertungsjahr vorhanden, daher Preisindex von Studienjahr </t>
        </r>
      </text>
    </comment>
    <comment ref="AO601" authorId="0">
      <text>
        <r>
          <rPr>
            <b/>
            <sz val="9"/>
            <color indexed="81"/>
            <rFont val="Tahoma"/>
            <family val="2"/>
          </rPr>
          <t>Stefan Schmidt:</t>
        </r>
        <r>
          <rPr>
            <sz val="9"/>
            <color indexed="81"/>
            <rFont val="Tahoma"/>
            <family val="2"/>
          </rPr>
          <t xml:space="preserve">
keine Bewertungsjahr vorhanden, daher Preisindex von Studienjahr </t>
        </r>
      </text>
    </comment>
    <comment ref="AA613"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14"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Y614" authorId="0">
      <text>
        <r>
          <rPr>
            <b/>
            <sz val="9"/>
            <color indexed="81"/>
            <rFont val="Tahoma"/>
            <family val="2"/>
          </rPr>
          <t>Stefan Schmidt:</t>
        </r>
        <r>
          <rPr>
            <sz val="9"/>
            <color indexed="81"/>
            <rFont val="Tahoma"/>
            <family val="2"/>
          </rPr>
          <t xml:space="preserve">
anderer Wert als bei BB</t>
        </r>
      </text>
    </comment>
    <comment ref="BC614" authorId="0">
      <text>
        <r>
          <rPr>
            <b/>
            <sz val="9"/>
            <color indexed="81"/>
            <rFont val="Tahoma"/>
            <family val="2"/>
          </rPr>
          <t>Stefan Schmidt:</t>
        </r>
        <r>
          <rPr>
            <sz val="9"/>
            <color indexed="81"/>
            <rFont val="Tahoma"/>
            <family val="2"/>
          </rPr>
          <t xml:space="preserve">
anderer Wert als bei BB</t>
        </r>
      </text>
    </comment>
    <comment ref="AA615"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Y615" authorId="0">
      <text>
        <r>
          <rPr>
            <b/>
            <sz val="9"/>
            <color indexed="81"/>
            <rFont val="Tahoma"/>
            <family val="2"/>
          </rPr>
          <t>Stefan Schmidt:</t>
        </r>
        <r>
          <rPr>
            <sz val="9"/>
            <color indexed="81"/>
            <rFont val="Tahoma"/>
            <family val="2"/>
          </rPr>
          <t xml:space="preserve">
anderer Wert als bei BB</t>
        </r>
      </text>
    </comment>
    <comment ref="BC615" authorId="0">
      <text>
        <r>
          <rPr>
            <b/>
            <sz val="9"/>
            <color indexed="81"/>
            <rFont val="Tahoma"/>
            <family val="2"/>
          </rPr>
          <t>Stefan Schmidt:</t>
        </r>
        <r>
          <rPr>
            <sz val="9"/>
            <color indexed="81"/>
            <rFont val="Tahoma"/>
            <family val="2"/>
          </rPr>
          <t xml:space="preserve">
anderer Wert als bei BB</t>
        </r>
      </text>
    </comment>
    <comment ref="AA616"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17"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22"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23"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24"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25"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36"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37"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38"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39"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40"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41"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42"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43"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44"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45"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46"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47"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48"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49"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50"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51"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52"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53"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54"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55"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56"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57"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58"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59"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60"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61"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62"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63"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64"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65"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66"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67"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68"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69"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70"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71"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72"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73"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74"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75"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76"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77"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78"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79"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80"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81"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82"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83"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84"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85"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86"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87"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88"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89"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90"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91"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92"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93"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94"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95"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96"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97"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98"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699"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700"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701"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702"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703"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704"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705"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706"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707"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708"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709"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710"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711"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712"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713"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714"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715"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716"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717"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718"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719"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720"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721"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722"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723"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724"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725"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726"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727"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728"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729"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730"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A810"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O878" authorId="0">
      <text>
        <r>
          <rPr>
            <b/>
            <sz val="9"/>
            <color indexed="81"/>
            <rFont val="Tahoma"/>
            <family val="2"/>
          </rPr>
          <t>Stefan Schmidt:</t>
        </r>
        <r>
          <rPr>
            <sz val="9"/>
            <color indexed="81"/>
            <rFont val="Tahoma"/>
            <family val="2"/>
          </rPr>
          <t xml:space="preserve">
keine Bewertungsjahr vorhanden, daher Preisindex von Studienjahr </t>
        </r>
      </text>
    </comment>
    <comment ref="AA887" authorId="0">
      <text>
        <r>
          <rPr>
            <b/>
            <sz val="9"/>
            <color indexed="81"/>
            <rFont val="Tahoma"/>
            <family val="2"/>
          </rPr>
          <t>Stefan Schmidt:</t>
        </r>
        <r>
          <rPr>
            <sz val="9"/>
            <color indexed="81"/>
            <rFont val="Tahoma"/>
            <family val="2"/>
          </rPr>
          <t xml:space="preserve">
Annahme Mittelwert: Nicht eindeutig in Veröffentlichung als Mittelwert gekennzeichnet.</t>
        </r>
      </text>
    </comment>
    <comment ref="AO887" authorId="0">
      <text>
        <r>
          <rPr>
            <b/>
            <sz val="9"/>
            <color indexed="81"/>
            <rFont val="Tahoma"/>
            <family val="2"/>
          </rPr>
          <t>Stefan Schmidt:</t>
        </r>
        <r>
          <rPr>
            <sz val="9"/>
            <color indexed="81"/>
            <rFont val="Tahoma"/>
            <family val="2"/>
          </rPr>
          <t xml:space="preserve">
keine Bewertungsjahr vorhanden, daher Preisindex von Studienjahr </t>
        </r>
      </text>
    </comment>
  </commentList>
</comments>
</file>

<file path=xl/comments2.xml><?xml version="1.0" encoding="utf-8"?>
<comments xmlns="http://schemas.openxmlformats.org/spreadsheetml/2006/main">
  <authors>
    <author>rhhy</author>
  </authors>
  <commentList>
    <comment ref="G14" authorId="0">
      <text>
        <r>
          <rPr>
            <b/>
            <sz val="9"/>
            <color indexed="81"/>
            <rFont val="Tahoma"/>
            <family val="2"/>
          </rPr>
          <t>rhhy:</t>
        </r>
        <r>
          <rPr>
            <sz val="9"/>
            <color indexed="81"/>
            <rFont val="Tahoma"/>
            <family val="2"/>
          </rPr>
          <t xml:space="preserve">
This include nutrition and non-nutrition elements  </t>
        </r>
      </text>
    </comment>
  </commentList>
</comments>
</file>

<file path=xl/sharedStrings.xml><?xml version="1.0" encoding="utf-8"?>
<sst xmlns="http://schemas.openxmlformats.org/spreadsheetml/2006/main" count="20480" uniqueCount="4807">
  <si>
    <t>SS, BB, JF</t>
  </si>
  <si>
    <t>Hessen</t>
  </si>
  <si>
    <t>nein</t>
  </si>
  <si>
    <t>NA</t>
  </si>
  <si>
    <t>Degenhardt, S., and Gronemann, S. (1998) "The Willingness to Pay for Nature Conservation by Holiday Visitors to Goehren (Die Zahlungsbereitschaft von Urlaubsgästen für den Naturschutz)". Peter Land GmbH, Frankfurt am Main.</t>
  </si>
  <si>
    <t>JF</t>
  </si>
  <si>
    <t>The Goehren recreational area</t>
  </si>
  <si>
    <t>Deutschland (Mecklenburg-Vorpommern)</t>
  </si>
  <si>
    <t>Insel Rügen</t>
  </si>
  <si>
    <t>Landscape</t>
  </si>
  <si>
    <t>ja</t>
  </si>
  <si>
    <t>The individuals questioned were overnight visitors to Goehren. 51.4% of the surveys were completed by women. 74.5% of the individuals were between the age of 30-45, 24.3% of the respondents were above the age of 45, and only 3 individuals (1.2%) were between the age of 18-29. With respect to education, the majority of the individuals (56.9%) had graduated from a technical college. 33.5% were employees, 19.5% were blue-collar workers, and 10% were civil servants.</t>
  </si>
  <si>
    <t>Stated Preference or Simulated Market Price, Willingness-to-pay</t>
  </si>
  <si>
    <t xml:space="preserve">255 surveys were collected in which respondents were asked: 1) their primary reasons for visiting the area, such as: air quality, landscape, quiet, swimming or wandering, and 2) their willingness to pay for a nature conservation program to maintain the Magerrasen in Moenchgut. One hundred and thirty-five of the 255 individuals  indicated that they were willing-to-pay for a program to conserve nature in Goehren, whereas 99 (or 38.8%) refused to make a financial contribution. The remaining 21 individuals did not respond. </t>
  </si>
  <si>
    <t>250 surveys collected</t>
  </si>
  <si>
    <t>Tourists and local population</t>
  </si>
  <si>
    <t xml:space="preserve">Personal interviews were conducted during the months of August, September and October of 1996. </t>
  </si>
  <si>
    <t>ELSASSER, P., 1996. Der Erholungswert des Waldes. Monetäre Bewertung der Erholungsleistung ausgewählter Wälder in Deutschland. Schriften zur Forstökonomie 11. Sauerländer's, Frankfurt.</t>
  </si>
  <si>
    <t>Wald</t>
  </si>
  <si>
    <t>Deutschland</t>
  </si>
  <si>
    <t>Germany</t>
  </si>
  <si>
    <t>Willingness-to-pay</t>
  </si>
  <si>
    <t>Biodiversity</t>
  </si>
  <si>
    <t>WS</t>
  </si>
  <si>
    <t>Germany (Lower Saxony)</t>
  </si>
  <si>
    <t>Local population</t>
  </si>
  <si>
    <t>Economic value of riparian buffer strips in agricultural landscapes (helping to decrease erosion, eutrophication and pollution of water bodies with pesticides)</t>
  </si>
  <si>
    <t>Northeim</t>
  </si>
  <si>
    <t>Willingness to support the creation of 100km of riparian buffer strip</t>
  </si>
  <si>
    <t xml:space="preserve">€ mean (median) WTP/respondant for the provision of a riparian buffer strip (from a maximum of 200 €) </t>
  </si>
  <si>
    <t xml:space="preserve">Respondents were residents of Northeim, Germany. Of all respondents, 49.5% were female, and 17% were older than 65 years. In addition, roughly 13% had a university degree, and 46% had had formal training in a profession but no university degree or higher education. </t>
  </si>
  <si>
    <t>Open-ended questions</t>
  </si>
  <si>
    <t xml:space="preserve">604 inhabitants were contacted in face to face interviews. More than the half completed the questionnaire. </t>
  </si>
  <si>
    <t>604 inhabitants</t>
  </si>
  <si>
    <t xml:space="preserve">€ actual mean (median) WTP/respondant in the form of a bank transfer (from a maximum of 100 €) </t>
  </si>
  <si>
    <t>NEEDS</t>
  </si>
  <si>
    <t>Ott, W., M. Baur, Y. Kaufmann, R. Frischknecht and R. Steiner (2006) "Assessment of Biodiversity Losses". Econcept AG, ESU-Services.</t>
  </si>
  <si>
    <t>External costs of biodiversity losses due to land use change</t>
  </si>
  <si>
    <t>€/m2 restoration costs for integrated arable, with build up land as starting biotope (Germany 2004)</t>
  </si>
  <si>
    <t>Actual Market Pricing Methods</t>
  </si>
  <si>
    <t>The valuation of external costs of biodiversity losses was estimated in three steps.  First, biodiversity was defined as species richness.  Second, biodiversity losses were quantified using the Eco-indicator method derived from the literature.  Specifically, potentially disappeared fraction (PDF) was used as a measure for the number of species missing relative to reference state.  Third, biodiversity change was valued using restoration costs for different habitat changes.</t>
  </si>
  <si>
    <t>Potentially Disappeared Fractions (PDF) are used as the characterisation factor and measure for the number of species missing relative to a reference (see Ecoindicator 1999 and Koellner 2001, latter denotes PDF as EDP).
The PDF of vascular plant species is expressed as the relative difference between the number of species S on the reference conditions and the conditions created by the conversion, or maintained by the occupation</t>
  </si>
  <si>
    <t>€/m2 restoration costs for organic arable, with build up land as starting biotope (Germany 2004)</t>
  </si>
  <si>
    <t>€/m2 restoration costs for organic orchards, with build up land as starting biotope (Germany 2004)</t>
  </si>
  <si>
    <t>€/m2 restoration costs for intensive pasture and meadows, with build up land as starting biotope (Germany 2004)</t>
  </si>
  <si>
    <t>€/m2 restoration costs for less intensive pasture and meadows, with build up land as starting biotope (Germany 2004)</t>
  </si>
  <si>
    <t>€/m2 restoration costs for organic pasture and meadows, with build up land as starting biotope (Germany 2004)</t>
  </si>
  <si>
    <t>€/m2 restoration costs for broad-leafed forest, with build up land as starting biotope (Germany 2004)</t>
  </si>
  <si>
    <t>€/m2 restoration costs for plantation forest, with build up land as starting biotope (Germany 2004)</t>
  </si>
  <si>
    <t>€/m2 restoration costs for forest edge, with build up land as starting biotope (Germany 2004)</t>
  </si>
  <si>
    <t>€/m2 restoration costs for country average, with build up land as starting biotope (Germany 2004)</t>
  </si>
  <si>
    <t>€ average WTP/person/year for biodiversity preservation</t>
  </si>
  <si>
    <t>The studie covers Germany, UK and Norway</t>
  </si>
  <si>
    <t xml:space="preserve">Based on other studies </t>
  </si>
  <si>
    <t>Germany (Hesse)</t>
  </si>
  <si>
    <t>Germany (Sachsen-Anhalt)</t>
  </si>
  <si>
    <t>Forest</t>
  </si>
  <si>
    <t>Brander, L., A. Ghermandi, O. Kuik, A. Markandya, P. A. Nunes, M. Schaafsma and A. Wagtendonk (2010) "Scaling up Ecosystem Services Values: Methodology, Applicability and a Case Study". Working paper 41.2010, Fondazione Eni Enrico Mattei (FEEM), Milan.</t>
  </si>
  <si>
    <t>Europe (Austria, Belgium, Bulgaria, Croatia, Czech Republic, Denmark, Estonia, Finland, France, Germany, Greece, Hungary, Ireland, Italy, Latvia, Lithuania, Malta, Netherlands, Poland, Portugal, Romania, Slovakia, Slovenia, Spain, Sweden, United Kingdom)</t>
  </si>
  <si>
    <t>Wetlands</t>
  </si>
  <si>
    <t>€/hectar/year</t>
  </si>
  <si>
    <t>264 observations</t>
  </si>
  <si>
    <t>Not included</t>
  </si>
  <si>
    <t>Germany (Brandenburg)</t>
  </si>
  <si>
    <t>Spree River Bassin</t>
  </si>
  <si>
    <t>Wetlands and constructed wetlands</t>
  </si>
  <si>
    <t>€/additional m3 of summer water deficit</t>
  </si>
  <si>
    <t>The average number of trips per respondent to the Spreewald is 1.27 trips per year. The average duration of the punt trip is 3.7 hours. The mean distance to home is 228 km and on average the visit to the Spreewald is part of a three-day holiday. Approximately 50% of the respondents visit the Spreewald as day trippers, another 27% as part of a weekend trip of maximum three days / two nights. The remaining 22% visit the Spreewald as part of a multipurpose holiday of more than three days. Approximately half of the respondents stated that they would not have visited the Spreewald if they could not have taken a punt trip.</t>
  </si>
  <si>
    <t>Revealed Preference, Consumer surplus</t>
  </si>
  <si>
    <t>483 valid observations on participants</t>
  </si>
  <si>
    <t>Tourists</t>
  </si>
  <si>
    <t>€ consumer surplus/day trip</t>
  </si>
  <si>
    <t>€ consumer surplus/trip (from 1 to 3 day trip)</t>
  </si>
  <si>
    <t>All economic activities impact on the environment but not all environmental impacts are assigned values and taken into consideration in development budgets. At project level, the environmental consequences of proposed economic activities have to be evaluated by conducting an environmental impact assessment. Threshold levels in physical terms are outlined in corresponding laws and regulations. Projects fulfilling the necessary environmental assessment requirements (threshold levels) tend to be permitted without predicting the expected environmental impacts in monetary terms. The economic valuation of environmental impacts tends to be affected by uncertainties. The following example of indirect monetary valuation of environmental impacts uses the Ecological Footprint (EF) concept to calculate the total land use of projects. According to the strong sustainability concept it is assumed that every additional direct or indirect utilisation of land caused by a project requires corresponding offset areas. The offset areas required by different project alternatives are valued with relevant regional guide land values. 
Valuation of ecological impacts - A regional approach using the ecological footprint concept. Available from: https://www.researchgate.net/publication/223909272_Valuation_of_ecological_impacts_-_A_regional_approach_using_the_ecological_footprint_concept [accessed Feb 4, 2016].</t>
  </si>
  <si>
    <t>Actual Market Pricing Methods (Actual Expenditure/Market Price of Output)</t>
  </si>
  <si>
    <t>Borresch, R., S. Maas, K. Schmitz and P. M. Schmitz (2009) "Modelling the Value of a Multifunctional Landscape: A Discrete Choice Experiment". Paper presented at the International Association of Agricultural Economics Conference. Beijing, China.</t>
  </si>
  <si>
    <t>Multifunctional agriculture: Plant biodiversity</t>
  </si>
  <si>
    <t>Wetterau region</t>
  </si>
  <si>
    <t>The region is dominated by arable cultivation which accounts for 70% of the agricultural land, the most important crops being wheat, maize and sugar beet (in short crop rotation). Given a high level of fertilization and pesticide application, the high land-use intensity adversely affects the landscape multifunctionality in the Wetterau region. In the past, intensive agricultural production led to a degradation of abiotic resources (e.g. high nitrate concentrations in rivers, heavy metal enrichment in arable soils) and biodiversity, expressed in a considerable decline of population sizes and occurrence frequencies of region-specific wildlife species.</t>
  </si>
  <si>
    <t>€/household/year/species saved (2007 €)</t>
  </si>
  <si>
    <t xml:space="preserve">In terms of sample characteristics, the average age  was 50.9 and 49.2 for FB and RB, respectively. The average respondent was part of a household type categorized as "family", as opposed to single, married, partnership, flat share or multiple, for either city. Average household income was €2685.6 (FB) and €2450.1 (RB). Also, 47% of respondents in FB had children under 18 years living in the household, on average, in contrast to 30% of respondents in RB. </t>
  </si>
  <si>
    <t>Stated Preference or Simulated Market Price, Consumer Surplus, Willingness-to-pay</t>
  </si>
  <si>
    <t>A positive (negative) result of a cost-benefit analysis indicates the assessed measure to have a positive (negative) impact on social welfare. Deterioration of the environmental quality will result in a cost component, amelioration in a benefit component. These values are determined by applying Choice Experiments as a modern valuation technique.</t>
  </si>
  <si>
    <t>420 structured, personal interveiws</t>
  </si>
  <si>
    <t>Animal biodiversity</t>
  </si>
  <si>
    <t>€/household/year/percent of saved species (2007 €)</t>
  </si>
  <si>
    <t>421 structured, personal interveiws</t>
  </si>
  <si>
    <t>Water quality</t>
  </si>
  <si>
    <t>€/household/year/mg of decreased nitrate (2007 €)</t>
  </si>
  <si>
    <t>422 structured, personal interveiws</t>
  </si>
  <si>
    <t>€/household/year for an increase in cereals area (2007 €)</t>
  </si>
  <si>
    <t>Pictures of landscape</t>
  </si>
  <si>
    <t>423 structured, personal interveiws</t>
  </si>
  <si>
    <t>Negative implicit price means that people expect a compensation</t>
  </si>
  <si>
    <t>Larger fields size</t>
  </si>
  <si>
    <t>€/household/year for larger fields size (2007 €)</t>
  </si>
  <si>
    <t>424 structured, personal interveiws</t>
  </si>
  <si>
    <t>€/household/year for a shift from status quo to a grassland dominated landscape (2007 €)</t>
  </si>
  <si>
    <t>425 structured, personal interveiws</t>
  </si>
  <si>
    <t>Shift from status quo to a multifunctional landscape</t>
  </si>
  <si>
    <t>426 structured, personal interveiws</t>
  </si>
  <si>
    <t>Europe (Denmark, Estonia, Finland, Germany, Latvia, Lithuania, Poland, Russian Federation, Sweden)</t>
  </si>
  <si>
    <t>The purpose of this paper is to analyse and compare the values of a marginal change in the area of land as a
pollutant sink under different decision-making contexts and objectives: international coordination versus national
policies for pollutant reduction, and maximization of net benefits versus minimization of costs for pollutant
reductions. The analytical results show that a coordinated policy between countries generates a higher value of a
marginal change in the supply of land as a pollutant sink than an uncoordinated policy. It is also shown that the
value is lower (higher) under the decision objective of maximizing net benefits when the efficient pollutant load is
higher (lower) than the load target under the cost effectiveness approach. An application to the Baltic Sea drainage
basin land as a nitrogen sink for the management of eutrophication reveals that the differences between values under
different policy contexts and objectives can be quite large in magnitude. © 1999 Elsevier Science B.V. All rights
reserved.</t>
  </si>
  <si>
    <t>The value of land as a pollutant sink</t>
  </si>
  <si>
    <t>Baltic Sea</t>
  </si>
  <si>
    <t xml:space="preserve">Value of wetland for reduction of nitrogen into Baltic Sea. (The Baltic Sea has suffered from eutrophication since the beginning of 1970s. Eutrophication may cause an increase in the production of algae, some of which are toxic. When decomposed, all algae demand oxygen which results in oxygen deficits at the sea bottom. This deficiency in turn generates sea bottom areas without biological life, which currently occur in 25% of the deep sea bottom areas of the Baltic Sea (Turner et al., 1999).) </t>
  </si>
  <si>
    <t xml:space="preserve">nein </t>
  </si>
  <si>
    <t>Value of additional hectare wetland for N reduction</t>
  </si>
  <si>
    <t>SEK/ha</t>
  </si>
  <si>
    <t xml:space="preserve">N emission in kg emission from land into Baltic Sea </t>
  </si>
  <si>
    <t>Assumption for WTP per kg N reduction for a scenario of total N reduction in Baltic Sea by 50% is "... estimated marginal benefit is then SEK 62/kg N reduction."</t>
  </si>
  <si>
    <t>Assumption for WTP per kg N reduction for a scenario of total N reduction in Baltic Sea by 50%: "The estimated marginal benefit is then SEK 62/kg N reduction."
"Estimates of benefits from nitrogen reductions to the
Baltic Sea are found in Söderqvist (1996) and
Markowska and Zylicz (1996). These studies are
designed in order to make appropriate comparisons
between Sweden and Poland of willingness to
pay for an improvement of the ecological conditions
of the Baltic Sea which corresponds to the
situation prior to the 1950s. The results from the
Swedish study are then transferred to Denmark,
Germany and Finland, and the Polish to Estonia,
Lithuania, Latvia and Russia. The results show
an annual willingness to pay of 31 000 million
Swedish crowns (SEK)."
"The marginal benefit is obtained simply by dividing
total benefits by 500 000 tons of N, which
corresponds to a 50% decrease in total nitrogen
load to the Baltic Sea."</t>
  </si>
  <si>
    <t xml:space="preserve">Interviews for WTP for 50% reduction of N in Baltic Sea were conducted in Sweden and Poland. The value was extrapolated to number of people living in catchment area of the Baltic Sea. For Germany wetlands as nitrogen sink were valued based on WTP of SEK 62/kg N reduction. Estimates of benefits from nitrogen reductions to the Baltic Sea are found in Söderqvist (1996) and Markowska and Zylicz (1996). These studies are designed in order to make appropriate comparisons between Sweden and Poland of WTP for an improvement of the ecological conditions (50% N reduction) of the Baltic Sea which corresponds to the situation prior to the 1950s. The results from the Swedish study are then transferred to Germany. </t>
  </si>
  <si>
    <t>?</t>
  </si>
  <si>
    <t>Öffentlichkeit</t>
  </si>
  <si>
    <t>Problematisch, da Benefit Transfer von WTP für N Reduktion in Schweden und Polen auf Deutschland übertragen. Es bewertet nur den Wert von Land/Feuchtgebiete für N Rückhaltung für internationale Gewässer (Ostsee), nicht jedoch den Gesamtwert auch für die jeweiligen nationalen Gewässer bzw. Binnengewässer.</t>
  </si>
  <si>
    <t xml:space="preserve">The Jossa and Sinn floodplains (Spessart) </t>
  </si>
  <si>
    <t>122 km2 catchment area
2,3 km lengths</t>
  </si>
  <si>
    <t>kg Nitrogen/year</t>
  </si>
  <si>
    <t>The value was discounted at 3% over a fixed time-period of 20 years. Sensitivity analyses showed that the results are stable</t>
  </si>
  <si>
    <t>Elbe floodplains (particularly Sandau and Rogätz)</t>
  </si>
  <si>
    <t>150,000 km2 catchment area 1,100 km lengths</t>
  </si>
  <si>
    <t>Gruehn, D. (2008) "Economic Valuation of Ecosystem Services of Urban Open Spaces – Contribution of Urban Green to Life Quality in European Cities". Paper presented as part of the Workshop “Economic Valuation of Biological Diversity – Ecosystem Services”. International Academy for Nature Conservation, Vilm, Germany.</t>
  </si>
  <si>
    <t>Kinds of open spaces which are appreciated by the public and the economic benefits actually resulting from them</t>
  </si>
  <si>
    <t>Germany (Berlin) and Sweden (Scania)</t>
  </si>
  <si>
    <t xml:space="preserve">Berlin </t>
  </si>
  <si>
    <t>€/m2 (price)</t>
  </si>
  <si>
    <t>Revealed Preferences, Price</t>
  </si>
  <si>
    <t>Open spaces or open space related criteria respectively have a positive influence on land value.</t>
  </si>
  <si>
    <t>Due to the experience of practitioners in the field of real estate assessment, the factor ‘centrality’ seems to explain the greatest part of the total variation of land values. Despite of that empirical studies reveal that a central location does not explain more than 50 or 70 % of the total variation of land values. Hence, there is every reason to believe that location factors are not limited on the aspect of less or more central locations. It makes sense to prove other soft location factors, for instance open space related criteria.</t>
  </si>
  <si>
    <t>Europe (Austria, Belgium, Bulgaria, Cyprus, Czech Republic, Denmark, Estonia, Finland, France, Germany, Greece, Hungary, Ireland, Italy, Lithuania, Netherlands, Norway, Poland, Portugal, Romania, Slovakia, Slovenia, Spain, Sweden, United Kingdom)</t>
  </si>
  <si>
    <t>Benefits from wild food, including harvested game</t>
  </si>
  <si>
    <t>Actual Market Pricing Methods (Actual expenditure/market price of output)</t>
  </si>
  <si>
    <t>The market price study uses data from a variety of sources. Data on hunting benefits is taken from literature such as scientific papers, cookbooks, internet searches. Information on the economic value of wild food is extracted from statistical databases at the country-level. Source: Deutscher Jagdschutzverband, 1997–2014.</t>
  </si>
  <si>
    <t>The target populations were hunters and gatherers of wild food in Europe.</t>
  </si>
  <si>
    <t>Farm and forest land use changes and biodiversity improvements in farm, forest and urban settings, and other landscapes.</t>
  </si>
  <si>
    <t xml:space="preserve">Germany </t>
  </si>
  <si>
    <t>Nationwide</t>
  </si>
  <si>
    <t>Increase in the share of forests</t>
  </si>
  <si>
    <t>The average age for these participants was 42.34 years. About 48% were men. About 7% had 9 years of schooling, 27% had 10 years of schooling, 27% had 13 years of schooling, 39% had a university degree.</t>
  </si>
  <si>
    <t>Stated Preference, Simulated Market Price, Choice Experiment, Willingness-to-pay</t>
  </si>
  <si>
    <t xml:space="preserve">A nation-wide online survey was conducted in December 2012 by a survey company. When participants entered the survey, they were randomly assigned to one of the 16 designs of the choice experiment. The study examined willingness to pay for land use changes and biodiversity improvements, with a contribution to a landscape fund being used as the payment vehicle. In total, 2,122 interviews were collected with 1,684 (79.36%) participants completing the whole questionnaire. The average interview length was measured to be 23 minutes and the response rate was 29.49%. </t>
  </si>
  <si>
    <t>Agricultural land</t>
  </si>
  <si>
    <t>Increase in agricultural land conversion</t>
  </si>
  <si>
    <t>Improvement in biodiversity in the whole landscape</t>
  </si>
  <si>
    <t>Agricultural landscape</t>
  </si>
  <si>
    <t>Improvement in agricultural landscape biodiversity</t>
  </si>
  <si>
    <t>Forest landcape</t>
  </si>
  <si>
    <t>Improvement in forest landscape biodiversity</t>
  </si>
  <si>
    <t>Urban area</t>
  </si>
  <si>
    <t>Improvement in urban area biodiversity</t>
  </si>
  <si>
    <t>SS</t>
  </si>
  <si>
    <t>Hamburg</t>
  </si>
  <si>
    <t>https://www.ufz.de/export/data/global/53879_DP_15_2013_Mewes_et_al.pdf</t>
  </si>
  <si>
    <t>Saxony</t>
  </si>
  <si>
    <t>Grünland</t>
  </si>
  <si>
    <t>http://www.ioew.de/uploads/tx_ukioewdb/IOEW_SR_117_Bewertung_Auwald_Isarmuendung.pdf</t>
  </si>
  <si>
    <t>https://www.researchgate.net/publication/256092920_Okosystemfunktionen_von_Flussauen_-_Analyse_und_Bewertung_von_Hochwasserretention_Nahrstoffruckhalt_Kohlenstoffvorrat_Treibhausgasemissionen_und_Habitatfunktion_Ecosystem_services_in_floodplains_-_ana</t>
  </si>
  <si>
    <t>Flussauen</t>
  </si>
  <si>
    <t>NOEP</t>
  </si>
  <si>
    <t>Phoshpat, nitrogen nutrient retention</t>
  </si>
  <si>
    <t>http://econweb.ucsd.edu/~carsonvs/papers/621.pdf</t>
  </si>
  <si>
    <t>EnValue</t>
  </si>
  <si>
    <t xml:space="preserve">Ewers, H.J. et al. (1986). ON THE MONETISATION OF FOREST DAMAGE IN THE FRG. Umweltbundesamt, Berichte, in
Kuik, O.J., Oosterhuis, F.H. &amp; Jansen, H.M.A. (1992). ASSESSMENT OF ENVIRONMENTAL MEASURES. Graham &amp; Trotman, London. </t>
  </si>
  <si>
    <t>Freizeit- und Erholungsaktivitäten (einschl. Fremdenverkehr)</t>
  </si>
  <si>
    <t>BRD</t>
  </si>
  <si>
    <t>Holzproduktion</t>
  </si>
  <si>
    <t>Verhoef, E. 1994. External Effects and Social Costs of Road Transport. Transportation Research A, 28A (4) 273-287</t>
  </si>
  <si>
    <t xml:space="preserve">Kuik, O.J., Oosterhuis, F.H. &amp; Jansen, H.M.A., Holm, K. and Ewers, H.J. (1992). ASSESSMENT OF BENEFITS OF ENVIRONMENTAL MEASURES. Graham &amp; Trotman, London. </t>
  </si>
  <si>
    <t>Barde, J.P. and D. W. Pearce (1991), Valuing the Environment, Six Case Studies, edited by Jean-Philippe Barde and David W. Pearce, Earthscan Publications</t>
  </si>
  <si>
    <t>Schellhorn, M. Instrumente der Rechenschaft über die Inanspruchnahme der natürlichen Umwelt - Umweltrechnungslegung. 2. Auflage, Wiesbaden: Dt. Univ.-Verl., Wiesbaden: Gabler, 1997, doi: 10.1007/978-3-663-09066-3</t>
  </si>
  <si>
    <t>http://download.springer.com/static/pdf/96/bok%253A978-3-663-09066-3.pdf?originUrl=http%3A%2F%2Flink.springer.com%2Fbook%2F10.1007%2F978-3-663-09066-3&amp;token2=exp=1452788831~acl=%2Fstatic%2Fpdf%2F96%2Fbok%25253A978-3-663-09066-3.pdf%3ForiginUrl%3Dhttp%253A%252F%252Flink.springer.com%252Fbook%252F10.1007%252F978-3-663-09066-3*~hmac=b2677fb475d3e7706ce6d4fff8606c267a72a72f9b857515bc76342b35d2794b</t>
  </si>
  <si>
    <t>Hampicke, U. et al. Kosten- und Wertschätzung des Arten- und Biotopenschutzes, Bericht 3/91 des Umweltbundesamts, Berlin 1991</t>
  </si>
  <si>
    <t>Hampicke, U. Kosten und Wertschätzung des Arten- und Biotopenschutzes, in: Zeitschrift für angewandte Umweltforschung (ZAU). Sonderheft 3, 1992, S. 47-62, hier S. 47</t>
  </si>
  <si>
    <t>Hübler, K.H. Schablitzki, G. Kosten der Bodenbelastungen in den alten Bundesländern, in: Zeitschrift für angewandte Umweltforschung (ZAU), Sonderheft 3, 1992, S. 63-72</t>
  </si>
  <si>
    <t>Rasmussen, T. et al. Einkommensverluste der Deutschen Fischwirtschaft durch Umweltverschmutzung, in: ZAU, Sonderheft 3, 1992, S. 141-154, hier S. 144-150
Rasmussen, T. et al. Umweltverschmutzungs- und andere anthropogenbedingte Einkommensverluste der Fischwirtschaft in der Bundesrepublik Deutschland, Bericht 2/91 des Umweltbundesamtes, Berlin 1991</t>
  </si>
  <si>
    <t>Weinberger, M. et al. Kosten des Lärms in der Bundesrepublik Deutschland, bericht 9/91 des Umweltbundesamtes, Berlin 1991</t>
  </si>
  <si>
    <t>Klockkow, S.  et al. Umweltbedingte Folgekosten im Bereich Freizeit und Erholung. Volkswirtschaftliche Kosten durch Beeinträchtigung des Freizeit- und Erholungswertes aufgrund der Umweltverschmutzung in der Bundesrepublik Deutschland, Texte 4/91 des Umweltbundesamts, Berlin 1991</t>
  </si>
  <si>
    <t>Schluchter, W. et al. Die psychosozialen Kosten der Umweltverschmutzung, Text 24/91 des Umweltbundesamts, Berlin 1991</t>
  </si>
  <si>
    <t>Holm-Müller, K. Die Nachfrage nach Umweltqualität in der Bundesrepublik Deutschland, in: Zeitschrift für angewandte Umweltforschung (ZAU), Sonderheft 3, 1992, S. 35-46, hier S. 35</t>
  </si>
  <si>
    <t>Isecke, B. et al. Volkswirtschaftliche Verluste durch umweltverschmutzungsbedingte Materialschäden in der Bundesrepublik Deutschland, Text 36/91 des Umweltbundesamtes, Berlin 1991</t>
  </si>
  <si>
    <t>Behrens, B., Canibol, H.P. 1992 Ruinöse Erbschaft, in: Wirtschaftswoche, Nr. 46, S. 14-22</t>
  </si>
  <si>
    <t>Endres, A. et al. Der Nutzen des Umweltschutzes - Synthese der Ergenbnisse des Forschungsschwerpunktprogramms "Kosten der Umweltverschmutzung/Nutzen des Umweltschutzes", Bericht 12/91 des Umweltbundesamtes, Berlin 1991, S. 10f</t>
  </si>
  <si>
    <t>Welfens, M., Schiemann, N. 1994 Umweltökonomie und zukunftsfähige Wirtschaft. Eine annotierte Bibilographie. Springer 10 (1), ISBN: 978-3-7908-0788-2</t>
  </si>
  <si>
    <t>Leipert, C. Die heimlichen Kosten des Fortschritts. Wie Umweltzerstörung das Wirtschaftswachstum fördert, Frankfurt a.M. 1989, S.126 f</t>
  </si>
  <si>
    <t>Buck, K. 1993 Ökologische Beschäftigungspolitik. Rahmen und Ansätze zur Schaffung umweltverträglicher Arbeitsplätze. Eberhard Blottner Verlag, Taunusstein.</t>
  </si>
  <si>
    <t>RED</t>
  </si>
  <si>
    <t>Lambert, J. 2002 Annoyance and its cost. International Meeting on Acoustic Pollution in Cities Madrid, 22-23-24 April 2002</t>
  </si>
  <si>
    <t>Schmid S; Bickel P., Friedrich R. 2001 Real Cost Reduction of Door-to-door Intermodal Transport, RECORDIT Deliverable 4: External cost calculation for selected corridors- chapt.7 The trimodal chain on the corridor between Genova, Basel, Rotterdam and Manchester. http://www.recordit.org/deliverables/deliv4.pdf</t>
  </si>
  <si>
    <t>http://www.transport-research.info/sites/default/files/project/documents/20060727_155159_96220_RECORDIT_Final_Report.pdf</t>
  </si>
  <si>
    <t>Bickel P., Schmid S., Krewitt W., Friedrich R. 1998 Transport Externalities Due to Airborne Pollutants in Germany - Application of The ExternE Approach http://www.feem.it/web/activ/_activ.html, TERA 98, Milan, Italy - Fondazione Eni Enrico Mattei</t>
  </si>
  <si>
    <t>http://siti.feem.it/gnee/terapap/bickel.pdf</t>
  </si>
  <si>
    <t>Cars: EURO 2; 80ies/90ies with and without catalyst; 80ies/90ies diesel. Coach: 80ies diesel and Euro1. Bus: 80ies diesel and EURO1. Train: Local/Inter-city/high-speed train, tram. Goods vehicle: light/heavy goods vehicle.</t>
  </si>
  <si>
    <t>AEA Technology, UK - IER, D; ION, UK; INERIS , F; EEE, UK; ENCO, NO; Ecole des Mines, F ; LIEE, GR; IEFE, IT; IVM, NE 1999 ExternE - Vol. 9 Fuel Cycles for Emerging and End-Use Technologies, Transport &amp; Waste - Part. II External costs of transport (Summary). European Commission DGXII - Science, Research and Development, 92-828-7084-7</t>
  </si>
  <si>
    <t>https://www.google.de/url?sa=t&amp;rct=j&amp;q=&amp;esrc=s&amp;source=web&amp;cd=1&amp;ved=0ahUKEwiU5cG2gMrLAhVJQhQKHaSoA74QFgggMAA&amp;url=http%3A%2F%2Fbookshop.europa.eu%2Fde%2Fexterne-pbCGNA18887%2Fdownloads%2FCG-NA-18-887-EN-C%2FCGNA18887ENC_001.pdf%3Bpgid%3DIq1Ekni0.1lSR0OOK4MycO9B0000VkOL_D34%3Bsid%3DMr0qa99XVgkqQovqXhW0zL1yf940GZI0LM8%3D%3FFileName%3DCGNA18887ENC_001.pdf%26SKU%3DCGNA18887ENC_PDF%26CatalogueNumber%3DCG-NA-18-887-EN-C&amp;usg=AFQjCNFeLuAAWIz7OFefgy-3InWMFhXjVg</t>
  </si>
  <si>
    <t>Elsasser</t>
  </si>
  <si>
    <t>Küpker, Elsasser  2001 (Pretest zur Studie "Der Wert biologischer Vielfalt von Wäldern in Deutschland"</t>
  </si>
  <si>
    <t>Biodiversitätsschutz</t>
  </si>
  <si>
    <t>DM/person/a  WTP&amp;WTP to avoid</t>
  </si>
  <si>
    <t>German population &gt;X years</t>
  </si>
  <si>
    <t>Schüssele (1995): Bewertung der Erholungsfunktion des Waldes um den "Kneipp-und Luftkurort Ziegenhagen" Göttingen: Fachhochschule Holzminden. FB Forstwirtschaft, 71 S</t>
  </si>
  <si>
    <t>recreation</t>
  </si>
  <si>
    <t>Kaufunger Wald</t>
  </si>
  <si>
    <t>programme of 5 measures to enhance biodiversity in forests (more dead wood; increase unmanaged area; more deciduous trees; linking segregated forests by afforestation; less game)</t>
  </si>
  <si>
    <t>DM/person/day WTP</t>
  </si>
  <si>
    <t>local forest visitors</t>
  </si>
  <si>
    <t>Uflacker 1995 Bewertung der Erholungsfunktion verschiedener Waldbesitzarten im Kaufunger Wald. Göttingen: FHS Hildesheim/Holzminden. FB Forstwirtschaft, 80 S.</t>
  </si>
  <si>
    <t>http://www.bauphysik.tu-berlin.de/fileadmin/a0731/uploads/publikationen/books/FOREST_Inhalt_und_Einleitung.pdf</t>
  </si>
  <si>
    <t>right to stay in (forests of the) region</t>
  </si>
  <si>
    <t>Meyerhoff et al. 2006 Biologische Vielfalt und deren Bewertung am Beispiel des ökologischen Waldumbaus in den Regionen Solling und Lüneburger Heide</t>
  </si>
  <si>
    <t>biodiv changes</t>
  </si>
  <si>
    <t>Lüneburger Heide</t>
  </si>
  <si>
    <t>EUR/person/a WTP</t>
  </si>
  <si>
    <t>residents in 17 regional counties</t>
  </si>
  <si>
    <t>forest conversion according to "long term ecological forest development" (LÖWE) programme in Lower Saxony</t>
  </si>
  <si>
    <t>Solling/Harz</t>
  </si>
  <si>
    <t>residents in 19 regional counties</t>
  </si>
  <si>
    <t xml:space="preserve">Elsasser  1996 Der Erholungswert des Waldes. Monetäre Bewertung der Erholungsleistung ausgewählter Wälder in Deutschland. </t>
  </si>
  <si>
    <t>Hamburg (urban)</t>
  </si>
  <si>
    <t>local adult forest visitors</t>
  </si>
  <si>
    <t>right to enter forests in Hamburg for recreation purposes</t>
  </si>
  <si>
    <t>DM/visit CS</t>
  </si>
  <si>
    <t>Pfälzerwald</t>
  </si>
  <si>
    <t>travels to Hamburg forests</t>
  </si>
  <si>
    <t>travels to forests in Palatinate Forest</t>
  </si>
  <si>
    <t xml:space="preserve">Elsasser  2001 Der ökonomische Wert der Wälder in Deutschland für die Naherholung: Eine "Benefit Function Transfer"-Schätzung. </t>
  </si>
  <si>
    <t xml:space="preserve">travels to Nature Park Palatinate Forest </t>
  </si>
  <si>
    <t>DM/p/a WTP</t>
  </si>
  <si>
    <t>adult forest visitors in Germany</t>
  </si>
  <si>
    <t>Küpker  2007 Der Wert biologischer Vielfalt von Wäldern in Deutschland. Eine sozioökonomische Bewertung von Maßnahmen zur Förderung der Biodiversität.</t>
  </si>
  <si>
    <t>http://ediss.sub.uni-hamburg.de/volltexte/2007/3261/pdf/Dissertation_Kuepker.pdf</t>
  </si>
  <si>
    <t>biodiv protection programme</t>
  </si>
  <si>
    <t>right to enter forests for recreation purposes</t>
  </si>
  <si>
    <t>EUR/household/a WTP&amp;WTP to avoid</t>
  </si>
  <si>
    <t>Schleswig-Holstein</t>
  </si>
  <si>
    <t>population of Schleswig-Holstein &gt;X years</t>
  </si>
  <si>
    <t>Bergen, Löwenstein 1992 Die monetäre Bewertung der Fernerholung im Südharz. InV. Bergen, W. Löwenstein und G. Pfister, Studien zur monetären Bewertung von externen Effekten der Forst- und Holzwirtschaft. Schriften zu Forstökonomie, Band 2.2., erweiterte Auflage, Frankfurt am Main, S. 1-58.</t>
  </si>
  <si>
    <t>south Harz visitors in accomodations</t>
  </si>
  <si>
    <t xml:space="preserve">travels to southern Hercynia </t>
  </si>
  <si>
    <t>DM/person/a WTP</t>
  </si>
  <si>
    <t>Best, Hornbostel, Klein 1999 Endbericht zum Projekt "Zur monetären Bewertung der Kollektivgutleistungen des Waldes" für Thüringen (im Vergleich mit Hessen)</t>
  </si>
  <si>
    <t>non wood services</t>
  </si>
  <si>
    <t>Thüringen</t>
  </si>
  <si>
    <t>restoration of protection forests to reduce avalanche risks</t>
  </si>
  <si>
    <t>Hanusch, H., Cantner, U. &amp; Muench, K., 2000. Erfassung und Bewertung der Umweltwirkungen des Ausbaus der Donaustrecke Straubing - Vilshofen.</t>
  </si>
  <si>
    <t>integrity of alluvial forest wetland</t>
  </si>
  <si>
    <t>Donau between Straubing and Vilshofen</t>
  </si>
  <si>
    <t>collective goods/services of forests (seemingly unspecified)</t>
  </si>
  <si>
    <t>local residents</t>
  </si>
  <si>
    <t>ecological compensation measures for barrage extension (here: full compensation scenario)</t>
  </si>
  <si>
    <t>Bavarian residents</t>
  </si>
  <si>
    <t>German residents</t>
  </si>
  <si>
    <t>Braune 1998 Meinungen der Lübecker Bürger zu ihrem Wald</t>
  </si>
  <si>
    <t>forest condition</t>
  </si>
  <si>
    <t>Lübeck</t>
  </si>
  <si>
    <t>DM/person/month WTP</t>
  </si>
  <si>
    <t>city population</t>
  </si>
  <si>
    <t xml:space="preserve">biosphere reserve development programme </t>
  </si>
  <si>
    <t>Schorfheide-Chorin</t>
  </si>
  <si>
    <t xml:space="preserve">maintenance of present forest condition </t>
  </si>
  <si>
    <t>residents of biosphere reserve</t>
  </si>
  <si>
    <t>8 (unspecified) development measures in 4 groups: nature protection (protection measures for flora&amp;fauna, ecol. mgmnt. of forests); landscape protection (adapted farming [soil and water protection], conservation of historical sites); recreation (establishment of environm. info-centres, env. adapted recreation areas); economy  (additional regulation of building projects, promotion of env. sound sectors)</t>
  </si>
  <si>
    <t>right to stay in region (for holidays)</t>
  </si>
  <si>
    <t>Schwatlo 1994 Neuplanung und Bewertung der Erholungsinfrastruktur am Beispiel des Stadtwaldes Mühlheim an der Ruhr</t>
  </si>
  <si>
    <t>Mühlheim-Ruhr (urban)</t>
  </si>
  <si>
    <t>travels to Lüneburg Heath</t>
  </si>
  <si>
    <t>Meyerhoff, Liebe 2006 Protest Beliefs in Contingent Valuation: Explaining Their Motivation</t>
  </si>
  <si>
    <t xml:space="preserve">students at Mainz University and Berlin Technical University </t>
  </si>
  <si>
    <t>Best, Hornbostel, Klein 1996 Repräsentative Befragung der Thüringer Bevölkerung zum Thema Wald - Ergebnisband</t>
  </si>
  <si>
    <t>population of Thüringen &gt;18 years</t>
  </si>
  <si>
    <t>Klein 1994 Untersuchungen zu strategischem Antwortverhalten am Beispiel der Contingent Valuation Method</t>
  </si>
  <si>
    <t>Haardtwald/Ruhr (urban)</t>
  </si>
  <si>
    <t xml:space="preserve">Meyerhoff, Elsasser: A Database on Environmental Valuation Studies in Austria, Germany and Switzerland (In: Moser et al. 2008: Inwertsetzung von Waldwerten und Waldleistungen - Ergänzungsbeitrag zu COST Aktion E45. </t>
  </si>
  <si>
    <t>Hampicke, U. 1991: Naturschutz‐Oekonomie. Ulmer, Stuttgart, 342 S.</t>
  </si>
  <si>
    <t>Zimmer, Y. (1994): Naturschutz und Landschaftspflege. Allokationsmechanismen, Präferenzanalyse, Entwicklungspotentiale. Vauck, Kiel.</t>
  </si>
  <si>
    <t>KÄMMERER, S., P.M. SCHMITZ und S. WIEGAND (1996): Monetäre Bewertung der Kulturlandschaft in Baden-Württemberg – Bürger bewerten ihre Umwelt. In: Linckh, G.; Sprich, H.; Flaig, H.; Mohr, H. (Hrsg.): Nachhaltige Land- und Forstwirtschaft, Expertisen. Berlin: 503-523.</t>
  </si>
  <si>
    <t>Lahn-Dill-Bergland</t>
  </si>
  <si>
    <t>Verbuschung/Verwaldung von Brachflächen (Brache und Sukzessionsflächen werden als "weniger schön" empfunden)</t>
  </si>
  <si>
    <t>Wiegand, S. 1996: Bürger in und um Leipzig bewerten ihre Umwelt. Monetäre Bewertung der Kulturlandschaft am Beispiel der Stadt Leipzig und des Kreises Leipziger Land. Leipzig.</t>
  </si>
  <si>
    <t>Steinhuder Meer</t>
  </si>
  <si>
    <t>Enneking, U. 1999: Ökonomische Verfahren im Naturschutz - Der Einsatz der Kontingenten Bewertung im Entscheidungsprozeß. Frankfurt/M., Berlin, Bern, New York, Paris, Wien, 1999. 245 S. ISBN 978-3-631-34310-4</t>
  </si>
  <si>
    <t>ZANDER, K. (2003): Ökonomische Bewertung des Streuobstbaus aus einzelbetrieblicher und gesellschaftlicher Sicht. Kiel.</t>
  </si>
  <si>
    <t>Moon, W.; Florkowski, W.J; Brückner. B; Schonhof, I. 2002. Willingness to pay for environmental practices: implications for eco-labeling. Land Economics 78 (1), 88-102</t>
  </si>
  <si>
    <t>Lai, Y.; Florkowski, W.J.; Brückner, B.; Schonhof, I. (1998) Berlin consumer preferences for quality attributes of fresh vegetables. Journal of Food Distribution Research 29, 68-74</t>
  </si>
  <si>
    <t>Schmitt, M.; Schl‰pfer, F.; Roschewitz, A., 2005: Bewertung von Landschaftsver‰nderungen im Schweizer Mittelland aus Sicht der Bevˆlkerung. Birmensdorf, Eidg. Forschungsanstalt f ̧r Wald, Schnee und Landschaft WSL. 89 S. und 20 S. Anhang .</t>
  </si>
  <si>
    <t>https://www.bfn.de/fileadmin/MDB/documents/themen/oekonomie/dokumente/schmitt_2004_bewertung_landschaftsveraenderungen.pdf</t>
  </si>
  <si>
    <t>Wagner, G.R. 1990: Unternehmung und ökologische Umwelt. Vahlen Verlag, München, S. 157-172.</t>
  </si>
  <si>
    <t>Plankl, R., P. Weingarten, H. Nieberg, Y. Zimmer, J. Krug, G. Haxsen (2010) Quantification of public goods provided by agriculture.  Landbauforschung - vTI
Agriculture and Forestry Research 3 2010 (60)173-192</t>
  </si>
  <si>
    <t>Degenhardt S, Hampicke U, Holm-Müller K, Jaedicke W, Pfeiffer C (1998) Zahlungsbereitschaft für Naturschutzprogramme : Potential und Mobilisierungsmöglichkeiten am Beispiel von drei Regionen ; Endbericht des F &amp; E-Vorhabens Nr. 101 01-121 im Auftrag des BfN (Bundesamt für Naturschutz) Bonn. Bonn-Bad Godesberg : Bundesamt für Naturschutz, 199, XVI p, Angewandte Landschaftsökologie 25</t>
  </si>
  <si>
    <t>BB</t>
  </si>
  <si>
    <t>Schönere Landschaft und Schutz von Tier- und
Pflanzenarten waren Hauptmotive für Zahlungsbereitschaft</t>
  </si>
  <si>
    <t>Einheimische und
Touristen</t>
  </si>
  <si>
    <t>Wronka TC (2004) Ökonomische Umweltbewertung : vergleichende Analyse und neuere Erkenntnisse der kontingenten Bewertung am Beispiel der Artenvielfalt
und Trinkwasserqualität. Kiel : Wissenschaftsverl Vauk, 290 p,
Agrarökonomische Studien 23</t>
  </si>
  <si>
    <t>Befragung von 380 Personen; schriftliche
Befragung</t>
  </si>
  <si>
    <t>Einwohner</t>
  </si>
  <si>
    <t>Phillip HJ (2005) Finanzielle Honorierung der landwirtschaftlichen Söllepflege im norddeutschen Jungmoränengebiet? Ergebnisse von Bürger- und Bauernumfragen in Brandenburg und Berlin. Tönning : Der Andere Verl, 170 p</t>
  </si>
  <si>
    <t>Borresch, R., B. Weinmann, F. Kuhlmann, and P. M. Schmitz. 2005. Interdisciplinary modelling and assessment of multifunctionality. Pages 330-350 in F. Arfini, editor. Modelling agricultural policies: state of the art and new challenges. Monte Università Parma Editore, Parma, Italy.</t>
  </si>
  <si>
    <t>Touristen</t>
  </si>
  <si>
    <t>Fischer, A., Hespelt, S., Marggraf, R., 2003. Ermittlung der Nachfrage nach ökologischen Gütern der Landwirtschaft – Das Northeim-Projekt. Agrarwirtschaft 52, 390–399.</t>
  </si>
  <si>
    <t>Am Beispiel eines Forschungsprojekts aus Südniedersachsen wird
gezeigt, wie ökologische Leistungen der Landwirtschaft über einen
dezentralen Mechanismus honoriert werden können. Zentrales
Element ist hier ein Regionaler Beirat, der stellvertretend für die
regionale Bevölkerung meritorisch die Nachfrage nach Gütern der
pflanzlichen Diversität realisiert. Auf Grundlage der Ergebnisse
einer erweiterten kontingenten Bewertungsstudie wird argumentiert,
dass die Bereitstellung von Hecken – als ein Beispiel ökologischer
Güter – auf meritorischem Weg gerechtfertigt ist: Die Bevölkerung
betrachtet Hecken als nutzenstiftend und bringt ihnen ein persönliches
Interesse entgegen, so dass eine notwendige Bedingung für
eine freiwillige Selbstbindung an das meritorische Prinzip erfüllt ist.
Anschließend werden Vor- und Nachteile der Nachfragebündelung
durch einen Regionalen Beirat diskutiert.</t>
  </si>
  <si>
    <t>Niedersachsen:
Northeim</t>
  </si>
  <si>
    <t>Hecke mit hoher Gehölzdichte als Zwischenstruktur</t>
  </si>
  <si>
    <t>Acker in Hecke</t>
  </si>
  <si>
    <t>Basishecke und (Qualitätshecke): 
Breite: 3-4 m (4-6 m),
Anzahl Gehölzarten: min. 5 Arten auf 25 m (min. 8 Arten auf 25 m),
Artenzusammensetzung: einheimische Gehölze min. 10 % dornentragende Sträucher auf 10 m
(einheimische Gehölze min. 30 % dornentragende Sträucher auf 10 m von min. 3 verschiedenen Arten),
Krautsaum: &gt; 3m (&gt; 3m)</t>
  </si>
  <si>
    <t>Die
Stichprobe der Befragung (n=299) ist repräsentativ in Bezug
auf Geschlecht, Einkommen, Alter und Wohngemeinde.</t>
  </si>
  <si>
    <t>Befragung von 298 Einwohner: „Wären Sie grundsätzlich bereit, Geld zu zahlen, wenn
davon 100 km Hecke im Kreis Northeim neu angelegt und
10 Jahre lang gepflegt werden?
Ja   Nein  
Falls ja:
Wie viel sind Sie bereit für 100 km dieser Art Hecke (Foto
Hecke Basisgut wird gezeigt) zu zahlen? Sie können hier
eine Geldsumme frei nennen – es gibt keine Antwortvorgaben.
Wie viel sind Sie bereit für 100 km dieser Art Hecke (Foto
Hecke Qualitätsgut wird gezeigt) zu zahlen?“6</t>
  </si>
  <si>
    <t>10 Jahre: Es gibt einen Fonds, aus dem Landwirte bezahlt werden,
wenn sie im Landkreis Northeim neue Hecken anlegen und
diese die nächsten 10 Jahre lang pflegen.</t>
  </si>
  <si>
    <t>Glaubwürdige Studie</t>
  </si>
  <si>
    <t>Schmitz, K., Schmitz, M., Wronka, T., 2003. Bewertung von Landschaftsfunktionen mit choice Experiments. Agrarwirtschaft 8, 379–389.</t>
  </si>
  <si>
    <t>http://purl.umn.edu/98082</t>
  </si>
  <si>
    <t>The first application of choice experiments as an environmental valuation method in Germany clearly demonstrates the potential of this method for the valuation of agriculture's multifunctionality. Choice experiments are a reasonable enhancement of the conjoint analysis as they are capable of calculating the theoretically correct welfare measures in the form of implicit prices. In combination with business and ecological models this allows for the comprehensive valuation of agriculture's multifunctionality in the sense, that in addition to the supply or cost side of land use scenarios the demand or benefit side is accounted for. In this study the integrated ecological and economical valuation of land use scenarios was demonstrated for two different scenarios. The welfare changes for the regional population due to changes in the quality or quantity of several landscape functions like drinking water quality, biodiversity, food production and landscape aesthetics were calculated. The inclusion of both supply and demand in this cost-benefit study is an important step forward for the development of sustainable land use concepts. //
Die erstmals in Deutschland als Umweltbewertungsmethode eingesetzten
Choice Experiments bestätigen in dieser Anwendung ihr
Potenzial für die nachfrageseitige Bewertung der Multifunktionalität
der Landwirtschaft. Durch die Ausweisung von wohlfahrtstheoretisch
exakten Wohlfahrtsmaßen in Form der impliziten Preise stellen
sie zudem eine sinnvolle Erweiterung der klassischen Conjoint-
Analyse dar. Diese Methode ermöglicht im Verbund mit betriebswirtschaftlichen
und ökologischen Modellen eine vollständige Bewertung
der Multifunktionalität der Landwirtschaft in dem Sinne,
dass sowohl die Angebots-, als auch die Nachfrageseite berücksichtigt
wird. Durch die Ergebnisse der Choice Experiments konnte so
erstmalig eine integrierte ökologische und ökonomische Bewertung
von Landschaftsszenarien vorgenommen werden. Beispielhaft
wurde für zwei Szenarien detailliert aufgezeigt, wie veränderte Qualitätszustände
von Landschaftsfunktionen (Trinkwasserqualität,
Artenvielfalt, Landschaftsbild und Nahrungsmittelproduktion) in
Nutzenveränderungen auf Seiten der Bevölkerung resultieren. Neben
der Ausweisung der angebotsseitigen Kosten und/oder Nutzen
eines Landschaftsszenarios können diesen nun die nachfrageseitigen
Kosten und/oder Nutzen gegenübergestellt werden.</t>
  </si>
  <si>
    <t>Erda, Eibelshausen, Gießen</t>
  </si>
  <si>
    <t>Aevermann, T. &amp; Schmude, J., 2015. Quantification and monetary valuation of urban ecosystem services in Munich, Germany. ZEITSCHRIFT FUR WIRTSCHAFTSGEOGRAPHIE, 3.</t>
  </si>
  <si>
    <t>Aurbacher, J. &amp; Dabbert, S., 2009. Integrating GIS-based field data and farm modeling in a watershed to assess the cost of erosion control measures: An example from southwest Germany. Journal of Soil and Water Conservation, 64(5), pp.350–362.</t>
  </si>
  <si>
    <t>Clucas, B., Rabotyagov, S. &amp; Marzluff, J.M., 2015. How much is that birdie in my backyard? A cross-continental economic valuation of native urban songbirds. URBAN ECOSYSTEMS, 18(1), pp.251–266.</t>
  </si>
  <si>
    <t>Human-wildlife interactions in urban areas, both positive and negative, often involve people and birds. We assess the economic value placed on interactions with common native songbirds in two different urban areas (Berlin, Germany and Seattle, Washington, USA) by combining a revealed preference (recalled expenditures on bird feed) and a stated preference approach (determining willingness to pay for conservation or reduction of birds). Residents in both cities purchase bird food, engage in a range of bird-supporting activities and are generally willing to pay a small amount for native songbird conservation. Demographic, cultural and socio-economic factors, as well as specific attitudes towards birds and general attitudes about conservation were found to influence these decisions. This study presents the first attempt at estimating the economic value of enjoying common native urban songbirds and estimates the lower bound to be about 120 million USD/year in Seattle and 70 million USD/year in Berlin.</t>
  </si>
  <si>
    <t xml:space="preserve">Deutschland </t>
  </si>
  <si>
    <t>Berlin</t>
  </si>
  <si>
    <t>Deegen, P. &amp; Matolepszy, K., 2015. Economic balancing of forest management under storm risk, the case of the Ore Mountains (Germany). JOURNAL OF FOREST ECONOMICS, 21(1), pp.1–13.</t>
  </si>
  <si>
    <t xml:space="preserve">Zur monetären Bewertung der Erholungsleistung des Waldes in Deutschland wurde 2011 eine Studie durchgeführt deren Bewertungskonzept identisch zu dem mehrerer Vorläuferstudien aus den 1990er Jahren ist. Bewertet wurde mit Hilfe der „Contingent Valuation Method“ jeweils die Zahlungsbereitschaft (ZB) dafür, über ein Jahr hinweg den Wald in der regionalen Umgebung des jeweiligen Wohnortes zur Erholung betreten zu dürfen. Als Erweiterung wurde zusätzlich zum gegebenen Waldzustand auch untersucht, welche Verbesserungen die Bevölkerung wünscht und wie hoch ihre ZB dafür wäre. Als Daten standen 1.011 persönliche Interviews aus einer Bevölkerungsstichprobe sowie zusätzlich 1.049 Antworten einer Internet-Panelbefragung („online“) zur Verfügung.
Gut drei Viertel der Bevölkerung unternehmen mindestens einen Waldbesuch pro Jahr (Abbildung 2). Die durchschnittliche ZB der Gesamtbevölkerung für den Status Quo beträgt 26,94 €/p/a, die der Waldbesucher 36,06 €/p/a (Tabelle 1); hochgerechnet auf alle Einwohner Deutschlands über 14 Jahren sind dies 1,9 Mrd. €/a (Tabelle 2). Mittelwertschätzungen für die 16 Bundesländer schwanken zwischen 11,45 und 42,40 €/p/a (Tabelle 3). Die Regressionsanalyse zeigt, dass Unterschiede der ZB wesentlich auf regional unterschiedliche Besuchereigenschaften zurückgehen (v.a. Einkommen, Besuchshäufigkeit); ihre jeweiligen Waldbesuchsaktivitäten haben dagegen keinen durchgängigen Einfluss (Tabelle 4).
Etwa die Hälfte der Befragten wünscht sich verschiedene infrastrukturelle Verbesserungen, ein Viertel naturschutzorientierte Verbesserungen; über ein Fünftel hat keine Verbesserungswünsche (Abbildung 3, Tabelle 5). Die überwiegende Mehrheit würde aber selbst nach Umsetzung ihrer Verbesserungswünsche keine zusätzlichen Waldbesuche unternehmen; noch weniger äußern eine zusätzliche ZB. Im Durchschnitt aller Befragten beträgt diese zwischen 0,96 und 5,70 €/p/a (Tabelle 6). Persönliche und online-Befragung erbringen durchgehend ähnliche, aber nicht gleiche Ergebnisse. Die Größenordnung der ZB stimmen in beiden Befragungsmodi bei allen untersuchten Fragen überein.
Die aggregierte ZB für Walderholung im Status Quo erscheint niedriger als in den 1990er Jahren, was teilweise aber auch methodische Ursachen haben könnte. Hinsichtlich des Verbesserungspotentials lässt sich schließen, dass selbst eine Umsetzung sämtlicher Verbesserungswünsche den Nutzen der Erholung im Wald kaum verbessern würde. </t>
  </si>
  <si>
    <t>Elbe</t>
  </si>
  <si>
    <t>Material production</t>
  </si>
  <si>
    <t>The combination of biomass production with other land use functions in multiple land use systems can reduce biomass production costs if these land use functions generate an economic benefit. Aim of this study is to find and apply methods for the quantification of the economic value of the phytoremediation function (cleaning of the soil by plants). For the purpose the combination of biomass production from willow and the phytoremediation function in a cadmium-contaminated case study area in the Rhine valley (near Freiburg, Germany) was analyzed. Farmers in this area will either have to set the land aside or switch from the high value vegetable production to the production of cereals that generate a lower gross margin. An alternative is the production of heavy metal accumulating willow varieties, which would clean the soil to the cadmium threshold value at which the area can be taken into vegetable production again within a period of six years. Three methods were chosen and applied to quantify the economic value of the phytoremediation function to the farmers: willingness-to-pay, substitution costs, and hedonic pricing. The economic value of the phytoremediation function to farmers as assessed by the substitution cost and hedonic price analysis delivers similar results and is about 14,600 and 14,850 Euro ha(-1), respectively, over a period of 20 years. Farmers, however, are only willing to pay 0-1500 Euro ha(-1), mainly because they consider remediation as the government's duty. The study shows that the phytoremediation function generates an economic benefit for the farmers, but the amount considered strongly depends on the potential income from the cleaned area, the period of crop production after cleaning the soil and the time needed for cleaning the soil. The application of different methods to assess the economic benefit generates different results; here the use of hedonic price analysis is recommended. (c) 2005 Elsevier Ltd. All rights reserved.</t>
  </si>
  <si>
    <t>Waste treatment (phytoremediation function - cleaning of the soil by plants)</t>
  </si>
  <si>
    <t>Freiburg</t>
  </si>
  <si>
    <t>Farmer</t>
  </si>
  <si>
    <t>20 Jahre</t>
  </si>
  <si>
    <t>The National Biodiversity Strategies and Actions Plans (NBSAP), required by Article 6 of the UN Convention on Biological Diversity, have been developed to make them meaningful as strategic instruments. One objective is to make the benefits of conservation more visible and build support for conservation activities. However, so far determining the benefits within the NBSAP has rarely taken place. This paper presents results from a nationwide contingent valuation study investigating the benefits of implementing a set of measures derived from the National Strategy on Biological Diversity (NBS) in Germany. Results from a survey employing the contingent valuation method interviewing more than 2300 people indicate that implementing the NBS would generate substantial benefits, ranging between (sic)2.3 billion and (sic)9.3 billion per year. Monetizing benefits arising from the strategy provide important information for policy makers, especially as biodiversity conservation will very likely face stronger competition with alternative land uses such as food or biomass production in the future. Comparing the benefits to the opportunity and management costs shows that implementing the NBS in Germany is economically sensible. (C) 2012 Elsevier Ltd. All rights reserve</t>
  </si>
  <si>
    <t>Bevölkerung Deutschlands</t>
  </si>
  <si>
    <t>In this paper, we present the results from two choice experiments that were employed to measure the benefits from changed levels of biodiversity due to nature-oriented silviculture in Lower Saxony, Germany. We also discuss different variants of calculating welfare measures for forest management strategies. The variants differ, among other things, with respect to taking the alternative specific constant (ASC), indicating the status quo option, into account or not. While including the ASC results in our Study in overall negative welfare measures, excluding it causes positive measures. However, both variants might be inappropriate because of an underestimation or an overestimation of the benefits. Avoiding an underestimation or ail overestimation would require differentiation between respondents who demand compensation for a move away from the status quo, and respondents who Would not suffer a loss but chose the status quo alternative because of choice task complexity, for instance. (c) 2008 Elsevier GmbH. All rights reserved.</t>
  </si>
  <si>
    <t>Niedersachsen</t>
  </si>
  <si>
    <t>Based on an empirical study of the forest practise at Lauenburgische Kreisforsten in Northern Germany an economic analysis of near-natural beech stand management is performed. The profitability, cash flow and economic flexibility of near-natural management (NNM) is compared to that of converting to: (i) Norway spruce, (ii) a clear felling beech regime with a rotation of 120 years (CF) and (iii) a cyclic beech regime with a regeneration thinning at stand age 90 and liquidation of the last holdovers at age 110 (CYC). The internal rate of return (IRR) of NNM is 2.9%, which for many investors would be a satisfactory real rate of return. For required real rates of return less than 2.5%, the net present value (NPV) of NNM exceeds the NPV of clearing the stand and planting Norway spruce at all stages of the rotation as well as the NPV of the two alternative beech regimes. When comparing the profitability of the alternatives using IRR as criteria, both of the alternatives CYC (IRR = 3.3%) and Norway spruce (IRR = 3.1%) should be preferred above NNM and CF (IRR = 1.8%). However, it was discussed that when comparing investment alternatives like those presented in this paper the choice between investment alternatives should be dictated by their NPV at the required rate of return and not their IRR.
In comparison to the management alternatives CYC and CF, NNM provides high mean annual net revenue, which exhibits relatively small fluctuations during the rotation. The latter may be important, especially at forest districts which do not have forest stands in the entire range of age classes and therefore may foresee periodical lack of liquidity. Due to the prolonged retention of the holdovers, the accumulation of capital in the forest is greater for NNM than for CYC and CF. Since economic flexibility of a silvicultural regime to a large extent is associated with the ability to accumulate liquid reserves in the forest, NNM may provide the owner with greater economic flexibility than the two shorter-rotation beech alternatives.
It is concluded that near-natural beech stand management may provide an economically sound alternative to other, more traditional regimes for investors having a required real rate of return within the range common to most forest investments. (C) 2003 Elsevier B.V. All rights reserved.</t>
  </si>
  <si>
    <t xml:space="preserve"> Lauenburgische Kreisforsten</t>
  </si>
  <si>
    <t>In the context of implementing the Habitats Directive (92/43/EEC) approximately 17% of the German forest area was designated in "Special Areas of Conservation (SAC)". Amongst these there are many beech forests which were not subject to a special protection status before. Management plans, containing measures for the protection of SACs, are just being developed. These measures may cause restrictions to forest management leading to losses of income. Our study aimed to analyse natural and economic impacts of the implementation of the Habitats Directive which could, e.g. be used as a basis for designing compensation schemes. In discussion with operational managers it became clear that the measures most restrictive to forest enterprises were small-area land set-aside, restrictions in choice of tree-species and maintenance of a sufficient share of mature stands. The impact of those nature protection measures on case-study forest enterprises was evaluated using an excel-based simulation model which enabled the calculation of, e.g., income losses based on enterprise individual data for a given simulation-period. The main factors influencing income losses were age-class distributions, management practices and objectives of forest enterprises. Annual income losses for the enterprises averaged 31 to 39 (sic)/ha. (C) 2013 Elsevier B.V. All rights reserved.</t>
  </si>
  <si>
    <t>Schuler, J. et al., 2013. The economic efficiency of conservation measures for amphibians in organic farming - Results from bio-economic modelling. Journal of Environmental Management, 114, pp.404–413. Available at: http://dx.doi.org/10.1016/j.jenvman.2012.10.037.</t>
  </si>
  <si>
    <t>This paper explores farmers' prospective responses to the greening of the Common Agricultural Policy. The analysis is based on discrete choice experiments with 128 German farmers. Participants were asked to choose between a greening option with a given set of management prescriptions and an opt-out alternative with a stipulated cut of the single direct payment. A binary logit model is used to identify the variables affecting the likelihood of greening being chosen. In addition, latent class estimations are carried out to group respondents into latent classes of compliers and non-compliers. We find that farmers' choices are driven by greening policy attributes, personal and farm characteristics, and interactions between these two groups of variables. Farmers perceive greening as a costly constraint, but not all farmers are equally affected and not all greening provisions are regarded as equally demanding. Specialised arable farms on highly productive land and intensive dairy farms are most likely to opt out of greening and voluntarily forgo part of their single payment entitlements. The paper concludes with a set of recommendations for improving the design of a second-best policy.</t>
  </si>
  <si>
    <t>Protected areas are vital to sustain a number of ecosystem services. Yet, many protected areas are underfinanced and lack management effectiveness. Protected area certificates have been suggested as a way to resolve these problems. This instrument would allow land managers to certify an area if it meets certain conservation criteria. The certificates could then be sold on an international market, for example to companies and any consumers that are interested in environmental protection. Some pilot initiatives have been launched, yet little is known about future demand and features of protected area certificates. To fill this knowledge gap, we conduct a choice experiment with close to 400 long-distance tourists from Germany as a potential group of buyers. Our results indicate that the respondents have the highest willingness to pay for certificates that conserve sensitive ecosystems and in addition to this lead to poverty reduction and safeguard water resources. For other attributes such as a greenhouse gas reduction, the preferences are less significant. Overall, the results are rather homogenous irrespective of where the protected areas are located. These insights are important for the future design and marketing of protected area certificates.</t>
  </si>
  <si>
    <t>Protected Areas</t>
  </si>
  <si>
    <t>Vogel, E., Deumlich, D. &amp; Kaupenjohann, M., 2016. Bioenergy maize and soil erosion — Risk assessment and erosion control concepts. Geoderma, 261, pp.80–92. Available at: http://linkinghub.elsevier.com/retrieve/pii/S0016706115300070.</t>
  </si>
  <si>
    <t xml:space="preserve">TEEB DE Dehnhardt et al. Ökosystemleistungen von Gewässern und Auen </t>
  </si>
  <si>
    <t>Born, W., Meyer, V., Scholz, M., Kasperidus, H.D., Schulz-Zunkel, C., Hans-Jürgens, B., 2012. Ökonomische Bewertung Ökosystemfunktionen von Flussauen. In: Scholz, M., Mehl, D., Schulz-Zunkel, C., Kasperidus, H.D., Born, W., Henle, K., Ökosystemfunktionen von Flussauen – Analyse und Bewertung von Hochwasserretention, Nährstoffrückhalt, Kohlenstoffvorrat, Treibhausgasemissionen und Habitatfunktion. Naturschutz und Biologische Vielfalt 124: 147-168.</t>
  </si>
  <si>
    <t>Grossmann, M., Hartje, V., Meyerhoff, J,. 2010. Ökonomische Bewertung naturverträglicher Hochwasservorsorge an der Elbe. Naturschutz und Biologische Vielfalt 89. Bundesamt für Naturschutz (Hrsg.).</t>
  </si>
  <si>
    <t>Dehnhardt, A., Scholz, M., Mehl, D., Schröder, U., Fuchs, E., Eichhorn, A. und Rast, G., (2015): Die Rolle von Auen und Fliessgewässern für den Klimaschutz und die Klimaanpassung In: Naturkapital Deutschland – TEEB DE: Naturkapital und Klimapolitik – Synergien und Konflikte. Hrsg. von Hartje, V., Wüstemann, H. und Bonn, A.. Technische Universität Berlin, Helmholtz-Zentrum für Umweltforschung – UFZ, Berlin, Leipzig: 172 – 181.</t>
  </si>
  <si>
    <t>Meyerhoff, J., Boeri, M., Hartje, V., 2014. The value of water quality improvements in the region Berlin-Brandenburg as a function of distance and state residency. Water Resources and Economics 5: 49–66.</t>
  </si>
  <si>
    <t>Little, J. Berrens, R., 2004. Explaining Disparities between Actual and Hypothetical Stated Values: Further Investigation Using Meta-Analysis. Economics Bulletin 3 (6): 1-13.</t>
  </si>
  <si>
    <t>Avramov, M., Schmidt, S.I., Griebler, C., Hahn, H.J., Berkhoff, S., 2010. Dienstleistungen der Grundwasserökosysteme. KW Korrespondenz Wasserwirtschaft 3 (2): 74-81.</t>
  </si>
  <si>
    <t>Bieling, C., Plieninger, T., 2013. Recording Manifestations of Cultural Ecosystem Services in the Landscape. Landscape Research 38: 649-667.</t>
  </si>
  <si>
    <t>Buchs, A. K., Cortekar, J., 2013. Ökonomische Analyse der Umwelt- und Ressourcenkosten gemäß Art. 9 WRRL. Wasser und Abfall 3: 14-18.</t>
  </si>
  <si>
    <t>GNF – Global Nature Fund, 2013. Ökonomischer Wert von Seen und Feuchtgebieten. Studie des Global Nature Fund (GNF), Radolfzell.</t>
  </si>
  <si>
    <t xml:space="preserve">Meyerhoff, J., 2013. Volkswirtschaftlicher Nutzen des Auenschutzes – Perspektiven der ökonomischen Bewertung. In: Felinks, B., Ehlert, T., Neukirchen, B. (Hrsg.), Perspektiven einer nachhaltigen Gewässer- und Auenentwicklung, BfN-Skripten 354, Bonn. </t>
  </si>
  <si>
    <t>Schäfer, A., Kowatsch, A., 2015. Gewässer und Auen - Nutzen für die Gesellschaft. Bundesamt für Naturschutz (Hrsg.), Bonn.</t>
  </si>
  <si>
    <t>TEEB DE Kapitel 6 ÖSL von Wäldern</t>
  </si>
  <si>
    <t>DJV – DEUTSCHER JAGDVERBAND, 2014B. PRIMÄRWERT DER JAHRESJAGDSTRECKE IN DEUTSCHLAND 2012/13. Download 1.12.2014
(www.jagdverband.de/sites/default/files/4811_A5_stat_03_primaerwert.pdf).</t>
  </si>
  <si>
    <t>ABILDTRUP, J., GARCIA, S. STENGER, A., 2013. The effect of forest land use on the cost of drinking water supply: A spatial econometric
analysis. Ecological Economics 92: 126 – 136.</t>
  </si>
  <si>
    <t>ELSASSER, P., 2008. Wirtschaftlicher Wert der Senkenleistung des Waldes unter KP-Artikel 3.4 und Ansätze zu dessen Abgeltung in der
ersten Verpflichtungsperiode. Arbeitsbericht OEF 2008/6, von-Thünen-Institut, Hamburg.</t>
  </si>
  <si>
    <t>BMI – BUNDESMINISTERIUM DES INNERN, 2013. Bericht zur Flutkatastrophe 2013. Katastrophenhilfe, Entschädigung, Wiederaufbau.
Download 18.12.2014 (http://www.bmi.bund.de/SharedDocs/Downloads/DE/Broschueren/2013/kabinettbericht-fluthilfe.pdf).</t>
  </si>
  <si>
    <t>OLSCHEWSKI, R., BEBI, P., TEICH, M., WISSEN HAYEK, U., GRÊT-REGAMEY, A., 2011. Lawinenschutz durch Wälder – Methodik und
Resultate einer Zahlungsbereitschaftsanalyse. Schweizerische Zeitschrift für Forstwesen 162 (11): 389 – 395.</t>
  </si>
  <si>
    <t>MAYER, M., 2013. Kosten und Nutzen des Nationalparks Bayerischer Wald. Eine ökonomische Bewertung unter Berücksichtigung von Tourismus und Forstwirtschaft. Oekom, München.</t>
  </si>
  <si>
    <t>ELSASSER, P., ENGLERT, H., HAMILTON, J., MÜLLER, H.A., 2010B. Nachhaltige Entwicklung von Waldlandschaften im Nordostdeutschen
Tiefland: Ökonomische und sozioökonomische Bewertungen von simulierten Szenarien der Landschaftsdynamik, Arbeitsbericht
vTI-OEF 2010/1. von-Thünen-Institut, Hamburg.</t>
  </si>
  <si>
    <t>BENNING, R., FEGER, K.-H., 2013. Der Beitrag von Waldflächen zur Sicherung der Rohwasserqualität in einem mesoskaligen Talsperreneinzugsgebiet.
In: Forstwissenschaftliche Fakultät der Universität Freiburg und Forstliche Versuchs- und Forschungsanstalt
Baden-Württemberg (Hrsg.), Ausgleichs- und Reaktorfunktionen von Waldböden im Stoff- und Wasserkreislauf. Freiburger
forstliche Forschung Band 96. Forstliche Versuchs- und Forschungsanstalt Baden-Württemberg, Freiburg: 1 – 10.</t>
  </si>
  <si>
    <t>BOLTE, A., POLLEY, H., 2010. Der Wald in Zahlen. In: Depenheuer, O., Möhring, B. (Hrsg.): Waldeigentum. Zustand und Perspektiven.
Bibliothek des Eigentums 8. Springer, Berlin Heidelberg: 57 – 69</t>
  </si>
  <si>
    <t>DIETER, M., 2008. Analyse der Wertschöpfung durch Holznutzung aus gesamtwirtschaftlicher Perspektive. Allgemeine Forst- und
Jagdzeitung 179 (10/11): 202 – 207.</t>
  </si>
  <si>
    <t>DIETER, M., ELSASSER, P., THOROE, C., 2010. Ökonomischer Wert und gesellschaftliche Leistungen der Wälder. In: Depenheuer, O.,
Möhring, B. (Hrsg.), Waldeigentum. Zustand und Perspektiven. Bibliothek des Eigentums 8. Springer, Berlin, Heidelberg: 117 – 138.</t>
  </si>
  <si>
    <t>LÖWENSTEIN, W., 2000. Monetäre Bewertung kleinklimatischer Wirkungen des Waldes auf angrenzende Weinbaulagen. In: Bergen, V.
(Hrsg.), Ökonomische Analysen von Schutz-, Erholungs- und Rohholzleistungen des Waldes in Rheinland-Pfalz, LFV Rheinland-Pfalz,
Mainz. Mitteilungen 17/2000: 1 – 28.</t>
  </si>
  <si>
    <t>MÖHRING, B., MESTEMACHER, U., 2009. Gesellschaftliche Leistungen der Wälder und der Forstwirtschaft und ihre Honorierung. In:
Seintsch, B., Dieter, M. (Hrsg.), Waldstrategie 2020. Tagungsband zum Symposium des BMELV, 10. – 11. Dez. 2008, Berlin. Forestry
Research Sonderheft 327. Johann Heinrich von Thünen-Institut (vTI), Braunschweig: 65 – 73.</t>
  </si>
  <si>
    <t>RING, I., 2013. Das Konzept der Ökosystemleistungen und seine Anwendung auf Wälder – ökonomische Bewertung und umweltpolitische
Instrumente. In: Ring, I. (Hrsg.), Der Nutzen von Ökonomie und Ökosystemleistungen für die Naturschutzpraxis. Workshop III:
Wälder. Bonn: BfN. BfN-Skripten 334: 8 – 23</t>
  </si>
  <si>
    <t>SCHÄFER, A., 2013. Ökonomische Bewertung von Biodiversität und Ökosystemleistungen in Wäldern. In: Ring, I. (Hrsg.), Der Nutzen von
Ökonomie und Ökosystemleistungen für die Naturschutzpraxis. Workshop III: Wälder. Bundesamt für Naturschutz (BfN) Skripten
334. BfN, Bonn: 31 – 39.</t>
  </si>
  <si>
    <t>TEEB DE ÖSL in Agrarlandschaften</t>
  </si>
  <si>
    <t>Röder, N. &amp; Grützmacher, F. 2012. Emissionen aus landwirtschaftlich genutzten Mooren - Vermeidungskosten und Anpassungsbedarf. Natur und Landschaft 87: 56-61.</t>
  </si>
  <si>
    <t>Bartomeus, I.; Potts, S. G.; Steffan-Dewenter, I.; Vaissière, B. E.; Woyciechowski, M.; Krewenka, K. M.; Tscheulin, T.; Roberts, S. P. M.; Szentgyörgyi, H.; Westphal, C.; Bommarco, R. (2013): Contribution of insect pollinators to crop yield and quality varies with agricultural intensification. PeerJ PrePrints. http://dx.doi.org/10.7287/peerj.preprints.184v1. CC-BY 3.0 Open Access.</t>
  </si>
  <si>
    <t>MLR, 2009. Streuobstwiesen in Baden-Württemberg. Daten, Handlungsfelder, Maßnahmen, Förderung. Ministerium für Ernährung und Ländlichen Raum Baden-Württemberg, Stuttgart.</t>
  </si>
  <si>
    <t>Neufeldt, H., 2005. Carbon stocks and sequestration potentials of agricultural soils in the federal state of Baden-Württemberg, SW-Germany. Journal of Plant Nutrition and Soil Science 168, 202-211.</t>
  </si>
  <si>
    <t>Matzdorf, B., Reutter, M.&amp; Hübner, C. (2010): Bewertung der Ökosystemdienstleistungen von HNV-Grünland (High Nature Value Grassland): Gutachten-Vorstudie; Abschlussbericht Juni 2010 [Elektronische Ressource]; Müncheberg (Leibniz-Zentrum für Agrarlandschaftsforschung).</t>
  </si>
  <si>
    <t>Matzdorf, B., Biedermann, C., Meyer, C., Nicolaus, K., Sattler, C., Schomers, S. (2014): Was kostet die Welt? Payments for Ecosystem Services in der Praxis. Erfolgreiche PES-Beispiele aus Deutschland, Großbritannien und den USA. oekom verlag, München.</t>
  </si>
  <si>
    <t>Ring, I., Mewes, M. (2013): Ausgewählte Finanzmechanismen: Zahlungen für Ökosystemdienstleistungen und ökologischer Finanzausgleich. In: Grunewald, K., Bastian, O. (Hrsg.): Ökosystemdienstleistungen – Konzept, Methoden und Fallbeispiele. Springer Spektrum, Berlin, Heidelberg, 156-166.</t>
  </si>
  <si>
    <t>Kersebaum, K.-C.; Zander, P.; Barkusky, D.; Steidl, J.; Deumlich, D.&amp; Reutter, M. (2013): Berechnung von Wirkungs- und Kostenbandbreiten von landwirtschaftlichen Nährstoffreduzierungsmaßnahmen für die Ermittlung der Kosteneffizienz innerhalb einer vorgegebenen Matrix. Bericht für das Landesamt für Umwelt, Gesundheit und Verbraucherschutz Brandenburg.</t>
  </si>
  <si>
    <t>Wüstemann, H. 2011: Ökonomische Bewertung der Gewässerschutzwirkung von Naturschutzmaßnahmen. Working Paper on Management in Environmental Planning 30/2011. Technische Universität Berlin. 35 S.</t>
  </si>
  <si>
    <t>Reutter, M. &amp; Matzdorf, B. (2013): Leistungen artenreichen Grünlandes. In: Grunewald, K. &amp; Bastian, O. (Hrsg.): Ökosystemdienstleistungen – Konzepte, Methoden, Fallbeispiele. Springer-Verlag Berlin Heidelberg, 216–224.</t>
  </si>
  <si>
    <t>Osterburg, B.; Rühling, I.; Runge, T.; Schmidt, T.G.; Seidel, K.; Antony, F.; Gödecke, B. &amp; Witt-Altfelder, P. (2007): Kosteneffiziente Maßnahmenkombinationen nach Wasserrahmenrichtlinie zur Nitratreduktion in der Landwirtschaft. In: Osterburg, B; Runge, T. (Hrsg.): Maßnahmen zur Reduzierung von Stickstoffeinträgen in die Gewässer – eine wasserschutzorientierte Landwirtschaft zur Umsetzung der Wasserrahmenrichtlinie. Landbauforschung Völkenrode. Sonderheft 307.</t>
  </si>
  <si>
    <t>Niggli U, Schmid O, Stolze M, Sanders J, Schader C, Fließbach A, Mäder P, Klocke P, Wyss G, Balmer O, Pfiffner L &amp; Wyss E (2009): Gesellschaftliche Leistungen der biologischen Landwirtschaft. Forschungsinstitut für biologischen Landbau (FiBL), CH-5070 Frick. http://orgprints.org/15397</t>
  </si>
  <si>
    <t>De Vos, J.A., van Bakel, P.J.T., Hoving, I.E. &amp; Smidt, R.A., 2010. Raising surface water levels in peat areas with dairy farming: Upscaling hydrological, agronomical and economic effects from farm-scale to local scale. Agricultural Water Management 97:1887-1897.</t>
  </si>
  <si>
    <t>Dieter et al</t>
  </si>
  <si>
    <t>Olschewski, R. (1997): Nutzen-Kosten-Analyse des Wasserschutzes durch eine Aufforstung. Frankfurt: Sauerländer's. Schriften zur Forstökonomie 15.</t>
  </si>
  <si>
    <t>Gutow, S.; Schröder, H. (2000): Monetäre Bewertung der Trinkwasserscchutzfunktion des Waldes, in: Bergen, V. (Hrsg.): Ökonomische Analysen von Schutz-, Erholungs- und Rohholzleistungen des Waldes in Rheinland-Pfalz. Mainz: LFV Rheinland-Pfalz. S. 29-58.</t>
  </si>
  <si>
    <t>Grottker, T. (1999): Erfassung und Bewertung der Hochwasserschutzleistungen von Wäldern - Dargestellt am Beispiel des Wassereinzugsgebietees der Vicht. Frankfurt: Sauerländer's. Schriften zur Forstökonomie 19.</t>
  </si>
  <si>
    <t>Dieter, M.; Elsasser, P. (2002): Quantification and monetary valuation of carbon storage in the forests of Germany in the framework of national accounting. Hamburg: BFH, Institute for Economics. Arbeitsbericht 2002/8.</t>
  </si>
  <si>
    <t>Job, H. (2008): Estimating the Regional Impacts of Tourism to National Parks - two Case Studies from Germany. Gaia 17 (S1), 134-142.</t>
  </si>
  <si>
    <t>BfN Literature (https://www.bfn.de/0318_veroeffentlichungen-wert.html)</t>
  </si>
  <si>
    <t>Albert, C. et al. (2015): Empfehlungen zur Entwicklung bundesweiter Indikatoren zur Erfassung von Ökosystemleistungen. Diskussionspapier.  BfN-Skripten 410. BfN, Bonn.</t>
  </si>
  <si>
    <t>https://www.bfn.de/fileadmin/BfN/service/Dokumente/skripten/skript410.pdf</t>
  </si>
  <si>
    <t>Peters et al. 2015 Bewertung erheblicher Biodiversitätsschäden im Rahmen der Umwelthaftung
 BfN-Skripten 393, 2015, pdf-Datei (2,36 MB barrierefrei)</t>
  </si>
  <si>
    <t>https://www.bfn.de/fileadmin/BfN/service/Dokumente/skripten/skript_393.pdf</t>
  </si>
  <si>
    <t>Schröter-Schlaack et al. (Hrsg.) (2014): Der Nutzen von Ökonomie und Ökosystemleistungen für die Naturschutzpraxis. Workshop IV: Landwirtschaft.  BfN-Skripten 359. BfN, Bonn.</t>
  </si>
  <si>
    <t>https://www.bfn.de/fileadmin/MDB/documents/service/skript359.pdf</t>
  </si>
  <si>
    <t>Grunewald et al. 2014 TEEB-Prozesse und Ökosystem-Assessment in Deutschland, Russland und weiteren Staaten des nördlichen Eurasiens   Карстен Груневальд, Олаф Бастиан и Александр Дроздов (Составление) - TEEB процессы и экосистемные оценки в Германии, России и в некоторых других странах Северной Евразии
 BfN-Skripten 372, 2014 (11,7 MB, barrierefrei)</t>
  </si>
  <si>
    <t>http://www.bfn.de/fileadmin/MDB/documents/service/Skript_372.pdf</t>
  </si>
  <si>
    <t>Joosten et al. 2013 MoorFutures. Integration von weiteren Ökosystemdienstleistungen einschließlich Biodiversität in Kohlenstoffzertifikate - Standard, Methodologie und Übertragbarkeit in andere Regionen.
 BfN-Skripten 350, 2013, pdf-Datei (2,3 MB, barrierefrei)</t>
  </si>
  <si>
    <t>https://www.bfn.de/fileadmin/MDB/documents/service/skript350.pdf</t>
  </si>
  <si>
    <t>Drösler et al. 2012 Beitrag ausgewählter Schutzgebiete zum Klimaschutz und dessen monetäre Bewertung
 BfN Skripten 328, 2012, pdf-Datei (5,61 MB)</t>
  </si>
  <si>
    <t>https://www.bfn.de/fileadmin/MDB/documents/service/Skript328.pdf</t>
  </si>
  <si>
    <t>Bürger-Arndt et al. 2012 Ökosystemdienstleistungen von Wäldern, Workshopbericht
 BfN-Skripten 320, 2012, pdf-Datei (8,5 MB)</t>
  </si>
  <si>
    <t>https://www.bfn.de/fileadmin/MDB/documents/service/Skript_320.pdf</t>
  </si>
  <si>
    <t>Hansjürgens, B., Herkle, S. (Hrsg.) (2012): Der Nutzen von Ökonomie und Ökosystemleistungen für die Naturschutzpraxis. Workshop II: Gewässer, Auen und Moore.  BfN-Skripten 319. BfN, Bonn.</t>
  </si>
  <si>
    <t>https://www.bfn.de/fileadmin/MDB/documents/service/skript319.pdf</t>
  </si>
  <si>
    <t>Hansjürgens, B. et al. (Hrsg.) (2012): Der Nutzen von Ökonomie und Ökosystemleistungen für die Naturschutzpraxis. Workshop I: Einführung und Grundlagen.  BfN-Skripten 318. BfN, Bonn.</t>
  </si>
  <si>
    <t>https://www.bfn.de/fileadmin/MDB/documents/service/skript318.pdf</t>
  </si>
  <si>
    <t>https://www.bfn.de/fileadmin/MDB/documents/service/Skript_312.pdf</t>
  </si>
  <si>
    <t>https://www.bfn.de/fileadmin/MDB/documents/service/skript237.pdf</t>
  </si>
  <si>
    <t>https://www.bfn.de/fileadmin/MDB/documents/service/skript219.pdf</t>
  </si>
  <si>
    <t>https://www.bfn.de/fileadmin/MDB/documents/skript154.pdf</t>
  </si>
  <si>
    <t>Job et al. 2006 Ökonomische Effekte von Großschutzgebieten, Leitfaden zur Erfassung der regionalwirtschaftlichen Wirkungen des Tourismus in Großschutzgebieten
 BfN-Skripten 151, 2006. (1,2 MB)</t>
  </si>
  <si>
    <t>https://www.bfn.de/fileadmin/MDB/documents/skript151.pdf</t>
  </si>
  <si>
    <t>nicht öffentlich</t>
  </si>
  <si>
    <t>Lienhoop, N., Wätzold, F., Drechsler, M. et al. (2008): Wie viel Artenschutz ist gesellschaftlich optimal? Eine ökonomische Analyse am Beispiel des Hellen Wiesenknopf Ameisenbläulings.  Natur und Landschaft 83 (212): 538-533.</t>
  </si>
  <si>
    <t>Schweppe-Kraft, B. (1998): Monetäre Bewertung von Biotopen und ihre Anwendung bei Eingriffen in Natur und Landschaft.  Angewandte Landschaftsökologie 24. BfN, Bonn.</t>
  </si>
  <si>
    <t>Alvensleben, R. V. und Schleyerbach, K. (1994): Präferenzen und Zahlungsbereitschaft der Bevölkerung. Naturschutz- und Landschaftspflegeleistungen der Landwirtschaft. Berichte über Landwirtschaft 72 (4): 524-532.</t>
  </si>
  <si>
    <t>http://ageconsearch.umn.edu/bitstream/210441/2/Bd30Nr29.pdf</t>
  </si>
  <si>
    <t>Hampicke, U. (2014): Die Höhe von Ausgleichszahlungen für die naturnahe Bewirtschaftung landwirtschaftlicher Nutzflächen in Deutschland. Überarbeitete und aktualisierte Fassung. Fachgutachten im Auftrag der Michael Otto Stiftung für Umweltschutz. Michael Otto Stiftung für Umweltschutz, Hamburg.</t>
  </si>
  <si>
    <t>www.michaelottostiftung.de/dms/Fachgutachten2014_final_LowRes.pdf</t>
  </si>
  <si>
    <t>Hampicke, U. (2013): Kulturlandschaft und Naturschutz. Probleme-Konzepte-Ökonomie. Springer Spektrum, Wiesbaden. 337 S.</t>
  </si>
  <si>
    <t>Hampicke 2003 Die monetäre Bewertung von Naturgütern zwischen ökonomischer Theorie und politischer Umsetzung. Agrarwirtschaft 52. Heft 8</t>
  </si>
  <si>
    <t>http://www.gjae-online.de/news/pdfstamps/freeoutputs/GJAE-286_2003.pdf</t>
  </si>
  <si>
    <t>Jung, M. (1996): Präferenzen und Zahlungsbereitschaft für eine verbesserte Umweltqualität im Agrarbereich. Peter Lang, Frankfurt am Main.</t>
  </si>
  <si>
    <t>Meyerhoff, J. (2002 ): Der Nutzen aus einem verbesserten Schutz biologischer Vielfalt in den Elbeauen: Ergebnisse einer Kontingenten Bewertung. In: Dehnhardt, A., Meyerhoff, J. (Hrsg.): Nachhaltige Entwicklung der Stromlandschaft Elbe. S. 155-184. Kiel.</t>
  </si>
  <si>
    <t>Müller, M., Schmitz, P. M., Thiele, H. und Wronka, T. (2001): Integrierte ökonomische und ökologische Bewertung der Landnutzung in peripheren Regionen. Berichte über Landwirtschaft 79 (1): 19-48.</t>
  </si>
  <si>
    <t>Rommel, K. (1998): Methodik umweltökonomischer Bewertungsverfahren. Kosten und Nutzen des Biosphärenreservates Schorfheide-Chorin. Transfer Verlag, Regensburg.</t>
  </si>
  <si>
    <t>Schweppe-Kraft, B., Habeck, K. und Schmitz, T. (1989): Ökonomische Bewertung von Eingriffen in Natur und Landschaft. Am Beispiel Industriegebiet Schichauweg, Berlin (West). Landschaftsentwicklung und Umweltforschung 60. TU Berlin, Berlin.</t>
  </si>
  <si>
    <t>http://unstats.un.org/unsd/envaccounting/seeaLES/egm2/Biodiveristy_BSK.pdf</t>
  </si>
  <si>
    <t>Karlsruhe Virtueller Katalog (KVK) (http://kvk.bibliothek.kit.edu/)</t>
  </si>
  <si>
    <t>Geyler, Stefan (2012) Ökonomisch-ökologische Bewertung von regionalen Trinkwasserschutzoptionen/Geyler, Stefan. - Frankfurt : Lang, 2012</t>
  </si>
  <si>
    <t>Schwaiger, Elisabeth; Andreas Berthold; Helmut Gaugitsch; Martin Götzl; Eva Milota, Schwaiger, Elisabeth ; Berthold, Andreas Identity ; Gaugitsch, Helmut ; Götzl, Martin Identity ; Milota, Eva. Wirtschaftliche Bedeutung von Ökosystemleistungen : monetäre Bewertung - Risiken und Potenziale</t>
  </si>
  <si>
    <t>http://www.umweltgesamtrechnung.at/fileadmin/site/umweltgesamtrechnung/Bericht_Wirtschaftliche_Bedeutung_Oekosystemleistungen_2015.pdf</t>
  </si>
  <si>
    <t xml:space="preserve">StMUG (2013) Der WERT von Natur und Landschaft/Bayern. Bayerisches Staatsministerium für Umwelt und Gesundheit. - München : StMUG, 2013/ </t>
  </si>
  <si>
    <t>http://grundbesitzerverband.de/wp-content/uploads/2013/06/Der-Wert-von-Natur-und-Landschaft.pdf</t>
  </si>
  <si>
    <t>Bekanntmachung der regionalen Wertansätze für Ackerland und Grünland nach der Flächenerwerbsverordnung ; 2000 info Mikrofiche-Ausg.. - 2000 (Bekanntmachung der regionalen Wertansätze für Ackerland und Grünland nach der Flächenerwerbsverordnung;2000) (Bundesanzeiger. [Beilage];Jg. 52, Nr. 197a)</t>
  </si>
  <si>
    <t>http://www.bodenmarkt.info/g/BM-Ex/daten/1-2/BzAR_04-09_354.pdf</t>
  </si>
  <si>
    <t xml:space="preserve">Schrader, Henning (2003) 11 Jahre Grünlandextensivierungsversuch Relliehausen : eine Bewertung aus naturwissenschaftlicher und ökonomischer Sicht// Schrader, Henning. - 1. Aufl. - Kiel : Wiss.-Verl. Vauk, 2003 </t>
  </si>
  <si>
    <t xml:space="preserve">Höft, Annika 2011 Ableitung ergebnisorientiert honorierbarer ökologischer Leistungen der Landwirtschaft am Beispiel einer Region in Nord-Ostdeutschland/Höft, Annika. - 2011 </t>
  </si>
  <si>
    <t>http://rosdok.uni-rostock.de/file/rosdok_disshab_0000000811/rosdok_derivate_0000004869/Dissertation_Hoeft_2012.pdf</t>
  </si>
  <si>
    <t>Goos, Josef: Ökonomische Effizienz der Grünlandextensivierungs- und Naturschutzprogramme im Mittelgebirge Nordrhein-Westfalens. Berichte aus der Betriebswirtschaft, Shaker Verlag, Aachen, 2000, ISBN 3-8265-7233-5. Link</t>
  </si>
  <si>
    <t>Osterburg, Bernhard (2009) Erfassung, Bewertung und Minderung von Treibhausgasemissionen des deutschen Agrar- und Ernährungssektors : Studie im Auftrag des Bundesministeriums für Ernährung, Landwirtschaft und Verbraucherschutz Osterburg, Bernhard. - Braunschweig : Inst. für Betriebswirtschaft, 2009</t>
  </si>
  <si>
    <t>http://literatur.ti.bund.de/digbib_extern/bitv/dk041942.pdf</t>
  </si>
  <si>
    <t xml:space="preserve">Kantelhardt, Jochen 2003  Perspektiven für eine extensive Grünlandnutzung : Modellierung und Bewertung ausgewählter Landnutzungsszenarien
Kantelhardt, Jochen. - Bergen/Dumme : Agrimedia, 2003 </t>
  </si>
  <si>
    <t>Ehlert T. ; Katharina Stroh ; Martin Kuba ; Thomas Henschel ; Bernd Cyffka (2013) Der Wert von Natur und Landschaft und die Bedeutung der Flussauen / 
In: Auenmagazin : Magazin des Auenzentrums Neuburg a.d. Donau. - 5 (2013), S. 4-13</t>
  </si>
  <si>
    <t>http://www.auenzentrum-neuburg-ingolstadt.de/fileadmin/documents/AF/AuenMagazin/AuenMagazin_05-2013_online.pdf?PHPSESSID=c9c92c38a08b8f86ff907cfad27d5fc0</t>
  </si>
  <si>
    <t>Rodrigues,  Joao M. ; Rahel M. Borrmann ; Benjamin Burkhard (2015) Bewertung von Naturschutz und kulturellen Ökosystemleistungen im Naturschutzgebiet Schleimündung /
In: Seevögel : Zeitschrift des Verein Jordsand zum Schutze der Seevögel und der Natur. - 36 (2015), H. 2, S. 15-21</t>
  </si>
  <si>
    <t>file:///C:/Users/foerstej/Downloads/Seevoegel_36_2-OekosystemlstgSchleimuendung.pdf</t>
  </si>
  <si>
    <t>Hartje, Volkmar ; Malte Grossmann (2014) Nutzen und Kosten naturorientierter Vorsorge : ein Beispiel aus dem Hochwasserschutz / 
In: Natur und Landschaft : Zeitschrift für Naturschutz und Landschaftspflege. - 89 (2014), H. 12, S. 528-533</t>
  </si>
  <si>
    <t>Grunewald, Karsten; Sandra Naumann (2012) Bewertung von Ökosystemdienstleistungen im Hinblick auf die Erreichung von Umweltzielen der Wasserrahmenrichtlinie am Beispiel des Flusseinzugsgebiets der Jahna in Sachsen /
In: Natur und Landschaft : Zeitschrift für Naturschutz und Landschaftspflege. - 87 (2012), H. 1, S. 17-23</t>
  </si>
  <si>
    <t>Hirschfeld, Jesko; Alexandra Dehnhardt ; Daniel Drünkler (2008) Ecosystem services of alluvial floodplains in an ecologically extended cost-benefit analysis / In: Ecosystem services of natural and semi-natural ecosystems and ecologically sound land use : papers and presentations of the Workshop "Economic Valuation of Biological Diversity - Ecosystem Services" ; International Academy for Nature Conservation, Vilm, 13-16 May 2007 - (2008), S. 21-28</t>
  </si>
  <si>
    <t xml:space="preserve">Ecological process
component providing the
service (or influencing its
availability) = functions
</t>
  </si>
  <si>
    <t xml:space="preserve">State indicator (how
much of the service is
present)
</t>
  </si>
  <si>
    <t xml:space="preserve">Performance indicator
(how much can be
used/provided in
sustainable way)
</t>
  </si>
  <si>
    <t>Presence of edible plants</t>
  </si>
  <si>
    <t xml:space="preserve">Total or average stock
in kg/ha
</t>
  </si>
  <si>
    <t xml:space="preserve">Net Productivity (in kcal/
ha/year or other unit)
</t>
  </si>
  <si>
    <t xml:space="preserve">2. Water </t>
  </si>
  <si>
    <t>Presence of water reservoirs</t>
  </si>
  <si>
    <t>Total amount of water (m^3/ha)</t>
  </si>
  <si>
    <t xml:space="preserve">Max sustainable water
extraction (m3/ha/Year)
</t>
  </si>
  <si>
    <t xml:space="preserve">Presence of species or
abiotic components with
potential use for timber,
fuel or raw material
</t>
  </si>
  <si>
    <t xml:space="preserve">Total biomass (kg/ha) </t>
  </si>
  <si>
    <t>Net productivity (kg/ha/y)</t>
  </si>
  <si>
    <t xml:space="preserve">Presence of species with
(potentially) useful genetic
material
</t>
  </si>
  <si>
    <t xml:space="preserve">Total ‘gene bank’ value
(e.g. number of species
and sub-species)
</t>
  </si>
  <si>
    <t xml:space="preserve">Maximum sustainable
harvest
</t>
  </si>
  <si>
    <t xml:space="preserve">Presence of species or
abiotic components with
potentially useful chemicals
and/or medicinal use
</t>
  </si>
  <si>
    <t xml:space="preserve">Total amount of useful
substances that can be
extracted (kg/ha)
</t>
  </si>
  <si>
    <t xml:space="preserve">Maximum sustainable
harvest (in unit mass/
area/time)
</t>
  </si>
  <si>
    <t xml:space="preserve">Presence of species or
abiotic resources with
ornamental use
</t>
  </si>
  <si>
    <t>Total biomass (kg/ha)</t>
  </si>
  <si>
    <t xml:space="preserve">7. Air quality regulation: e.g.
capturing dust particles
</t>
  </si>
  <si>
    <t xml:space="preserve">Capacity of ecosystems
to extract aerosols and
chemicals from the
atmosphere
</t>
  </si>
  <si>
    <t xml:space="preserve">Leaf area index NOx-fixation </t>
  </si>
  <si>
    <t xml:space="preserve">Amount of aerosols or
chemicals ‘extracted’- effect
on air quality
</t>
  </si>
  <si>
    <t xml:space="preserve">8. Climate regulation </t>
  </si>
  <si>
    <t xml:space="preserve">Influence of ecosystems
on local and global climate
through land-cover and
biologically-mediated
processes
</t>
  </si>
  <si>
    <t xml:space="preserve">Greenhouse gas-balance
(especially carbon
sequestration);
</t>
  </si>
  <si>
    <t xml:space="preserve">Quantity of Greenhouse
gases, fixed and/or
emitted, effect on climate
parameters
</t>
  </si>
  <si>
    <t xml:space="preserve">9. Natural hazard mitigation </t>
  </si>
  <si>
    <t xml:space="preserve">Role of forests in
dampening extreme events
(e.g. protection against
flood damage)
</t>
  </si>
  <si>
    <t xml:space="preserve">Land cover characteristics
and similar
</t>
  </si>
  <si>
    <t xml:space="preserve">Reduction of flood-danger
and prevented damage to
infrastructure
</t>
  </si>
  <si>
    <t xml:space="preserve">10. Water regulation </t>
  </si>
  <si>
    <t xml:space="preserve">Water-storage (buffer)
capacity in m3; Water retention capacity in
soils or at the surface
</t>
  </si>
  <si>
    <t xml:space="preserve">Quantity of water retention
and influence
of hydrological regime
(e.g. irrigation)
</t>
  </si>
  <si>
    <t xml:space="preserve">11. Waste treatment
</t>
  </si>
  <si>
    <t xml:space="preserve">Denitrification (kg N/ha/y);
Immobilization in plants
and soil; </t>
  </si>
  <si>
    <t xml:space="preserve">Max amount of chemicals
that can be recycled
or immobilized on a
sustainable basis
</t>
  </si>
  <si>
    <t xml:space="preserve">12. Erosion protection </t>
  </si>
  <si>
    <t xml:space="preserve">
</t>
  </si>
  <si>
    <t xml:space="preserve">Amount of soil retained or
sediment captured
</t>
  </si>
  <si>
    <t xml:space="preserve">Vegetation cover root-matrix
e.g. bio-turbation
</t>
  </si>
  <si>
    <t xml:space="preserve">Amount of topsoil (re)
generated per ha/y
</t>
  </si>
  <si>
    <t xml:space="preserve">14. Pollination </t>
  </si>
  <si>
    <t xml:space="preserve">Abundance and
effectiveness of pollinators
</t>
  </si>
  <si>
    <t xml:space="preserve">Number and impact of
pollinating species
</t>
  </si>
  <si>
    <t xml:space="preserve">Dependence of crops on
natural pollination
</t>
  </si>
  <si>
    <t xml:space="preserve">15. Biological regulation </t>
  </si>
  <si>
    <t xml:space="preserve">Control of pest populations
through trophic relations
</t>
  </si>
  <si>
    <t xml:space="preserve">Number and impact of
pest-control species
</t>
  </si>
  <si>
    <t xml:space="preserve">Reduction of human
diseases, live-stock pests
</t>
  </si>
  <si>
    <t xml:space="preserve">Aesthetic quality of the
landscape, based on, for
example, structural diversity,
‘greenness’, tranquillity
</t>
  </si>
  <si>
    <t>Number/area of landscape
features with stated
appreciation</t>
  </si>
  <si>
    <t>Expressed aesthetic value,
for example: number of
houses bordering natural
areas, number of users of
‘scenic routes’</t>
  </si>
  <si>
    <t>Landscape-features
Attractive wildlife</t>
  </si>
  <si>
    <t>Number/area of landscape
and wildlife features with
stated recreational value</t>
  </si>
  <si>
    <t>Maximum sustainable
number of people and
facilities</t>
  </si>
  <si>
    <t>20. Inspiration for culture,
art and design</t>
  </si>
  <si>
    <t>Landscape features or
species with inspirational
value to human arts</t>
  </si>
  <si>
    <t>Number/area of landscape
features or species with
inspirational value</t>
  </si>
  <si>
    <t>Actual use number of
books, paintings. Using
ecosystems as inspiration</t>
  </si>
  <si>
    <t>Culturally important
landscape features or
species</t>
  </si>
  <si>
    <t>Number/area of culturally
important landscape
features or species</t>
  </si>
  <si>
    <t>Number of people ‘using’
forests for cultural heritage
and identity</t>
  </si>
  <si>
    <t>Landscape features or
species with spiritual and
religious value</t>
  </si>
  <si>
    <t>Presence of landscape
features or species with
spiritual value</t>
  </si>
  <si>
    <t>Number of people who
attach spiritual or religious
significance to ecosystems</t>
  </si>
  <si>
    <t>Presence of features with
special educational and
scientific value/interest</t>
  </si>
  <si>
    <t>Number of classes visiting.
Number of scientific studies</t>
  </si>
  <si>
    <t xml:space="preserve">16. Nursery habitat </t>
  </si>
  <si>
    <t xml:space="preserve">Importance of ecosystems
to provide breeding, feeding
or resting habitat for
transient species
</t>
  </si>
  <si>
    <t xml:space="preserve">Number of transient species
and individuals (especially
with commercial value)
</t>
  </si>
  <si>
    <t xml:space="preserve">Dependence of
other ecosystems (or
‘economies’) on nursery
service
</t>
  </si>
  <si>
    <t xml:space="preserve">17. Genepool protection </t>
  </si>
  <si>
    <t>Maintenance of a given
ecological balance and
evolutionary processes</t>
  </si>
  <si>
    <t xml:space="preserve">Natural biodiversity
(especially endemic
species); Habitat integrity
(irt min. critical size)
</t>
  </si>
  <si>
    <t xml:space="preserve">Ecological value (i.e.
difference between actual
and potential biodiversity
value)
</t>
  </si>
  <si>
    <t>24. Biodiversity</t>
  </si>
  <si>
    <t>25. Noise regulation</t>
  </si>
  <si>
    <t>26. others</t>
  </si>
  <si>
    <t xml:space="preserve">For instance transport, accident risk, nutrient cycling or not clearly defined bundles of ES </t>
  </si>
  <si>
    <t xml:space="preserve"> </t>
  </si>
  <si>
    <t>Floodplains</t>
  </si>
  <si>
    <t>Arable land</t>
  </si>
  <si>
    <t>Erholung</t>
  </si>
  <si>
    <t>Biodiversität</t>
  </si>
  <si>
    <t>Ackerland</t>
  </si>
  <si>
    <t>kein Naturschutzprogramm als rechtlicher status quo</t>
  </si>
  <si>
    <t>face-to-face</t>
  </si>
  <si>
    <t>300 pro Ort</t>
  </si>
  <si>
    <t>nach 1994</t>
  </si>
  <si>
    <t>alte Studie, keine Übertragbarkeit (da keine Angaben zu WTP/ha oder andere Einheit)</t>
  </si>
  <si>
    <t>Hochwasserschutz</t>
  </si>
  <si>
    <t>Gesamtdeutschland</t>
  </si>
  <si>
    <t>€/ha</t>
  </si>
  <si>
    <t>Schadenspotenzialanalyse mittels Vermögenswerten im Aubereich</t>
  </si>
  <si>
    <t>entlang von Flüssen lebende Menschen</t>
  </si>
  <si>
    <t>Methode sehr ungenau, da zu wenig Daten</t>
  </si>
  <si>
    <t>Nährstoffretention</t>
  </si>
  <si>
    <t>Retentionsraten N und P</t>
  </si>
  <si>
    <t>Retention von N und P durch Kläranlagen oder landwirtschaftliche Maßnahmen</t>
  </si>
  <si>
    <t>Gesellschaft</t>
  </si>
  <si>
    <t>keine Angabe über Zahlungsbereitschaft, nur technische Möglichkeit</t>
  </si>
  <si>
    <t>Minderung von Treibhausgasemissionen</t>
  </si>
  <si>
    <t>€/t CO2</t>
  </si>
  <si>
    <t>CO2-Nettoemissionen aus Auen</t>
  </si>
  <si>
    <t>durchschnittlicher ETS-Preis 2011</t>
  </si>
  <si>
    <t>nicht aktueller Zertifikate-Preis, EU ETS nicht effizient, daher Preise verzerrt</t>
  </si>
  <si>
    <t>SCC aus Stern-Report</t>
  </si>
  <si>
    <t>implizit</t>
  </si>
  <si>
    <t>IAM-Schätzungen von SCC im Allgemeinen und Sterns Ergebnisse im Speziellen umstritten</t>
  </si>
  <si>
    <t>Fernerholung</t>
  </si>
  <si>
    <t>Südharz</t>
  </si>
  <si>
    <t>DM/ha</t>
  </si>
  <si>
    <t>zwei Werte für zwei verschieden berechnete Fahrtkostensätze; Durchschnittswerte</t>
  </si>
  <si>
    <t>Standardmethode für Erholungswert im status quo</t>
  </si>
  <si>
    <t>Berechnung der Fahrtkostensätze, kombiniert mit Daten zu Besucherzahlen/Aufenthaltslängen/Besucherherkunft</t>
  </si>
  <si>
    <t>Besucher des Südharz</t>
  </si>
  <si>
    <t>1988/89</t>
  </si>
  <si>
    <t>nur Fahrtkosten betrachtet, keine weiteren (Opportunitäts-)Kosten; damit Unterschätzung</t>
  </si>
  <si>
    <t>BERGEN, V., Pfister, G., 1992. Die monetäre Bewertung von Umweltwirkungen einer Aufforstung im Landkreis Göttingen. In: Bergen, V., Löwenstein, W., Pfister, G. (Hrsg.), Studien zur monetären Bewertung von externen Effekten der Forst- und Holzwirtschaft. Schriften zur Forstökonomie 2. Sauerländer's, Frankfurt: 59-90.</t>
  </si>
  <si>
    <t>kleinklimatische Veränderungen</t>
  </si>
  <si>
    <t>LK Göttingen</t>
  </si>
  <si>
    <t>DM/ha/a</t>
  </si>
  <si>
    <t>landw. Produktion</t>
  </si>
  <si>
    <t>Mehrerträge bei landw. Produktion durch Waldnähe</t>
  </si>
  <si>
    <t>Berechnung des zu erwartenden Mehrertrags durch mehr Wald, Bewertung mit Marktpreisen</t>
  </si>
  <si>
    <t>Landwirte</t>
  </si>
  <si>
    <t>1987/88</t>
  </si>
  <si>
    <t>nicht generalisierbar</t>
  </si>
  <si>
    <t>kleinklimatische Auswirkungen + Landschaftsbild</t>
  </si>
  <si>
    <t>Vielfältigkeitswert</t>
  </si>
  <si>
    <t>Bodenwertsteigerung durch Waldnähe</t>
  </si>
  <si>
    <t>übliche hedonische Bepreisung</t>
  </si>
  <si>
    <t>Anwohner</t>
  </si>
  <si>
    <t>zugrundeliegende Daten veraltet</t>
  </si>
  <si>
    <t>Erholungspark Wendebach, LK Göttingen</t>
  </si>
  <si>
    <t>Zahlungsbereitschaft für Waldrandlänge an Freibädern</t>
  </si>
  <si>
    <t>Freibäder als Substitut für Erholungspark</t>
  </si>
  <si>
    <t>Erholende</t>
  </si>
  <si>
    <t>Lärmschutz</t>
  </si>
  <si>
    <t>Lärmminderung durch Aufforstung</t>
  </si>
  <si>
    <t>Immobilienpreiseinfluss von Lärm</t>
  </si>
  <si>
    <t>BERGEN, V., Pfister, G., 1992. Die monetäre Bewertung von Umweltwirkungen der Zellstoffproduktion in Karlsruhe-Maxau. In: Bergen, V., Löwenstein, W., Pfister, G. (Hrsg.), Studien zur monetären Bewertung von externen Effekten der Forst- und Holzwirtschaft. Schriften zur Forstökonomie 2. Sauerländer's, Frankfurt: 91-116.</t>
  </si>
  <si>
    <t>keine relevanten Ökosysteme betroffen</t>
  </si>
  <si>
    <t>Karlsruhe</t>
  </si>
  <si>
    <t>Schutz vor Lawinen</t>
  </si>
  <si>
    <t>Hinterstein (Allgäu)</t>
  </si>
  <si>
    <t>Einheimische</t>
  </si>
  <si>
    <t>kleine Stichprobe, hoher Anteil an Verweigerern</t>
  </si>
  <si>
    <t>touristischer Erlebniswert</t>
  </si>
  <si>
    <t>Bayerischer Wald</t>
  </si>
  <si>
    <t>€/Besuchstag</t>
  </si>
  <si>
    <t>unter teilweiser Berücksichtigung von Opportunitätskosten der Zeit und Multiple-trip-bias</t>
  </si>
  <si>
    <t>Reisekostensätze auf Basis von u. a. Bergen/Loewenstein 1992, Elsasser 1996</t>
  </si>
  <si>
    <t>Ermittlung der Fahrtkostensätze, verschnitten mit Opportunitätskosten der Zeit unter Berücksichtigung des multiple-trip-bias</t>
  </si>
  <si>
    <t>Besucher des Nationalparks</t>
  </si>
  <si>
    <t>keine marginale Bewertung, nur Konsumentenrente</t>
  </si>
  <si>
    <t>Hamburg, Pfälzerwald</t>
  </si>
  <si>
    <t>DM/a</t>
  </si>
  <si>
    <t>face-to-face, schriftlicher Fragebogen</t>
  </si>
  <si>
    <t>Waldbesucher</t>
  </si>
  <si>
    <t>1992-93</t>
  </si>
  <si>
    <t>DM/Besuch</t>
  </si>
  <si>
    <t>unter teilweiser Berücksichtigung von Opportunitätskosten der Zeit</t>
  </si>
  <si>
    <t>Ermittlung der Fahrtkostensätze, verschnitten mit Opportunitätskosten der Zeit</t>
  </si>
  <si>
    <t>nur Konsumentenrente</t>
  </si>
  <si>
    <t>keine Bewertung</t>
  </si>
  <si>
    <t>nur Überblick</t>
  </si>
  <si>
    <t>Dieter et al.</t>
  </si>
  <si>
    <t>Denitrifikation von Trinkwasser</t>
  </si>
  <si>
    <t>Holdorf</t>
  </si>
  <si>
    <t>Nitrataufnahme</t>
  </si>
  <si>
    <t>Bau einer Denitrifikationsanlage als Wert-Proxy</t>
  </si>
  <si>
    <t>Bewertung von technischer Möglichkeit, nicht Präferenzen</t>
  </si>
  <si>
    <t>Habitat; ästhetischer Wert; Erholung</t>
  </si>
  <si>
    <t>Trinkwasserqualität</t>
  </si>
  <si>
    <t>€/HH/a</t>
  </si>
  <si>
    <t>Nitratbelastung laut SWAT-Modell</t>
  </si>
  <si>
    <t>Nested Logit</t>
  </si>
  <si>
    <t>erste CE-Anwendung in Deutschland</t>
  </si>
  <si>
    <t>state-of-the-art</t>
  </si>
  <si>
    <t>http://purl.umn.edu/98083</t>
  </si>
  <si>
    <t>Artenvielfalt</t>
  </si>
  <si>
    <t>Artenreichtum</t>
  </si>
  <si>
    <t>http://purl.umn.edu/98084</t>
  </si>
  <si>
    <t>Landschaftsbild</t>
  </si>
  <si>
    <t>http://purl.umn.edu/98085</t>
  </si>
  <si>
    <t>landw. Selbstversorgung</t>
  </si>
  <si>
    <t>keine eigenen Bewertungen</t>
  </si>
  <si>
    <t>urbaner Raum</t>
  </si>
  <si>
    <t>increase/reduction in abundance</t>
  </si>
  <si>
    <t>double-binded dichotomous choice; 0-Antworten mit eingerechnet (nur 19% Befragte mit WTP)</t>
  </si>
  <si>
    <t>geringer Anteil an zahlungsbereiten Individuen</t>
  </si>
  <si>
    <t>Elsasser, P. &amp; Weller, P., 2013. Current and potential recreation value of forests in Germany: monetary benefits of forest recreation from the population’s perspective. ALLGEMEINE FORST UND JAGDZEITUNG, 184(3-4), pp.84–96.</t>
  </si>
  <si>
    <t>Erholungsleistung</t>
  </si>
  <si>
    <t>€/Kopf/a</t>
  </si>
  <si>
    <t>face-to-face + online</t>
  </si>
  <si>
    <t>2060 (1011 face-to-face, 1049 online)</t>
  </si>
  <si>
    <t>große Stichprobe, state-of-the-art-CV; nur Erholungsleistung</t>
  </si>
  <si>
    <t>Grossmann, M. &amp; Dietrich, O., 2012a. Integrated Economic-Hydrologic Assessment of Water Management Options for Regulated Wetlands Under Conditions of Climate Change: A Case Study from the Spreewald (Germany). WATER RESOURCES MANAGEMENT, 26(7), pp.2081–2108.</t>
  </si>
  <si>
    <t>Grossmann, M. &amp; Dietrich, O., 2012b. SOCIAL BENEFITS AND ABATEMENT COSTS OF GREENHOUSE GAS EMISSION REDUCTIONS FROM RESTORING DRAINED FEN WETLANDS: A CASE STUDY FROM THE ELBE RIVER BASIN (GERMANY). IRRIGATION AND DRAINAGE, 61(5), pp.691–704.</t>
  </si>
  <si>
    <t>keine eigene Bewertung</t>
  </si>
  <si>
    <t>Grunewald, K., Syrbe, R.-U. &amp; Bastian, O., 2014. Landscape management accounting as a tool for indicating the need of action for ecosystem maintenance and restoration – Exemplified for Saxony. Ecological Indicators, 37, pp.241–251. Available at: http://www.sciencedirect.com/science/article/pii/S1470160X13003464.</t>
  </si>
  <si>
    <t>Hampicke, U., 1994. Ethics and Economics of Conservation. Biological Conservation, 67, pp.219–231.</t>
  </si>
  <si>
    <t>Hauk, S., Wittkopf, S. &amp; Knoke, T., 2014. Analysis of commercial short rotation coppices in Bavaria, southern Germany. Biomass and Bioenergy, 67, pp.401–412. Available at: http://linkinghub.elsevier.com/retrieve/pii/S0961953414002992.</t>
  </si>
  <si>
    <t>Henseler, M. et al., 2015. The mitigation potential and cost efficiency of abatement-based payments for the production of short-rotation coppices in Germany. Biomass and Bioenergy, 81, pp.592–601. Available at: http://linkinghub.elsevier.com/retrieve/pii/S0961953415300775.</t>
  </si>
  <si>
    <t>Job, H. &amp; Mayer, M., 2012. Forestry vs. Nature protection in forests: regional economic opportunity-costs of the Bavarian Forest National Park. ALLGEMEINE FORST UND JAGDZEITUNG, 183(7-8), pp.129–144.</t>
  </si>
  <si>
    <t>Lehmann, P. et al., 2009. Promoting Multifunctionality of Agriculture: An Economic Analysis of New Approaches in Germany. JOURNAL OF ENVIRONMENTAL POLICY &amp; PLANNING, 11(4), pp.315–332.</t>
  </si>
  <si>
    <t>Lewandowski, I. et al., 2006. The economic value of the phytoremediation function - Assessed by the example of cadmium remediation by willow (Salix ssp). AGRICULTURAL SYSTEMS, 89(1), pp.68–89.</t>
  </si>
  <si>
    <t>Cd-Konzentrationen in Böden</t>
  </si>
  <si>
    <t>phytoremediation costs with hyperaccumulator</t>
  </si>
  <si>
    <t>Zeithorizont von 20 Jahren; Dekontamination durch Weidenpflanzung 6 Jahre</t>
  </si>
  <si>
    <t>Kalkulation der Kosten der Alternativmethode zur Phytoremediation + Einkommensverluste wegen längerer "Behandlungsdauer"</t>
  </si>
  <si>
    <t>Ergebnisse von Wahl konkreter Dekontaminierungsmethoden abhängig</t>
  </si>
  <si>
    <t>the economic loss the farmer would experience if he could not apply the phytoremediation function and had to set aside heavy metal contaminated land</t>
  </si>
  <si>
    <t>Kalkulation der Kosten der Alternativmethode zur Phytoremediation + Einkommensverluste wegen längerer "Behandlungsdauer" - Kosten der Verbrennung des kontaminierten Pflanzenmaterials</t>
  </si>
  <si>
    <t>Luick, R., 1998. Ecological and socio-economic implications of livestock-keeping systems on extensive grasslands in south-western Germany. JOURNAL OF APPLIED ECOLOGY, 35(6), pp.979–982.</t>
  </si>
  <si>
    <t>Madureira, L., Rambonilaza, T. &amp; Karpinski, I., 2007. Review of methods and evidence for economic valuation of agricultural non-commodity outputs and suggestions to facilitate its application to broader decisional contexts. Agriculture, Ecosystems and Environment, 120(1), pp.5–20.</t>
  </si>
  <si>
    <t>Naturschutzprojekt</t>
  </si>
  <si>
    <t>Feuchtgebiet</t>
  </si>
  <si>
    <t>DM/Kopf/Besuchstag</t>
  </si>
  <si>
    <t>sozio-ökonomisch repräsentative Stichprobe</t>
  </si>
  <si>
    <t>dichotome Zahlungsfrage; Zahlungsvehikel eine "Naturschutzplakette"</t>
  </si>
  <si>
    <t>Besucher</t>
  </si>
  <si>
    <t>alte Studie</t>
  </si>
  <si>
    <t>Meyer-Aurich, A., 2005. Economic and environmental analysis of sustainable farming practices - a Bavarian case study. AGRICULTURAL SYSTEMS, 86(2), pp.190–206.</t>
  </si>
  <si>
    <t>Meyerhoff, J., Angeli, D. &amp; Hartje, V., 2012. Valuing the benefits of implementing a national strategy on biological diversity-The case of Germany. ENVIRONMENTAL SCIENCE &amp; POLICY, 23, pp.109–119.</t>
  </si>
  <si>
    <t>conservation programmes</t>
  </si>
  <si>
    <t>forest</t>
  </si>
  <si>
    <t>€/HH/m</t>
  </si>
  <si>
    <t>sozio-ökonomisch nicht perfekt repräsentativ</t>
  </si>
  <si>
    <t>single-bounded dichotomous choice</t>
  </si>
  <si>
    <t>Ergebnisse aus random-effects-Probit; Turnbull-lower-bound-Modell mit abweichenden Ergebnissen</t>
  </si>
  <si>
    <t>online</t>
  </si>
  <si>
    <t>keine Trennung der einfließenden ÖSL-Werte möglich; unterschiedliche Ergebnisse in Abhängigkeit von ökonometrischem Modell</t>
  </si>
  <si>
    <t>pastures and meadows</t>
  </si>
  <si>
    <t>flood plains</t>
  </si>
  <si>
    <t>peatlands</t>
  </si>
  <si>
    <t>dry habitats</t>
  </si>
  <si>
    <t>Meyerhoff, J., Liebe, U. &amp; Hartie, V., 2009. Benefits of biodiversity enhancement of nature-oriented silviculture: Evidence from two choice experiments in Germany. JOURNAL OF FOREST ECONOMICS, 15(1-2), pp.37–58.</t>
  </si>
  <si>
    <t>Habitat for endangered and protected plant and animal species</t>
  </si>
  <si>
    <t>naturnahe Forstwirtschaft</t>
  </si>
  <si>
    <t>split sample (Lüneburger Heide/Solling + Harz); zwei Auswertungen: Conditional Logit und Nested Logit</t>
  </si>
  <si>
    <t>Bevölkerung von Niedersachsen</t>
  </si>
  <si>
    <t>Unterschiede zwischen CL und NL (angegebene Werte für NL in LH)</t>
  </si>
  <si>
    <t>Plant and animal species diversity</t>
  </si>
  <si>
    <t>Forest stand structure</t>
  </si>
  <si>
    <t>Landscape diversity</t>
  </si>
  <si>
    <t>Neufeldt, H. &amp; Schäfer, M., 2008. Mitigation strategies for greenhouse gas emissions from agriculture using a regional economic-ecosystem model. Agriculture, Ecosystems and Environment, 123(4), pp.305–316. Available at: http://linkinghub.elsevier.com/retrieve/pii/S0167880907001922.</t>
  </si>
  <si>
    <t>Nord-Larsen, T. et al., 2003. Economic analysis of near-natural beech stand management in Northern Germany. Forest Ecology and Management, 184(1-3), pp.149–165. Available at: http://www.sciencedirect.com/science/article/B6T6X-4903F55-2/2/2914a470a2217c59545473d57a8e4cff.</t>
  </si>
  <si>
    <t>€/ha/a</t>
  </si>
  <si>
    <t>Berechnung des Netto-Gewinns des Forstbetriebs</t>
  </si>
  <si>
    <t>Forstbetrieb</t>
  </si>
  <si>
    <t>sehr eingeschränkte Übertragbarkeit</t>
  </si>
  <si>
    <t>Nunneri, C. et al., 2007. Nutrient emission reduction scenarios in the North Sea: An abatement cost and ecosystem integrity analysis. Ecological Indicators, 7(4), pp.776–792. Available at: http://www.sciencedirect.com/science/article/pii/S1470160X0600080X.</t>
  </si>
  <si>
    <t>keine Bewertung, keine relevanten Ökosysteme</t>
  </si>
  <si>
    <t>Rosenkranz, L. et al., 2014. Income losses due to the implementation of the Habitats Directive in forests - Conclusions from a case study in Germany. FOREST POLICY AND ECONOMICS, 38, pp.207–218.</t>
  </si>
  <si>
    <t>forests</t>
  </si>
  <si>
    <t>FFH-Richtlinien-Umsetzung</t>
  </si>
  <si>
    <t>Veränderungen im Netto-Gewinn von Forstbetrieben auf Grundlage von Modellsimulationen</t>
  </si>
  <si>
    <t>Forstbetriebe</t>
  </si>
  <si>
    <t>nur Analyse von Kosten</t>
  </si>
  <si>
    <t>Ewers, H.-J. (1986a) Zur Monetarisierung der Waldschäden in der Bundesrepublik Deutschland, In: Kosten der Umweltverschmutzung, Tagungsband zum Symposium im Bundesministerium des Inneren am 12. jund 13. September 1986, hrsg. v. Umweltbundesamt, Berichte 7/86, Berlin 1986, S. 121–143</t>
  </si>
  <si>
    <t>Hampicke, U. et al., 2004. Kosten des Naturschutzes in offenen Ackerlandschaften Nordost-Deutschlands - Auswertung des Forschungsprojektes "Erhaltung von offenen Ackerlandschaften auf ertragsschwachen Standorten durch extensive Bodennutzung" (EASE), gefördert durch das Bundesministerium für Bildung und Forschung . BERICHTE UBER LANDWIRTSCHAFT, 82(2), pp.225–254.</t>
  </si>
  <si>
    <t>Karkow K, Gronemann S (2005) Akzeptanz und Zahlungsbereitschaft bei Besuchern der Ackerlandschaft. In: Hampicke U, Litterski B, Wichtmann W (eds) Ackerlandschaften : Nachhaltigkeit und Naturschutz auf ertragsschwachen Standorten. Berlin : Springer, pp 115-128</t>
  </si>
  <si>
    <t>Moller, D., Fohrer, N. &amp; Steiner, N., 2002. Quantification of landscape multifunctionality in agriculture and forestry. BERICHTE UBER LANDWIRTSCHAFT, 80(3), pp.393–418.</t>
  </si>
  <si>
    <t>Von Ziehlberg, R., 2000. Preferences for nature conservation in the agricultural landscape - An analysis of the aims of municipal decision-makers with the aid of budget choice games. BERICHTE UBER LANDWIRTSCHAFT, 78(4), pp.513–533.</t>
  </si>
  <si>
    <t>keine ökonomische Bewertung</t>
  </si>
  <si>
    <t>Schulz, N., Breustedt, G. &amp; Latacz-Lohmann, U., 2014. Assessing Farmers’ Willingness to Accept ``Greening{''}: Insights from a Discrete Choice Experiment in Germany. JOURNAL OF AGRICULTURAL ECONOMICS, 65(1), pp.26–48.</t>
  </si>
  <si>
    <t>greening measures within CAP</t>
  </si>
  <si>
    <t>agricultural land</t>
  </si>
  <si>
    <t>designating ecological focus areas, crop diversity, grassland maintenance</t>
  </si>
  <si>
    <t>unklar, welche ÖSL betroffen</t>
  </si>
  <si>
    <t>WTA-Abfrage für greening-Maßnahmen; D-effizientes Experimental Design; binary logit</t>
  </si>
  <si>
    <t>Segerstedt, A. &amp; Grote, U., 2015. Protected Area Certificates: Gaining Ground for Better Ecosystem Protection? ENVIRONMENTAL MANAGEMENT, 55(6), pp.1418–1432.</t>
  </si>
  <si>
    <t>Plants and animals</t>
  </si>
  <si>
    <t>Greenhouse gases</t>
  </si>
  <si>
    <t>Water resources</t>
  </si>
  <si>
    <t>designation of Pas</t>
  </si>
  <si>
    <t>WTA-Abfrage für Zertifikate zur Finanzierung von Pas, durchgeführt unter Fluggästen</t>
  </si>
  <si>
    <t>nur ordinale Attribut-Skala, generell unklare Übertragbarkeit, Qualität von CE fraglich</t>
  </si>
  <si>
    <t>unklare Übertragbarkeit, Qualität von CE fraglich</t>
  </si>
  <si>
    <t>€/tCO2?</t>
  </si>
  <si>
    <t>€ für "special emphasis is placed on actions that aim to protect scarce water resources"</t>
  </si>
  <si>
    <t>Sieber, S. et al., 2010. Modelling pesticide risk: A marginal cost–benefit analysis of an environmental buffer-zone programme. Land Use Policy, 27(2), pp.653–661. Available at: http://www.sciencedirect.com/science/article/pii/S0264837709001069.</t>
  </si>
  <si>
    <t>Stork, M., Schulte, a. &amp; Murach, D., 2014. Large-scale fuelwood production on agricultural fields in mesoscale river catchments – GIS-based determination of potentials in the Dahme river catchment (Brandenburg, NE Germany). Biomass and Bioenergy, 64, pp.42–49. Available at: http://www.sciencedirect.com/science/article/pii/S0961953414001470.</t>
  </si>
  <si>
    <t>Trepel, M., 2010. Assessing the cost-effectiveness of the water purification function of wetlands for environmental planning. ECOLOGICAL COMPLEXITY, 7(3, SI), pp.320–326.</t>
  </si>
  <si>
    <t>Uthes, S. et al., 2010. Modeling a farm population to estimate on-farm compliance costs and environmental effects of a grassland extensification scheme at the regional scale. AGRICULTURAL SYSTEMS, 103(5), pp.282–293.</t>
  </si>
  <si>
    <t>Volk, M. et al., 2008. Integrated ecological-economic modelling of water pollution abatement management options in the Upper Ems River Basin. ECOLOGICAL ECONOMICS, 66(1), pp.66–76.</t>
  </si>
  <si>
    <t>Wagner, S. et al., 2015. Costs and benefits of ammonia and particulate matter abatement in German agriculture including interactions with greenhouse gas emissions. AGRICULTURAL SYSTEMS, 141, pp.58–68.</t>
  </si>
  <si>
    <t>keine eigenen Bewertungen (EcoSys + UBA-CO2-Preis)</t>
  </si>
  <si>
    <t>Wüstemann, H. et al., 2014. Financial costs and benefits of a program of measures to implement a National Strategy on Biological Diversity in Germany. Land Use Policy, 36, pp.307–318. Available at: http://dx.doi.org/10.1016/j.landusepol.2013.08.009.</t>
  </si>
  <si>
    <t>keine eigenen Bewertungen (Ergebnisse aus Meyerhoff et al. 2012 genutzt)</t>
  </si>
  <si>
    <t xml:space="preserve">Dehnhardt, A. (2002): Der ökonomische Wert der Elbauen als Nährstoffsenke: Die indirekte Bewertung ökologischer Leistungen. In: Dehnhardt, A. &amp; Meyerhoff, J. (Hrsg.): Nachhaltige Entwicklung der Stromlandschaft Elbe. Vauk-Verlag, Kiel. </t>
  </si>
  <si>
    <t xml:space="preserve">SS </t>
  </si>
  <si>
    <t>http://elise.bafg.de/servlet/is/3869/
https://www.landschaftsoekonomie.tu-berlin.de/fileadmin/a0731/uploads/publikationen/edocuments/2003_Endbericht_Elbe.pdf</t>
  </si>
  <si>
    <t>Stickstoffretention von Auen</t>
  </si>
  <si>
    <t>Auenland, Elbauen</t>
  </si>
  <si>
    <t>Deichrückverlegung und Wiedervernässung zusätzlicher Überschwemmungsauen (Renaturierung von Flussauen)</t>
  </si>
  <si>
    <t>na</t>
  </si>
  <si>
    <t>€/ha/a (Stickstoffretenttion)</t>
  </si>
  <si>
    <t>Der volkswirtschaftliche Nutzen einer Renaturierung der Elbauen wird über die Ersatzkosten zweier Referenzszenarien, ‚Kläranlage’ und Politik’, zur Bereitstellung derselben Retentionsleistung ermittelt. Es werden Ersatzkostenwerte auf der Gundlage von Grenzkosten der Referenzszenarien berechnet. Für das Szenario ‚Kläranlage’ werden die stoffbezogenen Kosten nach GRÜNEBAUM (1993) herangezogen. Das Szenario ‚Politik‘ bezieht sich auf Maßnahmen zur Vermeidung der diffusen Stickstoffbelastung aus der landwirtschaftlichen Produktion (Weingarten et al. 1995, Hennies 1996, Gren 1995). Die Berechnung des Ersatzkostenwertes beruht auf den Grenzkosten der Referenzszenarien ‚Kläranlage’ und ‚Politik’.</t>
  </si>
  <si>
    <t>1. Berechnung des Nährstoffreduktionspotenzials der zusätzlichen Retentionsflächen anch BERENDT et al. 1999
2. Festlegung des Vergleichsmaßstabs (Substituts und Kostenkomponenten) für Ersatzkostenmethode
3. ökonomische Bewertung der Ökosystemleistungen</t>
  </si>
  <si>
    <t>20 und 50 Jahre</t>
  </si>
  <si>
    <t>3 und 5</t>
  </si>
  <si>
    <t>3, 4</t>
  </si>
  <si>
    <t>Für Politik: Maßnahmen zur Vermeidung der diffusen Stickstoffbelastung aus der landwirtschaftlichen Produktion: 2,0 (WEINGARTEN et al. 1995 in Hennies 1996), 1,0 - 5,1 (Hennies 1996, versch. Verfahren der Tierproduktion), 2,9 - 257,8 (GREN 1995), Maßnahmen unspezifiziert), 2,9 - 8,8 (GREN 1995, Anbauänderungen).</t>
  </si>
  <si>
    <t>Elbauen von Rogätz</t>
  </si>
  <si>
    <t>gute ökol.-ökon. Verbindung: Auflistung verschiedener biophysikalische Funktionen (Hochwasserschutz, Habitatfunktion, Wasserqualität, Nährstoffretention) bei Wiedervernässung von Auen mit teilweise Verknüpfung zu monetärer Bewertung
 BEACHTE: explizite Denitrifikationsraten liegen nicht zu Grunde!!!
"WOODWARD &amp; WUI (2001) kommen in einer Meta-Analyse einer Vielzahl von Bewertungsstudien
zu dem Schluss, dass aufgrund unterschiedlicher Rahmenbedingungen, Betrachtungsgegenstände
und Bewertungsansätze eine Übertragung der Werte aus früheren
Studien - im Sinne eines benefit transfer - mit extremer Unsicherheit behaftet ist, die Notwendigkeit
zu standortspezifischen Studien (noch) besteht.".</t>
  </si>
  <si>
    <t>Annahmen ökonomische Bewertung: 
Szenario Politik, Annahmen: Grenzwertkosten 2,5 € kg-1 N (Stickstoffvermeidung); 40 kg ha-1 a-1 Denitrifikationsrate in Auen; Bei Betrachtung der verschiedenen Anwendungsfälle die Ersatzkostenmethode in Bezug auf die ökologische Leistung ‚Verbesserung der Wasserqualität’ der gebräuchlichste Ansatz und trotz der methodischen Probleme auch der geeigneteste zu sein scheint.".
Annahmen ökologische Bewertung:
Die Nährstofffracht ist das Ergebnis der Bilanz der Summe aller Einträge (aus diffusen und punktuellen Quellen) und der Summe aller Retentionsprozesse. Explizite Denitrifikationsraten liegen nicht zu Grunde, da nicht alle Prozesse, d.h. die Sedimentation und Denitrifikation im Einzelnen, durch das verwendete Model identifiziert bzw. quantifiziert werden können!!!</t>
  </si>
  <si>
    <t xml:space="preserve">Quantifizierung des Nährstoffreduktionspotenzials der zusätzlichen Retentionsflächen anhand der Bestimmung von Retentionsfläche, Nährstofffracht und Nährstoffretention (Denitrifikation) nach BEHRENDT et al. (1999). 40 t N a-1 durch zusätzliche Retentionsfläche in Rogätz der Elbe entzogen.
--&gt; keine Daten selbst gemessen (aus Literatur und Berechnung)
</t>
  </si>
  <si>
    <t>Mewes, M., Drechsler, M., Johst, K., Sturm, A., Wätzold, F. (2013): A systematic approach for assessing spatially and temporally differentiated opportunity costs of biodiversity conservation measures in grassland. Agricultural Systems 137: 76–88.</t>
  </si>
  <si>
    <t xml:space="preserve">Biodiversity loss in Europe is caused to a large extent by agricultural intensification. To halt  this loss and to support species and habitat types in agricultural areas, agri -environment  schemes have been introduced in Europe to compensate farmers for (costly) conservation  measures. Currently, agri -environment schemes for grassland in general consider only a few  conservation measures with fixed dates and a payment for average opportunity costs, e.g. for  later mowing. A systematic approach that calculat es farmers` opportunity costs in relation to  the timing of grassland use is still lacking. We fill this gap by developing a systematic agri- economic cost assessment approach. Our approach is general enough to be applicable on a  large spatial scale but can still sensitively differentiate among different timings. Moreover it is  straightforward and time -saving enough to be suitable for implementation in regional scale  optimis ation procedures. We demonstrate this by applying the systematic cost assessment in  the decision support software  DSS -Ecopay using the example of grassland species and  habitats conservation in the German  federal state  of Saxony.   </t>
  </si>
  <si>
    <t>silage-, hay- and green fodder production, grazing</t>
  </si>
  <si>
    <t>Grassland</t>
  </si>
  <si>
    <t xml:space="preserve">na </t>
  </si>
  <si>
    <t>1-cut mowing measures (cut grassland only once a year) of grassland with reduced N-fertiliser</t>
  </si>
  <si>
    <t xml:space="preserve">1) Timing and techniques of grassland use
2) Dry matter yield for different timings
3) Energy concentration (feed value) for different grassland use
4) Digestibility of harvested forage for livestock onto the different types of grass used: silage, hay and green fodder
--&gt; no data mesured by authors (from review and own calculations)
</t>
  </si>
  <si>
    <t>agri-economic cost assessment considers the following data from the Saxony planning and assessment database, (LfULG 2010): costs of seeds, costs of fertilisation, pest management costs (treatment with herbicide), variable costs of machines, hired labour time, machine rental, costs of making silage, pasture costs such as fences, and the labour costs of the farmer himself.</t>
  </si>
  <si>
    <t>Cost-based method: Efficiency or shadow price method for estimating opportunity costs based on calculations and literatur review (statistics from Saxon State Office for the Environment, Agriculture and Geology, LfULG (Sächsisches Landesamt für Umwelt, Landwirtschaft und Geologie))</t>
  </si>
  <si>
    <t>1. Collecting data from literature
2. Calculation of biophysical values (dry matter, energy concentration, digestibility)
3. Calculation of opportunity costs</t>
  </si>
  <si>
    <t>no</t>
  </si>
  <si>
    <t>gute ökol.-ökon. Verbindung
Zeigt Schwierigkeit von einen Ausgangswert/-zustand von Grünland auszugehen beim Umwandlung in Ackerland --&gt; es ist wichtig verschiedenen Bewirtschaftungsformen (hier Mähen, Weiden und Düngen) und  zeitliche Durchführung  zu beachten. 
UFZ Discussion Paper</t>
  </si>
  <si>
    <t>1-cut mowing measures  (cut grassland only once a year) of grassland with no N-fertiliser</t>
  </si>
  <si>
    <t>Seasonal grazing without N-fertilizer</t>
  </si>
  <si>
    <t>5200 qkm</t>
  </si>
  <si>
    <t>HH: 3200 ha, Pfälzerwald: 135000 ha</t>
  </si>
  <si>
    <t>227 ha</t>
  </si>
  <si>
    <t>10 Orte à 0,2-3 qkm</t>
  </si>
  <si>
    <t>2300 ha</t>
  </si>
  <si>
    <t>ca. 1000 ha</t>
  </si>
  <si>
    <t>1,1 Mio. ha</t>
  </si>
  <si>
    <t>Elbauen von Sandau</t>
  </si>
  <si>
    <t>Deichrückverlegung und Wiedervernässung zusätzlicher Überschwemmungsauen (Renaturierung von Flussauen) um 17.02-5.58 qkm</t>
  </si>
  <si>
    <t xml:space="preserve">Quantifizierung des Nährstoffreduktionspotenzials der zusätzlichen Retentionsflächen anhand der Bestimmung von Retentionsfläche, Nährstofffracht und Nährstoffretention (Denitrifikation) nach BEHRENDT et al. (1999). 650 t N a-1 durch zusätzliche Retentionsfläche in Sandau der Elbe entzogen.
--&gt; keine Daten selbst gemessen (aus Literatur und Berechnung)
</t>
  </si>
  <si>
    <t xml:space="preserve">Für Kläranlagen: Stoffbezogenen Kosten der Stickstoffentfernung nach GRÜNEBAUM (1993): Investitions- und Betriebskosten einzelner Verfahrensstufen und die in den einzelnen Stufen erfahrene Stoffumwandlung bzw. -elimination (Wirkungsgrade) für verschiedene Anschlussgrößen für mittlere kommunale Verhältnisse (= 100.000 Einw.), d.h. Investitionskosten: 600-800 DM (normale Abwasserreinigung), Maximalforderung 42,5 €/Einw. (davon Denitrifikation 7.3-23.5 €/Einw.); Betriebskosten: 40-60 DM (normale Abwasserreinigung), 0.15-2.4 €/Einw. (weitergehende Anforderungen)
</t>
  </si>
  <si>
    <t>Annahmen ökonomische Bewertung: 
Szenario Kläranlage, Annahmen: Grenzwertkosten 7,7 € kg-1 N (Stickstoffentfernung); 650 kg ha-1 a-1 Denitrifikationsrate in Auen; Kläranlagenreinigungstufe für Trinkwasseraufbereitung nicht berücksichtigt; nur Effekte berücksichtigt während der zeitlich begrenzten Überschwemmungsperiode (Veränderung des Denitrifikationspotentials steht in Zusammenhang mit Dauer und Häufigkeit der Überschwemmung); Bei Betrachtung der verschiedenen Anwendungsfälle die Ersatzkostenmethode in Bezug auf die ökologische Leistung ‚Verbesserung der Wasserqualität’ der gebräuchlichste Ansatz und trotz der methodischen Probleme auch der geeigneteste zu sein scheint.".
Annahmen ökologische Bewertung:
Die Nährstofffracht ist das Ergebnis der Bilanz der Summe aller Einträge (aus diffusen und punktuellen Quellen) und der Summe aller Retentionsprozesse. Explizite Denitrifikationsraten liegen nicht zu Grunde, da nicht alle Prozesse, d.h. die Sedimentation und Denitrifikation im Einzelnen, durch das verwendete Model identifiziert bzw. quantifiziert werden können!!!</t>
  </si>
  <si>
    <t>Deichrückverlegung und Wiedervernässung zusätzlicher Überschwemmungsauen (Renaturierung von Flussauen) um 18.66-6.9 qkm</t>
  </si>
  <si>
    <t>https://www.hs-rottenburg.net/fileadmin/user_upload/Forschung/Forschungsprojekte/Management/Wert-Feuchtgebiete/Abschlussbericht-Oekonomischer-Wert-Feuchtgebiete.pdf</t>
  </si>
  <si>
    <t>Erholungswert</t>
  </si>
  <si>
    <t>Bodenseekreis</t>
  </si>
  <si>
    <t>Bodensee</t>
  </si>
  <si>
    <t>€/a</t>
  </si>
  <si>
    <t>sehr grobe Methode; keine Unterscheidung zwischen veschiedenen Einflussfaktoren; nur auf Bodensee anwendbar</t>
  </si>
  <si>
    <t>Rajmis, S., J. Barkmann, R. Marggraf (2010): Pythias Rache: zum ökonomischen Wert ökologischer Risikovorsorge. Gaia 19/2: 114-121</t>
  </si>
  <si>
    <t>nicht auffindbar</t>
  </si>
  <si>
    <t>http://www.bfn.de/fileadmin/BfN/wasser/Dokumente/BR-gepr-Gesell_Nutz_Gewaes_Auen_barrirefre.pdf</t>
  </si>
  <si>
    <t>Dieter, M. (2013): Forstwirtschaft wieder auf Rekordniveau - Produktion und Gewinn deutlich gestiegen. Ergebnisse der Forstwirtschaftlichen Gesamtrechnung 2011. Holz-Zentralblatt 139(2): 43.</t>
  </si>
  <si>
    <t>TEEB DE ÖSL in Wäldern</t>
  </si>
  <si>
    <t>Primärwert Jagdstrecke</t>
  </si>
  <si>
    <t>2012/2013</t>
  </si>
  <si>
    <t>https://www.jagdverband.de/sites/default/files/4811_A5_stat_03_primaerwert.pdf</t>
  </si>
  <si>
    <t>nicht Deutschland (Frankreich)</t>
  </si>
  <si>
    <t>Schweiz</t>
  </si>
  <si>
    <t>In Brandenburg sind dies die Kreise Ostprignitz-Ruppin, Oberhavel, Barnim und Uckermark; in Mecklenburg-Vorpommern sind es die Landkreise Güstrow, Demmin, Müritz, Mecklenburg-Strelitz, Uecker-Randow sowie die Stadt Neubrandenburg</t>
  </si>
  <si>
    <t>allgemeine Bevölkerung</t>
  </si>
  <si>
    <t>Insgesamt betrachtet sind bei den hier betrachten soziodemographischen Merkmalen keine wesentlichen Abweichungen der Stichprobe von den Vergleichswerten der Bundesländer festzustellen.</t>
  </si>
  <si>
    <t>Betretungsmöglichkeit = Erholung</t>
  </si>
  <si>
    <t>Landschaftsbilder</t>
  </si>
  <si>
    <t>Unterscheidung zwischen Sommer und Winter bzw. Randlage/Zentrallage (Nähe zum Wald)</t>
  </si>
  <si>
    <t>versch. Landnutzungsvarianten</t>
  </si>
  <si>
    <t>OK</t>
  </si>
  <si>
    <t>Küpker, M., P. Elsasser (2005): SOZIOÖKONOMISCHE BEWERTUNG VON MAßNAHMEN ZUR ERHALTUNG UND FÖRDERUNG DER BIOLOGISCHEN VIELFALT DER WÄLDER IN DEUTSCHLAND (VOLKSWIRTSCHAFTLICHER TEIL), in: KÜPKER, M., KÜPPERS, J.-G., ELSASSER, P., THOROE, C. (HRSG.), 2005. Sozioökonomische Bewertung von Maßnahmen zur Erhaltung und Förderung der biologischen Vielfalt der Wälder. BFH. Arbeitsbericht des Instituts für Ökonomie 2005/01, Hamburg.</t>
  </si>
  <si>
    <t>Biodiversitätsschutzprogramm</t>
  </si>
  <si>
    <t>Schutzmaßnahmen in vorhandenen Wäldern</t>
  </si>
  <si>
    <t>Beschreibung der Maßnahmen, Abfrage der Zahlunsbereitschaft</t>
  </si>
  <si>
    <t>keine Bewertung einzelner ÖSL</t>
  </si>
  <si>
    <t>Hampicke, U.; Schäfer, A. (1997): Forstliche, finanzmathematische und ökologische Bewertung des Auwalds Isarmündung. Berlin: Schriftenreihe des IÖW 117/97. 93 S.</t>
  </si>
  <si>
    <t>Bodenwert</t>
  </si>
  <si>
    <t>Auwald Isarmündung</t>
  </si>
  <si>
    <t>Pappeln (weich Hölzer)</t>
  </si>
  <si>
    <t>Inwertsetzung des Auwaldes für Tauschgeschäft mit vergleichbaren forstwirtschaftlich Nutzbaren Gebiet</t>
  </si>
  <si>
    <t>DM Gesamtgebiet (Auenwald Isarmündung)</t>
  </si>
  <si>
    <t>Bodenwerte berücksichtigen verschiedene Beckungs- und Nutzungstypen (Wald, Streuwiesen, Wege, Wasser, Dämme, Äcker)</t>
  </si>
  <si>
    <t>Umrechnung in forstliche Flächenwerte erfolgte gemäß Waldwertermittlungsrichtlinien 1991 (WaldR 91) des Bundesfinanzministeriums</t>
  </si>
  <si>
    <t>Waldwertermittlungsrichtlinie 1991 (WaldR 91) des Bundes, Ermittlung von:
- Bodenwert (forstliche Bodenpreis: 30.000 DM/ha; Wasser, Dämme, Sonstiges: 20.000 DM/ha; Äcker: 81.050 DM/ha)
- den Bestandeswert B
- den Zerschlagungswert Z = F +B
- den Rentierungswert R
- den Verkehrswert V = (2Z + R)/3</t>
  </si>
  <si>
    <t>1) Pappel-Eschen und Mischwaldbestände fiktiv getrennt; genaueren Bestandswerte aus Inventur nicht berücksichtigt, da erst später durchgeführt; 
2) Bodenwerte beruhen auf einer: "...den Auftraggebern vorliegende, umfangreiche Kaufpreissammlung landwirtschaftlicher Flächen aus Veräußerungen in den Regionen Plattling, Osterhofen und Hengersberg. Die Umrechnung in forstliche Flächenwerte erfolgte gemäß WaldR 91, Abschnitt 5... ." (Hampicke, Schäfer 1997).
3) Bestandswerte vereinfacht bestimmt: Gruppierung von ähnlichen Arten (Verwendung des Programms "Silval 3.0" - Bestimmung ähnlicher Abtriebswerte als Grundlage der Gruppierung); sowie bei fehlenden Daten Bestockungsfaktor von eins angenommen, sonst  Bestockungsfaktor nach vereinfachter BLUMEsche Formel; Grundwerte für einzelne Baumarten dem gräfischen Forstamt entnommen
4) Beim Rentierungswert handelt es sich um den mit einem Zinssatz von 4% p.a. (i = 0,04) kapitalisierten Reinertrag.</t>
  </si>
  <si>
    <t>Bayerischen Staatsforstverwaltung, privates bayerisch-österreichisches Forstunternehmen "Gräflich ARCOZinnebergschen Verwaltungen in Moos bei Plattling"</t>
  </si>
  <si>
    <t>andere Hölzer (hart Hölzer: Esche, Eiche, Ulme, Bergahorn, Kirsche, Nuß, Robinie, Linde, Erle, Eisbeere, Birke, Kiefer und Fichte)</t>
  </si>
  <si>
    <t>Bestandswert bzw. Abtriebswerte der Baumarten (forstwirtschaftliche Rodung und Nutzung)</t>
  </si>
  <si>
    <t>Bestandswerte berücksichtigen verschiedene Gruppen von Baumarten (alte und neue Pappelsorten; Eschen-Bergahorn; Eiche-Ulme; Kirsche-Roninie-Nuß; Linde-Erle-Elsbeere-Birke; Fichte; Kiefer)</t>
  </si>
  <si>
    <t>Rentierungswert (Reinertragswert der Baunarten nit einem Zinssatz von 4% p.a.)</t>
  </si>
  <si>
    <t>Beim Rentierungswert handelt es sich um den mit einem Zinssatz von 4% p.a. (i = 0,04) kapitalisierten Reinertrag.</t>
  </si>
  <si>
    <t>Summe aus Bodenwert, Bestandswert und Rentierungswert (Natur, Artenschutz und Landschaft im allgemeinen)</t>
  </si>
  <si>
    <t>Zusatzflächen (überwiegend Weiden, Streuwiesen, Wege, Wasserflächen, Dämme, sonstiges sowie Äcker,)</t>
  </si>
  <si>
    <t xml:space="preserve">Bodenwerte berücksichtigen verschiedene Beckungs- und Nutzungstypen (Wald, Streuwiesen, Wege, Wasser, Dämme, Äcker).
Bestandswerte berücksichtigen verschiedene Gruppen von Baumarten (alte und neue Pappelsorten; Eschen-Bergahorn; Eiche-Ulme; Kirsche-Roninie-Nuß; Linde-Erle-Elsbeere-Birke; Fichte; Kiefer).
</t>
  </si>
  <si>
    <t>Bestandsbewertung von Gehöltz (Weiden) nicht durchgeführt</t>
  </si>
  <si>
    <t>Natur, Artenschutz und Landschaft im allgemeinen</t>
  </si>
  <si>
    <t>Aue, Wald</t>
  </si>
  <si>
    <t>DM/ha/a (Spalte: Geldwert); DM/a (Spalte: min, mitt., max., Gesamtfläche Auwald Isarmündung)</t>
  </si>
  <si>
    <t>Zahlungsbereitschaft für ökologischen Wert (Naturschutz Auwald)</t>
  </si>
  <si>
    <t xml:space="preserve">1) Zahlungsbereitschaft in der Bevölkerung für Naturschutz-Leistungen begründen den ökologischen Wert.
2) Es ist der Bruttowert angegeben, nach Hampicken, Schäfer (1997) muss dieser noch um die Kosten der Flächenbereitstellung für den Naturschutz (entgangengen Einnahmen durch Pappelnutzung) bereinigt werden. 
3) Erholungswert (Spaziergang, Jagen, Fischen) und Zahlungsbereitschaft für einzelner gefärdeter Arten und Biotope aus Bevölkerung nicht im ökologischen Wert enthalten. Nur Wert der Zahlungsbereitschaft der Bevölkerung für den Natur, Artenschutz und Landschaft allgemein. Dieser liegt — umgelegt auf die Fläche ökologischer Vorranggebiete im Umfang von etwa 15% der Landesfläche der Bundesrepublik — nach Schätzungen im Intervall zwischen 800 und 1.800 DM pro ha und Jahr (hier geschätzter Wert, 1000 DM, verwendet, um ökologischen Wert nicht zu überschätzen). </t>
  </si>
  <si>
    <t>76 ökologischen Experten (von 120 angeschriebenen)</t>
  </si>
  <si>
    <t>Befragte: Experten der Fächer Zoologie, Botanik, Pflanzenbiologie, Landschaftspflege, Landschaftsplanung, Wasserbau und Umweltökonomie an Universitäten Bayerns, Baden-Württembergs, der Schweiz und Österreichs schriftlich.
Frage lautete: "Seit Jahren finanziert der Staat Extensivierungsprogramme in der Landwirtschaft. Charakteristisch sind z.B. Ackerrandstreifen- und Feuchtwiesenprogramme mit jährlichen Fördersummen um 500 - 1.000 DM pro Hektar. Sehen Sie bitte einmal von gewissen Mängeln mancher Programme ab und haben Sie nur die im Auge, welche gute Erfolge zeigen. Mit welcher Summe sollte der Staat im Vergleich dazu Ihrer Meinung nach den oben geschilderten Auwald fordern?".</t>
  </si>
  <si>
    <t xml:space="preserve">Fragebogen: Zahlungsempfehlung von Experten für Extensivierungsprogramme in der Landwirtschaft und Schutz ökologischer Vielfalt </t>
  </si>
  <si>
    <t>http://www.sciencedirect.com/science/article/pii/S092180091200122X
doi:10.1016/j.ecolecon.2012.03.008</t>
  </si>
  <si>
    <t>floodplain restoration sites of Elbe</t>
  </si>
  <si>
    <t>floodplain of Elbe</t>
  </si>
  <si>
    <t>relocation of dikes</t>
  </si>
  <si>
    <t xml:space="preserve">1) nutrient retention by floodplain inundation has been studied at various river sites (other robust measures not available)
2) to capture the future nutrient retention capacity of restored floodplain wetlands, we estimate the total retention of a site as the product of the additional average annual inundated area (based on discharge-exceedance and discharge-stage functions) and the specific nutrient retention rate per inundation day. Phosphorus and nitrogen deposition rates are estimated based on literatur review from European rivers: 0.8 kg TP ha−1 day−1 for phosphorus and 1.5 kg TN ha−1 day−1 for nitrogen
3) Major types of intervention to reduce nutrient emissions and improve nutrient retention assumed for: improved sewage treatment in central waste water treatment plants, improved waste water treatment for population not connected to central treatment plants, storm water treatment, agricultural water management, agricultural land management </t>
  </si>
  <si>
    <t>without scenario (two implementation scenarios (with and without) of the proposed floodplain restoration programme; i.e. In the without implementation case, the constraint (X′i,m) on the available average annual inundated floodplain area is set at 0 ha, for the with implementation case the constraint is set at 1718 ha.)
Total project investment costs as a function of the length of the constructed new dike and the restored floodplain area (costs per unit area is best explained by the required length of new dike line per unit area).</t>
  </si>
  <si>
    <t>1) nutrient retention services are estimated based on the replacement cost method: cost values are estimated as the shadow price of floodplain restoration measures in a cost-minimisation model of measures to reduced nutrient loads in the Elbe River basin
2) cost-benefit analysis by facing shadow prices and cost estimates (project investment, opportunity costs in terms of the loss in economic rent from  the initial use of the floodplain)</t>
  </si>
  <si>
    <t>with scenario (two implementation scenarios (with and without) of the proposed floodplain restoration programme; i.e. In the without implementation case, the constraint (X′i,m) on the available average annual inundated floodplain area is set at 0 ha, for the with implementation case the constraint is set at 1718 ha.)
Total project investment costs as a function of the length of the constructed new dike and the restored floodplain area (costs per unit area is best explained by the required length of new dike line per unit area).</t>
  </si>
  <si>
    <t>€ kg TP-1 (marginal load abatement costs)</t>
  </si>
  <si>
    <t>marginal load abatement costs for Phosphor</t>
  </si>
  <si>
    <t>€ kg TN-1 (marginal load abatement costs)</t>
  </si>
  <si>
    <t>marginal load abatement costs for Nitrogen</t>
  </si>
  <si>
    <t xml:space="preserve">without scenario (two implementation scenarios (with and without) of the proposed floodplain restoration programme; i.e. In the without implementation case, the constraint (X′i,m) on the available average annual inundated floodplain area is set at 0 ha, for the with implementation case the constraint is set at 1718 ha.)
Total project investment costs as a function of the length of the constructed new dike and the restored floodplain area (costs per unit area is best explained by the required length of new dike line per unit area).
</t>
  </si>
  <si>
    <t>Shadow price</t>
  </si>
  <si>
    <t>Wald (besonders Fichte)</t>
  </si>
  <si>
    <t>Verlust von Wald bzw. Baumbeständen insbesondere Fichte durch Luftschadstoffe</t>
  </si>
  <si>
    <t>DM/Besucherstunde</t>
  </si>
  <si>
    <t>Simulationsmodell für zukünftige Entwicklung (1984 bis 2060) der Baumart Fichte verwendet und unter Berücksichtigung von Expertenurteilen (Delphi-Verfahren) auf andere Baumarten übertragen. Szenario: Emission und Immission von Schadstoffen unter verbessernden Emissions- und Immissionsauflagen (Trend-Szenario), Rückgang von Schwefeldioxid um ca. 40% / 25% und Stickoxiden um ca. 30% / 35% bis 1990 / 2060. Veränderung Waldfläche nach Szenario: regelmäßig bewirtschaftete Waldfläche reduziert um 800.000 ha (bis 2060).</t>
  </si>
  <si>
    <t xml:space="preserve">Nutzerzeitwertmethode, d.h. der Durchschnittswert je Freizeitstunde auf der Basis der durchschnittlich in der BRD von den Konsumenten für eine Freizeitstunde getätigten Aufwendungen. </t>
  </si>
  <si>
    <t>1) Simulation von Fichtenentwicklung von 1984-2060 durch Szenariomodellierung
2) Ünbertragung von modellierten Werte auf andere Baumarten durch Expertenbefragung entsprechend dem Delphi-verfahren
3) Abschätzung von Zuwachs- und Vorratsschäden sowie monetäre Bewertung 
4) Bewertung von Freizeit- und Erholungsindustrie nach Nutzerzeitwertmethode sowie Optionsnutzen
5) Abschätzung wasserwirtschaftlicher Wirkungen und monetäre Bewertung</t>
  </si>
  <si>
    <t>1984-2060</t>
  </si>
  <si>
    <t>Bewertung von Waldsterben durch Schadstoffemissionen/-immissionen, doch auch veränderte Waldfläche/-volumen und damit verbundenen monetäre Werte abgeleitet 
Produktionsfunktion für die Entwicklung von Fichtebeständen und deren monetäre Bewertung für Holzproduktion vorhanden</t>
  </si>
  <si>
    <t>Befragung (keine weiteren Details)</t>
  </si>
  <si>
    <t xml:space="preserve">Nur 62% der erwerbsfähigen Bevölkerung würde im Zweifel für diesen Optionsnutzen auch zahlen (nach Befragung)
Simulationsmodell für zukünftige Entwicklung (1984 bis 2060) der Baumart Fichte verwendet und unter Berücksichtigung von Expertenurteilen (Delphi-Verfahren) auf andere Baumarten übertragen. Szenario: Emission und Immission von Schadstoffen unter verbessernden Emissions- und Immissionsauflagen (Trend-Szenario), Rückgang von Schwefeldioxid um ca. 40% / 25% und Stickoxiden um ca. 30% / 35% bis 1990 / 2060. Veränderung Waldfläche nach Szenario: regelmäßig bewirtschaftete Waldfläche reduziert um 800.000 ha (bis 2060). </t>
  </si>
  <si>
    <t>Forstwirtschaft</t>
  </si>
  <si>
    <t>Hochwasserhaltung</t>
  </si>
  <si>
    <t>mit Rückgang des Wladbestandes Reduzierung der Interzeptiomsverdunstung und Transpiration somit erhöhter jährlicher Gesamtabfluss; mit Ausnahme von Hochgebirgsstandorten keine Veränderung der Absickerungsverhältnisse; Zunahme der Grundwasserneubildung und Niedrigwasserabflüsse; am Beispiel des Landes Hessen wurden zusätzliche Investitionen für Hochwasserschutz monetarisiert und abschließend auf gesamt BRD übertragen</t>
  </si>
  <si>
    <t>1984-2061</t>
  </si>
  <si>
    <t>Gewässerschutz</t>
  </si>
  <si>
    <t>Einführung von Naturschutzprogrammen</t>
  </si>
  <si>
    <t>€/kg N</t>
  </si>
  <si>
    <t>verschiedene gewässernahe Ökosysteme („Moore“, „Auen“, „Grünland“, „Trockenstandorte“, „Wald“ und „Acker“)</t>
  </si>
  <si>
    <t>Nutzung von Werten aus Literatur, u. a. Osterburg et al. (2007)</t>
  </si>
  <si>
    <t>Gesamtbevölkerung</t>
  </si>
  <si>
    <t>Nitrateinträge (Reduktionspotenziale basierend auf Osterburg et al 2007)</t>
  </si>
  <si>
    <t>Vermeidungskostenansatz generell problematisch; grobe Schätzung von Vermeidungskosten pro Maßnahme</t>
  </si>
  <si>
    <t>keine Bewertung, Niederlande</t>
  </si>
  <si>
    <t>Ergebnisse aus Hampicke et al 1991</t>
  </si>
  <si>
    <t>Tourismus</t>
  </si>
  <si>
    <t>$</t>
  </si>
  <si>
    <t>Analyse des Beitrags des NP-spezifischen Tourismus zur Gesamtwertschöpfung in der Region</t>
  </si>
  <si>
    <t>2003/2005</t>
  </si>
  <si>
    <t>keine Zuweisung zu konkreten ESS möglich</t>
  </si>
  <si>
    <t>fehlende Studie</t>
  </si>
  <si>
    <t>externalities from mere road transport, no consideration of infrastructure issues</t>
  </si>
  <si>
    <t>nur Luftverschmutzung durch Bergbau</t>
  </si>
  <si>
    <t>non</t>
  </si>
  <si>
    <t>79 Flussauen in Deutschland</t>
  </si>
  <si>
    <t>rezente Aue, Fluss</t>
  </si>
  <si>
    <t>Inwertsetzung der Auen</t>
  </si>
  <si>
    <t>€/a (Gesamtfläche)</t>
  </si>
  <si>
    <t>Grundlage der Grenzkostenberechnung: Grenzkosten liegen bei landwirtschaftlichen Strategien für Stickstoff bei 6 Euro/kg N und für Phosphor bei 60 Euro/kg P.
GIS basierte analyse von 1-km Auensegmenten auf Grundlage von bundesweiten Datensätzen</t>
  </si>
  <si>
    <t>1. GIS basierte analyse von 1-km Auensegmenten auf Grundlage von bundesweiten Datensätzen
2. monetäre Bewertung</t>
  </si>
  <si>
    <t>Beachte diese Studie (Mehl et al. 2013 sowie Born, W., Meyer, V., Scholz, M., Kasperidus, H.D., Schulz-Zunkel, C., Hans-Jürgens, B., 2012. Ökonomische Bewertung Ökosystemfunktionen von Flussauen. In: Scholz, M., Mehl, D., Schulz-Zunkel, C., Kasperidus, H.D., Born, W., Henle, K., Ökosystemfunktionen von Flussauen – Analyse und Bewertung von Hochwasserretention, Nährstoffrückhalt, Kohlenstoffvorrat, Treibhausgasemissionen und Habitatfunktion. Naturschutz und Biologische Vielfalt 124: 147-168.) von Originalstudie: M. Scholz, D. Mehl, C. Schulz-Zunkel, H. D. Kasperidus, H. D., W.
Born, K. Henle: Ökosystemfunktionen in Flussauen. Analyse und Bewertung
von Hochwasserretention, Nährstoffrückhalt, Treibhausgas-
Senken-/Quellenfunktion und Habitatfunktion, Schriftenr. Naturschutz
und biologische Vielfalt 124, 257 S., 2012.</t>
  </si>
  <si>
    <t>Phosphorrentention von Auen</t>
  </si>
  <si>
    <t xml:space="preserve">1) Nach der Methode von (Gäthe et al. 1997) wurden für Bodentypen nach der Bodenübersichtskarte (BÜK1000) sowie für Gewässer Denitrifikationsraten zugeordnet und somit der Stickstoffrückhalt in Auen ermittelt. Gesamtretentionspotential beträgt 41860 tN/a in rezenten Auen. Stickstoffretentionspotenzial der größten Auen als Diagramm in Studie vorhanden.
2) Der Phosphorrückhalt wurde über Sedimentationsraten abgeleitet, die auf Rauigkeitsbeiwerten und aus der Literatur abgeleiteten Faustzahlen basieren. Phosphorretention beträgt 1200 tP/a in rezenten Auen. </t>
  </si>
  <si>
    <t>GIS basierte analyse von 1-km Auensegmenten auf Grundlage von bundesweiten Datensätzen</t>
  </si>
  <si>
    <t>Treibhausgasemissionen</t>
  </si>
  <si>
    <t>bereits in Born, W., Meyer, V., Scholz, M., Kasperidus, H.D., Schulz-Zunkel, C., Hans-Jürgens, B., 2012. Ökonomische Bewertung Ökosystemfunktionen von Flussauen. In: Scholz, M., Mehl, D., Schulz-Zunkel, C., Kasperidus, H.D., Born, W., Henle, K., Ökosystemfunktionen von Flussauen – Analyse und Bewertung von Hochwasserretention, Nährstoffrückhalt, Kohlenstoffvorrat, Treibhausgasemissionen und Habitatfunktion. Naturschutz und Biologische Vielfalt 124: 147-168.</t>
  </si>
  <si>
    <t>Zusammenfassung
Der Beitrag stellt zusammenfassend Ergebnisse einer bundesweiten
Analyse und Bewertung von vier zentralen Ökosystemfunktionen
und -leistungen großer Flussauen vor, die andernorts
ausführlich als Studie veröffentlicht wurden. Erstmalig wurden
die vier Auenfunktionen (1) Hochwasserretention, (2) Nährstoffrückhalt,
(3) Kohlenstoffvorrat/Treibhausgasemissionen
und (4) Habitatfunktion mit Hilfe spezifischer Methoden als
Ökosystemleistungen abschätzend quantifiziert und soweit möglich
monetär in Wert gesetzt.
Die Ergebnisse zeigen, dass nur intakte Flusslandschaften ökologisch
funktionsfähig sind und dabei auch erhebliche ökonomische
Vorteile für die Gesellschaft mit sich bringen. Die 79 untersuchten
Flussauen besitzen durch ihre noch in das Überschwemmungsregime
einbezogenen Flächenanteile (rezente Auen) beispielsweise
ein aktuelles Gesamtpotenzial für den Rückhalt von
Stickstoff von bis zu 42.000 t/a und für den Phosphorrückhalt
von bis zu 1.200 t a/a. Dies entspricht einem Wert an Reinigungsleistung
von ca. 500 Mio. Euro pro Jahr. Damit wird vor
allem deutlich, welches enorme Potenzial in Maßnahmen zur
Verbesserung des Auenzustandes, insbesondere im Hinblick auf
eine Rückgewinnung von naturnaher Überschwemmungsfläche
liegt. Die Bewertung der Ökosystemfunktionen und -leistungen
von Flussauen erfährt daher gerade im Hinblick auf die Umsetzung
europäischer Richtlinien des Gewässer-, Hochwasser- und
Naturschutzes sowie im Hinblick auf die nationale Strategie zur
biologischen Vielfalt eine große Bedeutung.</t>
  </si>
  <si>
    <t xml:space="preserve">Schäfer, A.: Moore und Euros – die vergessenen Millionen, Archiv für Forstwesen und Landschaftsökologie 43(4), S. 156–160, 2009. </t>
  </si>
  <si>
    <t xml:space="preserve">gute ökol.-ökon. Verbindung (Quantifizierung von Treibhausgasreduktionspotentialen von Mooren in Deutschland, z.B. für Wiedervernässung, Neuwaldbildung etz.)
Diskutiert Schätzwerte vorheriger Methodenkonventionen (Anwendbarkeit und Grenzen)
</t>
  </si>
  <si>
    <t>Hainich</t>
  </si>
  <si>
    <t>16000 ha</t>
  </si>
  <si>
    <t>Lokalbevölkerung</t>
  </si>
  <si>
    <t>Kohlenstoffbindung</t>
  </si>
  <si>
    <t>weniger Gefahren durch invasive Pflanzen</t>
  </si>
  <si>
    <t>zusätzliche Naturschutzmaßnahmen</t>
  </si>
  <si>
    <t>Widerstandskraft (Stabilität, Resilienz) gegen Stürme etc.</t>
  </si>
  <si>
    <t>Widerstandskraft (Stabilität, Resilienz) gegen unbekannte Gefahren</t>
  </si>
  <si>
    <t>€/Person/Jahr</t>
  </si>
  <si>
    <t>face-to-face; Sonderabgabe als Zahlungsverhikel</t>
  </si>
  <si>
    <t>klassisches CE</t>
  </si>
  <si>
    <t>Mulde-Gebiet</t>
  </si>
  <si>
    <t>Aufforstung</t>
  </si>
  <si>
    <t>Market-Stall-Ansatz; Steuererhöhung als Zahlungsvehikel</t>
  </si>
  <si>
    <t>Diskussionsgruppen zur Präferenzbildung, dann klassisches CE</t>
  </si>
  <si>
    <t>hochwertige CE-Studie; ungewöhnliche Umweltgüter bewertet</t>
  </si>
  <si>
    <t>hochwertige CE-Studie</t>
  </si>
  <si>
    <t>Landschaftsästhetik</t>
  </si>
  <si>
    <t>Wasserqualität in Flüssen</t>
  </si>
  <si>
    <t>Kohlenstoffbindung (WTP per NYC-Frankfurt-Flugäquivalent)</t>
  </si>
  <si>
    <t>% Waldanteil (WTP per %)</t>
  </si>
  <si>
    <t>Nitratkonzentrationen in Gewässern (WTP für Veränderung von hoher zu mäßgier Belastung)</t>
  </si>
  <si>
    <t>keine Bewertung, nur relative Präferenzrankings</t>
  </si>
  <si>
    <t>Der Beitrag stellt zusammenfassend Ergebnisse einer bundesweiten Analyse und Bewertung von vier zentralen Ökosystemfunktionen und -leistungen großer Flussauen vor, die andernorts ausführlich als Studie veröffentlicht wurden. Erstmalig wurden die vier Auenfunktionen (1) Hochwasserretention, (2) Nährstoffrückhalt, (3) Kohlenstoffvorrat/Treibhausgasemissionen und (4) Habitatfunktion mit Hilfe spezifischer Methoden als Ökosystemleistungen abschätzend quantifiziert und soweit möglich monetär in Wert gesetzt. Die Ergebnisse zeigen, dass nur intakte Flusslandschaften ökologisch funktionsfähig sind und dabei auch erhebliche ökonomische Vorteile für die Gesellschaft mit sich bringen. Die 79 untersuchten Flussauen besitzen durch ihre noch in das Überschwemmungsregime einbezogenen Flächenanteile (rezente Auen) beispielsweise ein aktuelles Gesamtpotenzial für den Rückhalt von Stickstoff von bis zu 42.000 t/a und für den Phosphorrückhalt von bis zu 1.200 t a/a. Dies entspricht einem Wert an Reinigungsleistung von ca. 500 Mio. Euro pro Jahr. Damit wird vor allem deutlich, welches enorme Potenzial in Maßnahmen zur Verbesserung des Auenzustandes, insbesondere im Hinblick auf eine Rückgewinnung von naturnaher Überschwemmungsfläche liegt. Die Bewertung der Ökosystemfunktionen und -leistungen von Flussauen erfährt daher gerade im Hinblick auf die Umsetzung europäischer Richtlinien des Gewässer-, Hochwasser- und Naturschutzes sowie im Hinblick auf die nationale Strategie zur biologischen Vielfalt eine große Bedeutung.</t>
  </si>
  <si>
    <t>Auen</t>
  </si>
  <si>
    <t>Nitrat- und Phosphorretention (41860 t/a bzw. 1200 t/a)</t>
  </si>
  <si>
    <t>6 €/kg N und 60 €/kg P</t>
  </si>
  <si>
    <t>Berechnung der Nährstoffretention durch alle Flüsse und Auen Deutschlands, Multiplizierung mit Grenzschadensätzen</t>
  </si>
  <si>
    <t>Herkunft der Grenzkostenschätzungen unklar; Ersatzkostenmethode umstritten</t>
  </si>
  <si>
    <t>Im Mittelpunkt der Studie steht die monetäre Bewertung kleinklimatischer Leistungen des Waldes für angrenzende Weinbaubetriebe. Diese Schutzleistung wird von Forstbetrieben kostelos bereitgestellt. Sie bewirkt auf Ebene der weinanbauenden Unternehmen eine Qualitätssicherung der produzierten Weinsorten und bewahrt sie so vor mit Kaltlufteinbrüchen einhergehenden Umsatzeinbußen. Am Beispiel zweier an Obermosel und Saar gelegener Weinbaudomänen wird die so vermiedene jährliche Umsatzeinbuße durch Sortimentsverschiebungen simuliert und als Zahlungsbereitschaft der Weinbaubetriebe für die Schutzleistung des Waldes identifiziert.</t>
  </si>
  <si>
    <t>kleinklimatische Regulation</t>
  </si>
  <si>
    <t>Umsatzeinbußen bei Waldfehlen</t>
  </si>
  <si>
    <t>Vergleich simulierter Umsätze unter Annahme von Sortenwechsel (ohne Wald) mit tatsächlich realisierten Umsätzen</t>
  </si>
  <si>
    <t>Weinwirte</t>
  </si>
  <si>
    <t>1974-1993</t>
  </si>
  <si>
    <t>Ersatzkostenmethode umstritten</t>
  </si>
  <si>
    <t>Nettounternehmensgewinn Forst</t>
  </si>
  <si>
    <t>bereits vorhanden: Hampicke, U. et al. Kosten- und Wertschätzung des Arten- und Biotopenschutzes, Bericht 3/91 des Umweltbundesamts, Berlin 1991</t>
  </si>
  <si>
    <t>keine Differenzierung von Verlustkosten der Fischerei infolge von baulichen Veränderungen von natürlichen Gewässerstrukturen (veränderte Landnutzungsform, Begradigung von Flussläufen, etz.)</t>
  </si>
  <si>
    <t xml:space="preserve">Zahlungsbereitschaft zur Zufriedenheit mit Umweltqualität ohne Ausweisung von konkreten Ökosystemen; Untersuchung des embedding effects </t>
  </si>
  <si>
    <t>Untersuchung des embedding effects: Eine Addition isoliert erhobener Zahlungsbereitschaftsangaben berücksichtigt nicht, dass die simultan ermittelte Zahlungsbereitschaft für die Verminderung mehrerer Umweltschäden normalerweise geringer ausfällt</t>
  </si>
  <si>
    <t>status quo von Wert von Feuchtgebieten unter teilweiser forstwirtschaftlicher Nutzung
Zahlungsbereitschaft des Staates: Analyse der staatlichen Zahlungsbereitschaft in Gestalt der effektiven Staatsausgaben für den Naturschutz oder verbindlicher Programme analysiert aber nicht in Tab genannt (sollen genannt werden?) Fördersätze in der Landwirtschaft (z.B. für Grünlandextensivierung, für Ökowiesen, Streuobstwiesen, etz.), Forstwirtschaft (Kompensationszahlungen für nicht-Nutzung von Wäldern) als Maß für die Zahlungsbereitschaft des Staates für den Naturschutz vorhanden.
--&gt; keine Bewertung der ökologischen Qualität des Auwaldes Isarmündung, sondern Wertschätzung durch Befragungen zu seinem sonstigen Leistungen z.B. Wert des Verzichts auf mögliche Holznutzung (gemessen an Reinertrag der Nutzung von Pappelkulturen) als Kompensationszahlung zum Erhalt des Biotops (=Wert des Erhaltes von ökologischer Vielfalt) 
Unsicherheiten: "embedding effect" (Zahlungsbereitschaft für Schutz einzelner Arten meist nicht in Kontext aller gefährdeter Arten gesehen - überhöhte Werte) und "warm glowing effect" (altruistisches Verpflichtungsgefühl spornt zur Zahlungsbereitschaft, eine "gute Tat", an, wohin die Zahlungsbereitschaft fließt und wie hoch diese ist hängt von der Erhebungsreihenfolge ab; wer für arme Kinder und bedrohte Volksstämme zahlte hat kaum was für gefährdete Frösche über) berücksichtigen. Diese beschreiben Grenzen der "Contingent Valuation"
Ausführliche Beschreibung und Exemplarisierung der Diskont-Problematik (ökonomisches Risiko und Unsicherheiten lassen sich - wenn nicht die statistischen Umstände zu etwas anderem zwingen, korrekt durch eine einfache Erhöhung des Diskontsatzes berücksichtigen (vgl. u.a. REED 1992).</t>
  </si>
  <si>
    <t>Schulz, Wicke, Der ökonomische Wert der Umwelt. Ein Überblick über den Stand der Forschung zur Schätzung des Nutzens umweltpolitischer Maßnahmen auf der Basis verhinderter Schäden in der Bundesrepublik Deutschland. In ZfU 1987, S. 109-155, hier S. 151</t>
  </si>
  <si>
    <t>keine eigene Bewertung; eigene Erhebung zu Zahlungsbereitschaft Luftqualität generell, zahlreiche Schadenskosten zu Luftverschmutzung, Wasserverschmutzung, Bodenbelastung; Lärm und Folgen auf Mensch, Baumaterialien, Tierarten, Freilandvegetation, Wald etz.</t>
  </si>
  <si>
    <t>Unsicherheiten von Zahlungsbereitschafen: Wenn man die Befragt glauben lässt, dass man sie nicht in die Höhe ihrer geäußerten Zahlungsbereitschaft zur Finanzierung heranzieht, dann werden sie eine höhere als ihre echte Zahlungsbereitschaft angeben.</t>
  </si>
  <si>
    <t xml:space="preserve">The increasing reduction of wetlands such as riparian areas is regarded as a serious loss due to their 
high  ecological  value.  A  growing  need  for  the  assessment  of  wetland  values  and  the  beneficial  
ecosystem services they provide is noted. An overview of recent studies using different approaches to 
assign  monetary  values  to  different  valuable  functions  is  given.  In  a  case  study  of  the  river  Elbe  in  
Germany  the  function  of  flood  plains  as  nutrient  sinks  to  improve  water  quality  is  considered.  The  
value of these services is assessed in monetary terms using the replacement cost approach, considered 
the  most  appropriate  in  this  case.  Besides  methodological  questions,  the  suitability  of  monetary  
valuation in river basin management is discussed
. </t>
  </si>
  <si>
    <t xml:space="preserve">bereits vorhanden: englische Version  von Dehnhardt, A. (2002): Der ökonomische Wert der Elbauen als Nährstoffsenke: Die indirekte Bewertung ökologischer Leistungen. In: Dehnhardt, A. &amp; Meyerhoff, J. (Hrsg.): Nachhaltige Entwicklung der Stromlandschaft Elbe. Vauk-Verlag, Kiel. </t>
  </si>
  <si>
    <t>€/year value of the nitrogen retention in catchment area</t>
  </si>
  <si>
    <t>€ value of the nitrogen retention in catchment area over a prospected period of 20 years</t>
  </si>
  <si>
    <t>€/m2 for mean value of blocks located within 400m of an open space</t>
  </si>
  <si>
    <t>€/m2 for mean value of blocks located further than 400m of an open space</t>
  </si>
  <si>
    <t xml:space="preserve">Köbbing, J. F., M. Groth, G. von Oheimb (2012) Klimaschutz durch Moorrenaturierung : Ansätze zur ökonomischen Bewertung. Ibidem-Verlag, Stuttgart.  </t>
  </si>
  <si>
    <t>Moor</t>
  </si>
  <si>
    <t>Wiederherstellung von Feuchtgebieten (Kosten und Nutzen von Renaturierung)</t>
  </si>
  <si>
    <t>Sehr gute Beschreibung der Umwandlungsprozesse bzgl. Moorrenatur als Kohlenstoffsenke</t>
  </si>
  <si>
    <t>Erholungsfunktion der Ackerflächen</t>
  </si>
  <si>
    <t>Industriegebietsausweisung Schichauweg, Berlin</t>
  </si>
  <si>
    <t>16 ha Ackerland</t>
  </si>
  <si>
    <t>direkt geäußerte Zahlungsbereitschaft
Willingness to pay (WTP)</t>
  </si>
  <si>
    <t>Konsumentenrente (Netto-Nutzen): Differenz zwischen tatsächlicher Kosten und geschätzter maximaler Zahlungsbereitschaft</t>
  </si>
  <si>
    <t xml:space="preserve">49 Besucher des natürlichen Untersuchungsgebietes sowie 64 Besucher eines nahen Freizeitparkes wurden befragt (gesamt 113 Personen). Monetäre Zahlungsbereitschaften wurden verglichen.
Frage an Erholungssuchende: Würden Sie ein Eintrittsgeld für diese Freizeit- und Erholungsfläche zahlen, um sie vor einer Bebauung zu schützenb? Wieviel DM würden Sie maximal zahlen?
</t>
  </si>
  <si>
    <t>49 Personen (Besucher des Gebietes)</t>
  </si>
  <si>
    <t>Erholungssuchende / Besucher des Freizeitparks</t>
  </si>
  <si>
    <t>Sehr gute Qualität</t>
  </si>
  <si>
    <t>Zahlungsbereitschaft der Berliner Bevölkerung für ein Artenschutzprogramm für ganz Berlin</t>
  </si>
  <si>
    <t>67 Studenten der Informatik wurden nach ihrer Bereitschaft für Verzicht befragt: Auf welches Äquivalent an Realeinkommen würden Sie maximal verzichten, damit das Kernprogramm zum Artenschutz verwirklicht werden kann?</t>
  </si>
  <si>
    <t>67 Personen</t>
  </si>
  <si>
    <t>Bewohner Berlins</t>
  </si>
  <si>
    <t xml:space="preserve">67 Studenten der Informatik wurden nach ihrer Bereitschaft für Verzicht befragt: Auf welches Äquivalent an Realeinkommen würden Sie maximal verzichten, damit das Kernprogramm zum Artenschutz verwirklicht werden kann? Der Wert wurde auf die Gesamtbevölkerung von Berlin (1490004 Einwohner) für eine Periode von 20 Jahren hochgerechnet. Der Wert wurde um 40% nach unten korrigiert, da von einer generellen Überschätzung der Zahlungsbereitschaft ausgegangen wird. Kosten verschiedener Naturschutzmaßnahmen wurden ebenfalls berücksichtigt.  </t>
  </si>
  <si>
    <t>4 ha Baumschulfläche</t>
  </si>
  <si>
    <t>städtische Grünfläche / Baumschulfläche</t>
  </si>
  <si>
    <t>Grünfläche/Baumschulfläche in Industriegebiet</t>
  </si>
  <si>
    <t xml:space="preserve">Löwenstein 1994. Reisekostenmethode und Bedingte Bewertungsmethode als Instrumente zur monetären Bewertung der Erholungsfunktion des Waldes - Ein ökonomischer und ökonometrischer Vergleich. Schriften zur Forstökonomie. J.D. Sauerländer's Verlag, Frankfurt/Main. </t>
  </si>
  <si>
    <t>Recreation / Erholungswert</t>
  </si>
  <si>
    <t>Southern Harz / Südharz</t>
  </si>
  <si>
    <t>Unterschiedliche Annahmen bzgl. der Reisekostenmethode wurden getestet. Reisekosten unterscheiden sich zwischen 0,127 DM/km und 0,527 DM/km</t>
  </si>
  <si>
    <t>659 Besucher</t>
  </si>
  <si>
    <t>Besucher der Region Südharz</t>
  </si>
  <si>
    <t>399 Haushalte mit 662 Haushaltsmitgliedern; 318 Haushalte mit 540 Haushaltsmitgliedern zeigten eine positive Zahlungsbereitschaft.</t>
  </si>
  <si>
    <t xml:space="preserve">Steffens, Rolf 1976. Beiträge zur ökonomischen Bewertung der landeskulturellen und sozialen Leistungen des Waldes. Fakultät für Bau-, Wasser- und Forstwesen. TU-Dresden. 
</t>
  </si>
  <si>
    <t>Bewertung ist schwer in das Jahr 2016 übertragbar. Bewertung in Ost-Mark auf der Grundlage von Gebrauchswertzahlen, welche auf den heutigen Kontext schwer übertragbar sind.</t>
  </si>
  <si>
    <t>Ost-Sachsen</t>
  </si>
  <si>
    <t>Lahn-Dill-Berggebiet</t>
  </si>
  <si>
    <t>verschiedene</t>
  </si>
  <si>
    <t>Nitratkonzentrationen</t>
  </si>
  <si>
    <t>Erda, Artenschutzprogramm 1; mehrfach-begrenzte polytome Abfrage; face-to-face</t>
  </si>
  <si>
    <t>Erda, Artenschutzprogramm 2; mehrfach-begrenzte polytome Abfrage; face-to-face</t>
  </si>
  <si>
    <t>Eibelshausen, Artenschutzprogramm 1; mehrfach-begrenzte polytome Abfrage; face-to-face</t>
  </si>
  <si>
    <t>Eibelshausen, Artenschutzprogramm 2; mehrfach-begrenzte polytome Abfrage; face-to-face</t>
  </si>
  <si>
    <t>hypothetisches Szenario, Trinkwasserprogramm 1; mehrfach-begrenzte polytome Abfrage; face-to-face</t>
  </si>
  <si>
    <t>hypothetisches Szenario, Trinkwasserprogramm 2; mehrfach-begrenzte polytome Abfrage; face-to-face</t>
  </si>
  <si>
    <t>landwirtschaftliches Szenario, Trinkwasserprogramm 1; mehrfach-begrenzte polytome Abfrage; face-to-face</t>
  </si>
  <si>
    <t>landwirtschaftliches Szenario, Trinkwasserprogramm 2; mehrfach-begrenzte polytome Abfrage; face-to-face</t>
  </si>
  <si>
    <t>qualitativ hochwertige Studie</t>
  </si>
  <si>
    <t>Habitat für Carduelis chloris</t>
  </si>
  <si>
    <t>Habitat für C. cornix und Pica pica</t>
  </si>
  <si>
    <t>face-to-face; Bezahlkarte; mit Revisionsmöglichkeit, Abfrage der Gründe für 0-WTPs</t>
  </si>
  <si>
    <t>online; Bezahlkarte; mit Revisionsmöglichkeit, Abfrage der Gründe für 0-WTPs</t>
  </si>
  <si>
    <t>135000 ha</t>
  </si>
  <si>
    <t>3200 ha</t>
  </si>
  <si>
    <t>Werte für Sommer</t>
  </si>
  <si>
    <t>Berchtesgarden</t>
  </si>
  <si>
    <t>Müritz</t>
  </si>
  <si>
    <t>322 qkm</t>
  </si>
  <si>
    <t>209 qkm</t>
  </si>
  <si>
    <t>Avelsbach</t>
  </si>
  <si>
    <t>Serrig</t>
  </si>
  <si>
    <t>€/HH/a für Verbesserung von &gt;75 mg/l zu &lt;10 mg/l</t>
  </si>
  <si>
    <t>€/HH/a für Anstieg von 210 auf 850 Arten</t>
  </si>
  <si>
    <t>€/HH/a für Veränderung von Wald zu 2 ha Schlaggröße</t>
  </si>
  <si>
    <t>Gutow, S.; Schröder, H. (2000): Zur monetären Bewertung des Arten- und Biotopschutzes des Waldes, in: Bergen, V. (Hrsg.): Ökonomische Analysen von Schutz-, Erholungs- und Rohholzleistungen des Waldes in Rheinland-Pfalz. Mainz: LFV Rheinland-Pfalz. S. 59-84.</t>
  </si>
  <si>
    <t>Gutow, S.; Schröder, H. (2000): Zur monetären Bewertung der Zuwächse an stehenden Holzvorräten in Rheinland-Pfalz, in: Bergen, V. (Hrsg.): Ökonomische Analysen von Schutz-, Erholungs- und Rohholzleistungen des Waldes in Rheinland-Pfalz. Mainz: LFV Rheinland-Pfalz. S. 131-170</t>
  </si>
  <si>
    <t>Gutow, S. (2000): Zur Ermittlung impliziter Preise für Walderholung im Pfälzerwald, in: Bergen, V. (Hrsg.): Ökonomische Analysen von Schutz-, Erholungs- und Rohholzleistungen des Waldes in Rheinland-Pfalz. Mainz: LFV Rheinland-Pfalz. S. 85-106.</t>
  </si>
  <si>
    <t>134000 ha</t>
  </si>
  <si>
    <t>Hedonic Producers' Surplus</t>
  </si>
  <si>
    <t>Wert als Beitrag des Waldes zu Gewinnen touristischer Unternehmen (Pensionen, Hotels etc)</t>
  </si>
  <si>
    <t>Regressionsmodell mit verschiedenen den Gewinn beeinflussenden Faktoren (Sportstätten, Zimmerzahlen, DEHOGA-Sterne…)</t>
  </si>
  <si>
    <t>DM/zusätzliche 400 ha Waldfläche</t>
  </si>
  <si>
    <t>20 Betriebe</t>
  </si>
  <si>
    <t>Touristen/Übernachtungsanbieter</t>
  </si>
  <si>
    <t>keine Unterscheidung zwischen verschiedenen Teilaspekten möglich</t>
  </si>
  <si>
    <t>Kastellaun</t>
  </si>
  <si>
    <t>Beitrag zur Konsumenten- und Produzentenrente des örtlichen Trinkwasserversorgers</t>
  </si>
  <si>
    <t>systematische Unterschätzung durch partialanalytische Betrachtung</t>
  </si>
  <si>
    <t>Trinkwasserversorger Kostendecker; natürliches Monopol; geringe Preiselastizität der Nachfrage</t>
  </si>
  <si>
    <t>Berechnung der Konsumenten- und Produzentenrente unter Berücksichtigung der Filtrationsleistung des Waldes</t>
  </si>
  <si>
    <t>Bevölkerung der Region</t>
  </si>
  <si>
    <t>keine Bewertung, sondern nur Analyse von Veränderungen im Waldvermögen</t>
  </si>
  <si>
    <t>Waldumbau</t>
  </si>
  <si>
    <t>Biotope für gefährdete und geschützte Arten</t>
  </si>
  <si>
    <t>Altersstruktur der Wälder</t>
  </si>
  <si>
    <t>Landschaftliche Vielfalt</t>
  </si>
  <si>
    <t>konservative Schätzung für CO2 Senke durch Moorrenaturierung: 30.000 kg CO2-äq ha-1 a-1 (aus Schäfer 2005: Umweltverträgliche Erlenwirtschaft auf wieder vernässten Niedermoorstandorten. Beiträge für Forstwirtschaft und Landschaftsökologie 39: S. 165-171.)</t>
  </si>
  <si>
    <t>siehe Matzdorf, B. und M. Reutter 2014</t>
  </si>
  <si>
    <t>Matzdorf, B. und M. Reutter 2014. Leistungen des Grünlandes – eine Auseinandersetzung mit dem Konzept der Ökosystemleistungen im Bereich der Landwirtschaft. Kapitel 1.4 In: Schröter-Schlaack et al. (Hrsg.) (2014): Der Nutzen von Ökonomie und Ökosystemleistungen für die Naturschutzpraxis. Workshop IV: Landwirtschaft.  BfN-Skripten 359. BfN, Bonn. S. 45-60.</t>
  </si>
  <si>
    <t>Vor diesem Hintergrund wenden wir in diesem Beitrag den Ökosystemleistungsansatz am Beispiel des Grünlandes auf landwirtschaftlich geprägte Ökosysteme an. Wir beginnen mit einer Auseinandersetzung mit dem Begriff „Ökosystemleistungen“, bezogen auf einen land-wirtschaftlich geprägten Landschaftsbestandteil, das Grünland (1.4.2). Darauf folgt eine bei-spielhafte Bewertung zwei ausgewählter Leistungen des Grünlandes (1.4.3 und 1.4.4). Ab-schließend nutzen wir die durchgeführte monetäre Bewertung, um die Option einer wertbe-zogenen Prämie für Agrarumweltmaßnahmen zu diskutieren, welche eine sehr wichtige Rolle im Rahmen der Förderung und Entwicklung des ländlichen Raums spielen (DG AGRICULTURE AND RURAL DEVELOPMENT 2009).</t>
  </si>
  <si>
    <t>national</t>
  </si>
  <si>
    <t>€/ha/a Zahlungsbereitschaft für das Teilprogramm Grünland für Biodiversitätsschutz</t>
  </si>
  <si>
    <t>"Als Zahlungsbereitschaft der Gesamtbevölkerung Deutschlands für das Teilprogramm Grün-land wurde ein Gesamtwert von minimal 1,35 Mrd. €/a bis maximal 5,00 Mrd. €/a ermittelt (MEYERHOFF et al. 2012)." … "Bezieht man nun die Wertespanne des Teilprogramms Grünland auf den für das Maßnah-menpaket relevanten Flächenumfang, ergibt sich ein Wert von minimal 682 €/ha/a bis maxi-mal 2.525 €/ha/a. Diese Summe stufen wir als einen an der Nachfrage orientierten, mittleren Wert für alle Maßnahmen des Grünland-Teilprogramms ein und damit auch als einen mittle-ren, nachfrageorientierten Wert für einen Hektar artenreiches Grünland (Tab. 4). Rechnet man diesen Wert auf den aktuellen Umfang des HNV-Grünlandes, ergibt sich ein Gesamtwert des HNV-Grünlandes in Deutschland von minimal 724 Mio. €/a bis maximal 2.683 Mio. €/a (Tab. 4)."</t>
  </si>
  <si>
    <t>2326 (siehe Meyerhoff, J., Angeli, D. &amp; Hartje, V., 2012. Valuing the benefits of implementing a national strategy on biological diversity-The case of Germany. ENVIRONMENTAL SCIENCE &amp; POLICY, 23, pp.109–119.)</t>
  </si>
  <si>
    <t>keine direkte Bewertung, gut nachvollziehbare Weiterverwendung existierender Werte und Anwendung auf Grünland</t>
  </si>
  <si>
    <t>Umwandlung von Grünland in Ackerland</t>
  </si>
  <si>
    <t>€/ha/a; Wert je nach Kapazität der standortökologischen Raumeinheiten (s. Tab. 3) bei minimaler Kapazität der Kohlenstoffspeicherung (für min = 7€/tCO2 und für max= 70€/tCO2)</t>
  </si>
  <si>
    <t xml:space="preserve">Kohlenstoffwert in Bezug auf Schaden durch Emission (20 - 40 - 40 €/tCO2äq.) sowie Marktwert (7 €/tCO2äq.) </t>
  </si>
  <si>
    <t>In Bezug auf die Klimaschutzleistung greifen wir auf die Ergebnisse aus REUTTER &amp; MATZ-DORF (2013) zurück. Hier berechneten wir, wie viel CO2 bei einer Umwandlung von Grünland in Ackerland freigesetzt werden würde. An dieser Stelle werden der Artenreichtum und die Nutzungsintensität des Grünlandes aufgrund der gewählten Methode nicht berücksichtigt. Die Berechnung erfolgt anhand einer vereinfachten Methode des Inventarberichts, Bereich Landnutzungsänderung (UBA 2010). Dort wird bei der Umwandlung von Grünland in Acker-land auf mineralischen Böden ein Verlust von 30,43% des organischen Kohlenstoffs ange-nommen, bei Moorböden wird ein Schätzwert von pauschal zusätzlichen 6 t C/ha/Jahr ange-setzt. Um diesen Schätzwert zu integrieren, wird bei uns eine Zeitspanne von zehn Jahren berücksichtigt. Digitale Datengrundlagen sind die Bodenübersichtskarte für Deutschland im Maßstab 1:1.000.000 (kurz BÜK 1.000, BGR 2000), Corine Landcover (UBA 2004), eine Abgrenzung standortökologischer Raumeinheiten (siehe BFN 2004) und ATKIS (BKG 2008).</t>
  </si>
  <si>
    <t>Als Ergebnis werden i) standortabhängige Freisetzungsraten berechnet, darauf aufbauend ii) flächengewichtete Mittelwerte zur Freisetzung von CO2 bei der Umwandlung eines Hektars Grünland in Ackerland je standortökologischer Raumeinheit und darauf aufbauend iii) eine deutschlandweite Freisetzung bei der Umwandlung von jeweils 5% des Grünlandes in jeder Raumeinheit (Tab. 5). Warum 5%? Das wird im Folgenden erklärt.</t>
  </si>
  <si>
    <t>Bevölkerung, global</t>
  </si>
  <si>
    <t>€/ha/a; Wert je nach Kapazität der standortökologischen Raumeinheiten (s. Tab. 3) bei maximaler Kapazität der Kohlenstoffspeicherung (für min = 7€/tCO2 und für max= 70€/tCO2)</t>
  </si>
  <si>
    <t>€/a; Gesamtwert für gesamtes Grünland in Deutschland bei 5% erwarteter Umwandlung je standortökologischer Raumeinheit;  (für min = 7€/tCO2 und für max= 70€/tCO2)</t>
  </si>
  <si>
    <t>UBA – Umweltbundesamt (2010): Nationaler Inventarbericht Deutschland – 2010. Berichterstattung unter der Klimarahmenkonvention der Vereinten Nationen, UBA, Dessau.</t>
  </si>
  <si>
    <t>keine Bewertung, gute Quelle für C-Emissionen aus der Landwirtschaft bzw. anderer Umwandlungen</t>
  </si>
  <si>
    <t>keine Bewertung, Fallbeispiele teilweise relevant aber in der Kürze nicht voll nachvollziehbar</t>
  </si>
  <si>
    <t>Moore in Mecklenburg_Vorpommern</t>
  </si>
  <si>
    <t>Moore und Feuchtgebiete</t>
  </si>
  <si>
    <t xml:space="preserve">Wiederherstellung von Feuchtgebieten (z. B. Kosten von Renaturierung)
</t>
  </si>
  <si>
    <t>€ je t CO2-äq. (basierend auf gesamte Restaurationskosten : Projektlaufzeit zu erwartenden THG-Reduktionen)</t>
  </si>
  <si>
    <t>über Projektlaufzeit erwartete THG-Reduktionen</t>
  </si>
  <si>
    <t>Restaurationskosten</t>
  </si>
  <si>
    <t>Die Planungs- und Baukosten im Polder Kieve betrugen 2.100 € ha-1. Für die Preisberech-nung der MoorFutures wurden kalkulatorisch weitere Kosten für Verwaltung, Marketing, Mo-nitoring sowie laufend anfallende Kosten (Grundsteuer, Beiträge Wasser- und Bodenver-band) sowie für den Flächenerwerb und das Verfügbarmachen der Flächen (Pachtentschä-digungen) veranschlagt. Die gesamten Kosten der Wiedervernässung belaufen sich auf 501.375 €. Bei der erwarteten THG-Einsparung errechnet sich somit ein Preis von 35 € je t CO2-Äq. Unter Berücksichtigung der von der Flächengröße abhängigen Kosten und mögli-cher Kostensenkungspotenziale (v.a. Flächenerwerb) ergibt sich aus heutiger Sicht eine zu erwartende Preisspanne von 10 bis 70 € pro t vermiedenes CO2-Äq. für zukünftige Projekte.</t>
  </si>
  <si>
    <t xml:space="preserve">Sehr einfache Rechnung, welche aber den aktuellen Preis der CO2-Zertifikate (MoorFutures) ausreichend nachvollziehbar und plausiebel erläutert. Gute Beschreibung des Nutzens von Moorrestauration auch für andere ÖSL.  </t>
  </si>
  <si>
    <t>Pfrunger-Burgweiler Ried (Teilgebiete Obere Schnöden, Tisch und Großer Trauben)</t>
  </si>
  <si>
    <t>551 ha</t>
  </si>
  <si>
    <t>Moore und Feuchtgebiete; Das Gebiet umfasst überwiegend Hoch-, Zwischen- und Niedermoorflächen sowie die Talniederung
der Ostrach</t>
  </si>
  <si>
    <t>Degradiertes Moor (Grünland?) zu Moor. Renaturierung: Bei dem Projekt handelt es sich um ein definiertes „Moorschutz“-Projekt dessen Hauptziele
(1) die Unterbindung moorabbauender Prozesse, (2) die Wiederherstellung der ursprünglichen
Wasserströme, (3) die Regeneration torfbildender, hydrologisch-trophisch ungestörter
Moor-Ökosysteme und (4) die Erhaltung und Entwicklung der moor-typischen Faunen- und
Florenelemente und ihrer Lebensgemeinschaften sind.</t>
  </si>
  <si>
    <t>€/tCO2-Äquiv (Szenario 1 = niedrigerer Wert; Szenario 2 = höherer Wert)</t>
  </si>
  <si>
    <t>Kohlenstoffspeicherung in Ökosystemen bzw. vermiedene Emissionen durch Umwandlung. Jährliche CO2-Vermeidung:  7.416 t CO2-Äuqiv./a  Auf 551 ha = 13,5 CO2-Vermeidung pro
Hektar [t CO2-Äuqiv. ha-1 a-1]. Modellierung nach Drösler et al. 2011; s. Kap. 3.2</t>
  </si>
  <si>
    <t>Vermeidungs- bzw. Restaurationskosten</t>
  </si>
  <si>
    <t>Summe jährl. Kosten: Szenario 1: 306363€; Szenario 2: 360629 €;
Nachdem im vorausgehenden Kapitel die regionenspezifischen Mittelflüsse und die jeweilig
resultierenden Gegenwartswerte für das Referenzjahr 2012 dargestellt wurden, wird in diesem
Abschnitt die „Effizienz“ der eingesetzten Mittel hinsichtlich der Vermeidung von THGEmissionen
beschrieben. Dazu erfolgt eine Gegenüberstellung der jährlichen Kosten der
erfolgten Investitionen mit den jährlichen Einsparungen an THG-Emissionen, welche durch
die Renaturierungsmaßnahmen erreicht werden konnten.
Szenario 1 liegt die Annahme zu Grunde, dass der Gegenwartswert der Investitionen für die
Verfügbarkeit von Flächen keinerlei „Entwertung“ unterliegt. Das bedeutet, dass die Investoren
die angekauften Flächen nach Ablauf des Betrachtungszeitraumes zum Anschaffungswert
wieder veräußern können.
Für Szenario 2 wird angenommen, dass der Wert des Grund und Bodens, der im Rahmen
der Projekte angekauft wurde, einem Wertverlust unterliegt. Diese Annahme wird getroffen,
da die landwirtschaftliche Nutzbarkeit der Flächen nach Umsetzung insbesondere von wiedervernässenden
Maßnahmen in der Regel signifikant sinkt und es den Investoren nicht
möglich sein wird, die Flächen zum Preis des Anschaffungswerts zu veräußern. Die Wertminderung
(Abschreibungswert) wird im Model mit 40% des Gegenwartswerts angesetzt,
entsprechend der Ankaufspreise für landwirtschaftliche Flächen mit vergleichbarer Qualität.
Der Abschreibungswert wird wiederum über den Zeitraum von 20 Jahren linear abgeschrieben,
des Weiteren werden für den Abschreibungswert die Opportunitätskosten des eingesetzten
Kapitals angesetzt. Als jährliche Kosten für den Restwert wird die ewige Rente angesetzt.</t>
  </si>
  <si>
    <t>Zur Ableitung der jährlichen Kosten wurden
die in Tabelle 15 des Kapitels 8.2 dargestellten Gegenwartswerte für biotopeinrichtende und
–lenkende Maßnahmen herangezogen [vgl. Tabelle 19]). Neben dieser gebietsausschnittsspezifischen
Kostenposition fließen in die Ableitung der jährlichen Kosten „Overheadkosten“
aus dem Gesamtprojekt ein. Diese umfassen die Kosten für die PEPL Erstellung, für Organisation
und Management, für Öffentlichkeitsarbeit, für Evaluation sowie für Reise und Sachmittel.
Die Verteilung dieser „Overheadkosten“ erfolgte nach den anteiligen Baukosten für die
Teilbereiche Obere Schnöden, Tisch und Großer Trauben (Bauausführung und Bauplanung)
an den Gesamtbaukosten des Projektes (Biotopeinrichtung/-lenkung). Des Weiteren fließen
die jährlichen Folgekosten pro Hektar ein. Wie vorausgehend beschrieben, waren im betrachteten
Ausschnitt nahezu sämtliche Flächen bereits in öffentlicher Hand und somit für
das Projekt verfügbar. Insofern bestehen keine flächenspezifischen Ankaufskosten. Zur Ableitung
der jährlichen Kosten des in den Flächen gebundenen Kapitals werden daher Kaufpreise
angesetzt, die für vergleichbare, zu Naturschutzzwecken angekaufte Flächen in der
Region bezahlt werden.</t>
  </si>
  <si>
    <t>Szenario 2: 20 Jahre</t>
  </si>
  <si>
    <t>Detailierte und gut nachvollziehbare Berechnung</t>
  </si>
  <si>
    <t>Peenetal</t>
  </si>
  <si>
    <t>14.925 ha</t>
  </si>
  <si>
    <t>CO2-Vermeidung  [t CO2-Äuqiv. a-1]: 57.271 - 79.516 auf 14.925ha = 3,8 - 5,3 CO2-Vermeidung pro Hektar [t CO2-Äuqiv. ha-1 a-1]; Chronosequenz über Vegetations- /Nutzungstyp (s. Kap.3.1)</t>
  </si>
  <si>
    <t>Summe jährl. Kosten: Szenario 1: 3520768 €; Szenario 2: 3700955 €;
Nachdem im vorausgehenden Kapitel die regionenspezifischen Mittelflüsse und die jeweilig
resultierenden Gegenwartswerte für das Referenzjahr 2012 dargestellt wurden, wird in diesem
Abschnitt die „Effizienz“ der eingesetzten Mittel hinsichtlich der Vermeidung von THGEmissionen
beschrieben. Dazu erfolgt eine Gegenüberstellung der jährlichen Kosten der
erfolgten Investitionen mit den jährlichen Einsparungen an THG-Emissionen, welche durch
die Renaturierungsmaßnahmen erreicht werden konnten.
Szenario 1 liegt die Annahme zu Grunde, dass der Gegenwartswert der Investitionen für die
Verfügbarkeit von Flächen keinerlei „Entwertung“ unterliegt. Das bedeutet, dass die Investoren
die angekauften Flächen nach Ablauf des Betrachtungszeitraumes zum Anschaffungswert
wieder veräußern können.
Für Szenario 2 wird angenommen, dass der Wert des Grund und Bodens, der im Rahmen
der Projekte angekauft wurde, einem Wertverlust unterliegt. Diese Annahme wird getroffen,
da die landwirtschaftliche Nutzbarkeit der Flächen nach Umsetzung insbesondere von wiedervernässenden
Maßnahmen in der Regel signifikant sinkt und es den Investoren nicht
möglich sein wird, die Flächen zum Preis des Anschaffungswerts zu veräußern. Die Wertminderung
(Abschreibungswert) wird im Model mit 40% des Gegenwartswerts angesetzt,
entsprechend der Ankaufspreise für landwirtschaftliche Flächen mit vergleichbarer Qualität.
Der Abschreibungswert wird wiederum über den Zeitraum von 20 Jahren linear abgeschrieben,
des Weiteren werden für den Abschreibungswert die Opportunitätskosten des eingesetzten
Kapitals angesetzt. Als jährliche Kosten für den Restwert wird die ewige Rente angesetzt.</t>
  </si>
  <si>
    <t>Ochsenmoor</t>
  </si>
  <si>
    <t>923 ha</t>
  </si>
  <si>
    <t>CO2-Vermeidung  [t CO2-Äuqiv. a-1]: 11.020 - 14.293 - 24.321 auf 923 ha = 12 - 15,5 - 26,3 CO2-Vermeidung pro Hektar [t CO2-Äuqiv. ha-1 a-1]; Modellierung nach Drösler et al. 2011; s. Kap. 3.2</t>
  </si>
  <si>
    <t>Summe jährl. Kosten: Szenario 1: 719340 €; Szenario 2: 961078 €;
Nachdem im vorausgehenden Kapitel die regionenspezifischen Mittelflüsse und die jeweilig
resultierenden Gegenwartswerte für das Referenzjahr 2012 dargestellt wurden, wird in diesem
Abschnitt die „Effizienz“ der eingesetzten Mittel hinsichtlich der Vermeidung von THGEmissionen
beschrieben. Dazu erfolgt eine Gegenüberstellung der jährlichen Kosten der
erfolgten Investitionen mit den jährlichen Einsparungen an THG-Emissionen, welche durch
die Renaturierungsmaßnahmen erreicht werden konnten.
Szenario 1 liegt die Annahme zu Grunde, dass der Gegenwartswert der Investitionen für die
Verfügbarkeit von Flächen keinerlei „Entwertung“ unterliegt. Das bedeutet, dass die Investoren
die angekauften Flächen nach Ablauf des Betrachtungszeitraumes zum Anschaffungswert
wieder veräußern können.
Für Szenario 2 wird angenommen, dass der Wert des Grund und Bodens, der im Rahmen
der Projekte angekauft wurde, einem Wertverlust unterliegt. Diese Annahme wird getroffen,
da die landwirtschaftliche Nutzbarkeit der Flächen nach Umsetzung insbesondere von wiedervernässenden
Maßnahmen in der Regel signifikant sinkt und es den Investoren nicht
möglich sein wird, die Flächen zum Preis des Anschaffungswerts zu veräußern. Die Wertminderung
(Abschreibungswert) wird im Model mit 40% des Gegenwartswerts angesetzt,
entsprechend der Ankaufspreise für landwirtschaftliche Flächen mit vergleichbarer Qualität.
Der Abschreibungswert wird wiederum über den Zeitraum von 20 Jahren linear abgeschrieben,
des Weiteren werden für den Abschreibungswert die Opportunitätskosten des eingesetzten
Kapitals angesetzt. Als jährliche Kosten für den Restwert wird die ewige Rente angesetzt.</t>
  </si>
  <si>
    <t>Wurzacher Ried</t>
  </si>
  <si>
    <t>1.625 ha /  1.221 ha</t>
  </si>
  <si>
    <t>CO2-Vermeidung  [t CO2-Äuqiv. a-1]: 11.397 - 26.184 auf 1625 - 1221 ha = 7 - 9,3 - 21,5 CO2-Vermeidung pro Hektar [t CO2-Äuqiv. ha-1 a-1]; Modellierung nach Drösler et al. 2011; s. Kap. 3.2</t>
  </si>
  <si>
    <t>Summe jährl. Kosten: Szenario 1: 975271 €; Szenario 2: 1227643 €;
Nachdem im vorausgehenden Kapitel die regionenspezifischen Mittelflüsse und die jeweilig
resultierenden Gegenwartswerte für das Referenzjahr 2012 dargestellt wurden, wird in diesem
Abschnitt die „Effizienz“ der eingesetzten Mittel hinsichtlich der Vermeidung von THGEmissionen
beschrieben. Dazu erfolgt eine Gegenüberstellung der jährlichen Kosten der
erfolgten Investitionen mit den jährlichen Einsparungen an THG-Emissionen, welche durch
die Renaturierungsmaßnahmen erreicht werden konnten.
Szenario 1 liegt die Annahme zu Grunde, dass der Gegenwartswert der Investitionen für die
Verfügbarkeit von Flächen keinerlei „Entwertung“ unterliegt. Das bedeutet, dass die Investoren
die angekauften Flächen nach Ablauf des Betrachtungszeitraumes zum Anschaffungswert
wieder veräußern können.
Für Szenario 2 wird angenommen, dass der Wert des Grund und Bodens, der im Rahmen
der Projekte angekauft wurde, einem Wertverlust unterliegt. Diese Annahme wird getroffen,
da die landwirtschaftliche Nutzbarkeit der Flächen nach Umsetzung insbesondere von wiedervernässenden
Maßnahmen in der Regel signifikant sinkt und es den Investoren nicht
möglich sein wird, die Flächen zum Preis des Anschaffungswerts zu veräußern. Die Wertminderung
(Abschreibungswert) wird im Model mit 40% des Gegenwartswerts angesetzt,
entsprechend der Ankaufspreise für landwirtschaftliche Flächen mit vergleichbarer Qualität.
Der Abschreibungswert wird wiederum über den Zeitraum von 20 Jahren linear abgeschrieben,
des Weiteren werden für den Abschreibungswert die Opportunitätskosten des eingesetzten
Kapitals angesetzt. Als jährliche Kosten für den Restwert wird die ewige Rente angesetzt.</t>
  </si>
  <si>
    <t>keine eigen Bewertung, bezieht Werte aus Dehnhardt und Meyerhoff (2002) ein.</t>
  </si>
  <si>
    <t>keine eigene Bewertung, bezieht Werte ein von: EPPINK, F. &amp; WÄTZOLD, F. (2009): Comparing visible and less visible costs of the Habitats Directive: The case of hamster conservation in Germany, Biodiversity and Conservation 18 (4), 795-810.</t>
  </si>
  <si>
    <t>Epple, C. 2012. The climate relevance of ecosystems beyond forests and peatlands. BfN-Skripten 312, 2012, pdf-Datei (700 KB)</t>
  </si>
  <si>
    <t>keine für Deutschland relevanten Ökosysteme</t>
  </si>
  <si>
    <t>Schweppe-Kraft, B. 2008. Ecosystem Services of Natural and Semi-Natural Ecosystems and Ecologically Sound Land Use.  BfN-Skripten 237, 2008. (6,8 MB)</t>
  </si>
  <si>
    <t>The assumed marginal costs are 7,7 €/kg
N for sewage treatment plants and 2,5 €/kg N for agricultural measures (see BRÄUER
2005, MEYERHOFF &amp; DEHNHARDT 2007).</t>
  </si>
  <si>
    <t>keine eigene Bewertung, überwiegend Folien aus Präsentationen</t>
  </si>
  <si>
    <t>Folien aus Präsentation, keine eigenständige Studie. Originalstudie nicht gefunden.</t>
  </si>
  <si>
    <t>Wätzold, Hampicke et al. 2008. Ökonomische Effizienz im Naturschutz, Workshopreihe "Naturschutz und Ökonomie" Teil II
 BfN-Skripten 219, 2008. (4,3 MB)</t>
  </si>
  <si>
    <t>keine eigene Bewertung von ÖSL</t>
  </si>
  <si>
    <t xml:space="preserve">Neidlein und Walser 2005. Natur ist Mehr-Wert - Ökonomische Argumente zum Schutz der Natur. BfN-Skripten 154, 2005. (7 MB!!) |  zip-Datei  </t>
  </si>
  <si>
    <t>Keine eigene Bewertung von ÖSL. Einige Angaben zu Quellen mit in die Auswertung übernommen.</t>
  </si>
  <si>
    <t>Methodenbeschreibung ohne eigene Bewertung</t>
  </si>
  <si>
    <t>Job, H.,  B. Harrer, D. Metzler, D. Hajezadeh-Alamdary 2005. Ökonomische Effekte von Großschutzgebieten, Untersuchung der Bedeutung von Großschutzgebieten für den Tourismus und die wirtschaftliche Entwicklung der Region. BfN-Skripten 135.</t>
  </si>
  <si>
    <t>Müritz-Nationalpark</t>
  </si>
  <si>
    <t>322 km²</t>
  </si>
  <si>
    <t>Landschaft, Mosaik aus verschiedenen Ökosystemen</t>
  </si>
  <si>
    <t>€/a (Bruttoumsatz/Jahr)</t>
  </si>
  <si>
    <t>Besucherzahl 2004: ca. 390000; geringe Einwohnerdichte; ländliche Prägung; überwiegend Übernachtungsbesucher (62%); 76,7% Nationalparktouristen; Tourismus wichtigster Wirtschaftssektor</t>
  </si>
  <si>
    <t>Ausgaben / Tag / Besucher</t>
  </si>
  <si>
    <t>Besucherzählung an 8 Standorten mit 20 Zählterminen über das Jahr verteilt. Zusammen mit den Zählterminen werden Blitzinterviews und längern Interviews durchgeführt. Personenzahl wird auf 1 Tag hochgerechnet sowie in Abhängigkeit von Wetter auf die Saisonabschnitte hochgerechnet.  Blitzinterviews wurden durchgeführt, um Anteil von Tagestouristen bzw. Übernachtungstouristen zu ermitteln, da dies wesentlichen Einfluss auf die Ausgaben der Touristen hat. Länger Interviews wurden durchgeführt, um das durchschnittliche Zahlungsverhalten pro Tag zu ermitteln. Besucher wurden durch Befragung in Nationalparktouristen bzw. Nicht-Nationalparktouristen unterschieden.</t>
  </si>
  <si>
    <t>Nationalparktouristen = 5647300€ (10,00€/Tag x 62000 Tagestouristen;  47,88€/Tag 105000 Langzeittouristen); Nicht-Nationalparktouristen = 7737000€ (6,70€/Tag x 90000 Tagestouristen;  53,64€/Tag 133000 Langzeittouristen)</t>
  </si>
  <si>
    <t>8367 Passanten; 3505 Blitzinterviews; 1666 Fragebögen</t>
  </si>
  <si>
    <t>deteilierte Beschreibung der Durchführung; robuste Methode</t>
  </si>
  <si>
    <t>€/Tag Ausgaben je Besucher</t>
  </si>
  <si>
    <t>Naturpark Hoher Fläming</t>
  </si>
  <si>
    <t>827 km²</t>
  </si>
  <si>
    <t>ca. 300000 Besucher; sehr dünn besiedelt; überwiegend Tagesbesucher aus Berlin, Tourismus wichtigster Wirtschaftssektor;</t>
  </si>
  <si>
    <t>Besucherzählung an 7 Standorten mit 20 Zählterminen über das Jahr verteilt. Zusammen mit den Zählterminen werden Blitzinterviews und längern Interviews durchgeführt. Personenzahl wird auf 1 Tag hochgerechnet sowie in Abhängigkeit von Wetter auf die Saisonabschnitte hochgerechnet.  Blitzinterviews wurden durchgeführt, um Anteil von Tagestouristen bzw. Übernachtungstouristen zu ermitteln, da dies wesentlichen Einfluss auf die Ausgaben der Touristen hat. Länger Interviews wurden durchgeführt, um das durchschnittliche Zahlungsverhalten pro Tag zu ermitteln. Keine Unterscheidung zwischen Naturpark bzw. Nicht-Naturparktouristen.</t>
  </si>
  <si>
    <t>Naturparktouristen = 3735000€ (15,00€/Tag x 249000 Tagestouristen;  47,67€/Tag 51000 Langzeittouristen);</t>
  </si>
  <si>
    <t>16910 Passanten; 6128 Blitzinterviews; 1643 Fragebögen</t>
  </si>
  <si>
    <t>Naturparktouristen = 6166000€ (15,00€/Tag x 249000 Tagestouristen;  47,67€/Tag 51000 Langzeittouristen);</t>
  </si>
  <si>
    <t>Naturpark Altmühltal</t>
  </si>
  <si>
    <t>3 000 km²</t>
  </si>
  <si>
    <t>910000 Besucher; dünn besiedelt, ländliche Prägung, Tages- und Übernachtungstouristen;</t>
  </si>
  <si>
    <t>Besucherzählung an 10 Standorten mit 20 Zählterminen über das Jahr verteilt. Zusammen mit den Zählterminen werden Blitzinterviews und längern Interviews durchgeführt. Personenzahl wird auf 1 Tag hochgerechnet sowie in Abhängigkeit von Wetter auf die Saisonabschnitte hochgerechnet.  Blitzinterviews wurden durchgeführt, um Anteil von Tagestouristen bzw. Übernachtungstouristen zu ermitteln, da dies wesentlichen Einfluss auf die Ausgaben der Touristen hat. Länger Interviews wurden durchgeführt, um das durchschnittliche Zahlungsverhalten pro Tag zu ermitteln. Keine Unterscheidung zwischen Naturpark bzw. Nicht-Naturparktouristen.</t>
  </si>
  <si>
    <t>Naturparktouristen = 20704100€ (11,70€/Tag x 573000 Tagestouristen;  41,54€/Tag 337000 Langzeittouristen);</t>
  </si>
  <si>
    <t>26393 Passanten; 9534 Blitzinterviews; 2275 Fragebögen</t>
  </si>
  <si>
    <t>Job, H. 2010 Regionalökonomische Effekte des Tourismus in deutschen Nationalparken. Präsentation auf Tagung „Naturerbe Buchenwälder“ in Ebrach/Steigerwald, 17.07.2010</t>
  </si>
  <si>
    <t>http://www.bund-naturschutz.de/fileadmin/download/wald/Buchenwaldtagung_Job_17-07-2010_web.pdf</t>
  </si>
  <si>
    <t>Nationalpark Berchtesgaden</t>
  </si>
  <si>
    <t>1129000 Besucher (davon 114000 "bewusste" Nationalparkbesucher)</t>
  </si>
  <si>
    <t>Naturparktouristen = 44,27€/Tag x 114000 "bewusste" Nationalparkbesucher</t>
  </si>
  <si>
    <t>Präsentation</t>
  </si>
  <si>
    <t>Nationalpark Kellerwald-Edersee</t>
  </si>
  <si>
    <t>200000 Besucher (davon 52000 "bewusste" Nationalparkbesucher)</t>
  </si>
  <si>
    <t>Naturparktouristen = 20,14€/Tag x 52000 "bewusste" Nationalparkbesucher</t>
  </si>
  <si>
    <t>Corell, G.: Der Wert der „bäuerlichen Kulturlandschaft“ aus der Sicht der Bevölkerung –
Ergebnisse einer Befragung. In: Hagedorn, K.; Isermeyer, F.; Rost, D.; Weber, A.: Gesellschaftliche
Forderungen an die Landwirtschaft. Schriften der Gesellschaft für Wirtschafts- und
Sozialwissenschaften des Landbaues e.V., Band 30, Münster-Hiltrup: Landwirtschaftsverlag (1993),
S. 355-365.</t>
  </si>
  <si>
    <t>Gießen/Wetzlar und Lahn-Dill-Bergland</t>
  </si>
  <si>
    <t>direkte Zahlungsbereitschaft für Erhalt der bäuerlichen Kulturlandschaft pro Monat</t>
  </si>
  <si>
    <t>751 Interviews, davon waren 330 bereit in einen Landschaftspflegefond einzuzahlen. Davon konnten nur 197 auch einen Betrag nennen, den sie bereit sind zu zahlen.</t>
  </si>
  <si>
    <t>sehr einfache Rechnung, Rohdaten sind vorhanden, Mittelwerte kann errechnet werden, kein Bezug zu einer Fläche möglich.</t>
  </si>
  <si>
    <t>keinen Zugang, Studie nicht verfügbar</t>
  </si>
  <si>
    <t>nicht verfügbar</t>
  </si>
  <si>
    <t>Sauer, U. and A. Fischer (2010) "Willingness to Pay, Attitudes and Fundamental Values - On the Cognitive Context of Public Preference for Diversity in Agricultural Landscapes". Ecological Economics, 70 (1), 1-9.</t>
  </si>
  <si>
    <t>Our study set out to investigate if and how willingness to pay — both hypothetical and actual — might reflect individuals' wider cognitive networks. We draw on the idea of cognitive hierarchies, i.e., the notion that concrete preferences and attitudes are embedded in networks of more abstract beliefs and values, and explore if willingness to pay (WTP) as expressed through contingent valuation can be understood as part of such hierarchies. To this end, we elicited stated and actual WTP in a survey of public preferences and attitudes towards the establishment of an agri-environmental payment scheme in Northeim, Germany, that rewards farmers for the provision of riparian buffer strips.
Two main findings emerged from the study. First, only a very small proportion of those stating positive WTP did actually transfer the money. Second, contrary to our hypotheses, results from a Structural Equation Model suggest that stated WTP was only poorly connected to attitudes towards the payment scheme and other potentially relevant, more abstract beliefs and values. This casts doubts on the meaningfulness of such statements. Of the ten different fundamental value types included, only universalism and conformity played a significant role in the cognitive hierarchy and informed generalised environmental beliefs as well as attitudes towards the payment scheme. As attitudes seemed to be better integrated in the cognitive network than WTP, we discuss if surveys of public preferences should rely on attitude statements rather than solely on monetary values.</t>
  </si>
  <si>
    <t>http://www.needs-project.org/RS1b/RS1b_D4.2.pdf</t>
  </si>
  <si>
    <t>This deliverable presents the development of a new methodology for assessing
biodiversity losses due to energy production. For resulting land use changes and
airborne emissions we build on the work of Eco-indicator (1999) and Koellner (2002) to
derive potentially disappeared fractions (PDF) due to certain land use changes as well as
depositions of SOx, NOx and NH3. The resulting PDF changes are then valued by using
a restoration cost approach. The resulting external costs per unit of PDF change as well
as per kg deposition of SOx, NOx and NH3 are presented for 32 different European
countries and validated with results from different WTP studies.</t>
  </si>
  <si>
    <t>Europe (Austria, Belgium, Bulgaria, Czech Republic, Denmark, Estonia, Finland, France, Germany, Greece, Iceland, Ireland, Italy, Latvia, Lithuania, Luxembourg, Malta, Netherlands, Norway, Poland, Portugal, Romania, Slovakia, Slovenia, Spain, Sweden, Switzerland, United Kingdom), Asia (Turkey),</t>
  </si>
  <si>
    <t>http://www.feem.it/getpage.aspx?id=2922&amp;sez=Publications&amp;padre=73</t>
  </si>
  <si>
    <t>The approach of using existing data on economic values of local ecosystem services for an assessment of these values at a larger geographical scale can be called “scaling up”. In a scaling-up exercise, economic values from a particular study site are transferred to another geographical setting, for instance to the regional, national or global scale. This paper proposes a methodology for scaling up ecosystem service values to a European level, assesses the availability of data for conducting this method, and illustrates the procedure with a case study on wetland values. The proposed methodology makes use of meta-analysis to produce a value function that is subsequently applied to individual European wetland sites. Site-specific, study-specific and context-specific variables are used to define a price vector that captures differences between sites and over time. The proposed method is shown to be practicable and to produce reasonably reliable aggregate value estimates.</t>
  </si>
  <si>
    <t>2003 (the observation were conducted between 1972 to 2007)</t>
  </si>
  <si>
    <t>This working paper tries an alternative methodology with the observations collected by other authors. Wetlands are therefore only a case study to illustrate their method.</t>
  </si>
  <si>
    <t>Grossmann, M. (2011) "Impacts of boating trip limitations on the recreational value of the Spreewald wetland: a pooled revealed/contingent behaviour application of the travel cost method". Journal of Environmental Planning and Management, 54 (2), 211-226.</t>
  </si>
  <si>
    <t>http://www.tandfonline.com/doi/abs/10.1080/09640568.2010.505827</t>
  </si>
  <si>
    <t>Few studies have been conducted to date on the importance of water availability (in-stream flows, water levels) for demand for a recreation site in Europe. In this paper we combine data on actual trips taken to a site (revealed behaviour) with data on anticipated trips that are stated as a response to hypothetical scenarios constructed for survey respondents (contingent behaviour). We combine these two sources of data in order to assess whether, and to what extent, the maintenance of minimum in-stream flows for boating matter in demand for trips to a wetland recreation site. The data from the on-site survey are used to estimate an aggregate count data travel cost model. Our findings indicate that variations in navigability significantly affect demand and associated welfare measures.</t>
  </si>
  <si>
    <t xml:space="preserve">An onsite face-to-face interview survey was carried out on eight days between 8 June and 22 July 2002 at four major boating sites in the Spreewald (Burg, Lübben, Lübbenau, Schlepzig). Attention was given to drawing a random sample of tourists passing the interview station on their way to or from the boats, by approaching the next passing visitor after completion of a previous interview. </t>
  </si>
  <si>
    <t>Knaus, M., D. Löhr and B. O'Regan (2006) "Valuation of Ecological Impacts – A Regional Approach Using the Ecological Footprint Concept". Environmental Impact Assessment Review, 26 (2), 156-169.</t>
  </si>
  <si>
    <t>keine Veränderung: Agriculture, forest, no other use in sight (§ 4 Abs. 1 Nr. 1 WertV— Wertermittlungsverordnung)</t>
  </si>
  <si>
    <t>€/m2 Richtwert (Guide Value) (€ in Jahr 2000)</t>
  </si>
  <si>
    <t>"According to the strong sustainability concept, every additional economic activity needs some offsetting and, in keeping with the polluter-pays principle, the offset area should lie in the same administrative region as the activity which is responsible for the negative externalities. By using guide values, these offset areas can also be valued. The proposed method introduces the EF as an ecological criterion in the environmental valuation technique. Hence, it is not as anthropocentric as the common methods are." 
"Because the method proposed here does not differ fundamentally from the traditional method of land valuation, it is possible to use these guide land values for the purposes of environmental valuation." "In Germany, guide land values are assessed on a community level annually by observing the regional market prices for land. The guide value data are widely available in a coherent form (Arbeitskreis Grundstücksbewertung und Grundstückswirtschaft, 2000/
Task force on dland valuation and land use management). The method proposed here is an indirect valuation method working with these guide land values, which serve as an approximation for market values."</t>
  </si>
  <si>
    <t>The paper proposes Ecological Footprint (EF) concept as an indirect assessment method for valuing environmental impacts of economic activities.
"In Germany, guide land values are assessed on a community level annually by observing the regional market prices for land. The guide value data are widely available in a coherent form (Arbeitskreis Grundstücksbewertung und Grundstückswirtschaft, 2000/
Task force on dland valuation and land use management). The method proposed here is an indirect valuation method working with these guide land values, which serve as an approximation for market values."</t>
  </si>
  <si>
    <t>Keine direkte Bewertung von Ökosystemleistung sondern indirekte Bewertung über Bodenpreise. Die Daten stammen aus: Arbeitskreis "Grundstücksbewertung und Grundstückswirtschaft" des Deutschen Vereins für Vermessungswesen (DVW) e.V., Zur Eignung von Bodenrichtwerten  für ein neues Grundsteuermodell. Grundstücksmarkt Grundstückswert 2000, 3:142–7.</t>
  </si>
  <si>
    <t>Veränderung möglich: Agriculture, forest, other use in the next future is possible (§ 4 Abs. 1 Nr. 2 WertV—Wertermittlungsverordnung)</t>
  </si>
  <si>
    <t>Sites for dwelling and firms in the suburbs (Stadt nah)</t>
  </si>
  <si>
    <t>Sites for dwelling and firms in the center (Stadt-Zentrum)</t>
  </si>
  <si>
    <t>http://ageconsearch.umn.edu/bitstream/51641/2/IAAE2009_692.pdf</t>
  </si>
  <si>
    <t xml:space="preserve">In the context of today’s intensive discussion of landscape multifunctionality, one primary
objective of the current European Union policy is to support the implementation of
multifunctionaly within the EU. In order to assess the economical feasibility of the
implementation of a multifunctional land use in the Wetterau region in Germany this study
addresses the question whether the local population, which is above all affected by the
degradation of landscapes, benefits from a change from today’s landscape dominated by
intensive agricultural production towards a multifunctional landscape. Based on data obtained
by discrete choice experiments in the Wetterau region, a cost-benefit-analysis is carried out
using the modelling and assessment framework CHOICE. The results show that the local
population of the Wetterau region assigns a high value to a landscape that takes into account
ecological aspects of landscape composition. In fact, the CHOICE model suggests that the
willingness-to-pay for the multifunctionality scenario is higher than for all other scenarios
under study. Moreover, taking implementation costs into account a regional cost-benefitanalysis
indicates that the provision of a multifunctional landscape will lead to a positive net
benefit for society. </t>
  </si>
  <si>
    <t>The results are implicit prices</t>
  </si>
  <si>
    <t>Landscape scenery</t>
  </si>
  <si>
    <t>€/household/year for a shift from status quo to a multifunctional landscape (2007 €)</t>
  </si>
  <si>
    <t>Gren, I. -M. (1999) "Value of Land as a Pollutant Sink for International Waters". Ecological Economics, 30 (3), 419-431.</t>
  </si>
  <si>
    <t>BfN Skript 237</t>
  </si>
  <si>
    <t>In both case studies presented here different valuation approaches have been applied
in order to assess the economic value of the services affected by certain management
actions. The overall objective of both studies was the conduction of a cost‐benefit
analysis to appraise certain management measures. In each case a CV study was conducted
to determine the value that would arise from the ecological function ‘biodiversity
protection’ (for details of the CV studies see MEYERHOFF 2004, BRÄUER 2002). In
addition, the RCA has been applied to estimate the management effects as regards the improvement of water quality, which means the nutrient retention function. This paper
focuses just on the valuation of the latter.</t>
  </si>
  <si>
    <t>Germany (Hessen)</t>
  </si>
  <si>
    <t>replacement cost approach (RCA): the RCA has been applied to estimate the management effects as regards the improvement of water quality, which means the nutrient retention function.</t>
  </si>
  <si>
    <t>The effects on nutrient retention in both case studies have been assessed by use of the
RCA, which requires the following three steps in this context:
1. Identification and quantification of the retention effects (in both cases just the effects
on nitrogen retention were considered),
2. Definition of the reference scenario (i.e. the substitute and its marginal costs) and
3. Economic valuation.</t>
  </si>
  <si>
    <t>gut nachvollziehbare Methode</t>
  </si>
  <si>
    <t>Dike shifting: up to 15,000 ha new floodplains. Extensification of the agricultural use (40,000 ha) Improving hydromorphological conditions by floodplain restoration.</t>
  </si>
  <si>
    <t>kg Nitrogen</t>
  </si>
  <si>
    <t>Schulp, C. JE., W. Thuiller and P. H. Verburg (2014) "Wild Food in Europe: A Synthesis of Knowledge and Data of Terrestrial Wild Food as an Ecosystem Service". Ecological Economics, 105, 292–305.</t>
  </si>
  <si>
    <t xml:space="preserve">Harvest densities of main game species (# harvested per year/km2 land area): 
0,19 Red deer;  3,29 Roe deer; 1,47 Wild boar; 1,08 European hare; 0,69 Pheasant (National statistics, hunters associations)
</t>
  </si>
  <si>
    <t xml:space="preserve">The monetary value of marketed game meat is also lower than the monetary value of all harvested game, for the same reason and because of the use of German price levels that are likely higher than average EU price levels. </t>
  </si>
  <si>
    <t>It is not very clear how they obtain the values. There is no price per species or per unit.</t>
  </si>
  <si>
    <t>Meyerhoff, J., M. Oehlmann and P. Weller (2015) "The Influence of Design Dimensions on Stated Choices in an Environmental Context". Environmental and Resource Economics 61 (3), 385-407.</t>
  </si>
  <si>
    <t>Discrete choice experiments are increasingly used in the context of environmental
valuation. However, there is still little known about the influence of the complexity of the
choice task on model outcomes. In this paper we investigate task complexity in terms of
the design dimensionality of the choice experiment by systematically varying the number of
choice sets, alternatives, attributes, and levels as well as the level range. We largely follow
a Design of Designs approach originally introduced in transportation. First, we analyse the
influence of the design dimensionality on participants’ dropout behaviour finding that the
probability to drop-out of the survey is influenced by socio-demographic characteristics and
increases with the number of choice sets, attributes as well as with designs having five
alternatives. Second, we investigate the impact of the design dimensions on stated choices by
estimating a multinomial logit model, and heteroskedastic logit models. Results show that
the error term variance is influenced by socio-demographic characteristics as well as by all
design dimensions.Moreover, we find that accounting for the impact of the design dimension
on the error variance does not significantly change willingness to pay estimates.</t>
  </si>
  <si>
    <t>€ /a marginal WTP for 1% increase in the share of forests (environmental changes in the area within 15 km of each respondent’s
residence) [lower values are from a simple MNL model; higher values from heteroskedastic logitmodel (HL1)]</t>
  </si>
  <si>
    <t>First, we report the results from a simple MNL model in which the data from
all split samples are pooled and only the choice attributes are incorporated. Next, estimates
from a heteroskedastic logitmodel (HL1) with the scale parameter as a function of the design
dimensions, interactions among them, and socio-demographics characteristics are reported
in Table 9.</t>
  </si>
  <si>
    <t>Bevölkerung</t>
  </si>
  <si>
    <t>detailierte Studie, robuste Ergebnisse</t>
  </si>
  <si>
    <t>Zahlungsbereitschaft zur Reduzierung von Smog-level der Luft in Berlin und anderen Städten</t>
  </si>
  <si>
    <t>Umweltverschmutzungsbedingte Veränderung von ÖSL, kein Bezug zu UBA-Umwandlungsformen; Zahlungsbereitschaft zur Vermeidung weitere Umweltverschmutzung</t>
  </si>
  <si>
    <t>keine eigenen Bewertungen, siehe Heinz, I. Zur ökonomischen Bewertung von Materialschäden durch Luftverschmutzung, In: Kosten der Umweltverschmutzung, Umweltbundesamt, Bericht 7/86, 1986.</t>
  </si>
  <si>
    <t>Heinz, I. et al. Krankheitskosten durch Luftverschmutzung, Wirtschaftswissenschaftliche Beiträge, Band 28, Physica Verlag, Heidelberg 1990</t>
  </si>
  <si>
    <t>keine eigene Bewertung, aus Hübler, K.H., Schablitzki, G. Volkswirtschaftliche Verluste durch Bodenbelastung in der Bundesrepublik Deutschland, berichte 10/91 des Umweltbundesamts, Berlin 1991, S. 42</t>
  </si>
  <si>
    <t>Hübler, K.H., Schablitzki, G. Volkswirtschaftliche Verluste durch Bodenbelastung in der Bundesrepublik Deutschland, berichte 10/91 des Umweltbundesamts, Berlin 1991, S. 42</t>
  </si>
  <si>
    <t>ehemalige BRD</t>
  </si>
  <si>
    <t>Mittel-und Großstädte</t>
  </si>
  <si>
    <t>Inwertsetzung versiegelter Fläche</t>
  </si>
  <si>
    <t>DM/ m2</t>
  </si>
  <si>
    <t>ortsübliche Bodenpreise in Mittel- und Großstädten (durchschnittlicher Gewerbe- und Baulandpreis von 10 Städten) nach Ststistischen Bundesamt als Zahlungsbereitschaft für Bebauung genommen
Sicherheitsabschlag von 20% von Bewertung abgezogen, um Kosten gegenüber Kleinstädten nicht überzubewerten</t>
  </si>
  <si>
    <t>ortsübliche Bodenpreise</t>
  </si>
  <si>
    <t>Durchschnittspreis Wohnbauland beträgt 205 DM/m2 abzüglich 20% Sicherheitsabschlag beträgt 160 DM/m2</t>
  </si>
  <si>
    <t xml:space="preserve">Zahlungsbereitschaft des Staates
Dosis-Wirkungs-Beziehung: Belastung je Landnutzungstyp (in Hübler, Schablitzki 1991 vorhanden) - Effekt auf das menschliche Wohlbefinden (vorhanden, aber nicht in direkten Zusammenhang mit Belastungswerten gestellt) - ökonomischer Schaden bzw. Ausfall (nicht vorhanden)
Kosten aus Zerschneidung von Ökosystemen </t>
  </si>
  <si>
    <t>Durchschnittspreis Gewerbefläche beträgt 145 DM/m2 abzüglich 20% Sicherheitsabschlag beträgt 115 DM/m2</t>
  </si>
  <si>
    <t xml:space="preserve">kein konkreter Bezug zu "UBA Umwandlungsprozessen"; hauptsächlich Kosten durch Schadstoffeinträge (Pflanzenschutzmittel, cadmiumhaltige Düngemittel, schadstoffhaltige Klärschlemme) aus Landwirtschaft, Siedlungstätigkeit, Gewerbe und Industrie sowie Verkehr ohne konkreten Bezug zu Landnutzungstypen. Viele Expertenschätzung auf Grund fehlender Daten. </t>
  </si>
  <si>
    <t>Umweltverschmutzungsbedingte Veränderung von ÖSL, kein Bezug zu UBA-Umwandlungsformen</t>
  </si>
  <si>
    <t>keine eigene Bewertung, Synthese Bericht</t>
  </si>
  <si>
    <t>keine eigene Bewertung, Bibilographie</t>
  </si>
  <si>
    <t>Heinz, I. Zur ökonomischen Bewertung von Materialschäden durch Luftverschmutzung, In: Kosten der Umweltverschmutzung, Umweltbundesamt, Bericht 7/86, 1986.</t>
  </si>
  <si>
    <t>Umweltverschmutzungsbedingte Veränderung von ÖSL, kein Bezug zu UBA-Umwandlungsformen; Bewertung von Materialschäden durch Luftverschmuitzung, wie Gebäude, Eisenkonstruktionen und Fensterreinigung</t>
  </si>
  <si>
    <t>Ewers, H.W., Schulz, W. Die monetäre Nutzen gewässergüteverbessernder Massnahmen - dargestellt am Beispiel des Tegeler Sees in Berlin. Umweltbundesamt Berichte 3/82, Erich Schmidt Verlag, Berlin 1982</t>
  </si>
  <si>
    <t xml:space="preserve">Umweltverschmutzungsbedingte Veränderung von ÖSL, kein Bezug zu UBA-Umwandlungsformen; Wasserqualitätsverbesserung (Phosphatgehalt) des Tegler Sees in West-Berlin nach Expertenmeinungen </t>
  </si>
  <si>
    <t>Marburger, E.A., Zur ökonomischen Bewertung gesundheitlicher Schäden der Luftverschmutzung. In: Kosten der Umweltverschmutzung, Umweltbundesamt, Berichte 7/86, 1986</t>
  </si>
  <si>
    <t>Umweltverschmutzungsbedingte Veränderung von ÖSL, kein Bezug zu UBA-Umwandlungsformen; Gesundheitliche Schäden durch Luftverschmutzung (Verlust von menschlichen Arbeitskräften und Rehabilitationskosten)</t>
  </si>
  <si>
    <t>Heinz, I., Klaaßen-Mielke, R., Barthe, S.: Ökonomische Bewertung von Gesundheitsschäden durch Luftverunreinigungen, INFU, Institut für Umweltschutz der Universität Dortmund, Dortmund, Juli 1987, UFO-Plan-Nr. 101 03 110 - 01</t>
  </si>
  <si>
    <t>Umweltverschmutzungsbedingte Veränderung von ÖSL, kein Bezug zu UBA-Umwandlungsformen; Gesundheitsschäden und Gesundheitskosten durch Luftverunreinigungen im Ruhrgebiet im Vergleich zum Münster-Sauerland</t>
  </si>
  <si>
    <t>Dosis-Wirkungs-Beziehung</t>
  </si>
  <si>
    <t>Isecke, Bernd; Weltschev, Margit; Heinz, Ingo: Volkswirtschaftliche
Verluste durch umweltverschmutzungsbedingte Materialschäden
in der Bundesrepublik Deutschland, Texte 36/91 des
Umweltbundesamts, Berlin 1991.</t>
  </si>
  <si>
    <t>Umweltverschmutzungsbedingte Veränderung von ÖSL, kein Bezug zu UBA-Umwandlungsformen; Immissionsbedingte Materialschäden ausgewälter Sachgüter, wie Freileitungsmasten, Brücken, Wohngebäude etz.</t>
  </si>
  <si>
    <t>Hampicke, Ulrich; Tampe, Klaus; Kiemstedt, Hans; Horlitz, Thomas;
Walters, Maximilian; Timp, Detlef: Kosten- und Wertschätzung
des Arten- und Biotopschutzes, Berichte 3/91 des Umweltbundesamts,
Berlin 1991.</t>
  </si>
  <si>
    <t>Winje, Dietmar; Homann, Hermann; Lühr, Hans-Peter; Bütow, Eckhard:
Der Einfluß der Gewässerverschmutzung auf die Kosten der
Wasserversorgung in der Bundesrepublik Deutschland,
Berichte 2/91 des Umweltbundesamts, Berlin 1991.</t>
  </si>
  <si>
    <t>Vicht</t>
  </si>
  <si>
    <t>104400 ha</t>
  </si>
  <si>
    <t>Opportunitätskosten</t>
  </si>
  <si>
    <t>3%-Kalkulationszins</t>
  </si>
  <si>
    <t>Berechnung der Opportunitätskosten der Instandhaltung des Waldes zur Hochwasserregulierung</t>
  </si>
  <si>
    <t>ungewöhnlicher Ansatz</t>
  </si>
  <si>
    <t>Biosphärenreservat Flusslandschaft Elbe (Befragung deutschlandweit)</t>
  </si>
  <si>
    <t>Elbeauen</t>
  </si>
  <si>
    <t>Maßnahmen zum Schutz biologischer Vielfalt</t>
  </si>
  <si>
    <t>zu bewertende Maßnahmen: Deichrückverlegung; Extensivierung von Landwirtschaft; Fischtreppen; Veränderung bestehender Buhnen</t>
  </si>
  <si>
    <t>qualitativ hochwertige Studie; keine Unterscheidung zwischen verschiedenen ESS</t>
  </si>
  <si>
    <t>biologische Vielfalt</t>
  </si>
  <si>
    <t>angegebene Werte für Gesamtstichprobe, ohne Ausschluss von Protestantworten, ohne Korrektur von embedding und Ausreißern; face-to-face</t>
  </si>
  <si>
    <t>angegebene Werte für Gesamtstichprobe, unter Ausschluss von Protestantworten, mit Korrektur von embedding und Ausreißern; face-to-face</t>
  </si>
  <si>
    <t>Wicke, L. 1986. Die ökologischen Milliarden. Das kostet die zerstörte Umwelt - so können wir sie retten. Goldmann-Verlag: München.</t>
  </si>
  <si>
    <t>Umweltverschmutzungsbedingte Veränderung von ÖSL, kein Bezug zu UBA-Umwandlungsformen; relative ungenaue Bewertungen, die keinen Bezug zu spezifischen Bewertungsmethoden erlauben</t>
  </si>
  <si>
    <t>keine ÖSL bewertet, volkswirtschaftliche Kosten von Naturschutzprogrammen und Zahlungsbereitschaft der Bevölkerung; generelle Kosten für Flächeumwandlungen von Ackerland zu Grünland, Hochmoore, Wäldern durch Ausgleichszahlungen ("Status-Quo-Kompensation" für Einkommensausfälle infolge von Status-Quo-verändernder Umwandlungsmaßnahmen bzw. Nutzungsverboten); Zahlungsbereitschaft für Naturschutz generell in der ehem. BRD</t>
  </si>
  <si>
    <t>generelle Kostenübersicht für Flächeumwandlungen von Ackerland zu Grünland, Hochmoore, Wäldern durch öffentliche Ausgleichszahlungen; Zahlungsbereitschaft für Naturschutz generell in der ehem. BRD
Zahlungsbereitschaft des Staates
gute ökol. Charakterisierung von "UBA relevanten" Ökosystemen</t>
  </si>
  <si>
    <t xml:space="preserve">Schulz, W. (1985). BETTER AIR QUALITY, HOW DO WE VALUE IT?, in Kuik, O.J., Oosterhuis, F.H. &amp; Jansen, H.M.A. (1992). ASSESSMENT OF ENVIRONMENTAL MEASURES. Graham &amp; Trotman, London.
Schul, W. Bessere Luft, was ist sie uns wert? Eine gesellschaftliche Bedarfsanalyse auf der Basis individueller Zahlungsbereitschaften. Umweltbundesamt, text 25/85, 1985.
</t>
  </si>
  <si>
    <t>Grossmann 2012. Economic value of the nutrient retention function of restored floodplain wetlands in the Elbe River basin. Ecological Economics, 2012, 83:108</t>
  </si>
  <si>
    <t>$/a (nicht spezifiziert, wie groß Veränderung in Abundanz)</t>
  </si>
  <si>
    <t xml:space="preserve">€ für 100 km Hecke-Basisgut
</t>
  </si>
  <si>
    <t xml:space="preserve">€ für 100 km Hecke - Qualitätsgut
</t>
  </si>
  <si>
    <t>€ für Wiederherstellung einer alten PA</t>
  </si>
  <si>
    <t>Böhme, K. 2004. Bekanntmachung der regionalen Wertansätze für Ackerland und Grünland nach der Flächenerwerbsverordnung. BzAR Heft 9 / 2004. 355ff.</t>
  </si>
  <si>
    <t>Bodenrichtwerte bzw. Bodenwertzahlen (Güte für Bodenfruchtbarkeit bzw. Indikatoren für möglichen Ertrag)</t>
  </si>
  <si>
    <t>regionale Kaufpreissammulungen der Gutachterausschüsse für Grundstückswerte</t>
  </si>
  <si>
    <t>Marktwert von Ackerland bzw. Grünland</t>
  </si>
  <si>
    <t xml:space="preserve">Der regionale Wertansatz gibt eine Orientierung für den Wert von Ackerland/Grünland in einer Region abhängig von der Ackerzahl. Dieser Wert kann auf eine konkrete Fläche angepasst werden, wenn für diese die Ackerzahl bekannt ist. Für die Berechnung von Abweichungen wird für die Ackerzahl (AZ) ein Wert von 30€/ha/AZ angesetzt. Hat nach Vorgabe der Regionalen Wertansätze eine Fläche mit Ackerzahl (AZ) 60 einen Wert von 5000€/ha, dann wird für eine Fläche in vergleichbarer Region mit einer AZ von 50 die Differenz ziwschen den AZ abgezogen: AZ 60 - AZ 50 = 10 x 30€/ha/AZ = 300€. Daraus ergibt sich für die Fläche mit AZ 50 ein Wert von 4700€/ha.  Nach dem Entschädigungs-und Ausgleichsleistungsgesetz (EALG) ist eine Wertminderung um 10% eingerechnet. Die Regionalen Wertansätze sind somit 90% Werte. </t>
  </si>
  <si>
    <t>Übersicht und sinnvolle Erläuterung der Regionalen Wertansätze zusammen mit Beispielen</t>
  </si>
  <si>
    <t>Bundesanzeiger (2000) Bekanntmachung der regionalen Wertansätze für Ackerland und Grünland nach der Flächenerwerbsverordnung;Jg. 52, Nr. 197a</t>
  </si>
  <si>
    <t>veraltet, es zählen immer die aktuellsten Regionalen Wertansätze (s. 2004)</t>
  </si>
  <si>
    <t>Bundesanzeiger (2003) Bekanntmachung der Regionalen Wertansätze 2002 für Ackerland und Grünland nach der Flächenerwerbsverordnung. Ergänzung zu Kleiber, WertR 02, 8. Auflage 2003, BAnz. Nr. 8a vom 14. Januar 2003.</t>
  </si>
  <si>
    <t>Zahlungsbereitschaft der Bewohner sowie der Besucher für die Erhaltung des Biosphärenreservats Schorfheide-Chorin</t>
  </si>
  <si>
    <t>Biosphärenreservat Schorfheide-Chorin</t>
  </si>
  <si>
    <t>1291 km2</t>
  </si>
  <si>
    <t>Landschaft des Biosphärenreservates</t>
  </si>
  <si>
    <t>DM/Monat/Bewohner des Biosphärenreservats Zahlungsbereitschaft für den Erhalt des Biosphärenreservats [für Haushalt das Doppelte: Haushalt = 2 Personen]</t>
  </si>
  <si>
    <t xml:space="preserve">Wohndauer, Wohnstruktur, Nettohaushaltseinkommen, Alter; 25000 Bewohner des Biosphärenreservats; 125000 Bewohner in 8-km Gürtel um das Biosphärenreservat; 750000 Besucher </t>
  </si>
  <si>
    <t>Willingness to pay</t>
  </si>
  <si>
    <t>Befragung von Bewohnern des Biosphärenreservats in Interviews nach der Zahlungsbereitschaft pro Monat. Alle Befragten wurden vorher über das Biosphärenreservat einheitlich informiert.</t>
  </si>
  <si>
    <t>250 Bewohner, davon äußerten 129 Bewohner (knapp 53%) keine Zahlungsbereitschaft.</t>
  </si>
  <si>
    <t>Bewohner des Biosphärenreservats</t>
  </si>
  <si>
    <t>gute, detailierte Darstellung der Analyse</t>
  </si>
  <si>
    <t>DM/Besuch/Besucher des Biosphärenreservats Zahlungsbereitschaft für den Erhalt des Biosphärenreservats</t>
  </si>
  <si>
    <t xml:space="preserve">Nettohaushaltseinkommen, Alter, Besuchshäufigkeit; 25000 Bewohner des Biosphärenreservats; 125000 Bewohner in 8-km Gürtel um das Biosphärenreservat; 750000 Besucher </t>
  </si>
  <si>
    <t>Befragung von Besuchern des Biosphärenreservats in Interviews nach der Zahlungsbereitschaft pro Besuch. Alle Befragten wurden vorher über das Biosphärenreservat einheitlich informiert.</t>
  </si>
  <si>
    <t>205 befragte Besucher, 156 (76%) zeigten Zahlungsbereitschaft</t>
  </si>
  <si>
    <t>DM/Jahr Gesamtwertschätzung (Nutzen) des Biosphärenreservats durch Bewohner und Besucher</t>
  </si>
  <si>
    <t xml:space="preserve">25000 Bewohner des Biosphärenreservats; 125000 Bewohner in 8-km Gürtel um das Biosphärenreservat; 750000 Besucher </t>
  </si>
  <si>
    <t>Befragung von Bewohnern/Besuchern des Biosphärenreservats nach der Zahlungsbereitschaft pro Monat/Besuch. Alle Befragten wurden vorher über das Biosphärenreservat einheitlich informiert.</t>
  </si>
  <si>
    <t>250 Bewohner, 205 Besucher</t>
  </si>
  <si>
    <t>Bewohner und Besucher</t>
  </si>
  <si>
    <t xml:space="preserve">Zahlungsbereitschaft für verbesserte Trinkwasserqualität, Schutz von Tier- und Pflanzenarten, verbessertes Landschaftsbild </t>
  </si>
  <si>
    <t xml:space="preserve">Württembergisches Allgäu und Kraichgau </t>
  </si>
  <si>
    <t>landwirtschaflich genutzte Landschaft</t>
  </si>
  <si>
    <t>DM/Haushalt/Jahr Zahlungsbereitschaft für eine dauerhafte Senkung des Nitratwertes auf 25 mg/l und eine dauerhafte Vermeidung von Pestizideinträgen in das Trinkwasser (Durchschnitt für alle 455 Haushalte)</t>
  </si>
  <si>
    <t xml:space="preserve"> Senkung des Nitratwertes auf 25 mg/l und eine dauerhafte Vermeidung von Pestizideinträgen in das Trinkwasser</t>
  </si>
  <si>
    <t>Einkommen, Alter, Wohnort (ländlich/städtisch),</t>
  </si>
  <si>
    <t>Zahlungsbereitschaft für eine dauerhafte Senkung des Nitratwertes auf 25 mg/l und eine dauerhafte Vermeidung von Pestizideinträgen in das Trinkwasser</t>
  </si>
  <si>
    <t>455 gefragte Haushalte; 63,32% sind prinzipiell bereit sich an einer umweltgerechteren landwirtschaftlichen Produktion finanziell zu beteiligen.</t>
  </si>
  <si>
    <t>Haushalte, Bewohner</t>
  </si>
  <si>
    <t>DM/m3 Brauchwasser Zahlungsbereitschaft für eine Qualitätsverbesserung</t>
  </si>
  <si>
    <t>Schutz von Tier- und Pflanzenarten</t>
  </si>
  <si>
    <t>DM/Haushalt/Jahr für Erhalt von durch Landwirtschaft bedrohten Tier- und Pflanzenarten</t>
  </si>
  <si>
    <t>Zahlungsbereitschaft für die Erhaltung der von der landwirtschaftlichen Produktion bedrohten Tier- und Pflanzenarten.</t>
  </si>
  <si>
    <t>455 gefragte Haushalte; 167 Haushalte sind prinzipiell nicht bereit sich an einer umweltgerechteren landwirtschaftlichen Produktion finanziell zu beteiligen.</t>
  </si>
  <si>
    <t>Württembergisches Allgäu</t>
  </si>
  <si>
    <t>ja
Problem: Versiegelung für Verkehrsflächen (5) sowie intensivierung der Landnutzung
Bewertung: Erhalt der aktuellen Landschaft (Verhinderung verkehrsbedingte Veränderungen, Flurbereinigung (Intensivierung der Landwirtschaft))</t>
  </si>
  <si>
    <t>DM/Haushalt/Jahr für Erhaltung des aktuellen Landschaftsbildes</t>
  </si>
  <si>
    <t>Waldanteil, Schaggröße, Biotopanteil</t>
  </si>
  <si>
    <t xml:space="preserve">Kosten für  Gestaltung und Pflege der Landschaft </t>
  </si>
  <si>
    <t>Zahlungsbereitschaft für Erhalt des aktuellen Landschaftsbildes</t>
  </si>
  <si>
    <t>233 befragte Haushalte (145 keine Zahlungsbereitschaft); Von beide Gebiete: 455 Haushalten davon haben 372 Haushalte Veränderung des Landschaftsbildes über die letzten 15 Jahre beobachtet. 208 der 372 empfinden dies eine negative Entwicklung. 20 empfinden es als eine positive Entwicklung. 144 als beides positiv/negativ. 139 Haushalte haben ein Zahlungsbereitschaft für den Erhalt der Landschaft.</t>
  </si>
  <si>
    <t xml:space="preserve">Kraichgau </t>
  </si>
  <si>
    <t>222 befragte Haushalte (172 keine Zahlungsbereitschaft); Von beide Gebiete: 455 Haushalten davon haben 372 Haushalte Veränderung des Landschaftsbildes über die letzten 15 Jahre beobachtet. 208 der 372 empfinden dies eine negative Entwicklung. 20 empfinden es als eine positive Entwicklung. 144 als beides positiv/negativ. 139 Haushalte haben ein Zahlungsbereitschaft für den Erhalt der Landschaft.</t>
  </si>
  <si>
    <t xml:space="preserve">Erhöhung natürlicher Element in der Landschaft (Ackerrandstreifen, Ausgleichsflächen mit mehr Naturflächen, Biotope, Wiedervernässung, Kulturpflanzenvielfalt, etc.  </t>
  </si>
  <si>
    <t>DM/Haushalt/Jahr für Maßnhamen zur Erhöhung der Natürlichkeit im aktuellen Landschaftsbilde, besonders Ausgleichsflächen für natürliche Vegetation, Ackerrandstreifen, geringere Schnitthüfigkkeit von Grünflächen</t>
  </si>
  <si>
    <t>Ausgleichsflächen für natürliche Vegetation, Ackerrandstreifen, geringere Schnitthüfigkkeit von Grünflächen, etc.</t>
  </si>
  <si>
    <t>Zahlungsbereitschaft für Verbesserung (Erhöhung der Natürlichkeit) des aktuellen Landschaftsbildes</t>
  </si>
  <si>
    <t>233 befragte Haushalte (148 keine Zahlungsbereitschaft); Von beide Gebiete: 455 Haushalten davon haben 372 Haushalte Veränderung des Landschaftsbildes über die letzten 15 Jahre beobachtet. 208 der 372 empfinden dies eine negative Entwicklung. 20 empfinden es als eine positive Entwicklung. 144 als beides positiv/negativ. 139 Haushalte haben ein Zahlungsbereitschaft für den Erhalt der Landschaft.</t>
  </si>
  <si>
    <t>DM/Haushalt/Jahr für Maßnhamen zur Erhöhung der Natürlichkeit im aktuellen Landschaftsbilde, besonders Ackerrandstreifen, Ausgleichsflächen für natürliche Vegetation, Anlage von Biotopen</t>
  </si>
  <si>
    <t>222 befragte Haushalte (147 keine Zahlungsbereitschaft); Von beide Gebiete: 455 Haushalten davon haben 372 Haushalte Veränderung des Landschaftsbildes über die letzten 15 Jahre beobachtet. 208 der 372 empfinden dies eine negative Entwicklung. 20 empfinden es als eine positive Entwicklung. 144 als beides positiv/negativ. 139 Haushalte haben ein Zahlungsbereitschaft für den Erhalt der Landschaft.</t>
  </si>
  <si>
    <t>BB/JF</t>
  </si>
  <si>
    <t xml:space="preserve">Sachsen: Erlbach
</t>
  </si>
  <si>
    <t>referendum format</t>
  </si>
  <si>
    <t>Baden-Württemberg: Wangen</t>
  </si>
  <si>
    <t>145 qkm</t>
  </si>
  <si>
    <t>Baden-Württemberg: Kißlegg</t>
  </si>
  <si>
    <t>9240 ha</t>
  </si>
  <si>
    <t>Emsland-Kreis, Werra-Meißner-Kreis</t>
  </si>
  <si>
    <t xml:space="preserve">Landschaft inkl. Wald, Gewässer, etc. </t>
  </si>
  <si>
    <t>DM/Haushalt/Monat Zahlungsbereitschaft für eine Landschaftspflegegebühr (Naturschutz)</t>
  </si>
  <si>
    <t>Einkommen, Bildung, Alter</t>
  </si>
  <si>
    <t>Befragung</t>
  </si>
  <si>
    <t>Befragung nach Präferenzen der Landschaftspflege und Zahlungsbereitschaft</t>
  </si>
  <si>
    <t>265 Personen befragt</t>
  </si>
  <si>
    <t>detailierte Studie</t>
  </si>
  <si>
    <t>DM/Urlauber/Tag Zahlungsbereitschaft für eine Kurtaxe für Naturschutz und Landschaftspflege</t>
  </si>
  <si>
    <t>Torgau</t>
  </si>
  <si>
    <t>Wohlfahrtseffekte sind sehr stark aggregiert und lassen keinen Rückschluss auf einzelen Ökosysteme bzw. deren Leistungen zu</t>
  </si>
  <si>
    <t>Gute Angaben bzgl. Nährstoffauswaschung aus verschiedenen Böden</t>
  </si>
  <si>
    <t>Gute Angaben bzgl. Kosten für Aufbereitung von Trinkwasser (Trinkwasserreinigung)</t>
  </si>
  <si>
    <t>0; 3; 5</t>
  </si>
  <si>
    <t>detailierte Studie; Wohlfahrtseffekte sind sehr stark aggregiert und lassen keinen Rückschluss auf einzelen Ökosysteme bzw. deren Leistungen zu</t>
  </si>
  <si>
    <t>0, da keine Bewertung von ÖSL oder Biodiversität</t>
  </si>
  <si>
    <t>Baden-Württemberg</t>
  </si>
  <si>
    <t xml:space="preserve">Landschaft </t>
  </si>
  <si>
    <t>DM/Haushalt/Jahr Zahlungsbereitschaft für die Aufnahme von einem Drittel der Fläche (welche droht brach zu fallen) in ein Kulturlandschaftsprogramm (Szenario I)</t>
  </si>
  <si>
    <t>Bildung, Einkommen, Alter, ländlicher/städtischer Raum</t>
  </si>
  <si>
    <t>Befragung nach der Zahlungsbereitschaft per Briefpost z. B. nach Bereitschaft eine Gebühr für einen Landschaftspflegefonds zu zahlen oder eine Spende zu leisten. Dabei wurde ndanach, ob die gesamte Fläche, welche droht brach zu fallen, in ein Pflegeprogramm aufgenommen werden soll (Szenario III). Es wurden auch Szenarien mit ein Drittel (Szenario I) bzw. zwei Drittel (Szenario II) abgefragt.</t>
  </si>
  <si>
    <t>907 Personen; 42% sind bereit für den Erhalt von Kulturlandschaft zu zahlen. 40% lehnen eine Zahlung ab, 18% sind unentschlossen.</t>
  </si>
  <si>
    <t>einfache Studie; Szenarien sind eher veraltet, da Brachen heute eher weniger das Problem sind</t>
  </si>
  <si>
    <t>DM/Haushalt/Jahr Zahlungsbereitschaft für die Aufnahme von zwei Drittel der Fläche (welche droht brach zu fallen) in ein Kulturlandschaftsprogramm (Szenario II)</t>
  </si>
  <si>
    <t>DM/Haushalt/Jahr Zahlungsbereitschaft für die Aufnahme der gesamten Fläche (welche droht brach zu fallen) in ein Kulturlandschaftsprogramm (Szenario III)</t>
  </si>
  <si>
    <t>(4480000 Haushalte in Baden-Württemberg X  Zahlungsbereitschaft) / landwirtschaftlich genutze Fläche in Baden-Württemberg</t>
  </si>
  <si>
    <t>(35700000 Haushalte in Baden-Württemberg X  Zahlungsbereitschaft) / landwirtschaftlich genutze Fläche inBundesrepublik</t>
  </si>
  <si>
    <t>Holm-Müller, K., Hansen, H., Klockmann, M. et al. (1991): Die Nachfrage nach Umweltqualität in der Bundesrepublik Deutschland. Umweltbundeamt Berichte 4/91. Forschungsbericht 10103110/11. Erich Schmidt Verlag, Berlin.</t>
  </si>
  <si>
    <t xml:space="preserve">Gesamtheit der Landschaft </t>
  </si>
  <si>
    <t>Verhinderung des Artensterbens in Deutschland</t>
  </si>
  <si>
    <t>3300 Haushalte</t>
  </si>
  <si>
    <t>DM/Haushalt/Monat durchschnittliche Zahlungsbereitschaft je Monat je Haushalt = maximale Summe, die die Haushalte zu zahlen bereit wären, wenn damit das Artensterben beendet werden könnte; die Zahlungsbreitschaft für Artenschutz ist höher als für Verbesserung von Trinkwasser, Erholungsgebiete, Lärm, Gewässer, Luft;</t>
  </si>
  <si>
    <t>Einkommen, Alter, Kinder, Schulabschluß, Wissen über Umweltprobleme, Wohnlage, Parteinpräferenz</t>
  </si>
  <si>
    <t>Zahlungsbereitschaft = maximale Summe, die die Haushalte zu zahlen bereit wären, wenn damit das Artensterben beendet werden könnte</t>
  </si>
  <si>
    <t xml:space="preserve">3300 Haushalte befragt (300 Haushalte je Bundesland in 11 Bundesländern); Zusätzliche Kontrollstichproben von 2x 250 Interviews zur Überprüfung von strategischen Verhalten mit einem Skalentest = 3800 Haushalte insgesamt </t>
  </si>
  <si>
    <t>Bevölkerung der Bundesrepublik vor der Wiedervereinigung</t>
  </si>
  <si>
    <t>detailierte Studie, entsprechend dem damaligen methodischen Standard</t>
  </si>
  <si>
    <t>deutschlandweit, Befragung durchgeführt in Groß Zicker, Rügen</t>
  </si>
  <si>
    <t>extensiv bewirtschaftetes Ackerland mit Ackwildpflanzen</t>
  </si>
  <si>
    <t>€/Haushalt/Jahr; Median: 25,00 €/Haushalt/Jahr; [alle Angaben inklusive der Zahlungsverweigerer]
Es wird in der Studie angenommen, dass die Kosten der Bewirtschaftung eines entsprechend blütenreichen Ackers bei 350€/ha liegen: Hochgerechnet auf ganz Deutschland entspricht dies Kosten von 11€/ha/Haushalt. Damit ist die Zahlungsbereitschaft für blütenreiche Äcker höher als die Kosten der Bewirtschaftung.</t>
  </si>
  <si>
    <t>Einkommen, Alter, Haushaltsgröße, etc.</t>
  </si>
  <si>
    <t>Zahlungsbereitschaft</t>
  </si>
  <si>
    <t xml:space="preserve">Problem: Ackerflächen auf Grenzertragsböden drohen aus Gründen der Wirtschaftlichkeit stillgelegt zu werden. Auf diesen extensiv genutzen Äckern kommt aber ein großer Teil der Ackerwildflora vor, welche blütenreich und sowohl für Artenschutz aber auch ästhetisch von großer Bedeutung sind. 
Ziel der vorgeschlagenen Maßnahme: "10% aller Ackerstandorte in Deutschland würden nach Naturschutzgesichtspunkten so in der Bewirtschaftung umgestellt, dass sich auf diesen eine reichhaltige, standorttypische Ackerwildflora entwicklen kann." Die Maßnahmen sollten gleichmäßig in Deutschland verteilt sein. Die Zahlungen würden als Jahresbeitrag in einen Naturschutzfonds erhoben, über den Landwirte für entstehende Einkommensverluste entschädigt werden. Dadurch könnte ein Biotopnetz geschaffen werden, das den Erhalt vieler seltener Ackerwildkräuter gewährleistet. </t>
  </si>
  <si>
    <t xml:space="preserve">Die maximale jährliche Zahlungsbereitschaft als Beitrag für einen Naturschutzfonds für die extensive Bewirtschaftung von blütenreichen Äckern wurde abgefragt. Mündliche Befragung von 517 Personen in Berlin und 150 Urlaubern der Region Groß Zicker auf Rügen. In Berlin wurden zwei Fotos gezeigt, ein blumenreicher Acker und ein monotoner Acker ohne Blumen. Auf Rügen wurde die Befragung direkt an einem blütenreichen Acker vorgenommen. </t>
  </si>
  <si>
    <t>150 Besucher, 69% sind für Zahlung prinbzipiell bereit</t>
  </si>
  <si>
    <t>Besucher/Landwirte</t>
  </si>
  <si>
    <t xml:space="preserve">gute, solide und ausreichend detailiert dargestellte Studie; der direkte Anblick eines blütenreichen Ackers hat einen direkten, positiven Auswirkung auf die Zahlungsbereitschaft; Es wird in der Studie angenommen, dass die Kosten der Bewirtschaftung eines entsprechend blütenreichen Ackers bei 350€/ha liegen: Hochgerechnet auf ganz Deutschland entspricht dies Kosten von 11€/ha/Haushalt. Damit ist die Zahlungsbereitschaft für blütenreiche Äcker höher als die Kosten der Bewirtschaftung.  </t>
  </si>
  <si>
    <t>deutschlandweit, Befragung durchgeführt in Berlin</t>
  </si>
  <si>
    <t>€/Haushalt/Jahr; Median: 0 €/Haushalt/Jahr; [alle Angaben inklusive der Zahlungsverweigerer]
Es wird in der Studie angenommen, dass die Kosten der Bewirtschaftung eines entsprechend blütenreichen Ackers bei 350€/ha liegen: Hochgerechnet auf ganz Deutschland entspricht dies Kosten von 11€/ha/Haushalt. Damit ist die Zahlungsbereitschaft für blütenreiche Äcker höher als die Kosten der Bewirtschaftung.</t>
  </si>
  <si>
    <t>Problem: Ackerflächen auf Grenzertragsböden drohen aus Gründen der Wirtschaftlichkeit stillgelegt zu werden. Auf diesen extensiv genutzen Äckern kommt aber ein großer Teil der Ackerwildflora vor, welche blütenreich und sowohl für Artenschutz aber auch ästhetisch von großer Bedeutung sind. 
Ziel der vorgeschlagenen Maßnahme: "10% aller Ackerstandorte in Deutschland würden nach Naturschutzgesichtspunkten so in der Bewirtschaftung umgestellt, dass sich auf diesen eine reichhaltige, standorttypische Ackerwildflora entwicklen kann." Die Maßnahmen sollten gleichmäßig in Deutschland verteilt sein. Die Zahlungen würden als Jahresbeitrag in einen Naturschutzfonds erhoben, über den Landwirte für entstehende Einkommensverluste entschädigt werden. Dadurch könnte ein Biotopnetz geschaffen werden, das den Erhalt vieler seltener Ackerwildkräuter gewährleistet.</t>
  </si>
  <si>
    <t>517 Personen befragt, 32% sind für Zahlung prinbzipiell bereit, 68% lehnten eine Zahlung ab bzw. keine Antwort.</t>
  </si>
  <si>
    <t>gute, solide und ausreichend detailiert dargestellte Studie; der direkte Anblick eines blütenreichen Ackers hat einen direkten, positiven Auswirkung auf die Zahlungsbereitschaft;  Es wird in der Studie angenommen, dass die Kosten der Bewirtschaftung eines entsprechend blütenreichen Ackers bei 350€/ha liegen: Hochgerechnet auf ganz Deutschland entspricht dies Kosten von 11€/ha/Haushalt. Damit ist die Zahlungsbereitschaft für blütenreiche Äcker höher als die Kosten der Bewirtschaftung.</t>
  </si>
  <si>
    <t>Freese, J. (2012) Natur- und Biodiversitätsschutz in ELER. Finanzielle Ausgestaltung der Länderprogramme zur Ländlichen Entwicklung. Naturschutz und Landschaftsplanung 44: 69-76.</t>
  </si>
  <si>
    <t>alle Vertragsflächen und Zahlungen 2010 bei der Vertragsnaturschutzmaßnahmen im Rahmen von ELER</t>
  </si>
  <si>
    <t>direkte Ausgaben für Vertragsnaturschutz 2010 im Rahmen von ELER (Quelle: Freese 2012, Tabelle 3, S. 72)</t>
  </si>
  <si>
    <t>gute  Übersichtsstudie über Naturschutzzahlungen</t>
  </si>
  <si>
    <t xml:space="preserve">Tierschutzmaßnahme (nur Grünlandbeweidung) </t>
  </si>
  <si>
    <t>direkte Ausgaben für Vertragsnaturschutz 2010 im Rahmen von ELER (Quelle: Freese 2012)</t>
  </si>
  <si>
    <t xml:space="preserve">Zahlungen für Natura 2000 und Wasserrahmenrichtlinie WRRL </t>
  </si>
  <si>
    <t>Förderung genetischer Ressourcen (z. B. alte Nutztierrassen)</t>
  </si>
  <si>
    <t>Übersicht über Bewertungsstudien (Zahlungsbereitschaft)</t>
  </si>
  <si>
    <t>BEIL, T., HAMPICKE, U. &amp; KOWATSCH, A. (2010): Ökonomische Bewertung der Biodiversität von Salzgrasland. In: SCHICKHOFF, U., SEIBERLING, S. (Hrsg.): Entwicklung der Biodiversität in Salzgrasländern der Vorpommerschen Boddenlandschaft. Bundesamt für Naturschutz, Bonn, 268-311.</t>
  </si>
  <si>
    <t>Salzgrasland</t>
  </si>
  <si>
    <t>€ / Haushalt / Monat je Anwohner</t>
  </si>
  <si>
    <t xml:space="preserve">Zahlungsbereitschaft </t>
  </si>
  <si>
    <t>Krämer, I. (2005/2006) Verrohrte Fließgewässer bei der Umwetzung der EU-Wasserrahmenrichtlinie - mögliche Lösungen und deren ökonomische Auswirkungen im Peeneeinzugsgebiet. Diplomarbeit Studiengang Landschaftsökologie und Naturschutz, Universität Greifswald 2005. Norderstedt 2006 (Books on Demand, hrsgg. von der Edmund-Siemers-Stiftung)</t>
  </si>
  <si>
    <t>http://www.glus.org/fileadmin/archiv/foerderpreis-wissenschaft/kraemer.pdf</t>
  </si>
  <si>
    <t>Peeneeinzugsgebiet</t>
  </si>
  <si>
    <t xml:space="preserve">Barwert in €/m Rohr [Instandhaltung von verrohrten Fließgewässern (Austausch der Rohre), Kosten in € pro Meter Rohr] </t>
  </si>
  <si>
    <t>Kosten für Baumaßnahmen: Verlegung der Rohre</t>
  </si>
  <si>
    <t>volkswirtschaftliche Kosten</t>
  </si>
  <si>
    <t>unbekannt</t>
  </si>
  <si>
    <t>nur Kurzfassung der Diplomarbeit verfügbar</t>
  </si>
  <si>
    <t>Renaturierung von verrohrten Fließgewässern</t>
  </si>
  <si>
    <t xml:space="preserve">Barwert in €/m Graben [ Offenlegung und Umgestaltung zu grabenähnlichen Gewässern , Kosten in € pro Meter Graben] </t>
  </si>
  <si>
    <t>Kosten für Baumaßnahmen+ Instandahltung des Grabens durch Mähen des Ufers aller 7 Jahre etc. + Verlust von Ackerfläche durch die Offenlegung der vorher verrohrten Gewässer.</t>
  </si>
  <si>
    <t xml:space="preserve">Barwert in €/m naturnaher Graben [ Offenlegung und Umgestaltung zu naturnahen Gewässern , Kosten in € pro Meter Graben] </t>
  </si>
  <si>
    <t>Kosten für Baumaßnahmen, Instandhaltungsmaßnahmen nicht notwendig  + Verlust von Ackerfläche durch die Offenlegung der vorher verrohrten Gewässer.</t>
  </si>
  <si>
    <t>Hampicke, Ulrich (2009) Kosten der Renaturierung. In: Zerbe und Wiegleb (Hrsg.)  Renaturierung von Ökosystemen in Mitteleuropa., S. 441-457</t>
  </si>
  <si>
    <t>keine ÖSL bewertet, nur Zahlungsbereitschaft in nicht differenzierten Landschaftspflegefonds für Kulturland (allgemein brachfallenden Flächen)</t>
  </si>
  <si>
    <t>allgemeine Zahlungen für Arten- und Biotopenschutz</t>
  </si>
  <si>
    <t>gute ökol. Charakterisierung von "UBA relevanten" Ökosystemen (Wald, Landwirtschaft, Infrastructur, tropischer Regenwald etz.</t>
  </si>
  <si>
    <t>Naturschutzgebiet Lüneburger Heide</t>
  </si>
  <si>
    <t>Wald (60%), Heide (14%), Moor (4%), landwirtschaftliche Fläche (15%)</t>
  </si>
  <si>
    <t>DM/Person/Übernachtung</t>
  </si>
  <si>
    <t>1) schriftliche Befragung von Erholsungssuchenden zu Reiseverhalten
2) Bestimmung von Regressionsmodell (Reaktionsfunktionen) für Besucherrate und Besucherzahlen im gesamten Raum 
3) Berechnung Fernerholungswert</t>
  </si>
  <si>
    <t>387 Haushalte</t>
  </si>
  <si>
    <t>DM (gesamter Fernerholungswert)</t>
  </si>
  <si>
    <t xml:space="preserve">Zahlungsbereitschaft für Lüneburger Heide
• Regressionsanalytische Erklärung der Zahlungsbereitschaft geeignetes Mittel um repräsentative Werte der Erholungsleistung zu ermitteln
• Zahlungsbereitschaften von Null wurden nicht berücksichtigt
</t>
  </si>
  <si>
    <t xml:space="preserve">1) schriftliche Befragung von Erholsungssuchenden zur Zahlungsbereitschaft
2) Regressionsanalytische Erklärung der Zahlungsbereitschaft
3) Auswahl repräsentativer Zahlungsbereitschaften gemäß 2)
</t>
  </si>
  <si>
    <t>292 Haushalte</t>
  </si>
  <si>
    <t xml:space="preserve">Zahlungsbereitschaft für Wälder der Lüneburger Heide
• Regressionsanalytische Erklärung der Zahlungsbereitschaft geeignetes Mittel um repräsentative Werte der Erholungsleistung zu ermitteln
• Zahlungsbereitschaften von Null wurden nicht berücksichtigt
</t>
  </si>
  <si>
    <t>Erhalt von Streuobstwiesen</t>
  </si>
  <si>
    <t>Main-Taunus Kreis</t>
  </si>
  <si>
    <t>Streuobstwiese (Def. Nach Zander 2003: "...wenige Obstbäume mit Wiesen- und Weidenutzung oder Ackernutzung)</t>
  </si>
  <si>
    <t>Verringerung der Streuobstfläche (nicht spezifiziert) durch fehlende Förderungen</t>
  </si>
  <si>
    <t>DM/Person/a</t>
  </si>
  <si>
    <t>Repräsentativitätstest nur für Geschlecht und Altersstruktur durchgeführt: nur gemäß Altersstruktur mit 18 bis 30-jährigen unter- und über 65-jährigen überrepräsentiert</t>
  </si>
  <si>
    <t>mündliche Interviews</t>
  </si>
  <si>
    <t>Zahlungsbereitschaft für den Erhalt von Streuobstwiesen Szenario I (bei ausbleibender Förderung geht der Streuobstbaus auf 10% des Umfangs in 1999 zurück)
• Zahlungsbereitschaften von Null wurden berücksichtigt
• bei Einwohner über 18 Jahre (183673) beträgt die Zahlungsbereitschaft für den Main-Taunus Kreis 8463652 DM</t>
  </si>
  <si>
    <t>1) mündliche Befragung zur Zahlungsbereitschaft
2) Berechnung durchschnittlicher Zahlungsbereitschaft
3) Validitätsprüfung mit statistischen Verfahren</t>
  </si>
  <si>
    <t>5 (Dissertation)</t>
  </si>
  <si>
    <t>Zahlungsbereitschaft für den Erhalt von Streuobstwiesen Szenario II (bei ausbleibender Förderung geht der Streuobstbaus auf 50% des Umfangs in 1999 zurück)
• Zahlungsbereitschaften von Null wurden berücksichtigt
• bei Einwohner über 18 Jahre (183673) beträgt die Zahlungsbereitschaft für den Main-Taunus Kreis 6693044 DM</t>
  </si>
  <si>
    <t>Landkreis Sangerhausen</t>
  </si>
  <si>
    <t>Zahlungsbereitschaft für den Erhalt von Streuobstwiesen Szenario I (bei ausbleibender Förderung geht der Streuobstbaus auf 10% des Umfangs in 1999 zurück)
• Zahlungsbereitschaften von Null wurden berücksichtigt
• bei Einwohner über 18 Jahre (57234) beträgt die Zahlungsbereitschaft für den Main-Taunus Kreis 1921918 DM</t>
  </si>
  <si>
    <t>Zahlungsbereitschaft für den Erhalt von Streuobstwiesen Szenario II (bei ausbleibender Förderung geht der Streuobstbaus auf 50% des Umfangs in 1999 zurück)
• Zahlungsbereitschaften von Null wurden berücksichtigt
• bei Einwohner über 18 Jahre (57234) beträgt die Zahlungsbereitschaft für den Main-Taunus Kreis 1624873 DM</t>
  </si>
  <si>
    <t>Zahlungsbereitschaft für Erholungswert in Lüneburger Heide
• Erholung und Reise sind komplementäre Güter, Gut Erholung ergibt sich aus Produktionsfaktoren, wie u.a. Erholungsmöglichkeit, Hin- und Rückreise zum Erholungsort und der dazu benötigten Zeit
• Opportunitätskosten für Reisezeit nicht berücksichtigt, unter Berücksichtigung derer steigt der Erholungswert auf 20,61 DM 
• durchschnittliche Anzahl der Insassen in einem Auto ist 2,5 Personen (teilen sich den Fahrtkostensatz)
• Besucher reagieren auf Erhebung fiktiver Eintrittspreis genauso wie auf eine Erhöhung der Reisekosten 
• zonale Version der Reisekostenmethode wurde auf 29 Zonen mit Zonenbreite von 30km um Ortschaft Schneverdingen gelegt
• Abgleich von Regressionswerten und tatsächlichen Besucherzahlen machte Berichtigung erforderlich, so dass Gesamtwert um 414 DM stieg (durch Regression bestimmte Besuchszahl = 741, tatsächliche Besuchszahl = 750, zur Behebung des Mangels Konsumentenrente durch die von der Regression vorhergesagten Besuche dividiert und anschließend mit der tatsächlichen beobachteten besuchszahl multipliziert)</t>
  </si>
  <si>
    <t>Zahlungsbereitschaft für Erholungswert in Wäldern der Lüneburger Heide
• Erholung und Reise sind komplementäre Güter, Gut Erholung ergibt sich aus Produktionsfaktoren, wie u.a. Erholungsmöglichkeit, Hin- und Rückreise zum Erholungsort und der dazu benötigten Zeit
• Opportunitätskosten für Reisezeit nicht berücksichtigt
• durchschnittliche Anzahl der Insassen in einem Auto ist 2,5 Personen (teilen sich den Fahrtkostensatz)
• Besucher reagieren auf Erhebung fiktiver Eintrittspreis genauso wie auf eine Erhöhung der Reisekosten 
• zonale Version der Reisekostenmethode wurde auf 29 Zonen mit Zonenbreite von 30km um Ortschaft Schneverdingen gelegt
• Abgleich von Regressionswerten und tatsächlichen Besucherzahlen machte Berichtigung erforderlich, so dass Gesamtwert um 414 DM stieg (durch Regression bestimmte Besuchszahl = 741, tatsächliche Besuchszahl = 750, zur Behebung des Mangels Konsumentenrente durch die von der Regression vorhergesagten Besuche dividiert und anschließend mit der tatsächlichen beobachteten besuchszahl multipliziert)</t>
  </si>
  <si>
    <t>keine eigenen Bewertung, nur Übersicht</t>
  </si>
  <si>
    <t>533 Personen</t>
  </si>
  <si>
    <t>Conjoint-Analyse</t>
  </si>
  <si>
    <t>verschiedene Anteile Wald, Ackerland</t>
  </si>
  <si>
    <t>keine monetären Werte</t>
  </si>
  <si>
    <t>optimaler Schutz von Hellem Wiesenknopf-Ameisenbläuling</t>
  </si>
  <si>
    <t>Landau</t>
  </si>
  <si>
    <t>Market Stall mit Contingent Valuation</t>
  </si>
  <si>
    <t>quota sampling nach Alter, Geschlecht und Mitgliedschaft in Naturschutzgruppen</t>
  </si>
  <si>
    <t>3 Naturschutzprogramme</t>
  </si>
  <si>
    <t>€/HH/a für strengstes Programm (32000 Individuen, 64 ha unter Schutz, häufige Sichtungen, geringes Aussterberisiko)</t>
  </si>
  <si>
    <t>2005/2006</t>
  </si>
  <si>
    <t>"The calculations include the highest bid on the payment card that respondents were definitely willing to pay. The nature of the payment card is such that it restricts respondents to a certain range of bids"; Ergebnisse letzter bid round; Befragte nicht vertraut mit der bewerteten Art, daher Gruppendiskussionen</t>
  </si>
  <si>
    <t>einführende Informationen durch Facilitator, Diskussion, WTP-Abfrage, nach einer Woche erneute WTP-Abfrage per Telefon</t>
  </si>
  <si>
    <t>Generealisierbarkeit der Ergebnisse aufgrund geringer Stichprobe und nur lokaler Beölkerung schwierig; in der Studie Kombinierung der WTP-Ergebnisse mit einem ökologischen Modell zur Berechnung optimaler Schutzstrategie (s. auch Wätzold et al. 2008 in Ecological Economics 68)</t>
  </si>
  <si>
    <t>keine Bewertung, nur Überblicksbericht</t>
  </si>
  <si>
    <t>Willingness to pay
review: PhD review | sampling type: ad hoc | survey method: face-to-face | data collection mode: on-site | value specification: mean | regression:  (variance analysis) | validity experiments: none | sensitivity analysis: none | dispersion measure and value: n.a.; n.a.</t>
  </si>
  <si>
    <t>type of value measure: WTP | type of payment vehicle: selectable (fees for individual services, donation to local nature protection organisation, direct payments to biosphere reserve administration, overnight surcharges, national tax for local nature protecion projects, other) | elicitation method: choichoice experiment between 20 listed values, open ended (single shot) | zeros considered: Questionnaire and analysis distinguish true zero bids from protest votes (at least in questionnaire)</t>
  </si>
  <si>
    <t>Regulation von Klimagasemissionen CO2 und CH4</t>
  </si>
  <si>
    <t>Moore in Deutschland</t>
  </si>
  <si>
    <t xml:space="preserve">Hoch- und Niedermoore </t>
  </si>
  <si>
    <t>Wiedervernessung von ursprünglichen Niedermooren mit Ausgangsnutzung Acker, Grünland und Brache ohne Nutzung (Wildnis)</t>
  </si>
  <si>
    <t>• Schätzwert von 70 €/t CO2 als marginale Schadensksoten (nach UBA Methodenkonvention 2007)</t>
  </si>
  <si>
    <t>Integrierte Bewertungsmodelle (Integrated Assessment Model) zur Ermittlung von Schadenskosten</t>
  </si>
  <si>
    <t>• Schätzwert von 70 €/t CO2 als marginale Schadensksoten (nach UBA Methodenkonvention 2007)
• Treibhausgaspotential ohne N2O-Emissionen</t>
  </si>
  <si>
    <t xml:space="preserve">Klimasystem und Wechselwirkungen werden mit sozio-ökonomioschen System durch Szenarien modelliert und Schadenskosten in Abhängigkeit von verschiedenen Stabilisierungszielen, Treibhasugas-Emissionen und -pfaden ermittelt. </t>
  </si>
  <si>
    <t>Wiedervernessung von ursprünglichen Niedermooren mit Ausgangsnutzung Acker, Grünland und Brache mit Nutzung (Röhricht, ried, Torfmoose)</t>
  </si>
  <si>
    <t>Wiedervernessung von ursprünglichen Niedermooren mit anschließender Neuwaldbildung (Aufforstung/Sukzession)</t>
  </si>
  <si>
    <t xml:space="preserve">Revitalisierung von Waldmooren durch Wiedervernässung </t>
  </si>
  <si>
    <t xml:space="preserve">Extensive Grünlandnutzung nach Wiedervernässung von Äckern und stark entwässertem Grünland </t>
  </si>
  <si>
    <t>Umwandlung Acker in extensive Grünlandnutzung (Niedermoor)</t>
  </si>
  <si>
    <t>Umwandlung Acker in Röhricht mit Nutzung (Niedermoor)</t>
  </si>
  <si>
    <t>Wiedervernässung von Grünland oder Torfflächen mit Torfmooskultur (Hochmoor)</t>
  </si>
  <si>
    <t>Umwandlung Acker in extensive Grünlandnutzung (Hochmoor)</t>
  </si>
  <si>
    <t>Umwandlung Torffläche in Extensiv-Grünland (Hochmoor)</t>
  </si>
  <si>
    <t>• Schätzwert von 70 €/t CO2 als marginale Schadensksoten (nach UBA Methodenkonvention 2007)
• Treibhausgaspotential ohne N2O-Emissionen
• ökologische Quantifizierung des Treibhasugaspotentials beruhen auf GEST-Modell
• Treibhausgas-Reduktionspotenzial: Wiedervernässung ohne Nutzung -7,5 bis -20 CO2-eq./ha-1a-1
• Treibhausgas-Reduktionspotenzial: Wiedervernässung ohne Nutzung (Polder) -23 CO2-eq./ha-1a-1</t>
  </si>
  <si>
    <t>• Schätzwert von 70 €/t CO2 als marginale Schadensksoten (nach UBA Methodenkonvention 2007)
• Treibhausgaspotential ohne N2O-Emissionen
• ökologische Quantifizierung des Treibhasugaspotentials beruhen auf GEST-Modell
• Treibhausgas-Reduktionspotenzial: Wiedervernässung mit Nutzung -7,5 bis -23 CO2-eq./ha-1a-1
• Treibhausgas-Reduktionspotenzial: Wiedervernässung mit Nutzung (Polder) -23 CO2-eq./ha-1a-1</t>
  </si>
  <si>
    <t xml:space="preserve">• Schätzwert von 70 €/t CO2 als marginale Schadensksoten (nach UBA Methodenkonvention 2007)
• Treibhausgaspotential ohne N2O-Emissionen
• ökologische Quantifizierung des Treibhasugaspotentials beruhen auf GEST-Modell
• Treibhausgas-Reduktionspotenzial: Neuwaldbildung -17,5 bis -25 CO2-eq./ha-1a-1
</t>
  </si>
  <si>
    <t>• Schätzwert von 70 €/t CO2 als marginale Schadensksoten (nach UBA Methodenkonvention 2007)
• Treibhausgaspotential ohne N2O-Emissionen
• ökologische Quantifizierung des Treibhasugaspotentials beruhen auf GEST-Modell
• Treibhausgas-Reduktionspotenzial: Revitalisierung von Waldmooren -7,5 bis -9,9 CO2-eq./ha-1a-1</t>
  </si>
  <si>
    <t xml:space="preserve">• Schätzwert von 70 €/t CO2 als marginale Schadensksoten (nach UBA Methodenkonvention 2007)
• Treibhausgaspotential ohne N2O-Emissionen
• ökologische Quantifizierung des Treibhasugaspotentials beruhen auf GEST-Modell
• Treibhausgas-Reduktionspotenzial: Extensive Grünlandnutzung -5,5 bis -7,5 CO2-eq./ha-1a-1
</t>
  </si>
  <si>
    <t xml:space="preserve">• Schätzwert von 70 €/t CO2 als marginale Schadensksoten (nach UBA Methodenkonvention 2007)
• Treibhausgaspotential ohne N2O-Emissionen
• ökologische Quantifizierung des Treibhasugaspotentials beruhen auf GEST-Modell
• Treibhausgas-Reduktionspotenzial: Umwandlung Acker in extensive Grünlandnutzung -7,5 CO2-eq./ha-1a-1
</t>
  </si>
  <si>
    <t xml:space="preserve">• Schätzwert von 70 €/t CO2 als marginale Schadensksoten (nach UBA Methodenkonvention 2007)
• Treibhausgaspotential ohne N2O-Emissionen
• ökologische Quantifizierung des Treibhasugaspotentials beruhen auf GEST-Modell
• Treibhausgas-Reduktionspotenzial: Umwandlung Acker in Röhricht mit Nutzung -11,5 CO2-eq./ha-1a-1
</t>
  </si>
  <si>
    <t xml:space="preserve">• Schätzwert von 70 €/t CO2 als marginale Schadensksoten (nach UBA Methodenkonvention 2007)
• Treibhausgaspotential ohne N2O-Emissionen
• ökologische Quantifizierung des Treibhasugaspotentials beruhen auf GEST-Modell
• Treibhausgas-Reduktionspotenzial: Wiedervernässung von Grünland oder Torffläche mit Torfmoorkultur 8,5 CO2-eq./ha-1a-1
</t>
  </si>
  <si>
    <t>• Schätzwert von 70 €/t CO2 als marginale Schadensksoten (nach UBA Methodenkonvention 2007)
• Treibhausgaspotential ohne N2O-Emissionen
• ökologische Quantifizierung des Treibhasugaspotentials beruhen auf GEST-Modell
• Treibhausgas-Reduktionspotenzial: Umwandlung Acker in extensive Grünlandnutzung (Hochmoor) -7,5 CO2-eq./ha-1a-1</t>
  </si>
  <si>
    <t>• Schätzwert von 70 €/t CO2 als marginale Schadensksoten (nach UBA Methodenkonvention 2007)
• Treibhausgaspotential ohne N2O-Emissionen
• ökologische Quantifizierung des Treibhasugaspotentials beruhen auf GEST-Modell
• Treibhausgas-Reduktionspotenzial: Umwnaldung Torffläche in Extensiv-Grünland -7,5 CO2-eq./ha-1a-1</t>
  </si>
  <si>
    <t>Schäfer 2003: Monetarisierung ökologischer Leistungen von Mooren. Greifswalder Geographische Arbeiten, 31, 21-30, Greifswald</t>
  </si>
  <si>
    <t>Kohlenstoffspeicherung, Kohlenstoffemissionsreduktion</t>
  </si>
  <si>
    <t>Moore</t>
  </si>
  <si>
    <t>umweltverträgliche Moornutzung durch Aufforstung mit Schwarzerlen</t>
  </si>
  <si>
    <t xml:space="preserve">• Gesamtwuchsleistung durch Schwarzelernaufforstung 637 m3/ha (nach Lockow 1997)
• CO2-Festlegung 7.2 t /ha /a </t>
  </si>
  <si>
    <t>• Steuersatz 50-200 €/t CO2</t>
  </si>
  <si>
    <t>Standard-Preis-Ansatz zur Ermittlung von jährlichen Steuerbeiträgen</t>
  </si>
  <si>
    <t xml:space="preserve">• Steuersatz 50-200 €/t CO2
• Gesamtwuchsleistung durch Schwarzelernaufforstung 637 m3/ha (nach Lockow 1997)
• CO2-Festlegung 7.2 t /ha /a </t>
  </si>
  <si>
    <t>1) Literaturrecherche von Steuersatz (50-200 €/t CO2)
2) Ermittlung von Emissionshöhen (24,1-61,7 t CO2/ ha /a)
3) Berechnung von Steuerbeitrag aus 1) und 2)</t>
  </si>
  <si>
    <t>Wiederherstellung der biosphärischen Senkenfunktion von Moor</t>
  </si>
  <si>
    <t>https://www.researchgate.net/publication/242552423_International_Meeting_on_Acoustic_Pollution_in_Cities_Madrid_22-23-24_April_2002</t>
  </si>
  <si>
    <t xml:space="preserve">Valuing  noise  annoyance  is  almost  always  based  on  the  willingness  to  pay  concept.  WTP
sometimes reflects the awareness by individuals of noise effects, and sometimes, the amount of
money  that  the  community  or  individuals  will  agree  to  pay  to  reduce  or  prevent  transportation
noise annoyance. Among the valuation techniques used, hedonic price and contingent valuation
methods  are  the  most  common.  The  hedonic  price  method  is  based  on  direct  observation  of
consumer  behaviour.  Contingent  valuation  estimates  the  WTP  of  individuals  to  improve  their
noise  environment  in  a  hypothetical  situation.  The  numerous  results  currently  available  are
somewhat  divergent  but  nevertheless  demonstrate  the  importance  of  using  noise  values  in
transportation projects and policies. </t>
  </si>
  <si>
    <t>0
Kosten von Straßenverkehrslärm</t>
  </si>
  <si>
    <t xml:space="preserve">0
Costs of intermodal freight transport </t>
  </si>
  <si>
    <t>0
costs of goods and passengers transport (car, bus, coach, tram, conventional train, high-
speed train, light duty vehicle, heavy duty vehicle, and goods train)</t>
  </si>
  <si>
    <t>0
energy-related externalities from cogeneration, new technologies, transport and municipal solid waste incineration (mass burning) and landfill</t>
  </si>
  <si>
    <t xml:space="preserve">ermittelte Kosten der Anreise </t>
  </si>
  <si>
    <t>direkte Wertschätzung
review: PhD review | sampling type: ad hoc (no representativity intended) | survey method: face-to-face | data collection mode: questionnaire left in hotels and pensions | value specification: zonal &amp; individ. | regression:  OLS (lin.) | validity experiments: - | sensitivity analysis: with/without time costs | dispersion measure and value: n.a.; n.a.</t>
  </si>
  <si>
    <t>Zahlungsvehikel: persönliche Jahres-Eintrittskarte (HH) / Waldtaxe (Pfälzerwald)
review: PhD review | sampling type: systematic | survey method: face-to-face, refusees by mail | data collection mode: on-site/weighted | value specification: weighted mean | regression:  OLS (dlog, slog) | validity experiments: 6 (strategic bias, embedding, self selectivity, information, payment card form and range, anchoring) | sensitivity analysis: with/without refusees &amp; protest votes, various others | dispersion measure and value: CV; 1.292</t>
  </si>
  <si>
    <t xml:space="preserve">Zahlungsbereitschaft für Eintritt als Proxy für Waldwert  
type of value measure: WTP | type of payment vehicle: entrance fee (annual) | elicitation method: open-ended(PC); revision possibility | zeros considered: Questionnaire and analysis distinguish true zero bids from protest votes </t>
  </si>
  <si>
    <t>Zahlungsvehikel: persönliche Jahres-Eintrittskarte (HH) / Waldtaxe (Pfälzerwald)
review: PhD review | sampling type: systematic | survey method: face-to-face, refusees by mail | data collection mode: on-site/weighted | value specification: weighted mean | regression:  OLS (dlog, slog) | validity experiments: 6 (strategic bias, embedding, self selectivity, information, payment card form and range, anchoring) | sensitivity analysis: with/without refusees &amp; protest votes, various others | dispersion measure and value: CV; 1.649</t>
  </si>
  <si>
    <t xml:space="preserve">Zahlungsbereitschaft für Eintritt als Proxy für Waldwert
type of value measure: WTP | type of payment vehicle: entrance fee (annual) | elicitation method: open-ended(PC); revision possibility | zeros considered: Questionnaire and analysis distinguish true zero bids from protest votes </t>
  </si>
  <si>
    <t>Erholung (right to enter forests in Hamburg for recreation purposes)</t>
  </si>
  <si>
    <t>Erholung (right to enter forests in Pfälzerwald for recreation purposes)</t>
  </si>
  <si>
    <t>right to enter forests in Pfälzerwald for recreation purpose</t>
  </si>
  <si>
    <t>€/Haushalt/a</t>
  </si>
  <si>
    <t>öffentlicher entweder-oder-Fonds als Zahlungsvehikel; Bezahlkarten-Ansatz; face-to-face
review: PhD review | sampling type: random survey method: face-to-face | data collection mode: household | value specification: trimmed mean | regression:  OLS | validity experiments: none | sensitivity analysis: with/without refusees &amp; protest votes; includes 'WTP to avoid' of opponents | dispersion measure and value: SD; 88.9</t>
  </si>
  <si>
    <t>Maßnahmenprogramm: Erhalt von Totholz, Verringerung der Wilddichte, Einrichtung von Schutzgebieten, Umbau von Nadel- zu Laub- und Mischwald, Vernetzung fragmentierter Bestände
2,5 %-Trimmung der gültigen Maximalwerte (=Standardvariante)
type of value measure: WTP&amp;WTP to avoid | type of payment vehicle: biodiv fund (incentive compatible) | elicitation method: open-ended(PC); revision possibility | zeros considered: Questionnaire and analysis distinguish true zero bids from protest votes</t>
  </si>
  <si>
    <t>LÖWENSTEIN, W., 1992. Die monetäre Bewertung der Schutzfunktion des Waldes vor Lawinen und Rutschungen in Hinterstein (Allgäu). In: Bergen, V., Löwenstein, W., Pfister, G. (Hrsg.), Studien zur monetären Bewertung von externen Effekten der Forst- und Holzwirtschaft. Schriften zur Forstökonomie 2. Sauerländer's, Frankfurt: 117-168.</t>
  </si>
  <si>
    <t>review: no | sampling type: total | survey method: face-to-face (household) | data collection mode: household | value specification: mean | regression:  OLS (lin.) | validity experiments: none | sensitivity analysis: with/without WTP revisions | dispersion measure and value: CI (Bootstrap); 49,47/111,18 DM/person/a</t>
  </si>
  <si>
    <t xml:space="preserve">type of value measure: WTP | type of payment vehicle: specific fund for restoration of protection forests in Hinterstein | elicitation method: open-ended(PC); revision possibility | zeros considered: Questionnaire and analysis distinguish true zero bids from protest votes </t>
  </si>
  <si>
    <t>DM/Einwohner/a</t>
  </si>
  <si>
    <t>bedingte Bewertungsmethode (schriftliche Befragung)
review: no | sampling type: ad hoc survey method: Self reported(pencil-a-paper) | data collection mode: questionnaire left in 53 hotels and pensions | value specification: regression mean regression:  OLS (lin.) | validity experiments: none | sensitivity analysis: with/without refusees | dispersion measure and value: n.a.; n.a.</t>
  </si>
  <si>
    <t>zonale Version der Reisekostenmethode nach Clawson, Knetsch 1969 Economics of outdoor recreation
review: no | sampling type: ad hoc survey method: Self reported(pencil-a-paper) | data collection mode: questionnaire left in 53 hotels and pensions | value specification: zonal | regression:  OLS (lin.) | validity experiments: - | sensitivity analysis: with/without time costs | dispersion measure and value: n.a.; n.a.</t>
  </si>
  <si>
    <t xml:space="preserve">Zahlungsbereitschaft für Erholungswert in Lüneburger Heide
• Erholung und Reise sind komplementäre Güter, Gut Erholung ergibt sich aus Produktionsfaktoren, wie u.a. Erholungsmöglichkeit, Hin- und Rückreise zum Erholungsort und der dazu benötigten Zeit
• Opportunitätskosten für Reisezeit nicht berücksichtigt, unter Berücksichtigung derer steigt der Erholungswert auf 20,61 DM 
• durchschnittliche Anzahl der Insassen in einem Auto ist 2,5 Personen (teilen sich den Fahrtkostensatz)
• Besucher reagieren auf Erhebung fiktiver Eintrittspreis genauso wie auf eine Erhöhung der Reisekosten 
• zonale Version der Reisekostenmethode wurde auf 29 Zonen mit Zonenbreite von 30km um Ortschaft Schneverdingen gelegt
• Abgleich von Regressionswerten und tatsächlichen Besucherzahlen machte Berichtigung erforderlich, so dass Gesamtwert um 414 DM stieg (durch Regression bestimmte Besuchszahl = 741, tatsächliche Besuchszahl = 750, zur Behebung des Mangels Konsumentenrente durch die von der Regression vorhergesagten Besuche dividiert und anschließend mit der tatsächlichen beobachteten besuchszahl multipliziert)
</t>
  </si>
  <si>
    <t>ökonometrische Schätzung von Zahlungsbereitschaftsfunktion: Abhängigkeit der Zahlungsbereitschaften nach verschiedenen sozio-ökonomischen Gegebenheiten deskriptiv analysiert und anhand ökonometrischer Analyse (Regressionsanalyse) modelliert</t>
  </si>
  <si>
    <t xml:space="preserve">ökonometrische Schätzung von Zahlungsbereitschaftsfunktion: Abhängigkeit der Zahlungsbereitschaften durch ökonometrischer Analyse (Regressionsanalyse) modelliert </t>
  </si>
  <si>
    <t xml:space="preserve">forest </t>
  </si>
  <si>
    <t>review: no | sampling type: random survey method: registration data of spa overnight guests | data collection mode: random sample of registration data | value specification: zonal | regression:  OLS | validity experiments: none | sensitivity analysis: with/without repair costs | dispersion measure and value: n.a.; n.a.</t>
  </si>
  <si>
    <t>type of value measure: CS | type of payment vehicle: - | elicitation method: driving costs (with 55,92 DM/Visit and without repair costs 43,68 DM/Visit), no time costs | zeros considered: -</t>
  </si>
  <si>
    <t>1988(7)-1989(6)</t>
  </si>
  <si>
    <t>review: no | sampling type: systematic | survey method: face-to-face, refusees by mail | data collection mode: on-site in forests/selfselection | value specification: unweighted mean | regression:  none | validity experiments: 1 (strategic bias) | sensitivity analysis: with/without strategic incentive | dispersion measure and value: CV; 137%</t>
  </si>
  <si>
    <t xml:space="preserve">type of value measure: WTP | type of payment vehicle: entrance fee (annual) | elicitation method: open-ended(PC); revision possibility | zeros considered: Questionnaire and analysis distinguish true zero bids from protest votes </t>
  </si>
  <si>
    <t>1993(9-10)</t>
  </si>
  <si>
    <t>5 (Dipl thesis)</t>
  </si>
  <si>
    <t>review: no | sampling type: ad hoc | survey method: Self reported(pencil-a-paper) | data collection mode: on-site/selfselection | value specification: unweighted mean | regression:  none | validity experiments: none | sensitivity analysis: with/without extreme values | dispersion measure and value: n.a.; n.a.</t>
  </si>
  <si>
    <t>type of value measure: WTP | type of payment vehicle: entrance fee (daily) | elicitation method: open-ended (single) | zeros considered: all included in analysis with a value of zero</t>
  </si>
  <si>
    <t>1994 (August)</t>
  </si>
  <si>
    <t>review: no | sampling type: ad hoc | survey method: face-to-face | data collection mode: on-site | value specification: unweighted mean | regression:  none | validity experiments: none | sensitivity analysis: none | dispersion measure and value: SD; 3.32</t>
  </si>
  <si>
    <t xml:space="preserve">type of value measure: WTP | type of payment vehicle: daily personal forestry tax elicitation method: open-ended(PC); revision possibility | zeros considered: all zeros treated as protests (i.e. excluded from analysis) </t>
  </si>
  <si>
    <t>1995 (4-8)</t>
  </si>
  <si>
    <t>review: no | sampling type: ad hoc | survey method: face-to-face | data collection mode: on-site | value specification: unweighted mean | regression:  none | validity experiments: none | sensitivity analysis: none | dispersion measure and value: SD; 4.09</t>
  </si>
  <si>
    <t>1995 (3-7)</t>
  </si>
  <si>
    <t>DM/Person/Visit WTP</t>
  </si>
  <si>
    <t>review: no | sampling type: 2-stage random survey method: telephone data collection mode: CATI | value specification: mean | regression:  none | validity experiments: none | sensitivity analysis: none | dispersion measure and value: n.a.; n.a.</t>
  </si>
  <si>
    <t>type of value measure: WTP | type of payment vehicle: entrance fee (annual) | elicitation method: open-ended (single) | zeros considered: all included in analysis with a value of zero</t>
  </si>
  <si>
    <t>1996 (Jun)</t>
  </si>
  <si>
    <t xml:space="preserve">ns </t>
  </si>
  <si>
    <t>http://www.econ.uni-klu.ac.at/cvm/elsasser.pdf</t>
  </si>
  <si>
    <t>review: PhD review | sampling type: systematic | survey method: face-to-face, refusees by mail | data collection mode: on site | value specification: zonal | regression:  OLS (slog) | validity experiments: - | sensitivity analysis: with/without time costs | dispersion measure and value: n.a.; n.a.</t>
  </si>
  <si>
    <t>type of value measure: CS | type of payment vehicle: - | elicitation method: travel costs (with 6,46-10,51 DM/visit and without time costs 0,95-1,25 DM/Visit) | zeros considered: -</t>
  </si>
  <si>
    <t>1992(7)-1993(6)</t>
  </si>
  <si>
    <t>type of value measure: CS | type of payment vehicle: - | elicitation method: travel costs (with 8,15-18,63 DM/Visit and without time costs 0,87-1,48 DM/Visit) | zeros considered: -</t>
  </si>
  <si>
    <t>DM/visit WTP</t>
  </si>
  <si>
    <t>review: PhD review | sampling type: systematic | survey method: face-to-face, refusees by mail | data collection mode: on-site/weighted | value specification: weighted mean | regression:  OLS (dlog, slog) | validity experiments: 6 (strategic bias, embedding, self selectivity, information, payment card form and range, anchoring) | sensitivity analysis: with/without refusees &amp; protest votes, various others | dispersion measure and value: CV; ~130%</t>
  </si>
  <si>
    <t xml:space="preserve">type of value measure: WTP | type of payment vehicle: personal forest tax (for whole length of stay) | elicitation method: open-ended(PC); revision possibility | zeros considered: Questionnaire and analysis distinguish true zero bids from protest votes </t>
  </si>
  <si>
    <t xml:space="preserve">Weighted variation coefficients may be flawed (see Bernath/Elsasser/Roschewitz 2007 for correct estimation procedure). Many bias experiments. </t>
  </si>
  <si>
    <t>review: PhD review | sampling type: systematic | survey method: face-to-face, refusees by mail | data collection mode: on-site | value specification: zonal | regression:  OLS (slog) | validity experiments: - | sensitivity analysis: with/without time costs | dispersion measure and value: n.a.; n.a.</t>
  </si>
  <si>
    <t>type of value measure: CS | type of payment vehicle: - | elicitation method: travel costs (with 100,76 DM/visit and without time costs 25.68 DM/Visit) | zeros considered: -</t>
  </si>
  <si>
    <t>review: no | sampling type: random survey method: ? | data collection mode: household | value specification: mean | regression:  none | validity experiments: none | sensitivity analysis: none | dispersion measure and value: n.a.; n.a.</t>
  </si>
  <si>
    <t xml:space="preserve">type of value measure: WTP | type of payment vehicle: n.def. | elicitation method: choice experiment between 8 listed values (single shot) | zeros considered: all zeros treated as protests (i.e. excluded from analysis) </t>
  </si>
  <si>
    <t>forested biosphere reserve</t>
  </si>
  <si>
    <t>review: PhD review | sampling type: random | survey method: face-to-face | data collection mode: household | value specification: mean | regression:  (variance analysis) | validity experiments: none | sensitivity analysis: none | dispersion measure and value: n.a.; n.a.</t>
  </si>
  <si>
    <t>type of value measure: WTP | type of payment vehicle: selectable (fees for individual services, donation to local nature protection organisation, municipality taxes, national tax for local nature protecion projects, other) | elicitation method: choice experiment between 25 listed values, open ended (single shot) | zeros considered: Questionnaire and analysis distinguish true zero bids from protest votes (at least in questionnaire)</t>
  </si>
  <si>
    <t>1995-1997</t>
  </si>
  <si>
    <t>DM/person/a in Thüringen WTP</t>
  </si>
  <si>
    <t>review: no | sampling type: 2-stage random survey method: telephone data collection mode: CATI | value specification: mean | regression:  OLS | validity experiments: none | sensitivity analysis: none | dispersion measure and value: n.a.; n.a.</t>
  </si>
  <si>
    <t>type of value measure: WTP | type of payment vehicle: selectable (contribution to charitable trust, forest tax, annual entrance fee, other) | elicitation method: iterative bidding zeros considered: n.a.</t>
  </si>
  <si>
    <t>DM/person/a in Hessen WTP</t>
  </si>
  <si>
    <t>population of Hessen &gt;18 years</t>
  </si>
  <si>
    <t>forest wetland (alluvial)</t>
  </si>
  <si>
    <t>DM/person/a WTP (mail)</t>
  </si>
  <si>
    <t>review: no | sampling type: randomised | survey method: mail | data collection mode: household | value specification: various mean measures | regression:  none | validity experiments: 1 (subsample asked for WTA) | sensitivity analysis: distinction personal/mail interviews; various mean calculations (trimmed); various pooling approaches; (3 different compensation intensities) | dispersion measure and value: SD; 60,88 (m) / 87,42 (p)</t>
  </si>
  <si>
    <t xml:space="preserve">type of value measure: WTP | type of payment vehicle: additional tax (income-dependent) | elicitation method: choice experiment between 20 listed values, open ended (single shot) | zeros considered: Questionnaire and analysis distinguish true zero bids from protest votes </t>
  </si>
  <si>
    <t>DM/person/a WTP (personal)</t>
  </si>
  <si>
    <t>review: no | sampling type: randomised | survey method: face-to-face | data collection mode: household | value specification: various mean measures | regression:  none | validity experiments: 1 (subsample asked for WTA) | sensitivity analysis: distinction personal/mail interviews; various mean calculations (trimmed); various pooling approaches; (3 different compensation intensities) | dispersion measure and value: SD; 60,88 (m) / 87,42 (p)</t>
  </si>
  <si>
    <t>review: no | sampling type: random survey method: mail | data collection mode: household | value specification: various mean measures | regression:  none | validity experiments: 1 (subsample asked for WTA) | sensitivity analysis: distinction personal/mail interviews; various mean calculations (trimmed); various pooling approaches; (3 different compensation intensities) | dispersion measure and value: SD; 77,16 (m) / 83,77 (p)</t>
  </si>
  <si>
    <t>review: no | sampling type: random survey method: mixed face-to-face | data collection mode: household | value specification: various mean measures | regression:  none | validity experiments: 1 (subsample asked for WTA) | sensitivity analysis: distinction personal/mail interviews; various mean calculations (trimmed); various pooling approaches; (3 different compensation intensities) | dispersion measure and value: SD; 77,16 (m) / 83,77 (p)</t>
  </si>
  <si>
    <t>review: no | sampling type: random survey method: mixed face-to-face &amp; mail | data collection mode: household | value specification: various mean measures | regression:  none | validity experiments: 1 (subsample asked for WTA) | sensitivity analysis: distinction personal/mail interviews; various mean calculations (trimmed); various pooling approaches; (3 different compensation intensities) | dispersion measure and value: SD; 84.16</t>
  </si>
  <si>
    <t>Der ökonomische Wert der Leistungen, die Wälder in Deutschland über die Holzproduktion hinaus erbringen, ist bisher weitgehend vernachlässigt worden. In der vorliegenden Studie wird erstmals eine regionenübergreifende empirische Bewertung einer dieser Leistungen vorgenommen, nämlich der Erholungsleistung der Wälder für Tagesbesucher. Auf Basis einer Regressionsanalyse der hierzu bislang vorliegenden Fallstudien, die den monetären Wert der Erholung in einzelnen deutschen Waldgebieten mit Hilfe der Contingent Valuation Method beziffert haben, und einer ergänzenden bundesweiten Bevölkerungsbefragung wird mit Hilfe des Benefit Function Transfer-Ansatzes gezeigt, daß die Zahlungsbereitschaft für Naherholung im Wald in Deutschland insgesamt in der Größenordnung von fünf Milliarden DM pro Jahr liegt. Die regionale Verteilung dieser Zahlungsbereitschaft weist mit Kreisdurchschnitten zwischen etwa 50 und über 50.000 DM pro Jahr und Hektar Waldfläche eine sehr große Spannbreite auf.</t>
  </si>
  <si>
    <t>1397(p); 1811(s)</t>
  </si>
  <si>
    <t>1992/1993 (s); 12/1995 (p)</t>
  </si>
  <si>
    <t>review: no | sampling type: random survey method: face-to-face | data collection mode: household | value specification: mean | regression:  n.a. | validity experiments: none | sensitivity analysis: includes 'WTP to avoid' of opponents | dispersion measure and value: n.a.; n.a.</t>
  </si>
  <si>
    <t xml:space="preserve">type of value measure: WTP&amp;WTP to avoid | type of payment vehicle: biodiv fund (incentive compatible) | elicitation method: open-ended(PC); revision possibility | zeros considered: Questionnaire and analysis distinguish true zero bids from protest votes </t>
  </si>
  <si>
    <t>2001 (december)</t>
  </si>
  <si>
    <t>unpublished</t>
  </si>
  <si>
    <t>http://www.sciencedirect.com/science/article/pii/S0921800905002533
10.1016/j.ecolecon.2005.04.021</t>
  </si>
  <si>
    <t>The definition and treatment of protest responses in contingent valuation (CV) can have a significant influence on the estimated values of the good in question if these responses are censored. In order to understand how protest responses are motivated, in a CV about forest biodiversity in Germany we used an item battery to identify respondents' protest beliefs. The items were measured for all respondents, irrespective of their willingness to pay (WTP) in principle. Then, a scale based on these beliefs is taken as a dependent variable of regression analyses. In addition to environmental concern we used norms, the warm glow of giving and dilemma concern as further explanatory variables. The latter focuses on cooperation problems in protecting the environment. Our results show that protest beliefs are significantly influenced by the explanatory factors. Furthermore, the protest beliefs themselves have a significant effect on the decision to be WTP as well as on the amount of money stated by those who are WTP. The censoring of protest responses may therefore be indefensible.</t>
  </si>
  <si>
    <t>programme of 4 measures to enhance biodiversity in forests (more dead wood; increase forest area that is not used or unmanaged; more deciduous trees; linking segregated forests by afforestation)</t>
  </si>
  <si>
    <t>EUR WTP (one-off payment)</t>
  </si>
  <si>
    <t>review: journal review | sampling type: classroom survey | survey method: Self reported(pencil-a-paper) | data collection mode: classroom survey | value specification: mean | regression:  Logit/OLS(slog) | validity experiments: (study is a validity experiment) | sensitivity analysis: expected influence of protest beliefs versus observed influence dispersion measure and value: no; no</t>
  </si>
  <si>
    <t xml:space="preserve">type of value measure: WTP | type of payment vehicle: one-off payment to a fund managed by a national environmental agency | elicitation method: payment ladder (18 values) | zeros considered: analysed by measuring protest attitude </t>
  </si>
  <si>
    <t>2003(10/11)</t>
  </si>
  <si>
    <t>review: journal review | sampling type: random survey method: face-to-face | data collection mode: household | value specification: mean | regression:  Logit/OLS | validity experiments: none | sensitivity analysis: none | dispersion measure and value: CI (Bootstrap); 4,66-8,98</t>
  </si>
  <si>
    <t>type of value measure: WTP | type of payment vehicle: fund "Forest Conversion in Lüneburger Heide" (administered by Forest Planning Agency in Lower Saxony) | elicitation method: sequential payment ladder (18 values, open-ended) | zeros considered: protest attitude measured for all respondents but none excluded (see Meyerhoff &amp; Liebe 2007))</t>
  </si>
  <si>
    <t>2004 (9/10)</t>
  </si>
  <si>
    <t>review: journal review | sampling type: random survey method: face-to-face | data collection mode: household | value specification: mean | regression:  CL/NL/ML | validity experiments: none | sensitivity analysis: none | dispersion measure and value: CI (Krinsky-Robb); 7.73–19.02</t>
  </si>
  <si>
    <t>type of value measure: WTP | type of payment vehicle: fund "Forest Conversion in Lüneburger Heide" (administered by Forest Planning Agency in Lower Saxony) | elicitation method: six choice experiment-cards | zeros considered: protest attitude measured for all respondents but none excluded (see Meyerhoff &amp; Liebe 2007))</t>
  </si>
  <si>
    <t>review: journal review | sampling type: random survey method: face-to-face | data collection mode: household | value specification: mean | regression:  Logit/OLS | validity experiments: none | sensitivity analysis: none | dispersion measure and value: CI (Bootstrap); 4,60-8,81</t>
  </si>
  <si>
    <t>type of value measure: WTP | type of payment vehicle: fund "Forest Conversion in Solling and Harz region" (administered by Forest Planning Agency in Lower Saxony) | elicitation method: sequential payment ladder (18 values, open-ended) | zeros considered: protest attitude measured for all respondents but none excluded (see Meyerhoff &amp; Liebe 2007))</t>
  </si>
  <si>
    <t>review: journal review | sampling type: random survey method: face-to-face | data collection mode: household | value specification: mean | regression:  CL/NL/ML | validity experiments: none | sensitivity analysis: none | dispersion measure and value: CI (Krinsky-Robb); 3.61-8.89</t>
  </si>
  <si>
    <t>type of value measure: WTP | type of payment vehicle: fund "Forest Conversion in Solling and Harz region" (administered by Forest Planning Agency in Lower Saxony) | elicitation method: six choice experiment-cards | zeros considered: protest attitude measured for all respondents but none excluded (see Meyerhoff &amp; Liebe 2007))</t>
  </si>
  <si>
    <t>review: PhD review | sampling type: random survey method: face-to-face | data collection mode: household | value specification: trimmed mean | regression:  OLS | validity experiments: none | sensitivity analysis: with/without refusees &amp; protest votes; includes 'WTP to avoid' of opponents | dispersion measure and value: SD; 88.9</t>
  </si>
  <si>
    <t>2,5 %-Trimmung der gültigen Maximalwerte (=Standardvariante)
type of value measure: WTP&amp;WTP to avoid | type of payment vehicle: biodiv fund (incentive compatible) | elicitation method: open-ended(PC); revision possibility | zeros considered: Questionnaire and analysis distinguish true zero bids from protest votes</t>
  </si>
  <si>
    <t>2002 (november)</t>
  </si>
  <si>
    <t>5 (PhD diss.)</t>
  </si>
  <si>
    <t>Erhalt von landwirtschaftlich genutzten Kulturlandschaft</t>
  </si>
  <si>
    <t>landwirtschaftlich geprägte Kulturlandschaft</t>
  </si>
  <si>
    <t>Berücksichtigung von Jährlichen Haushaltseinkommen, Alter der Befragten, Höchster Bildungsabschluss, Mietgliedschaft in einer Umwelt- und/oder Naturschutzorganization, Spendefreudigkeit für Natur- und/oder Umweltschutz,  Tätigkeit in der Landwirtschaft oder einem der Landwirtscahft vor- oder nachgelagertem Bereich, Anteil der in das Landschaftspflegeprogramm eingebundenen Fläche</t>
  </si>
  <si>
    <t>schriftliche Befragung zur Zahlungsbereitschaft für die Pflege und den Erhalt der Kulturlandschaft durch Landwirte</t>
  </si>
  <si>
    <t>1) Befragung der Zahlungsbereitschaft für die Pflege und den Erhalt von unterschiedlichen Niveaus der kulturlandschaftlichen Ausprägung
2) Bestimmung der Determinanten der Zahlungsbereitschaft durch ökonometrische Schätzungen und Ermittlung einer Zahlungsbereitschaftsfunktion</t>
  </si>
  <si>
    <t>152 (1000 befragte Haushalte)</t>
  </si>
  <si>
    <t>1994 (7)</t>
  </si>
  <si>
    <t>ökonometrische Schätzung von Zahlungsbereitschaftsfunktion</t>
  </si>
  <si>
    <t xml:space="preserve">Kämmerer, S. 1995. Die Contingent-Valuation-Methode zur monetären Bewertung von Umweltqualität. In Gesellschaft für  Wirtschafts- und Sozialwissenschaften des Landbaues e.V (Ed.), Die Landwirtschaft nach der EU-Agrarreform 35. Tagung vom 5. bis 7. Oktober 1994 in Hohenheim:Vol.31,  XXII, 703 S.: Münster-Hiltrup: Landwirtschaftsverlag. </t>
  </si>
  <si>
    <t xml:space="preserve">ZANDER, K. (1999): Der Streuobstbau zwischen Ökonomie und Ökologie. Betriebswirtschaftliches Seminar für Gartenbauberater, Universität Hannover. </t>
  </si>
  <si>
    <t xml:space="preserve">Zander, K. (2000): Die Zahlungsbereitschaft der Bevölkerung für den Erhalt des Streuobstbaus. In: DGG und BDGL (Hrsg.) Tagungsband der 37. Gartenbauwissenschaftlichen Tagung vom 8. bis 10. März in Zürich, S. 22. </t>
  </si>
  <si>
    <t>http://le.uwpress.org/content/78/1/88.full.pdf</t>
  </si>
  <si>
    <t>Consumer survey data, collected in
former West and East Berlin after the unification
of Germany are used to address the issue of willingness
to pay (WTP) for foods produced with
techniques consistent with environmental stewardship.
Results show differences in the WTP between
residents of the two former German states
attributed to area of residence. Residents of eastern
city districts were generally less willing to
pay a premium for foods produced with environmental-
friendly methods which suggests that marketing
of such foods will be more successful in
western districts, unless educational efforts can
be used to bridge the gap in the stated WTP. (JEL
Q28)</t>
  </si>
  <si>
    <t>keine monetäre Bewertung</t>
  </si>
  <si>
    <t>soziologische Faktoren für ökonometrische Schätzung von Zahlungsbereitschaftsfunktion</t>
  </si>
  <si>
    <t>Valuation of Landscape Changes on the Swiss Plateau: A Choice Experiment
Changes in land management through agriculture, forestry and other land uses may affect
a variety of services, including landscape aesthetics and food production. Many of these
services  have  important  public-good  characteristics.  In  contrast  to  private  goods,  the
demand  for  public  goods  cannot  be  monitored  in  the  markets.  Thus,  surveys  are  one  of
the few ways of learning about the publicís preferences for particular public services. In
this  study  we  used  a  survey-based  economic  valuation  method  called   ́choice
experimentª to estimate the populationís willingness-to-pay for landscape changes in the
Canton of Zurich.
The experimental design of the written survey contained one stratification variable and
one treatment factor. The stratification variable divided the sample into subpopulations of
urban,  suburban  and  rural  respondents.  Half  of  the  respondents  of  each  subpopulation
were  offered  choice  recommendations  from  political  parties  and  interest  groups  (treat-
ment  factor).  The  additional  information  could  be  used  analogous  to  the  voting
recommendations  in  real  referenda  and  was  intended  to  help  respondents  form  an
opinion.
The  results  indicate  a  positive  willingness-to-pay  for  more  hedgerows,  trees,  low-
intensity managed land and nature reserves at the expense of high-intensity grassland. We
found  a  negative  willingness-to-pay  for  an  increase  in  high-intensity  grassland  and  less
arable land. A noticeable expansion of forest would be accepted by people in urban and
suburban areas, but not by people in rural areas. The choice recommendations tended to
reduce  willingness-to-pay  estimates.  Evaluation  of  welfare  effects  of  such  land  use
changes  requires  the  additional  consideration  of  the  costs  of  the  changes  to  the  general
public under present and alternative regulatory frameworks.</t>
  </si>
  <si>
    <t>Bewertung im Kanton Zürich (Schweiz)</t>
  </si>
  <si>
    <t xml:space="preserve">Tschernobyl hat es gezeigt - die Kosten der Umweltzerstörung sind gewaltig: weit über 100 Milliarden Mark Umweltschäden jährlich. Dies ist das Ergebnis nüchterner wissenschaftlicher Berechnungen und fundierter Schätzungen - eine wahrhaft erschreckende ökologische Schadensbilanz für die Bundesrepublik Deutschland und für vergleichbare Länder!
Dennoch: Umwelt-Untergangsstimmung ist nicht angebracht. Mit dem Programm "Umwelt, Markt und Arbeit" ist ein neues, umweltfreundliches Wirtschaftswunder erreichbar. Wenn wir uns alle - Verbraucher, Unternehmer, Arbeitnehmer und Politiker - wesentlich umweltfreundlicher nach dem Prinzip "Umweltschutz (auch) durch Eigennutz" verhalten, können wir in wenigen Jahren die Umweltkrise meistern und vielen zehntausend Menschen eine sinnvolle Arbeit verschaffen! </t>
  </si>
  <si>
    <t>Umweltverschmutzungsbedingte Veränderung von ÖSL, kein Bezug zu UBA-Umwandlungsformen, Waldsterben durch sauren Regen, Luftverschmutzung, Gewässervermustzung, Bodenzerstörung (radioktive verseuchung, Versauerung etc.), Lärm</t>
  </si>
  <si>
    <t xml:space="preserve">M. Scholz, D. Mehl, C. Schulz-Zunkel, H. D. Kasperidus, H. D., W. Born, K. Henle: Ökosystemfunktionen in Flussauen. Analyse und Bewertung von Hochwasserretention, Nährstoffrückhalt, Treibhausgas-Senken-/Quellenfunktion und Habitatfunktion, Schriftenr. Naturschutz und biologische Vielfalt 124, 257 S., 2012.
</t>
  </si>
  <si>
    <t>In Mehl, D., Scholz, M., Schulz-Zunkel, C., Kasperidus, H. D., Born, Wanda, &amp; Ehlert, T. (2013). Analyse und Bewertung von Ökosystemfunktionen und -leistungen großer Flussauen. KW - Korrespondenz Wasserwirtschaf, 9/2013,493-499, doi10.3243/kwe2013.09.001</t>
  </si>
  <si>
    <t>Befragung in Kiel für das Bundesland Schleßwig-Holstein</t>
  </si>
  <si>
    <t>face-to-face Interview</t>
  </si>
  <si>
    <t>Elemente der Landschaft durch Bilder dargestellt. Zahlungsbereitschaft für den Kauf von 15% der Fläche von Schleßwig-Holstein für die Schaffung eines Biotopnetzes für Naturschutz</t>
  </si>
  <si>
    <t>keine monetäre Bewertung von ÖSL. Bewertung von Opportunitätskosten der Grünlandbewirtschaftung</t>
  </si>
  <si>
    <t>"… natural and semi-natural ecosystems that are considered to be essential
for the conservation of biodiversity in Germany" =  9,5% of Germany</t>
  </si>
  <si>
    <t>3555033 ha</t>
  </si>
  <si>
    <t>Alle für Biodiversitätsschutz sehr wichtigen natürlichen und halb-natürlichen Ökosysteme in Deutschland.</t>
  </si>
  <si>
    <t>Restauration der Ökosysteme von nicht näher definierten degradierten Ausgangszustand</t>
  </si>
  <si>
    <t xml:space="preserve">- assumption of a linear development of functionality during the
restoration period,
- for alternative restoration methods and restoration times and
- with a discount rate of 4%.
It is based on two existing approaches. Firstly the “Habitat
Equivalency Analysis” (HEA) developed in the USA to determine the
extent of measures to compensate for ecosystem damages, particularly
for interim losses (NOAA 1995, 2000, 2006). Secondly the “Investment
Model” developed by the author (Schweppe-Kraft 1996, 1998) as a
model to determine compensation fees for the German
“Eingriffsregelung”, a requirement of ecological offsets if nature and
landscape is impaired by construction activities or other kinds of land use
change in German legislation.
Restoration costs can be taken as an approximation of benefit losses only in those cases where
a full restoration of all beneficious functions of an asset is possible and
the respective costs are lower than the benefits gained from the
preservation of that asset. 
The costs for restoring habitats however could also be interpreted as
revealed public preferences. Habitats should be developed or restored
only in those cases where the benefits of restoration exceed its costs.
The next step would be to determine gross (minimum) benefits of the
respective mature habitat by comparing the development of physical indicators, like the number or abundance of rare species during the whole
life-cycle between the just restored ecosystem and the matured one.
The gross value of the matured ecosystem minus possible
maintenance costs can then be taken for the minimum welfare loss that
would be associated with its destruction..."
</t>
  </si>
  <si>
    <t>On the basis of the applied habitat equivalency / investment model,
natural and semi-natural ecosystems beeing essential for the conservation
of biodiversity and covering about 9.5% of the area of Germany have a
value of nearly 740 Bio. €, calculated on the basis of restoration costs and
recovery periods.
The comparison between estimated costs for maintaining biodiversity
of 2 – 3 Bio. € per year, a stated willingness to pay for conserving
biodiversity of 3 – 5 Bio. € per year and restoration costs of more than
700 Bio. € (being 28 Bio. € per year at a discount rate of 4%) if the 10%
most valuable ecosystems for biodiversity were destroyed and had to be
redeveloped leads to the conclusion that accepting further biodiversity
loss would be a high risk strategy not only for biodiversity itself, but also
for human welfare.</t>
  </si>
  <si>
    <t>Allgemeinheit</t>
  </si>
  <si>
    <t>nicht spezifiziert</t>
  </si>
  <si>
    <t>83170 ha</t>
  </si>
  <si>
    <t>Restauration des Ökosystems von nicht näher definierten degradierten Ausgangszustand</t>
  </si>
  <si>
    <t>99720 ha</t>
  </si>
  <si>
    <t>Molinea meadows (of entire Germany)</t>
  </si>
  <si>
    <t>14000 ha</t>
  </si>
  <si>
    <t>Riparian grasslands and tall herbaceous perennial vegetation of moist to wet sites (of entire Germany)</t>
  </si>
  <si>
    <t>37700 ha</t>
  </si>
  <si>
    <t>Riparian grasslands and tall herbaceous perennial vegetation of moist to wet sites</t>
  </si>
  <si>
    <t>Low intensively used meadows (of entire Germany)</t>
  </si>
  <si>
    <t>179,000 ha</t>
  </si>
  <si>
    <t>Fens and swamps free of woodland (of entire Germany)</t>
  </si>
  <si>
    <t>11,100 ha</t>
  </si>
  <si>
    <t>Other types of agricultural grasslands with a
high species diversity (of entire Germany)</t>
  </si>
  <si>
    <t>447,264 ha</t>
  </si>
  <si>
    <t>Arable land with threatened herbaceous
vegetation communities (of entire Germany)</t>
  </si>
  <si>
    <t>473,124 ha</t>
  </si>
  <si>
    <t>Low intensively managed vineyards (of entire Germany)</t>
  </si>
  <si>
    <t>7380 ha</t>
  </si>
  <si>
    <t>Traditionally managed orchards (of entire Germany)</t>
  </si>
  <si>
    <t>350,000 ha</t>
  </si>
  <si>
    <t>Low intensively used ponds for fish farming (of entire Germany)</t>
  </si>
  <si>
    <t>3,150 ha</t>
  </si>
  <si>
    <t>Copses, thickets, scrub, hedgerows and tree
rows in agricultural used areas (of entire Germany)</t>
  </si>
  <si>
    <t>750,000 ha</t>
  </si>
  <si>
    <t>Natural woods and low intensively used
species-rich forests (of entire Germany)</t>
  </si>
  <si>
    <t>734,438 ha</t>
  </si>
  <si>
    <t>Pasture woodland (of entire Germany)</t>
  </si>
  <si>
    <t>31,950 ha</t>
  </si>
  <si>
    <t>Coppice and coppice with standard (of entire Germany)</t>
  </si>
  <si>
    <t>182,813 ha</t>
  </si>
  <si>
    <t>Nature-like woodland edge communities (of entire Germany)</t>
  </si>
  <si>
    <t>3,450 ha</t>
  </si>
  <si>
    <t>Species-rich herbaceous forest fringe communities (of entire Germany)</t>
  </si>
  <si>
    <t>788 ha</t>
  </si>
  <si>
    <t>Raised bogs including less degraded restoreable forms (of entire Germany)</t>
  </si>
  <si>
    <t>67,489 ha</t>
  </si>
  <si>
    <t>Transition mires and strongly degraded raised bogs (of entire Germany)</t>
  </si>
  <si>
    <t>78,498 ha</t>
  </si>
  <si>
    <t>Nature-like running and standing surface
waters (of entire Germany)</t>
  </si>
  <si>
    <t>246,675 ha</t>
  </si>
  <si>
    <t>Natural capital can be understood as the potential of ecosystems to fulfil
the needs and wants of current and future generations. Declining
ecosystem services due to overexploitation, pollution or other factors
either adversely affect human needs directly or must be compensated,
with the effect that the ressources for mitigation are lacking elsewhere.
In the following, the state of ecosystem services in Germany is
outlined along the main ecosystem components: climate, air, water, soil
and biodiversity. The further discussion focuses on the biodiversity
component. The political targets for biodiversity on German, EU and
international level at first look seem to be linked to the concept of strong
sustainability. A closer view however reveals that this is quite doubtful.
Some political activities prove that there is a strong demand for
additional, more neo-classical arguments for nature conservation, which
rather belong to the concept of weak sustainability.</t>
  </si>
  <si>
    <t>Landschaft</t>
  </si>
  <si>
    <t>DM/Haushalt/Jahr Zahlungsbereitschaft für Erhalt einer vielfältig genutzte Kulturlandschaft mit hoher Artenvielfalt inkl. eines Artenschutzprogramms zur Förderung von Artenvielfalt (Min: Gemeinde B; Max: Gemeinde A; Mittelwert aus Gemeinden A und B)</t>
  </si>
  <si>
    <t>Artenzahl qualitativ mit hoch bzw. niedrig bewertet (ohne konkrete Zahlenangaben), Siedlungsdichte, Betriebsgröße, Grünlandanteil: 37%, Bewaldungsindex: 1,87.</t>
  </si>
  <si>
    <t>Einkommen, Bildung, Alter, Umweltbewusstsein etc.</t>
  </si>
  <si>
    <t>Contingent Valuation Method: Zahlungsbereitschaft</t>
  </si>
  <si>
    <t>Mit der Ermittlung von Präferenzen bzw. Nutzenwerten von privaten und öffentlichen Gütern oder Landschaftsfunktionen für verschieden Bevölkerungsgruppen kann ein nachfrageorientierter Beitrag zur Bewertung von Landnutzungsoptionen geleistet werden.</t>
  </si>
  <si>
    <t xml:space="preserve">WTP: persönliche Befragung inklusive dem Einsatz der Referendum-Methode, expliziter Hinweis auf Budgetrestriktionen und Test auf embedding-bias.
Szenario Gemeinde A: vielfältige Landbewirtschaftung mit höchster Artenvielfalt; Szenario Gemeinde B: Augenblickliche Situation mit leicht reduzierter Artenzahl ohne Ackernutzung. Szenario Gemeinde C: Kompletter Wegfall von Landwirtschaft nur mit Wald und Siedlungen mit geringster Artenvielfalt. Bürger der Gemeinde A wurden befragt, was sie bereit sind zu zahlen, um den Rückgang der Artenzahlen in Szenarien B und C zu verhindern. Bürger der Gemeinde B wurden gefragt, was sie bereit sind zu zahlen um den Rückgang von Artenzahl in Szenario C zu verhindern sowie was sie bereit sind für ein Artenschutzprogramm zu zahlen, welches als Ziel Szenario A mit entsprechend höherer Artenzahl hat.  </t>
  </si>
  <si>
    <t>persönliche Befragung von 199 Personen in Gemeinde A und 185 Personen in Gemeinde B. Eine Person je Haushalt. 90% mit positiver Zahlungsbereitschaft.</t>
  </si>
  <si>
    <t>Entscheider über Landnutzungsoptionen, Nutzer von Landschaftsfunktionen (Bevölkerung)</t>
  </si>
  <si>
    <t>gute detailierte Studie</t>
  </si>
  <si>
    <t>Trinkwasserqualität (Reduzierung des Nitratgehalts über Landnutzungsmaßnahmen)</t>
  </si>
  <si>
    <t xml:space="preserve">Ausgang: niedriger Nitratgehalt im Trinkwasser (&lt; 25 mg/l). Szenario: Verschlechterung des Nitratgehalts im Trinkwasser auf &gt; 50 mg/l. Zahlungsbereitschaft für die Einhaltung des Grenzwertes von &gt; 50 mg/l sowie eine weiter Reduzierung deutlich unter den Richtwert von &lt; 25 mg/l wurde ermittelt. </t>
  </si>
  <si>
    <t>DM/Haushalt/Jahr Zahlungsbereitschaft für eine Verbesserung der Trinkwasserqualität mit einer Minderung des Nitratgehalts mindestens unter 50mg/l und möglichst unter 25mg/l durch landwirtschaftlich weniger intensiver Nutzung/Nitrateintrag (Min: Gemeinde B; Max: Gemeinde A; Mittelwert aus Gemeinden A und B)</t>
  </si>
  <si>
    <t>Nitratgehalt niedrig: &lt; 25mg/l; hoch: &gt; 50mg/l; Stickstoffüberschuss in der Region: 91,25 kg N je ha landwirtschaftliche Fläche und Jahr, Siedlungsdichte, Betriebsgröße, Grünlandanteil: 37%, Bewaldungsindex: 1,87.</t>
  </si>
  <si>
    <t xml:space="preserve">Befragung nach WTP: Ausgang: niedriger Nitratgehalt im Trinkwasser (&lt; 25 mg/l). Szenario: Verschlechterung des Nitratgehalts im Trinkwasser auf &gt; 50 mg/l. Zahlungsbereitschaft für die Einhaltung des Grenzwertes von &gt; 50 mg/l sowie eine weiter Reduzierung deutlich unter den Richtwert von &lt; 25 mg/l wurde ermittelt. Kommuniziert wurden die Szenarien mittles Bilder und Grafiken. Bereitstellungsregeln, Finanzierungsmittelm, und geplante Schutzprogramme wurden beschrieben. </t>
  </si>
  <si>
    <t>persönliche Befragung von 199 Personen in Gemeinde A und 185 Personen in Gemeinde B. Eine Person je Haushalt.  85% mit positiver Zahlungsbereitschaft</t>
  </si>
  <si>
    <t>Existenzwert von Biodiversität, Erhalt von Biodiversität für zukünftige Generationen, Wasserqualität, Erosionsschutz, Erholungswert, Optionswert von Biodiversität;</t>
  </si>
  <si>
    <t>Naturschutzgebiet Schleimündung</t>
  </si>
  <si>
    <t>127 ha Halbinsel (Festland) und 564 ha Wasserfläche</t>
  </si>
  <si>
    <t>Feuchtbiotop (geschütztes Schilf und Grassland) Schleimündung</t>
  </si>
  <si>
    <t>ja (Erhalt des Naturschutzgebietes)</t>
  </si>
  <si>
    <t>Herkunft, Bildung, Beruf, Einkommen, Einstellung zum Naturschutz</t>
  </si>
  <si>
    <t xml:space="preserve">Zahlungsbereitschaft für den Eintritt in das Naturschutzgebiet, welches dem Erhalt des Naturschutzgebietes dient. </t>
  </si>
  <si>
    <t>Befragung der Personen vor Ort, 15. Juli bis 15. August 2012</t>
  </si>
  <si>
    <t xml:space="preserve">110 Befragungen, davon 79,1% mit positiver Zahlungsbereitschaft </t>
  </si>
  <si>
    <t>einfache Studie</t>
  </si>
  <si>
    <t>€ Eintritt/Besuch des Naturschutzgebietes Schleimündung</t>
  </si>
  <si>
    <t>Klimaschutz durch Vermeidung von C-Emissionen</t>
  </si>
  <si>
    <t>In Mecklenburg-Vorpommern
wurden zwischen 2000 und 2008 etwa 30.000
Hektar Moore wiedervernässt. Dadurch ergibt
sich eine jährliche Einsparung von durchschnittlich
etwa 14 Tonnen CO2-Äq. pro Hektar (Moorschutzkonzept
Mecklenburg-Vorpommern 2009).</t>
  </si>
  <si>
    <t>Mecklenburg-Vorpommern</t>
  </si>
  <si>
    <t>30000 ha</t>
  </si>
  <si>
    <t>Wiedervernässung von Mooren</t>
  </si>
  <si>
    <t>Mit Hilfe des oben genannten Schätzwertes
für die Schadenskosten je ausgestoßener Tonne
Kohlendioxid in Höhe von 80 Euro kann der
gesellschaftliche Nutzen durch die Treibhausgasreduktion
berechnet werden (basierende auf Methodenkonvention 2.0 des Umweltbundeamtes)</t>
  </si>
  <si>
    <t>Gesellschaftlicher Nutzen durch Vermeidung von C-Emissionen</t>
  </si>
  <si>
    <t>In Mecklenburg-Vorpommern
wurden zwischen 2000 und 2008 etwa 30.000
Hektar Moore wiedervernässt. Dadurch ergibt
sich eine jährliche Einsparung von durchschnittlich
etwa 14 Tonnen CO2-Äq. pro Hektar (Moorschutzkonzept
Mecklenburg-Vorpommern 2009). 
Mit Hilfe des oben genannten Schätzwertes
für die Schadenskosten je ausgestoßener Tonne
Kohlendioxid in Höhe von 80 Euro kann der
gesellschaftliche Nutzen durch die Treibhausgasreduktion
berechnet werden (basierende auf Methodenkonvention 2.0 des Umweltbundeamtes)</t>
  </si>
  <si>
    <t>Sehr einfache Rechnung basierend auf anderen Quellen, kann aber als Richtwert hilfreich sein.</t>
  </si>
  <si>
    <t>Dehnhardt A., Hirschfeld J., Drünkler D., Petschow U., Engel H. &amp; Hammer M. (2008): Kosten-Nutzen-Analyse von Hochwasserschutzmaßnahmen. Umweltbundesamt, Dessau-Roßlau. Forschungsbericht 204 21 212. UBA-FB 001169</t>
  </si>
  <si>
    <t>In der Vergangenheit wurde eine Vielzahl von Ansätzen entwickelt, die eine Kosten-Nutzen-Analyse von meist
technisch ausgerichteten Hochwasserschutzmassnahmen in einem räumlich begrenzten Gebiet ermöglichen. Es besteht
jedoch ein Entwicklungsbedarf für Methoden und Ansätze, die überregionale, flusseinzugsgebietsbezogene
Betrachtungen des Kosten-Nutzen-Verhältnisses sowie die Einbeziehung weiterer Aspekte (ökologischer, sozialer und
ökonomischer) sowohl auf der Kosten- als auch der Nutzenseite erlauben. Die Einbeziehung indirekter Kosten und
Nutzen ist erforderlich, wenn bspw. für planerische oder politische Entscheidungen unterschiedliche
Hochwasserschutzstrategien gegeneinander abgewogen werden sollen. Für die umfassende Bewertung von
Hochwasserschutz- und Hochwasservorsorgemaßnahmen im Rahmen eines integrierten Hochwasserrisikomanagements
wurden systematische Ansätze für eine erweiterte Kosten-Nutzen-Analyse entwickelt. Auf der Grundlage dieser Methodik
können Bewertungskonzepte sowie innovative ökonomische und institutionelle Instrumente, z.B. für einen überregionalen
Interessensausgleich zwischen Ober- und Unterliegern, aber auch zwischen öffentlicher Hand und privaten Nutzern,
diskutiert werden. Dabei wurden die Möglichkeiten von Verhandlungs-, Fonds- oder Versicherungslösungen einbezogen.</t>
  </si>
  <si>
    <t>Monheimer Rheinbogen</t>
  </si>
  <si>
    <t>185 ha</t>
  </si>
  <si>
    <t>Überflutungsbereich des Rheins</t>
  </si>
  <si>
    <t>Deichrückverlegenung</t>
  </si>
  <si>
    <t>€/Haushalt/a Zahlungsbereitschaft für Verbesserung der Biodiversität durch Deichrückverlegnung</t>
  </si>
  <si>
    <t>Durch die Rückverlegung des Deiches im Bereich der Stadt Monheim wurde eine Polderfläche
von ca. 185 ha zurückgewonnen, die ein Retentionsvolumen von ca. 8
Mio. m³ aufweist.</t>
  </si>
  <si>
    <t>"Bei der Einschätzung der Wertschätzung für die Deichrückverlegung in Monheim
wurde unter Zugrundelegen der angeführten Annahmen wie folgt vorgegangen. Die
ermittelte Zahlungsbereitschaft in Euro je Haushalt (HH) und Jahr aus der Elbe-Studie
(Wertschätzung von Maßnahmen zur Erhöhung der biologischen Vielfalt, in erster
Linie durch Deichrückverlegung) wurde entsprechend zunächst über das HHEinkommen
(WTPpp=WTPss*Einkommenp / Einkommens) angepasst (adjusted BT). Weiter
erfolgte eine Hochrechnung aufgrund einer angenommenen Marktgröße, d.h. der
Anzahl der von der Maßnahme betroffenen HH. An der Elbe wurde die Gesamtwertschätzung
über die Anzahl der HH im gesamten Einzugsgebiet hochgerechnet. Im
Falle Monheim wird die Marktgröße (Anzahl betroffener HH) aus den angrenzenden
Landkreisen und kreisfreien Städten abgeleitet, die zum Einzugsgebiet von Monheim
gerechnet werden können. Die Zahlungsbereitschaft für die Maßnahmen in Monheim
kann gegenüber den Ergebnissen der Elbestudie als deutlich geringer angenommen
werden, da es sich in Monheim um eine Maßnahme mit eher lokaler Bedeutung handelt ..." 
"Aus diesen Gründen wird von einer Zahlungsbereitschaft ausgegangen, die lediglich ein Viertel
derjenigen an der Elbe ausmacht."</t>
  </si>
  <si>
    <t>Benefit transfer</t>
  </si>
  <si>
    <t>Zahlungsbereitschaft wurde bei der Deichrückverlegung an der Elbe ermittelt und auf den Rhein übertragen.</t>
  </si>
  <si>
    <t xml:space="preserve">Detailierte Studie, </t>
  </si>
  <si>
    <t>Kosten für Anreise je Kilometer Entfernung: 0,4 €/km</t>
  </si>
  <si>
    <t>Reisekostenmethode</t>
  </si>
  <si>
    <t>Der Monheimer Rheinbogen
wurde bereits vor der Deichrückverlegung auch zur Naherholung genutzt, aber
nicht so stark frequentiert wie heute. Es wird davon ausgegangen, dass 10% der
Bevölkerung aus den umliegenden Kreisen bzw. kreisfreien Städten den Monheimer
Rheinbogen zur Naherholung bereits vor der DRV genutzt haben. Aufgrund entsprechender
Aussagen der Stadt Monheim wird davon ausgegangen, dass rund 5 % mehr
Besucher aus den ermittelten Kreisen bzw. kreisfreien Städten pro Jahr den Monheimer
Rheinbogen nach der Deichrückverlegung besuchen. Der monetäre Nutzen der
Erholung wird über die Reiskostenmethode ermittelt.</t>
  </si>
  <si>
    <t>Entfernung * Kosten/km * Anzahl Besuche</t>
  </si>
  <si>
    <t>Detailierte Studie</t>
  </si>
  <si>
    <t>€/ha/a/Besucher Ausgaben für Reisekosten</t>
  </si>
  <si>
    <t>Vermiedene Schäden durch die Retention von Wasser bei Hochwasserereignissen</t>
  </si>
  <si>
    <t xml:space="preserve">Durch die Rückverlegung des Deiches (DRV) im Bereich der Stadt Monheim wurde eine Polderfläche
von ca. 185 ha zurückgewonnen, die ein Retentionsvolumen von ca. 8
Mio. m³ aufweist. Durch die DRV wird der Wasserspiegel lokal deutlich verringert.
Als Wiederkehrereignis wird ein HQ 200 Ereignis zu Grunde gelegt. </t>
  </si>
  <si>
    <t>Vermiedene Schäden durch Hochwasser und Verluste in Wertschäpfungsketten</t>
  </si>
  <si>
    <t>Schadenserwartungswert für ein 200 jährliches Hochwasser als Untergrenze herangezogen. Schadenserwartungswert:  die Eintrittswahrscheinlichkeit wurde mit dem jeweiligen Schadensausmaß verknüpft. Nutzenbarwert ist für die angenommene Nutzungsdauer von 100 Jahren berechnet.
Zu beachten ist, dass hier mögliche Schäden bzw. entsprechende gewichtete Schadenserwartungswerte die unterhalb des HQ 200 Schutzniveaus auftreten nicht mit einbezogen werden. Es wird angenommen,
dass das Schadenspotenzial mit einer realen Steigerungsrate von 1 % trotz vermehrter Anstrengungen im Hochwasservorsorgebereich wächst (RWTH 2003).</t>
  </si>
  <si>
    <t>Schadensdifferenz X1:
X1 = Sachschaden bei HQ 200 - Sachschaden bei HQ 100
Wasserstandsdifferenz Y1:
Y1 = Wasserstand bei HQ 200 - Wasserstand bei HQ 100
Sachschadensdifferenz je cm Wasserstandsminderung im 100 bis 200 jährlichen Abflussbereich
Z1 = jährlichen Abflussbereich: Z1= X1/Y1 
Der Nutzenbarwert errechnet sich nach den finanzmathematischen Parametern
– Zinssatz i (3 % p.a real); Steigerungsrate r (1 %); Nutzungsdauer 100 Jahre und dem
Diskontierungsfaktor für progressiv steigende Zahlenreihen DFAKRP(r;i;n)=43,3927.</t>
  </si>
  <si>
    <t>Durch Hochwasser betroffene Gebiete unterhalb der Deichrückverlegung: Mohnheim und Köln</t>
  </si>
  <si>
    <t>100 Jahre</t>
  </si>
  <si>
    <t>€ vermiedene Schäden in Mohnheim und Köln und damit verbundene Wertschöpfungsverluste (Nutzenbarwert über 100 Jahre, Diskontrate 3%)</t>
  </si>
  <si>
    <t>Vermeidung von Hoschwasserschäden</t>
  </si>
  <si>
    <t>0, da keine Bewertung von ÖSL oder Biodiversität, bietet biophysikalische Informationen über C-Emissionen bei Umwandlungsprozessen</t>
  </si>
  <si>
    <t>Bietet biophysikalische Informationen über C-Emissionen bei Umwandlungsprozessen</t>
  </si>
  <si>
    <t xml:space="preserve">Wronka T. (2001) Biodiversity and drinking water quality: An analysis of values and determinants of willingness to pay. In: Peters GH, Pingali P. (eds) Tomorrow's agriculture: Incentives, institutions, infrastructure, and innovations; proceedings of the twenty-fourth international conference of agricultural economists, held at Berlin, Germany, 13-18 August 2000. Ashgate, Aldershot, pp 784-785. </t>
  </si>
  <si>
    <t>€/Haushalt/Monat (Wert aus Hampicke et al. 2005)</t>
  </si>
  <si>
    <t>€/ha/a für die Vermeidung von durchschnittlich 14 Tonnen CO2-eq. pro Hektar durch Wiedervernässung bei einem Schadwert von 80€/t/CO2eq.</t>
  </si>
  <si>
    <t>Liebe, U., Preisendörfer, P., Meyerhoff, J. (2006): Nutzen aus Biodiversitätsveränderungen, in: MEYERHOFF, J., HARTJE, V., ZERBE, S. (HRSG.), 2006. Biologische Vielfalt und deren Bewertung am Beispiel des ökologischen Waldumbaus in den Regionen Solling und Lüneburger Heide. Forschungszentrum Waldökosysteme, Göttingen. S. 101-155</t>
  </si>
  <si>
    <t>marginale Zahlungsbereitschaft von "mittel" zu "hoch"; angegebene Werte aus Multinomial Logit-Auswertung; face-to-face</t>
  </si>
  <si>
    <t>Generalisierbarkeit kaum gegeben; ansonsten qualitativ hochwertige Studie</t>
  </si>
  <si>
    <t>Bündel: Aussehen der Landschaft, Erholungsinfrastruktur, Artenreichtum (18, 19, 24)</t>
  </si>
  <si>
    <t xml:space="preserve">13. Soil formation and regeneration
</t>
  </si>
  <si>
    <t xml:space="preserve">5. Biochemical products and medicinal resources
</t>
  </si>
  <si>
    <t>19. Recreational: opportunities for tourism and recreational activities</t>
  </si>
  <si>
    <t>21. Cultural heritage and identity: sense of place and belonging</t>
  </si>
  <si>
    <t>22. Spiritual and religious inspiration</t>
  </si>
  <si>
    <t>23. Education and science opportunities for formal and informal education and training</t>
  </si>
  <si>
    <t>Bodenqualität: Bodenrichtwerte bzw. Bodenwertzahlen (Güte für Bodenfruchtbarkeit bzw. Indikatoren für möglichen Ertrag) (1,2, 13)</t>
  </si>
  <si>
    <t>bäuerliche Kulturlandschaft (18,21)</t>
  </si>
  <si>
    <t>Species protection, Beaver watching, Nutrient retention (11, 16)</t>
  </si>
  <si>
    <t>Enhanced ‘biodiversity, Flood protection, Recreation, Nutrient retention (16, 9, 19, 11)</t>
  </si>
  <si>
    <t>Trinkwasserbereitstellung, Nitratrückhalt in Böden</t>
  </si>
  <si>
    <t>Impact of reduced water availability on boat trips (2, 10)</t>
  </si>
  <si>
    <t>Kulturlandschaft (18, 21)</t>
  </si>
  <si>
    <t>Biodiversität, Ästhetik (24, 18)</t>
  </si>
  <si>
    <t>Renaturierung von Fließgewässern (16, 10)</t>
  </si>
  <si>
    <t>Arten- und Biotopschutzfunktion der Ackerflächen (16, 24)</t>
  </si>
  <si>
    <t>Biosphärenreservat als Ganzes (24, 18)</t>
  </si>
  <si>
    <t>Biotopschutz durch Landschaftspflege (16, 24)</t>
  </si>
  <si>
    <t>ja: Erhalt und Qualitätsverbesserung von Biotopen und Naturschutzflächen</t>
  </si>
  <si>
    <t>1 + 3: Grünland und Feuchtgebiete</t>
  </si>
  <si>
    <t>1 + 2 Ackerland, Grünland</t>
  </si>
  <si>
    <t>plants/km2: 170 plants/km2, 190 plants/km2, 205 plants/km2 (status quo), 225 plants/km2, 255 plants/km2</t>
  </si>
  <si>
    <t>% of desired population of 11 indicator bird species: 50% of desired population, 70% of desired population (status quo), 80% of desired population, 90% of desired population, 100% of desired population</t>
  </si>
  <si>
    <t>Nitrate concentration per litre (l): Less than 10mg Nitrate/l, 10-25mg Nitrate/l,25-50mg Nitrate/l, 50-90mg Nitrate/l, more than 90mg Nitrate/l</t>
  </si>
  <si>
    <t>Increase in plant species in current landscape</t>
  </si>
  <si>
    <t>Increase in animal species in current landscape</t>
  </si>
  <si>
    <t>Increase in water quality through less intense use of pesticides and fertilizers, more nutrient retention</t>
  </si>
  <si>
    <t>The study surveyed citizens in the urban city of Friedberg (FB) and the smaller, rural town Rockenberg (RB) in the Wetterau region. Respondents were paid 15 or 10 Euro, respectively, as allowance for their participation.  One option in each choice set described the status quo of landscape as it is found nowadays. During the interviews, the different scenarios of the landscape scenery considered were visualized using maps and photos.</t>
  </si>
  <si>
    <t>The study surveyed citizens in the urban city of Friedberg (FB) and the smaller, rural town Rockenberg (RB) in the Wetterau region. Respondents were paid 15 or 10 Euro, respectively, as allowance for their participation. One option in each choice set described the status quo of landscape as it is found nowadays. During the interviews, the different scenarios of the landscape scenery considered were visualized using maps and photos.</t>
  </si>
  <si>
    <t>Beaver reintroduction programme (implemented in 1987) 2001: about 200 individuals. Beaver reintroductiom influencing the structure and hydrology of the rivers by dam building activities</t>
  </si>
  <si>
    <t>Dehnhardt, A. and I. Bräuer (2008) "The Value of Floodplains as Nutrient Sinks: Two Applications of the Replacement Cost Approach". Paper presented as part of the Workshop “ Economic Valuation of Biological Diversity – Ecosystem Services”. International Academy for Nature Conservation, Vilm, Germany. 
based on:  Bräuer, I., and R. Marggraf (2004) "Valuation of ecosystem services provided by biodiversity conservation: an integrated hydrological and economic model to value the enhanced nitrogen retention in renaturated streams". FEEM working paper 54.</t>
  </si>
  <si>
    <t xml:space="preserve">Intensivierung der Landwirtschaft bzw. Bewertung von Schutzmaßnahmen für Trinkwasserbereitstellung </t>
  </si>
  <si>
    <t>The findings show that losses to recreation begin to appear at summer water deficits of ca. 25 hm3. Water levels decrease so that punt trips are cut in half from 6-8 hours in duration to 2-3 hours, and eventually water levels would be too low to support tours at all.</t>
  </si>
  <si>
    <t>Decrease in water levels</t>
  </si>
  <si>
    <t>städtische Grünflächen: Open space and gardens in urban areas, inner city neighbourhoods</t>
  </si>
  <si>
    <t>1+2 Grünland, Ackerland</t>
  </si>
  <si>
    <t>ja: Instandhaltung von verrohrten Fließgewässern (Austausch der Rohre)</t>
  </si>
  <si>
    <t>2,122 interviews were collected with 1,684 (79.36%) participants completing the whole questionnaire.</t>
  </si>
  <si>
    <t>Questionnaire included scenarios of 25% increase or decrease (+/-) in the share of forests (environmental changes in the area within 15 km of each respondent’s residence). The value is given for 1% marginal increase in forest cover.</t>
  </si>
  <si>
    <t>Questionnaire included scenarios of 50% increase or decrease in land conversion for agricultural land.</t>
  </si>
  <si>
    <t>Questionnaire included scenarios with an indicator score for biodiversity of 70 or 100 in the whole landscape including all landscape types</t>
  </si>
  <si>
    <t>Questionnaire included scenarios with an indicator score for biodiversity of 65 or 100 for agricultural landscape biodiversity</t>
  </si>
  <si>
    <t>Questionnaire included scenarios with an indicator score for biodiversity of 80 or 100 for forest landscape biodiversity</t>
  </si>
  <si>
    <t>Questionnaire included scenarios with an indicator score for biodiversity of 60 or 100 for urban biodiversity</t>
  </si>
  <si>
    <t>€ /a marginal disutiliy (cost) for a 1% increase in land conversion to agricultural land (environmental changes in the area within 15 km of each respondent’s
residence) [lower values are from a simple MNL model; higher values from heteroskedastic logitmodel (HL1)]</t>
  </si>
  <si>
    <t>€ /a marginal WTP for increase in biodiversity score (environmental changes in the area within 15 km of each respondent’s
residence) [lower values are from a simple MNL model; higher values from heteroskedastic logitmodel (HL1)]</t>
  </si>
  <si>
    <t xml:space="preserve">DM/Übernatung/ Urlauber Zahlungsbereitschaft für Naturschutzprogramm (Durschnitt für alle Befragte inkl. Zahlungsunwillige) </t>
  </si>
  <si>
    <t xml:space="preserve">DM/Übernachtung/ Urlauber Zahlungsbereitschaft für Naturschutzprogramm  (Durschnitt für alle Befragte inkl. Zahlungsunwillige) </t>
  </si>
  <si>
    <t xml:space="preserve">Veränderung hin zu einer vielfältigen Landnutzung mit hoher Artenzahl. Szenario Gemeinde A: vielfältige Landbewirtschaftung mit höchster Artenvielfalt; Szenario Gemeinde B: Augenblickliche Situation mit leicht reduzierter Artenzahl ohne Ackernutzung. Szenario Gemeinde C: Kompletter Wegfall von Landwirtschaft nur mit Wald und Siedlungen mit geringster Artenvielfalt. Bürger der Gemeinde A wurden befragt, was sie bereit sind zu zahlen, um den Rückgang der Artenzahlen in Szenarien B und C zu verhindern. Bürger der Gemeinde B wurden gefragt, was sie bereit sind zu zahlen um den Rückgang von Artenzahl in Szenario C zu verhindern sowie was sie bereit sind für ein Artenschutzprogramm zu zahlen, welches als Ziel Szenario A mit entsprechend höherer Artenzahl hat.  </t>
  </si>
  <si>
    <t xml:space="preserve">Veränderung hin zu einer Landnutzung mit weniger Nitrateintrag in Trinkwasser: Ausgang: niedriger Nitratgehalt im Trinkwasser (&lt; 25 mg/l). Szenario: Verschlechterung des Nitratgehalts im Trinkwasser auf &gt; 50 mg/l. Zahlungsbereitschaft für die Einhaltung des Grenzwertes von &gt; 50 mg/l sowie eine weiter Reduzierung deutlich unter den Richtwert von &lt; 25 mg/l wurde ermittelt. </t>
  </si>
  <si>
    <t>Restoration with build up land as tarting biotope: Build up land to organic orchards</t>
  </si>
  <si>
    <t>Restoration with build up land: unsealing of build up land in Germany</t>
  </si>
  <si>
    <t>Different studies have estimated unsealing costs (Schemel et al. (1993), Froelich &amp; Sporbeck
(1995), Gühnemann et al. (1999) and Infras &amp; IWW (2000)). The most recent data stem from
Gühnemann et al. (1999) and Infras &amp; IWW (2000). Resulting unsealing costs for
Germany are 25.2 €/ m2 for 2004 (with the exchange rate from 1998: 1 € = 1.956 DM and
taking into account the German inflation rate from 1998 to 2004).</t>
  </si>
  <si>
    <t xml:space="preserve">Potentially Disappeared Fractions (PDF) are used as the characterisation factor and measure for the number of species missing relative to a reference (see Ecoindicator 1999 and Koellner 2001, latter denotes PDF as EDP).
The PDF of vascular plant species is expressed as the relative difference between the number of species S on the reference conditions and the conditions created by the conversion, or maintained by the occupation. PDF is included as an indicator for the cost of biodiversity loss due to land conversion. </t>
  </si>
  <si>
    <t>€/PDF/m2 Average Restoration Costs per PDF and per m2 [€/(m2*PDF)] for restoring biodiversity of integrated arable land, with build up land as starting biotope (Germany 2004)</t>
  </si>
  <si>
    <t>€/PDF/m2 Average Restoration Costs per PDF and per m2 [€/(m2*PDF)] for restoring biodiversity of organic arable, with build up land as starting biotope (Germany 2004)</t>
  </si>
  <si>
    <t>€/PDF/m2 Average Restoration Costs per PDF and per m2 [€/(m2*PDF)] for restoring biodiversity of organic orchards, with build up land as starting biotope (Germany 2004)</t>
  </si>
  <si>
    <t>€/PDF/m2 Average Restoration Costs per PDF and per m2 [€/(m2*PDF)] for restoring biodiversity of intensive pasture and meadows, with build up land as starting biotope (Germany 2004)</t>
  </si>
  <si>
    <t>€/PDF/m2 Average Restoration Costs per PDF and per m2 [€/(m2*PDF)] for restoring biodiversity of less intensive pasture and meadows, with build up land as starting biotope (Germany 2004)</t>
  </si>
  <si>
    <t>€/PDF/m2 Average Restoration Costs per PDF and per m2 [€/(m2*PDF)] for restoring biodiversity of organic pasture and meadows, with build up land as starting biotope (Germany 2004)</t>
  </si>
  <si>
    <t>€/PDF/m2 Average Restoration Costs per PDF and per m2 [€/(m2*PDF)] for restoring biodiversity of broad-leafed forest, with build up land as starting biotope (Germany 2004)</t>
  </si>
  <si>
    <t>€/PDF/m2 Average Restoration Costs per PDF and per m2 [€/(m2*PDF)] for restoring biodiversity of plantation forest, with build up land as starting biotope (Germany 2004)</t>
  </si>
  <si>
    <t>€/PDF/m2 Average Restoration Costs per PDF and per m2 [€/(m2*PDF)] for restoring biodiversity of forest edge, with build up land as starting biotope (Germany 2004)</t>
  </si>
  <si>
    <t>€/PDF/m2 Average Restoration Costs per PDF and per m2 [€/(m2*PDF)] for restoring biodiversity of country average, with build up land as starting biotope (Germany 2004)</t>
  </si>
  <si>
    <t>€/m2 costs for unsealing build up land</t>
  </si>
  <si>
    <t>Build up land  to integrated arable (6 -&gt; 2)</t>
  </si>
  <si>
    <t>Build up land to organic arable (6 -&gt; 2)</t>
  </si>
  <si>
    <t>Build up land to organic orchards (6 -&gt; orchards)</t>
  </si>
  <si>
    <t>Build up land to intensive pasture and meadows (6 -&gt; 1)</t>
  </si>
  <si>
    <t>Build up land to less intensive pasture and meadows (6 -&gt; 1)</t>
  </si>
  <si>
    <t>Build up land to organic pasture and meadows (6 -&gt; 2)</t>
  </si>
  <si>
    <t>Build up land to broad-leafed forest (6 -&gt; 5)</t>
  </si>
  <si>
    <t>Build up land to plantation forest, coniferous forest or mixed forest (6 -&gt; 5)</t>
  </si>
  <si>
    <t>Build up land to plantation forest (6 -&gt; 5)</t>
  </si>
  <si>
    <t xml:space="preserve">Build up land to forest edge (6 -&gt; 5) </t>
  </si>
  <si>
    <t>Build up land to country average</t>
  </si>
  <si>
    <t xml:space="preserve">Restoration with build up land as tarting biotope: Restoring build up land to country average </t>
  </si>
  <si>
    <t>Nation wide</t>
  </si>
  <si>
    <t>Build up land to unsealed land</t>
  </si>
  <si>
    <t>detailed analysis</t>
  </si>
  <si>
    <t>detailed analysis; some assumptions of calculations not always clear</t>
  </si>
  <si>
    <t>The study followed the idea of cognitive hierarchies. Both, stated and actual willingness-to-pay (WTP) was elicited. The payment vehicle for the provision of 100 km of riparian strips was one-off payment into a specifically designed fund. Bids ranged from EUR 5 to EUR 200.  Eighty-nine respondents (29% of total sample) were willing to support the provision of 100 km of riparian buffer strips in Northeim through a one-off payment as specified in the valuation scenario (Table 1). Bids ranged from €5 to €200. Nine individuals (3%) refused a response to this question, and the remaining 68% were not willing to contribute financially.
Of those 89 respondents stating a positive WTP, only eight individuals (2.6% of the total sample, or 9% of those willing to pay) did actually transfer the money. Five of them transferred exactly the amount they had mentioned during the interview, three respondents paid €5, 30 and 40 less than they had originally stated, respectively. The project thus received €190 in total, which will now be used to fund the maintenance of 150 m of buffer strips on arable land over 5 years.</t>
  </si>
  <si>
    <t>Natural and semi-natural dry grasslands (of entire Germany)</t>
  </si>
  <si>
    <t>Spanne: 2,0 - 255,00 t CO2/ha/10 a Kapazität unterschiedlicher Grünlandstandorte (über 10 Jahre)</t>
  </si>
  <si>
    <t>Spanne: 88,0 - 187 t CO2/ha/10 a Flächengewichtete, mittlere Kapazität des Grünlandes standortökologischer Raumeinheiten (über 10 Jahre)</t>
  </si>
  <si>
    <t>Am Beispiel des Flusseinzugsgebiets der Jahna in Sachsen wurde eine Zustands- und Defizitanalyse im Vergleich zu Umweltzielen der Wasserrahmenrichtlinie durchgeführt. Kein Gewässer im Untersuchungsgebiet weist aktuell den guten ökologischen Zustand auf. Als Zielvariablen wurden auf Grund der Ergebnisse im Bereich Landwirtschaft die Nährstoffe Stickstoff und Phosphor sowie zusätzlich die Akzeptanz und Kosten festgelegt. Signifikante Gewässerbelastungen wurden ermittelt sowie Gefährdungs- und Reduzierungspotenziale räumlich differenziert aufgezeigt. Zur Unterstützung des objektiven Entscheidungsprozesses bei der Auswahl und Priorisierung von Maßnahmen zur Reduzierung der Erosion und Nährstoffeinträge in Gewässer kam die multikriterielle Bewertung in Form der Nutzwertanalyse zur Anwendung. Bei einer gleichen Gewichtung der Zielvariablen stellen die konservierende Bodenbearbeitung auf den Sedimenthauptlieferflächen und Zwischenfruchtanbau die Maßnahmen mit dem höchsten Gesamtnutzen im Einzugsgebiet Jahna dar. Es wurde ein Nutzen-Kosten-Verhältnis von 2 : 1 abgeschätzt.</t>
  </si>
  <si>
    <t>Wasserqualität, Nährstoffretention</t>
  </si>
  <si>
    <t>Flusseinzugsgebiet Jahna</t>
  </si>
  <si>
    <t>20000 ha landwirtschaftliche Fläche</t>
  </si>
  <si>
    <t>Nährstoffeintrag in Fließgewässer: 1-3 kg Phosphor bzw. 1-6 kg Stickstoff pro Tonne erodierten fruchtbaren Ackerboden</t>
  </si>
  <si>
    <t>Wechselkurs in 2011 von 1 Euro = 1,35 USD</t>
  </si>
  <si>
    <t xml:space="preserve">Pimentel et al. 1995 bewerteten die on-site und off-site Kosten für Bodenersosion mit 100 USD pro Hektar pro Jahr. </t>
  </si>
  <si>
    <t>keinen Zugang zur Primärstudie</t>
  </si>
  <si>
    <t>Biotopwertpunkte: Wert von Biotopen für Artenschutz</t>
  </si>
  <si>
    <t>Biotopwertpunkte</t>
  </si>
  <si>
    <t>2%; 4%; 6%</t>
  </si>
  <si>
    <t>detailierte Darstellung</t>
  </si>
  <si>
    <t>1 ha</t>
  </si>
  <si>
    <t>1 m2</t>
  </si>
  <si>
    <t>naturferne Fließgewässer</t>
  </si>
  <si>
    <t>wichtigste Biotoptypen in Deutschland</t>
  </si>
  <si>
    <t>Totalverlust des Ökosystems</t>
  </si>
  <si>
    <t>Biotopwert transformiert: 13</t>
  </si>
  <si>
    <t>unregulierte, kaum belastete Fließgewässer</t>
  </si>
  <si>
    <t>naturferne Stillgewässer</t>
  </si>
  <si>
    <t>mesotrophe naturnahe Stillgewässer</t>
  </si>
  <si>
    <t>Biotopwert transformiert: 66</t>
  </si>
  <si>
    <t>Biotopwert transformiert: 14</t>
  </si>
  <si>
    <t>Biotopwert transformiert: 64</t>
  </si>
  <si>
    <t>Biotopwert transformiert: 100</t>
  </si>
  <si>
    <t>Übergangs- und degradierte Hochmoore</t>
  </si>
  <si>
    <t>Biotopwert transformiert: 69</t>
  </si>
  <si>
    <t>Salzwiesen der Küsten</t>
  </si>
  <si>
    <t>Biotopwert transformiert: 40</t>
  </si>
  <si>
    <t>Salzwiesen des Binnenlandes</t>
  </si>
  <si>
    <t>Biotopwert transformiert: 58</t>
  </si>
  <si>
    <t>Röhricht</t>
  </si>
  <si>
    <t>Biotopwert transformiert: 39</t>
  </si>
  <si>
    <t>Großseggenried, Niedermoor, Sümpfe</t>
  </si>
  <si>
    <t>Biotopwert transformiert: 43</t>
  </si>
  <si>
    <t>Streuwiesen</t>
  </si>
  <si>
    <t>Biotopwert transformiert: 50</t>
  </si>
  <si>
    <t>Sumpfdotterblumen, Kohldistelwiesen</t>
  </si>
  <si>
    <t>Biotopwert transformiert: 29</t>
  </si>
  <si>
    <t>relativ extensives Feuchtgrünland</t>
  </si>
  <si>
    <t>Biotopwert transformiert: 25</t>
  </si>
  <si>
    <t>extensives frisches Grünland</t>
  </si>
  <si>
    <t>Mager- und Halbtrockenrasen</t>
  </si>
  <si>
    <t>Intensivgrünland</t>
  </si>
  <si>
    <t>Biotopwert transformiert: 8</t>
  </si>
  <si>
    <t>Acker- und Grünlandbrache</t>
  </si>
  <si>
    <t>Acker</t>
  </si>
  <si>
    <t>Biotopwert transformiert: 5</t>
  </si>
  <si>
    <t>Felsen, Block- und Geröllhalden</t>
  </si>
  <si>
    <t>Biotopwert transformiert: 35</t>
  </si>
  <si>
    <t>Zwergstrauchheiden</t>
  </si>
  <si>
    <t>Biotopwert transformiert: 45</t>
  </si>
  <si>
    <t>Ginster- und Wacholderheide</t>
  </si>
  <si>
    <t>Biotopwert transformiert: 32</t>
  </si>
  <si>
    <t xml:space="preserve">natürliche/naturnahe alpine Biotope </t>
  </si>
  <si>
    <t>Biotopwert transformiert: 76</t>
  </si>
  <si>
    <t>Naturnaher Wald, inkl. Buchenwald</t>
  </si>
  <si>
    <t>Auewälder</t>
  </si>
  <si>
    <t>Biotopwert transformiert: 74</t>
  </si>
  <si>
    <t>Laubholzforste 1-40 Jahre</t>
  </si>
  <si>
    <t>Laubholzforste 41-100 Jahre</t>
  </si>
  <si>
    <t>Biotopwert transformiert: 17</t>
  </si>
  <si>
    <t>Laubholzforste 101-140 Jahre</t>
  </si>
  <si>
    <t>Biotopwert transformiert: 24</t>
  </si>
  <si>
    <t>Fichtenforste 1-20 Jahre</t>
  </si>
  <si>
    <t>Fichtenforste 21-80 Jahre</t>
  </si>
  <si>
    <t>Biotopwert transformiert: 10</t>
  </si>
  <si>
    <t>Biotopwert transformiert: 11</t>
  </si>
  <si>
    <t>Fichtenforste 81-140 Jahre</t>
  </si>
  <si>
    <t>Kiefernforste 1-20 Jahre</t>
  </si>
  <si>
    <t>Kiefernforste 21-80 Jahre</t>
  </si>
  <si>
    <t>Biotopwert transformiert: 12</t>
  </si>
  <si>
    <t>Kiefernforste 81-140 Jahre</t>
  </si>
  <si>
    <t>Lärchenforste 81-140 Jahre</t>
  </si>
  <si>
    <t>Lärchenforste 1-20 Jahre</t>
  </si>
  <si>
    <t>Lärchenforste 21-80 Jahre</t>
  </si>
  <si>
    <t>Biotopwert transformiert: 15</t>
  </si>
  <si>
    <t>sonstige Nadelforste 81-140 Jahre</t>
  </si>
  <si>
    <t>sonstige Nadelforste 1-20 Jahre</t>
  </si>
  <si>
    <t>sonstige Nadelforste 21-80 Jahre</t>
  </si>
  <si>
    <t>Waldweide, Hutewälder</t>
  </si>
  <si>
    <t>Nieder- und Mittelwälder</t>
  </si>
  <si>
    <t>Waldränder, nicht naturnah</t>
  </si>
  <si>
    <t>Biotopwert transformiert: 18</t>
  </si>
  <si>
    <t>Waldränder, naturnah</t>
  </si>
  <si>
    <t>Biotopwert transformiert: 42</t>
  </si>
  <si>
    <t>Waldsäume bis mäßig naturnah</t>
  </si>
  <si>
    <t>Waldsäume naturnah</t>
  </si>
  <si>
    <t>Biotopwert transformiert: 22</t>
  </si>
  <si>
    <t>Hecken, Feldgehölze</t>
  </si>
  <si>
    <t>Biotopwert transformiert: 21</t>
  </si>
  <si>
    <t>Reife Streuobstbestände</t>
  </si>
  <si>
    <t>Obstanlagen</t>
  </si>
  <si>
    <t>Biotopwert transformiert: 7</t>
  </si>
  <si>
    <t>Baumschulen</t>
  </si>
  <si>
    <t>Biotopwert transformiert: 6</t>
  </si>
  <si>
    <t>Rebkultur (intensiv)</t>
  </si>
  <si>
    <t>Grünflächen im Siedlungsbereich</t>
  </si>
  <si>
    <t>mit dem Flächenanteil gewichteter Durchschnitt aller Biotoptypen Deutschlands</t>
  </si>
  <si>
    <t>durchschnittlicher Biotopwert transformiert für alle Biotoptypen Deutschlands: 12</t>
  </si>
  <si>
    <t>Landschaftsbild (Abwechslungsreichtum)</t>
  </si>
  <si>
    <t>€/HH/a im Winter</t>
  </si>
  <si>
    <t>Molinea meadows (Streuwiesen)</t>
  </si>
  <si>
    <t>Natural and semi-natural dry grasslands (Mager- und Halbtrockenrasen)</t>
  </si>
  <si>
    <t>Dwarf shrub heathlands (Zwergstrauchheiden)</t>
  </si>
  <si>
    <t>Low intensively used meadows (relativ extensives Feuchtgrünland)</t>
  </si>
  <si>
    <t>Fens and swamps free of woodland (Großseggenried, Niedermoor, Sümpfe)</t>
  </si>
  <si>
    <t>Traditionally managed orchards (of entire Germany) (Reife Streuobstbestände)</t>
  </si>
  <si>
    <t>Copses, thickets, scrub, hedgerows and tree
rows in agricultural used areas (of entire Germany) (Hecken, Feldgehölze)</t>
  </si>
  <si>
    <t>Pasture woodland (of entire Germany) (Waldweide, Hutewälder)</t>
  </si>
  <si>
    <t>Nature-like woodland edge communities (of entire Germany) (Waldränder, naturnah)</t>
  </si>
  <si>
    <t>Species-rich herbaceous forest fringe communities (of entire Germany) (Waldsäume naturnah)</t>
  </si>
  <si>
    <t>Hochmoor naturnah-natürlich</t>
  </si>
  <si>
    <t>Raised bogs including less degraded restoreable forms (of entire Germany) (Hochmoor naturnah-natürlich)</t>
  </si>
  <si>
    <t>Transition mires and strongly degraded raised bogs (of entire Germany) (Übergangs- und degradierte Hochmoore)</t>
  </si>
  <si>
    <t>Other types of agricultural grasslands with a high species diversity (of entire Germany)</t>
  </si>
  <si>
    <t>Arable land with threatened herbaceous vegetation communities (of entire Germany) (Acker- und Grünlandbrache)</t>
  </si>
  <si>
    <t>Low intensively managed vineyards (of entire Germany) (Rebkultur)</t>
  </si>
  <si>
    <t>Natural woods and low intensively used species-rich forests (of entire Germany) (Naturnaher Wald, inkl. Buchenwald)</t>
  </si>
  <si>
    <t>Nature-like running and standing surface waters (of entire Germany)</t>
  </si>
  <si>
    <t>20 Jahre (1999, 2000, 2002, 2005, 2007)</t>
  </si>
  <si>
    <t xml:space="preserve">The assumed marginal costs are 7,7 €/kg N for sewage treatment plants and 2,5 €/kg N for agricultural measures (see BRÄUER
2005, MEYERHOFF &amp; DEHNHARDT 2007) and Grünebaum, T. (1993): Stoffbezogene Kosten der kommunalen Abwasserreinigung.  Gewässerschutz Wasser Abwasser  139, 23/1-23/15 </t>
  </si>
  <si>
    <t>525,31 ha</t>
  </si>
  <si>
    <t>Größe je Ökosystem unklar</t>
  </si>
  <si>
    <t>€/ha Regionale Wertansätze (RWA) für Ackerland mit niedriger Ackerzahl (AZ) 25 in Mecklenburg-Vorpommern im Jahr 2004 (Beispiel)</t>
  </si>
  <si>
    <t>€/ha Regionale Wertansätze (RWA) für Ackerland mit mittlerer Ackerzahl (AZ) 46 in Thüringen im Jahr 2004 (Beispiel)</t>
  </si>
  <si>
    <t>€/ha Regionale Wertansätze (RWA) für Ackerland mit hoher Ackerzahl (AZ) 90 in Sachsen-Anhalt im Jahr 2004 (Beispiel)</t>
  </si>
  <si>
    <t>je ha</t>
  </si>
  <si>
    <t>1m2</t>
  </si>
  <si>
    <t>€ per year of value of harvested game (2010€)</t>
  </si>
  <si>
    <t>Wassereinzugsgebiet</t>
  </si>
  <si>
    <t>DM Eintrittsgeld je einmaliger Nutzung</t>
  </si>
  <si>
    <t>DM/a (basierend auf 94708 Besucher pro Jahr mit einer Zahlungsbereitschaft von 1,78 DM auf einer Fläche von 28 ha)</t>
  </si>
  <si>
    <t>DM/Person/a WTP für Artenschutz in Berlin</t>
  </si>
  <si>
    <t>DM/a WTP der Berliner Bevölkerung für Artenschutz auf der Ackerfläche mit einer Größe von 16 ha pro Jahr</t>
  </si>
  <si>
    <t>DM/a WTP der Berliner Bevölkerung für Artenschutz auf städtischen Grünfläche/Baumschulfläche mit einer Größe von 4 ha pro Jahr</t>
  </si>
  <si>
    <t>DM/Haushalt/Monat für den Kauf von Naturschutzflächen (Biotopnetz), welches 15% der Landesfläche Schleßwig-Holsteins entspricht</t>
  </si>
  <si>
    <t xml:space="preserve">€/a Schadenskosten pro Jahr durch Erosion und durch N und P-Eintrag in Wasser. Kosten-Nutzen-Verhältnis zwischen bodenkonservierenden Maßnahmen und Schäden durch Erosion: 2:1  </t>
  </si>
  <si>
    <t>DM (Barwert für Ertragsausfälle für Diskontsätze 0%)</t>
  </si>
  <si>
    <t xml:space="preserve">Barwertes der Schäden von 1984 für Realdiskontsätze von 0%.
</t>
  </si>
  <si>
    <t>DM (Barwert für Ertragsausfälle für Diskontsätze 1%)</t>
  </si>
  <si>
    <t xml:space="preserve">Barwertes der Schäden von 1984 für Realdiskontsätze von 1%.
</t>
  </si>
  <si>
    <t>DM (Barwert für Ertragsausfälle für Diskontsätze 2%)</t>
  </si>
  <si>
    <t xml:space="preserve">Barwertes der Schäden von 1984 für Realdiskontsätze von 2%.
</t>
  </si>
  <si>
    <t>DM (Barwert für Ertragsausfälle für Diskontsätze 3%)</t>
  </si>
  <si>
    <t xml:space="preserve">Barwertes der Schäden von 1984 für Realdiskontsätze von 3%.
</t>
  </si>
  <si>
    <t>seemingly pretest to Best et al. 1999. 
fehlende Studie (Werte aus Elsasser Datenbank)</t>
  </si>
  <si>
    <t>not much information available; fehlende Studie (Werte aus Elsasser Datenbank)</t>
  </si>
  <si>
    <t>fehlende Studie (Werte aus Elsasser Datenbank)</t>
  </si>
  <si>
    <t>fehlende Studie (Werte aus Elsasser Datenbank</t>
  </si>
  <si>
    <t>Weighted variation coefficients may be flawed (see Bernath/Elsasser/Roschewitz 2007 for correct estimation procedure). Many bias experiments. 
fehlende Studie (Werte aus Elsasser Datenbank)</t>
  </si>
  <si>
    <t>Benefit transfer
CVM data from studies by Klein (1994) and Elsasser (1996) 
fehlende Studie (Werte aus Elsasser Datenbank)</t>
  </si>
  <si>
    <t xml:space="preserve">Waldbildveränderungen beeinflussen die Präferenzen der Freizeit- und Erholungssuchenden für Waldbesuche stark, Reduktion von Besucherzahlen von 11% gegenüber dem Niveau von 1984. 
Simulationsmodell für zukünftige Entwicklung (1984 bis 2060) der Baumart Fichte verwendet und unter Berücksichtigung von Expertenurteilen (Delphi-Verfahren) auf andere Baumarten übertragen. Szenario: Emission und Immission von Schadstoffen unter verbessernden Emissions- und Immissionsauflagen (Trend-Szenario), Rückgang von Schwefeldioxid um ca. 40% / 25% und Stickoxiden um ca. 30% / 35% bis 1990 / 2060. Veränderung Waldfläche nach Szenario: regelmäßig bewirtschaftete Waldfläche reduziert um 800.000 ha (bis 2060). </t>
  </si>
  <si>
    <t>Barwertes der Schäden von 1984 für Realdiskontsätze von 0%.
Ertragsausfälle ist die Differenz zwischen den erntekostenfreien Holzerlösen und den sonstigen betrieblichen Kosten</t>
  </si>
  <si>
    <t>Barwertes der Schäden von 1984 für Realdiskontsätze von 1%.
Ertragsausfälle ist die Differenz zwischen den erntekostenfreien Holzerlösen und den sonstigen betrieblichen Kosten</t>
  </si>
  <si>
    <t>Barwertes der Schäden von 1984 für Realdiskontsätze von 2%.
Ertragsausfälle ist die Differenz zwischen den erntekostenfreien Holzerlösen und den sonstigen betrieblichen Kosten</t>
  </si>
  <si>
    <t>Barwertes der Schäden von 1984 für Realdiskontsätze von 3%.
Ertragsausfälle ist die Differenz zwischen den erntekostenfreien Holzerlösen und den sonstigen betrieblichen Kosten</t>
  </si>
  <si>
    <t>€ (total abatement costs)</t>
  </si>
  <si>
    <t>1) without scenario (two implementation scenarios (with and without) of the proposed floodplain restoration programme; i.e. In the without implementation case, the constraint (X′i,m) on the available average annual inundated floodplain area is set at 0 ha, for the with implementation case the constraint is set at 1718 ha.)
2) four values refer to four different load reduction targets (5%) and differ according to the combination of the targeted nutrients and locality of the abatement requirement. This range encompasses the current policy target of a simultaneous 24% reduction of the load of both nutrients by 2027.</t>
  </si>
  <si>
    <t>1) without scenario (two implementation scenarios (with and without) of the proposed floodplain restoration programme; i.e. In the without implementation case, the constraint (X′i,m) on the available average annual inundated floodplain area is set at 0 ha, for the with implementation case the constraint is set at 1718 ha.)
2) four values refer to four different load reduction targets (15%) and differ according to the combination of the targeted nutrients and locality of the abatement requirement. This range encompasses the current policy target of a simultaneous 24% reduction of the load of both nutrients by 2027.</t>
  </si>
  <si>
    <t>1) without scenario (two implementation scenarios (with and without) of the proposed floodplain restoration programme; i.e. In the without implementation case, the constraint (X′i,m) on the available average annual inundated floodplain area is set at 0 ha, for the with implementation case the constraint is set at 1718 ha.)
2) four values refer to four different load reduction targets (25%) and differ according to the combination of the targeted nutrients and locality of the abatement requirement. This range encompasses the current policy target of a simultaneous 24% reduction of the load of both nutrients by 2027.</t>
  </si>
  <si>
    <t>1) without scenario (two implementation scenarios (with and without) of the proposed floodplain restoration programme; i.e. In the without implementation case, the constraint (X′i,m) on the available average annual inundated floodplain area is set at 0 ha, for the with implementation case the constraint is set at 1718 ha.)
2) four values refer to four different load reduction targets (35%) and differ according to the combination of the targeted nutrients and locality of the abatement requirement. This range encompasses the current policy target of a simultaneous 24% reduction of the load of both nutrients by 2027.</t>
  </si>
  <si>
    <t>1) with scenario (two implementation scenarios (with and without) of the proposed floodplain restoration programme; i.e. In the without implementation case, the constraint (X′i,m) on the available average annual inundated floodplain area is set at 0 ha, for the with implementation case the constraint is set at 1718 ha.)
2) four values refer to four different load reduction targets (5%) and differ according to the combination of the targeted nutrients and locality of the abatement requirement. This range encompasses the current policy target of a simultaneous 24% reduction of the load of both nutrients by 2027.</t>
  </si>
  <si>
    <t>1) with scenario (two implementation scenarios (with and without) of the proposed floodplain restoration programme; i.e. In the without implementation case, the constraint (X′i,m) on the available average annual inundated floodplain area is set at 0 ha, for the with implementation case the constraint is set at 1718 ha.)
2) four values refer to four different load reduction targets (15%) and differ according to the combination of the targeted nutrients and locality of the abatement requirement. This range encompasses the current policy target of a simultaneous 24% reduction of the load of both nutrients by 2027.</t>
  </si>
  <si>
    <t>1) with scenario (two implementation scenarios (with and without) of the proposed floodplain restoration programme; i.e. In the without implementation case, the constraint (X′i,m) on the available average annual inundated floodplain area is set at 0 ha, for the with implementation case the constraint is set at 1718 ha.)
2) four values refer to four different load reduction targets (25%) and differ according to the combination of the targeted nutrients and locality of the abatement requirement. This range encompasses the current policy target of a simultaneous 24% reduction of the load of both nutrients by 2027.</t>
  </si>
  <si>
    <t>1) with scenario (two implementation scenarios (with and without) of the proposed floodplain restoration programme; i.e. In the without implementation case, the constraint (X′i,m) on the available average annual inundated floodplain area is set at 0 ha, for the with implementation case the constraint is set at 1718 ha.)
2) four values refer to four different load reduction targets (35%) and differ according to the combination of the targeted nutrients and locality of the abatement requirement. This range encompasses the current policy target of a simultaneous 24% reduction of the load of both nutrients by 2027.</t>
  </si>
  <si>
    <t>1) without scenario (two implementation scenarios (with and without) of the proposed floodplain restoration programme; i.e. In the without implementation case, the constraint (X′i,m) on the available average annual inundated floodplain area is set at 0 ha, for the with implementation case the constraint is set at 1718 ha.)
2) four values refer to four different load reduction targets (5%) and differ according to the combination of the targeted nutrients and locality of the abatement requirement. This range encompasses the current policy target of a simultaneous 24% reduction of the load of both nutrients by 2027.
3) shadow price reflects the change in total abatement costs if one additional unit of “average annual inundated area” is made available.</t>
  </si>
  <si>
    <t>1) without scenario (two implementation scenarios (with and without) of the proposed floodplain restoration programme; i.e. In the without implementation case, the constraint (X′i,m) on the available average annual inundated floodplain area is set at 0 ha, for the with implementation case the constraint is set at 1718 ha.)
2) four values refer to four different load reduction targets (15%) and differ according to the combination of the targeted nutrients and locality of the abatement requirement. This range encompasses the current policy target of a simultaneous 24% reduction of the load of both nutrients by 2027.
3) shadow price reflects the change in total abatement costs if one additional unit of “average annual inundated area” is made available.</t>
  </si>
  <si>
    <t>1) without scenario (two implementation scenarios (with and without) of the proposed floodplain restoration programme; i.e. In the without implementation case, the constraint (X′i,m) on the available average annual inundated floodplain area is set at 0 ha, for the with implementation case the constraint is set at 1718 ha.)
2) four values refer to four different load reduction targets (25%) and differ according to the combination of the targeted nutrients and locality of the abatement requirement. This range encompasses the current policy target of a simultaneous 24% reduction of the load of both nutrients by 2027.
3) shadow price reflects the change in total abatement costs if one additional unit of “average annual inundated area” is made available.</t>
  </si>
  <si>
    <t>1) without scenario (two implementation scenarios (with and without) of the proposed floodplain restoration programme; i.e. In the without implementation case, the constraint (X′i,m) on the available average annual inundated floodplain area is set at 0 ha, for the with implementation case the constraint is set at 1718 ha.)
2) four values refer to four different load reduction targets (35%) and differ according to the combination of the targeted nutrients and locality of the abatement requirement. This range encompasses the current policy target of a simultaneous 24% reduction of the load of both nutrients by 2027.
3) shadow price reflects the change in total abatement costs if one additional unit of “average annual inundated area” is made available.</t>
  </si>
  <si>
    <t>1) with scenario (two implementation scenarios (with and without) of the proposed floodplain restoration programme; i.e. In the without implementation case, the constraint (X′i,m) on the available average annual inundated floodplain area is set at 0 ha, for the with implementation case the constraint is set at 1718 ha.)
2) four values refer to four different load reduction targets (5%) and differ according to the combination of the targeted nutrients and locality of the abatement requirement. This range encompasses the current policy target of a simultaneous 24% reduction of the load of both nutrients by 2027.
3) shadow price reflects the change in total abatement costs if one additional unit of “average annual inundated area” is made available</t>
  </si>
  <si>
    <t>1) with scenario (two implementation scenarios (with and without) of the proposed floodplain restoration programme; i.e. In the without implementation case, the constraint (X′i,m) on the available average annual inundated floodplain area is set at 0 ha, for the with implementation case the constraint is set at 1718 ha.)
2) four values refer to four different load reduction targets (15%) and differ according to the combination of the targeted nutrients and locality of the abatement requirement. This range encompasses the current policy target of a simultaneous 24% reduction of the load of both nutrients by 2027.
3) shadow price reflects the change in total abatement costs if one additional unit of “average annual inundated area” is made available</t>
  </si>
  <si>
    <t>1) with scenario (two implementation scenarios (with and without) of the proposed floodplain restoration programme; i.e. In the without implementation case, the constraint (X′i,m) on the available average annual inundated floodplain area is set at 0 ha, for the with implementation case the constraint is set at 1718 ha.)
2) four values refer to four different load reduction targets (25%) and differ according to the combination of the targeted nutrients and locality of the abatement requirement. This range encompasses the current policy target of a simultaneous 24% reduction of the load of both nutrients by 2027.
3) shadow price reflects the change in total abatement costs if one additional unit of “average annual inundated area” is made available</t>
  </si>
  <si>
    <t>1) with scenario (two implementation scenarios (with and without) of the proposed floodplain restoration programme; i.e. In the without implementation case, the constraint (X′i,m) on the available average annual inundated floodplain area is set at 0 ha, for the with implementation case the constraint is set at 1718 ha.)
2) four values refer to four different load reduction targets (35%) and differ according to the combination of the targeted nutrients and locality of the abatement requirement. This range encompasses the current policy target of a simultaneous 24% reduction of the load of both nutrients by 2027.
3) shadow price reflects the change in total abatement costs if one additional unit of “average annual inundated area” is made available</t>
  </si>
  <si>
    <t>1) with scenario (two implementation scenarios (with and without) of the proposed floodplain restoration programme; i.e. In the without implementation case, the constraint (X′i,m) on the available average annual inundated floodplain area is set at 0 ha, for the with implementation case the constraint is set at 1718 ha.)
2) four values refer to four different load reduction targets (5%) and differ according to the combination of the targeted nutrients and locality of the abatement requirement. This range encompasses the current policy target of a simultaneous 24% reduction of the load of both nutrients by 2027.
3) shadow price reflects the change in total abatement costs if one additional unit of “average annual inundated area” is removed.</t>
  </si>
  <si>
    <t>very long questionnaires. Explicitly intended to be a sound CVM. Addition to a CBA. 
fehlende Studie (Werte aus Elsasser Datenbank)</t>
  </si>
  <si>
    <t>propably upwards biased due to self-selection. No statistical representativity intended (bias experiment)
fehlende Studie (Werte aus Elsasser Datenbank)</t>
  </si>
  <si>
    <t>pretest to Küpker 2007
fehlende Studie (Werte aus Elsasser Datenbank)</t>
  </si>
  <si>
    <t>€/ha (Opportunity costs, max. and min. of mean over time)</t>
  </si>
  <si>
    <t>The here shown values are the min. and max. of the opportunity costs mean over varying timing of grassland use for 1-cut mowing measures of grassland with no N-fertiliser.
Assumptions economic valuation:
• Opportunity costs are calculated relative to, and farmers are compensated on the basis of, a specific reference situation, which in grassland is the farmer`s profit maximising.
• Farmer will take part in an agri-environment scheme if he receives a compensation payment that covers his opportunity costs for realising the measure  and his transaction costs for implementing it. 
• Transaction costs not fully included (e.g. acquiring information about the agri-environmental scheme, administrative work to fill out forms, etc.).
Assumption ecological valuation:
general assumptions for the calculation of yield:
• To assess the effect of a complete N-fertilisation ban, we used data on energy yields without N-fertilisation from SMUL (2007). With the help of this information yields of a 2-cut mowing scheme with reduced N-fertilisation can be compared with those of a cultivation without N-fertilisation. It can roughly be deduced that cultivation without fertilisation causes a yield loss of 20% compared to cultivation with reduced N-fertilisation. A more detailed differentiation cannot be made since the data available is insufficient.
• The database for Saxony does not contain yields for 1-cut mowing schemes. We therefore take the first cut of the reference yield of the 2-cut mowing scheme with half N-fertilisation which is used as hay as a basis. The reference quality is adapted to hay corresponding to DLG (1997) (see Table 1).
• In contrast to meadow use, there is no data for rotational grazing indicating which percentage of the grassland yield is obtained by which use. We assume for two uses that each single use comprises approximately 50% of the total yield.
• For grassland production methods the database for Saxony specifies, among others, the gross yield of fresh matter (dt/ha), the net yield of dry matter (dt/ha) and the net energy yield in MJ ME/ha. MJ ME is converted to MJ NEL (cf. section 2.1). The benchmark of LfULG is a fixed conversion factor of 1.65 for fodder energy (MJ ME/1.65 = MJ NEL) (written communication LfULG 2010).
• One must also consider that a higher location above sea level leads to a shorter vegetation period and thus affects the vegetation growth (e.g. Buchgraber 2000). For Saxony, we differentiate between elevations below and above 500 m above sea level. For areas situated higher than 500 m above sea level the growing season and thus the growing of the grass starts two weeks later and ends two weeks earlier than on areas located on a lower level. This also impacts the timing of grassland use which starts later in the year at higher altitudes.
• Last, the gross yields per production method in the database for Saxony are divided into four yield levels (very high, high, medium and low). For a spatial differentiation of costs, we use GIS-data on the local soil productivity given by grassland values (ranging from 8-88, 8= low productivity, 88= very high productivity) on municipality level. We attribute the reference grassland yields for the four yield levels given in the Saxony database to the grassland values in the following way: yield level low=grassland value 34, yield level medium=grassland value 39, yield level high=grassland value 49, yield level very high=grassland value 59. The software interpolates the corresponding yields for all other grassland values.</t>
  </si>
  <si>
    <t>The here shown values are the min. and max. of the opportunity costs mean over varying timing of grassland use forSeasonal grazing without N-fertilizer.
Assumptions economic valuation:
• Opportunity costs are calculated relative to, and farmers are compensated on the basis of, a specific reference situation, which in grassland is the farmer`s profit maximising.
• Farmer will take part in an agri-environment scheme if he receives a compensation payment that covers his opportunity costs for realising the measure  and his transaction costs for implementing it. 
• Transaction costs not fully included (e.g. acquiring information about the agri-environmental scheme, administrative work to fill out forms, etc.).
Assumption ecological valuation:
general assumptions for the calculation of yield:
• To assess the effect of a complete N-fertilisation ban, we used data on energy yields without N-fertilisation from SMUL (2007). With the help of this information yields of a 2-cut mowing scheme with reduced N-fertilisation can be compared with those of a cultivation without N-fertilisation. It can roughly be deduced that cultivation without fertilisation causes a yield loss of 20% compared to cultivation with reduced N-fertilisation. A more detailed differentiation cannot be made since the data available is insufficient.
• The database for Saxony does not contain yields for 1-cut mowing schemes. We therefore take the first cut of the reference yield of the 2-cut mowing scheme with half N-fertilisation which is used as hay as a basis. The reference quality is adapted to hay corresponding to DLG (1997) (see Table 1).
• In contrast to meadow use, there is no data for rotational grazing indicating which percentage of the grassland yield is obtained by which use. We assume for two uses that each single use comprises approximately 50% of the total yield.
• For grassland production methods the database for Saxony specifies, among others, the gross yield of fresh matter (dt/ha), the net yield of dry matter (dt/ha) and the net energy yield in MJ ME/ha. MJ ME is converted to MJ NEL (cf. section 2.1). The benchmark of LfULG is a fixed conversion factor of 1.65 for fodder energy (MJ ME/1.65 = MJ NEL) (written communication LfULG 2010).
• One must also consider that a higher location above sea level leads to a shorter vegetation period and thus affects the vegetation growth (e.g. Buchgraber 2000). For Saxony, we differentiate between elevations below and above 500 m above sea level. For areas situated higher than 500 m above sea level the growing season and thus the growing of the grass starts two weeks later and ends two weeks earlier than on areas located on a lower level. This also impacts the timing of grassland use which starts later in the year at higher altitudes.
• Last, the gross yields per production method in the database for Saxony are divided into four yield levels (very high, high, medium and low). For a spatial differentiation of costs, we use GIS-data on the local soil productivity given by grassland values (ranging from 8-88, 8= low productivity, 88= very high productivity) on municipality level. We attribute the reference grassland yields for the four yield levels given in the Saxony database to the grassland values in the following way: yield level low=grassland value 34, yield level medium=grassland value 39, yield level high=grassland value 49, yield level very high=grassland value 59. The software interpolates the corresponding yields for all other grassland values.</t>
  </si>
  <si>
    <t>The here shown values are the min. and max. of the opportunity costs mean over varying timing of grassland use for 1-cut mowing measures of grassland with reduced N-fertiliser.
• Opportunity costs are calculated relative to, and farmers are compensated on the basis of, a specific reference situation, which in grassland is the farmer`s profit maximising.
• Farmer will take part in an agri-environment scheme if he receives a compensation payment that covers his opportunity costs for realising the measure  and his transaction costs for implementing it. 
• Transaction costs not fully included (e.g. acquiring information about the agri-environmental scheme, administrative work to fill out forms, etc.).
Assumption ecological valuation:
general assumptions for the calculation of yield:
• To assess the effect of a complete N-fertilisation ban, we used data on energy yields without N-fertilisation from SMUL (2007). With the help of this information yields of a 2-cut mowing scheme with reduced N-fertilisation can be compared with those of a cultivation without N-fertilisation. It can roughly be deduced that cultivation without fertilisation causes a yield loss of 20% compared to cultivation with reduced N-fertilisation. A more detailed differentiation cannot be made since the data available is insufficient.
• The database for Saxony does not contain yields for 1-cut mowing schemes. We therefore take the first cut of the reference yield of the 2-cut mowing scheme with half N-fertilisation which is used as hay as a basis. The reference quality is adapted to hay corresponding to DLG (1997) (see Table 1).
• In contrast to meadow use, there is no data for rotational grazing indicating which percentage of the grassland yield is obtained by which use. We assume for two uses that each single use comprises approximately 50% of the total yield.
• For grassland production methods the database for Saxony specifies, among others, the gross yield of fresh matter (dt/ha), the net yield of dry matter (dt/ha) and the net energy yield in MJ ME/ha. MJ ME is converted to MJ NEL (cf. section 2.1). The benchmark of LfULG is a fixed conversion factor of 1.65 for fodder energy (MJ ME/1.65 = MJ NEL) (written communication LfULG 2010).
• One must also consider that a higher location above sea level leads to a shorter vegetation period and thus affects the vegetation growth (e.g. Buchgraber 2000). For Saxony, we differentiate between elevations below and above 500 m above sea level. For areas situated higher than 500 m above sea level the growing season and thus the growing of the grass starts two weeks later and ends two weeks earlier than on areas located on a lower level. This also impacts the timing of grassland use which starts later in the year at higher altitudes.
• Last, the gross yields per production method in the database for Saxony are divided into four yield levels (very high, high, medium and low). For a spatial differentiation of costs, we use GIS-data on the local soil productivity given by grassland values (ranging from 8-88, 8= low productivity, 88= very high productivity) on municipality level. We attribute the reference grassland yields for the four yield levels given in the Saxony database to the grassland values in the following way: yield level low=grassland value 34, yield level medium=grassland value 39, yield level high=grassland value 49, yield level very high=grassland value 59. The software interpolates the corresponding yields for all other grassland values.</t>
  </si>
  <si>
    <t xml:space="preserve">objective was not to estimate WTP values but to explain protest motivation and its influence on WTP
Abhängigkeit der Zahlungsbereitschaften nach verschiedenen sozio-ökonomischen Gegebenheiten  analysiert
</t>
  </si>
  <si>
    <t xml:space="preserve">part of a CBA. whole market description in the questionnaire is rather unclear (e.g. who is committed to pay, who gets paid, description/quantity of the good to be valued)
</t>
  </si>
  <si>
    <t>probably upwards biased due to self-selection. TCM part is rather unclear. 
fehlende Studie (Werte aus Elsasser Datenbank)</t>
  </si>
  <si>
    <t>quoted from Schröder 1997. Probably upwards biased due to self-selection
fehlende Studie (Werte aus Elsasser Datenbank)</t>
  </si>
  <si>
    <t/>
  </si>
  <si>
    <t>Jahr</t>
  </si>
  <si>
    <t>Germany_PPP</t>
  </si>
  <si>
    <t>USA_PPP</t>
  </si>
  <si>
    <t>Sweden_PPP</t>
  </si>
  <si>
    <t>Hartje, Volkmar; Malte Grossmann (2013) Ökonomische Bewertung von ÖSD am Beispiel eines Deichrückverlegungsprogramms an der Elbe. In: K. Grunewald und O. Bastian (eds). Ökosystemdienstleistungen : Konzept, Methoden und Fallbeispiele , S. 281-290</t>
  </si>
  <si>
    <t>34658 ha</t>
  </si>
  <si>
    <t>Deichrückverlegung groß (DeichR groß): Deichrückverlegung aller 60 potenziellen Standorte zwischen Elb-Kilometer 117-536 mit einer Fläche von 34658 ha und einem Speichervolumen von 738 Millionen m3. Umwandlung von land- und forstwirtschaftlichen Flächen in Auen (permanente Landnutzungsänderung mit Revitalisierung der Auenfunktionen)</t>
  </si>
  <si>
    <t>€/ha/a Vermiedene durchschnittliche Schäden</t>
  </si>
  <si>
    <t>Business as usual (BAU) - Zustand vor Maßnahme: 50-90% der Elbauen sind eingedeicht (Brunotte et al. 2009).
Deichrückverlegung groß (DeichR groß): Deichrückverlegung aller 60 potenziellen Standorte zwischen Elb-Kilometer 117-536 mit einer Fläche von 34658 ha und einem Speichervolumen von 738 Millionen m3. Umwandlung von land- und forstwirtschaftlichen Flächen in Auen (permanente Landnutzungsänderung mit Revitalisierung der Auenfunktionen/Restauration) 
Polder: kontrollierte Überflutung landwirtschaftlich genutzer Flächen bei extremen Hochwasser. Wechsel von Ackerbau zu Grünland notwendig.</t>
  </si>
  <si>
    <t>Vermiedene Schadenskosten durch reduziertes Hochwasser: Nettonutzen der Maßnahme im Vergleich zur Baseline (Business as usual)</t>
  </si>
  <si>
    <t>Nettonutzen = Nettogegenwartswert (Summe des einzelnen Nettonutzen im Vergleich zu BAU) Diskontsatz 3%; Lebensdauer 100 Jahre. (Sensitivitätsanalyse: 1% und 30 Jahre). 
Kosten der Maßnahme beinhalten: Investitionen, Betrieb, Unterhalt von Deichen; Opportunitätskosten von landwirtschaftlicher und forstwirtschaftlicher Nutzung, welche nurch Deichrückverlegung nicht mehr möglich ist.
Nutzen: Eingesparte Rehabilitierungs- und Unterhaltskosten durch die Aufgabe von Deichen; Minderung des Hochwassers, Nährstoffretention; Wert der Biodiversität der Auen.</t>
  </si>
  <si>
    <t xml:space="preserve">Minderung Hochwasserrisiko: Hochwasserrisiko = Extremeereigniss / Eintrittswahrscheinlichkeit / Schäden (Verwendung von eindimensionales hydraulisches Modell). Hochwasserereignisse mit einem Wiederkehrintervall von 2, 10, 20, 50, 100, 200, 500, und 1000 Jahren. Vermiedener Schaden = Differenz zwischen Schaden bei Maßnahme und Schaden bei BAU. </t>
  </si>
  <si>
    <t>Bevölkerung im Überflutungsbereich</t>
  </si>
  <si>
    <t>9432 ha</t>
  </si>
  <si>
    <t>Auen, renaturiert</t>
  </si>
  <si>
    <t>Deichrückverlegung klein (DeichR klein) (unter gegebenen Umständen eine realistische Option): Deichrückverlegung von 33 potenziellen Standorte zwischen Elb-Kilometer 120,5-536 mit einer Fläche von 9432 ha und einem Speichervolumen von 251 Millionen m3. Umwandlung von land- und forstwirtschaftlichen Flächen in Auen (permanente Landnutzungsänderung mit Revitalisierung der Auenfunktionen)</t>
  </si>
  <si>
    <t>Business as usual (BAU) - Zustand vor Maßnahme: 50-90% der Elbauen sind eingedeicht (Brunotte et al. 2009).
Deichrückverlegung klein (DeichR klein) (unter gegebenen Umständen eine realistische Option): Deichrückverlegung von 33 potenziellen Standorte zwischen Elb-Kilometer 120,5-536 mit einer Fläche von 9432 ha und einem Speichervolumen von 251 Millionen m3. Umwandlung von land- und forstwirtschaftlichen Flächen in Auen (permanente Landnutzungsänderung mit Revitalisierung der Auenfunktionen/Restauration)</t>
  </si>
  <si>
    <t>Vermiedene Schäden durch Polder: Grünland mit gesteuerte Flutung bei Hochwasserereignissen</t>
  </si>
  <si>
    <t>25576 ha</t>
  </si>
  <si>
    <t>Polder groß: Nutzung landwirtschaftlicher Flächen nur noch als Grünland (kein Acker) mit gesteuerter Betrieb von 31 potenziellen Standorten für Rückhalte-Polder. Elb-Kilometer 117-427 mit einer Gesamtfläche von 25576 Hektar und einem Gesamtspeichervolumen von 494 Millionen m3. (Acker zu Grünland)</t>
  </si>
  <si>
    <t>Business as usual (BAU) - Zustand vor Maßnahme: 50-90% der Elbauen sind eingedeicht (Brunotte et al. 2009).
Polder groß: Nutzung landwirtschaftlicher Flächen nur noch als Grünland (kein Acker) mit gesteuerter Betrieb von 31 potenziellen Standorten für Rückhalte-Polder. Elb-Kilometer 117-427 mit einer Gesamtfläche von 25576 Hektar und einem Gesamtspeichervolumen von 494 Millionen m3.</t>
  </si>
  <si>
    <t>3248 ha</t>
  </si>
  <si>
    <t>Polder klein: Nutzung landwirtschaftlicher Flächen nur noch als Grünland (kein Acker) mit gesteuerter Betrieb der 5 größten potenziellen Standorten für Rückhalte-Polder. Elb-Kilometer 180 mit einer Gesamtfläche von 3248 Hektar und einem Gesamtspeichervolumen von 138 Millionen m3. (Acker zu Grünland)</t>
  </si>
  <si>
    <t>Business as usual (BAU) - Zustand vor Maßnahme: 50-90% der Elbauen sind eingedeicht (Brunotte et al. 2009).
Polder klein: Nutzung landwirtschaftlicher Flächen nur noch als Grünland (kein Acker) mit gesteuerter Betrieb der 5 größten potenziellen Standorten für Rückhalte-Polder. Elb-Kilometer 180 mit einer Gesamtfläche von 3248 Hektar und einem Gesamtspeichervolumen von 138 Millionen m3.</t>
  </si>
  <si>
    <t>Polder (ökol) (groß): Nutzung landwirtschaftlicher Flächen nur noch als Grünland (kein Acker) mit gesteuerter Betrieb (orientiert nach dem natürlichen/ökologischen Überflutungsregime) von 31 potenziellen Standorten für Rückhalte-Polder. Elb-Kilometer 117-427 mit einer Gesamtfläche von 25576 Hektar und einem Gesamtspeichervolumen von 494 Millionen m3. (Acker zu Grünland)</t>
  </si>
  <si>
    <t>Business as usual (BAU) - Zustand vor Maßnahme: 50-90% der Elbauen sind eingedeicht (Brunotte et al. 2009).
Polder (ökol) (groß): Nutzung landwirtschaftlicher Flächen nur noch als Grünland (kein Acker) mit gesteuerter Betrieb (orientiert nach dem natürlichen/ökologischen Überflutungsregime) von 31 potenziellen Standorten für Rückhalte-Polder. Elb-Kilometer 117-427 mit einer Gesamtfläche von 25576 Hektar und einem Gesamtspeichervolumen von 494 Millionen m3.</t>
  </si>
  <si>
    <t>7545 ha (4143 + 3402 ha)</t>
  </si>
  <si>
    <t xml:space="preserve">Vermiedene Schäden durch Polder (Acker zu Grünland) und Deichrückverlegung: Polder (Grünland mit gesteuerte Flutung bei Hochwasserereignissen): 6 Polder bei Elb-Kilometer 117-180 mit Gesamtfläche von 4143 ha und Speicher von 92 Millionen m3. Deichrückverlegung: 11 Deichrückverlegungen (Auenreaktivierung) mit einer Fläche von 3402 ha. </t>
  </si>
  <si>
    <t xml:space="preserve">Business as usual (BAU) - Zustand vor Maßnahme: 50-90% der Elbauen sind eingedeicht (Brunotte et al. 2009).
Vermiedene Schäden durch Polder und Deichrückverlegung: Polder (Grünland mit gesteuerte Flutung bei Hochwasserereignissen): 6 Polder bei Elb-Kilometer 117-180 mit Gesamtfläche von 4143 ha und Speicher von 92 Millionen m3. Deichrückverlegung: 11 Deichrückverlegungen (Auenreaktivierung) mit einer Fläche von 3402 ha. </t>
  </si>
  <si>
    <t xml:space="preserve">Vermiedene Schäden durch ökologische Polder (Acker zu Grünland) und Deichrückverlegung:  (ökologische) Polder: Grünland mit gesteuerte Flutung bei Hochwasserereignissen nach dem natürlichen/ökologischen Überflutungsregime: 6 Polder bei Elb-Kilometer 117-180 mit Gesamtfläche von 4143 ha und Speicher von 92 Millionen m3. Deichrückverlegung: 11 Deichrückverlegungen (Auenreaktivierung) mit einer Fläche von 3402 ha. </t>
  </si>
  <si>
    <t xml:space="preserve">Business as usual (BAU) - Zustand vor Maßnahme: 50-90% der Elbauen sind eingedeicht (Brunotte et al. 2009).
Vermiedene Schäden durch ökologische Polder und Deichrückverlegung:  (ökologische) Polder: Grünland mit gesteuerte Flutung bei Hochwasserereignissen nach dem natürlichen/ökologischen Überflutungsregime: 6 Polder bei Elb-Kilometer 117-180 mit Gesamtfläche von 4143 ha und Speicher von 92 Millionen m3. Deichrückverlegung: 11 Deichrückverlegungen (Auenreaktivierung) mit einer Fläche von 3402 ha. </t>
  </si>
  <si>
    <t>Nährstoffretention (Rückhalt von Nährstoffen)</t>
  </si>
  <si>
    <t>reaktivierte Flussaue</t>
  </si>
  <si>
    <t>Reaktivierung/Renaturierung von Flussaue</t>
  </si>
  <si>
    <t>€/ha Schattenpreis (Grenzwert) der Nährstoffretention von jedem zuätzlichen Hektar reaktivierter Flussaue (marginale Veränderung der Gesamtkosten, wenn eine zusätzliche Einheit der durchschnittlichen jahrlichen überfluteten Flussaue zur Verfügung steht oder fehlt)</t>
  </si>
  <si>
    <t xml:space="preserve">Szenario 1: 5% Reduktionsziel für Gesamtfracht Stickstoff (N) und Phosphor (P). (EU-Vorgabe ist es, die Phosphor- und Stickstofffracht in der Elbe bis 2027 um 24% zu verringern.)
Durchschnittlich jährlich überflutete Flussaue: ab 1 Hektar (große marginale Änderung je zusätzlichen Hektar Überflutungsfläche).
Annahme für Retentionsrate: 0,8 kg P/ha/Tag und 1,5 kg N/ha/Tag überfluteter Flussaue.
</t>
  </si>
  <si>
    <t>marginale Änderung: Veränderung der Gesamtkosten, wenn eine zusätzliche Einheit der durchschnittlichen jahrlichen überfluteten Flussaue zur Verfügung steht oder fehlt. Wert steigt mit zunehmender Reinigungsanforderung von 5%, 15%, 25% und 35%. Wert fällt mit wachsender reaktivierter Flussauenfläche.</t>
  </si>
  <si>
    <t>Ersatzkostenmethode</t>
  </si>
  <si>
    <t>Ersatzkosten werden als Schattenpreis der Nährstoffretention geschätzt (Grossmann et al. 2012). EU-Vorgabe ist es, die Phosphor- und Stickstofffracht in der Elbe bis 2027 um 24% zu verringern.</t>
  </si>
  <si>
    <t>Details zur Durchführung der Berechnung mittels Minimierungsmodell s. Grossmann (2012). 
Szenarien für 5%, 15%, 25% und 35% Reduktion von Gesamtfracht (N und P) berechnet für jeweils durchschnittlich überflutete Flussaue ab 1 Hektar (große marginale Änderung) bzw. ab 1500 Hektar (kleinere marginale Änderung)</t>
  </si>
  <si>
    <t xml:space="preserve">Details zur Durchführung der Berechnung der Nährstoffreduzierung s. Grossmann (2012) The economic value of nutrient retention potential of riverine floodplains in the Elbe Basin. Ecological Economics. </t>
  </si>
  <si>
    <t>€/ha Schattenpreis (Grenzwert) der Nährstoffretention von jedem zuätzlichen Hektar reaktivierter Flussaue für 5% Reduktion der N+P Gesamtfracht (marginale Veränderung der Gesamtkosten, wenn eine zusätzliche Einheit der durchschnittlichen jahrlichen überfluteten Flussaue zur Verfügung steht oder fehlt)</t>
  </si>
  <si>
    <t xml:space="preserve">Szenario 2: 15% Reduktionsziel für Gesamtfracht Stickstoff (N) und Phosphor (P). (EU-Vorgabe ist es, die Phosphor- und Stickstofffracht in der Elbe bis 2027 um 24% zu verringern.)
Durchschnittlich jährlich überflutete Flussaue: ab 1 Hektar (große marginale Änderung je zusätzlichen Hektar Überflutungsfläche).
Annahme für Retentionsrate: 0,8 kg P/ha/Tag und 1,5 kg N/ha/Tag überfluteter Flussaue.
</t>
  </si>
  <si>
    <t>€/ha Schattenpreis (Grenzwert) der Nährstoffretention von jedem zuätzlichen Hektar reaktivierter Flussaue für 25% Reduktion der N+P Gesamtfracht (marginale Veränderung der Gesamtkosten, wenn eine zusätzliche Einheit der durchschnittlichen jahrlichen überfluteten Flussaue zur Verfügung steht oder fehlt)</t>
  </si>
  <si>
    <t xml:space="preserve">Szenario 2: 25% Reduktionsziel für Gesamtfracht Stickstoff (N) und Phosphor (P). (EU-Vorgabe ist es, die Phosphor- und Stickstofffracht in der Elbe bis 2027 um 24% zu verringern.)
Durchschnittlich jährlich überflutete Flussaue: ab 1 Hektar (große marginale Änderung je zusätzlichen Hektar Überflutungsfläche).
Annahme für Retentionsrate: 0,8 kg P/ha/Tag und 1,5 kg N/ha/Tag überfluteter Flussaue.
</t>
  </si>
  <si>
    <t>€/ha Schattenpreis (Grenzwert) der Nährstoffretention von jedem zuätzlichen Hektar reaktivierter Flussaue für 35% Reduktion der N+P Gesamtfracht (marginale Veränderung der Gesamtkosten, wenn eine zusätzliche Einheit der durchschnittlichen jahrlichen überfluteten Flussaue zur Verfügung steht oder fehlt)</t>
  </si>
  <si>
    <t xml:space="preserve">Szenario 3: 35% Reduktionsziel für Gesamtfracht Stickstoff (N) und Phosphor (P). (EU-Vorgabe ist es, die Phosphor- und Stickstofffracht in der Elbe bis 2027 um 24% zu verringern.)
Durchschnittlich jährlich überflutete Flussaue: ab 1 Hektar (große marginale Änderung je zusätzlichen Hektar Überflutungsfläche).
Annahme für Retentionsrate: 0,8 kg P/ha/Tag und 1,5 kg N/ha/Tag überfluteter Flussaue.
</t>
  </si>
  <si>
    <t xml:space="preserve">Szenario 4: 5% Reduktionsziel für Gesamtfracht Stickstoff (N) und Phosphor (P). (EU-Vorgabe ist es, die Phosphor- und Stickstofffracht in der Elbe bis 2027 um 24% zu verringern.)
Durchschnittlich jährlich überflutete Flussaue: ab 1500 Hektar (kleinere marginale Änderung je zusätzlichen Hektar Überflutungsfläche).
Annahme für Retentionsrate: 0,8 kg P/ha/Tag und 1,5 kg N/ha/Tag überfluteter Flussaue.
</t>
  </si>
  <si>
    <t xml:space="preserve">Szenario 5: 15% Reduktionsziel für Gesamtfracht Stickstoff (N) und Phosphor (P). (EU-Vorgabe ist es, die Phosphor- und Stickstofffracht in der Elbe bis 2027 um 24% zu verringern.)
Durchschnittlich jährlich überflutete Flussaue: ab 1500 Hektar (kleinere marginale Änderung je zusätzlichen Hektar Überflutungsfläche).
Annahme für Retentionsrate: 0,8 kg P/ha/Tag und 1,5 kg N/ha/Tag überfluteter Flussaue.
</t>
  </si>
  <si>
    <t xml:space="preserve">Szenario 6: 25% Reduktionsziel für Gesamtfracht Stickstoff (N) und Phosphor (P). (EU-Vorgabe ist es, die Phosphor- und Stickstofffracht in der Elbe bis 2027 um 24% zu verringern.)
Durchschnittlich jährlich überflutete Flussaue: ab 1500 Hektar (kleinere marginale Änderung je zusätzlichen Hektar Überflutungsfläche).
Annahme für Retentionsrate: 0,8 kg P/ha/Tag und 1,5 kg N/ha/Tag überfluteter Flussaue.
</t>
  </si>
  <si>
    <t xml:space="preserve">Szenario 7: 35% Reduktionsziel für Gesamtfracht Stickstoff (N) und Phosphor (P). (EU-Vorgabe ist es, die Phosphor- und Stickstofffracht in der Elbe bis 2027 um 24% zu verringern.)
Durchschnittlich jährlich überflutete Flussaue: ab 1500 Hektar (kleinere marginale Änderung je zusätzlichen Hektar Überflutungsfläche).
Annahme für Retentionsrate: 0,8 kg P/ha/Tag und 1,5 kg N/ha/Tag überfluteter Flussaue.
</t>
  </si>
  <si>
    <t>55000 ha</t>
  </si>
  <si>
    <t>€/Haushalt/a durchschnittliche Zahlungsbereitschaft für Programm für Flussauenrenaturierung</t>
  </si>
  <si>
    <t xml:space="preserve">Szenario 1: gesamtes Auenschutzprogramm beinhaltet 55000 Hektar renaturierte Fläche (Reaktivierung von 40000 ha bestehender Flussauen und Schaffung zusätzlicher 15000 ha Flussauen durch Deichrückverlegung) </t>
  </si>
  <si>
    <t xml:space="preserve">Der Wert beinhlatet Protestantworten (echte Nullantworten) und ist für Außreißer und Embedding-Effekt angepasst. Preiselastizität von 0,3. 
Bevölkerung von 18,5 Millionen im Elbe-Einzugsgebiet und Durchschnittlich 2,2 Personen pro Haushalt. </t>
  </si>
  <si>
    <t>Zahlungsbereitschaft (WTP)</t>
  </si>
  <si>
    <t>Zahlung für Programm einer Flussauenrenaturierung</t>
  </si>
  <si>
    <t>basierend auf Meyerhoff 2003, 2006</t>
  </si>
  <si>
    <t>Deutsche Bevölkerung</t>
  </si>
  <si>
    <t>Details zur Durchführung der Berechnung s. Grossmann (2012) Accounting for scope and distance decay in meta-analysis: an application to the valuation of biodiversity conservation in European wetlands. Environmental and Resource Economics.</t>
  </si>
  <si>
    <t>5000 ha</t>
  </si>
  <si>
    <t>Szenario 2: gesamtes Auenschutzprogramm beinhaltet 5000 Hektar renaturierte Fläche</t>
  </si>
  <si>
    <t>15000 ha</t>
  </si>
  <si>
    <t>Szenario 3: gesamtes Auenschutzprogramm beinhaltet 15000 Hektar renaturierte Fläche</t>
  </si>
  <si>
    <t>25000 ha</t>
  </si>
  <si>
    <t>Szenario 4: gesamtes Auenschutzprogramm beinhaltet 25000 Hektar renaturierte Fläche</t>
  </si>
  <si>
    <t>35000 ha</t>
  </si>
  <si>
    <t>Szenario 5: gesamtes Auenschutzprogramm beinhaltet 35000 Hektar renaturierte Fläche</t>
  </si>
  <si>
    <t>45000 ha</t>
  </si>
  <si>
    <t>Szenario 6: Auenschutzprogramm beinhaltet 45000 Hektar renaturierte Fläche</t>
  </si>
  <si>
    <t>€/ha/a aggregierte Zahlungsbereitschaft für Programm für Flussauenrenaturierung mit 5000 ha (auf Grundlage einer Bevölkerung von 18,5 Millionen im Elbe-Einzugsgebiet und durchschnittlich 2,2 Personen pro Haushalt und einer WTP von 3,1 €/HH)</t>
  </si>
  <si>
    <t>Szenario 7: Auenschutzprogramm beinhaltet 5000 Hektar renaturierte Fläche</t>
  </si>
  <si>
    <t>Der Wert beinhlatet Protestantworten (echte Nullantworten) und ist für Außreißer und Embedding-Effekt angepasst. Preiselastizität von 0,3. 
Bevölkerung von 18,5 Millionen im Elbe-Einzugsgebiet und Durchschnittlich 2,2 Personen pro Haushalt. 
Zahlungsbereitschaft (ZB): 3,1 €/Haushalt/a</t>
  </si>
  <si>
    <t>€/ha/a aggregierte Zahlungsbereitschaft für Programm für Flussauenrenaturierung mit 15000 ha (auf Grundlage einer Bevölkerung von 18,5 Millionen im Elbe-Einzugsgebiet und durchschnittlich 2,2 Personen pro Haushalt und einer WTP von 3,8 €/HH)</t>
  </si>
  <si>
    <t>Szenario 7: Auenschutzprogramm beinhaltet 15000 Hektar renaturierte Fläche</t>
  </si>
  <si>
    <t>Der Wert beinhlatet Protestantworten (echte Nullantworten) und ist für Außreißer und Embedding-Effekt angepasst. Preiselastizität von 0,3. 
Bevölkerung von 18,5 Millionen im Elbe-Einzugsgebiet und Durchschnittlich 2,2 Personen pro Haushalt. 
Zahlungsbereitschaft (ZB): 3,8 €/Haushalt/a</t>
  </si>
  <si>
    <t>€/ha/a aggregierte Zahlungsbereitschaft für Programm für Flussauenrenaturierung mit 25000 ha (auf Grundlage einer Bevölkerung von 18,5 Millionen im Elbe-Einzugsgebiet und durchschnittlich 2,2 Personen pro Haushalt und einer WTP von 4,1 €/HH)</t>
  </si>
  <si>
    <t>Szenario 7: Auenschutzprogramm beinhaltet 25000 Hektar renaturierte Fläche</t>
  </si>
  <si>
    <t>Der Wert beinhlatet Protestantworten (echte Nullantworten) und ist für Außreißer und Embedding-Effekt angepasst. Preiselastizität von 0,3. 
Bevölkerung von 18,5 Millionen im Elbe-Einzugsgebiet und Durchschnittlich 2,2 Personen pro Haushalt. 
Zahlungsbereitschaft (ZB): 4,1 €/Haushalt/a</t>
  </si>
  <si>
    <t>€/ha/a aggregierte Zahlungsbereitschaft für Programm für Flussauenrenaturierung mit 35000 ha (auf Grundlage einer Bevölkerung von 18,5 Millionen im Elbe-Einzugsgebiet und durchschnittlich 2,2 Personen pro Haushalt und einer WTP von 4,7 €/HH)</t>
  </si>
  <si>
    <t>Szenario 7: Auenschutzprogramm beinhaltet 35000 Hektar renaturierte Fläche</t>
  </si>
  <si>
    <t>Der Wert beinhlatet Protestantworten (echte Nullantworten) und ist für Außreißer und Embedding-Effekt angepasst. Preiselastizität von 0,3. 
Bevölkerung von 18,5 Millionen im Elbe-Einzugsgebiet und Durchschnittlich 2,2 Personen pro Haushalt. 
Zahlungsbereitschaft (ZB): 4,7 €/Haushalt/a</t>
  </si>
  <si>
    <t>€/ha/a aggregierte Zahlungsbereitschaft für Programm für Flussauenrenaturierung mit 45000 ha (auf Grundlage einer Bevölkerung von 18,5 Millionen im Elbe-Einzugsgebiet und durchschnittlich 2,2 Personen pro Haushalt und einer WTP von 5,0 €/HH)</t>
  </si>
  <si>
    <t>Szenario 7: Auenschutzprogramm beinhaltet 45000 Hektar renaturierte Fläche</t>
  </si>
  <si>
    <t>Der Wert beinhlatet Protestantworten (echte Nullantworten) und ist für Außreißer und Embedding-Effekt angepasst. Preiselastizität von 0,3. 
Bevölkerung von 18,5 Millionen im Elbe-Einzugsgebiet und Durchschnittlich 2,2 Personen pro Haushalt. 
Zahlungsbereitschaft (ZB): 5,0 €/Haushalt/a</t>
  </si>
  <si>
    <t>€/ha/a aggregierte Zahlungsbereitschaft für Programm für Flussauenrenaturierung mit 55000 ha (auf Grundlage einer Bevölkerung von 18,5 Millionen im Elbe-Einzugsgebiet und durchschnittlich 2,2 Personen pro Haushalt und einer WTP von 5,3 €/HH)</t>
  </si>
  <si>
    <t>Szenario 7: Auenschutzprogramm beinhaltet 55000 Hektar renaturierte Fläche</t>
  </si>
  <si>
    <t>€ Nettogegenwartswert Hochwasserschutz Nutzen allein</t>
  </si>
  <si>
    <t>vermiedene Hochwasserschäden (s. Werte gleiche Studie)</t>
  </si>
  <si>
    <t xml:space="preserve">Nettonutzen = Nettogegenwartswert (Summe des einzelnen Nettonutzen im Vergleich zu BAU) Diskontsatz 3%; Lebensdauer 100 Jahre. (Sensitivitätsanalyse: 1% und 30 Jahre). 
Kosten der Maßnahme beinhalten: Investitionen, Betrieb, Unterhalt von Deichen; Opportunitätskosten von landwirtschaftlicher und forstwirtschaftlicher Nutzung, welche nurch Deichrückverlegung nicht mehr möglich ist.
Nutzen: Eingesparte Rehabilitierungs- und Unterhaltskosten durch die Aufgabe von Deichen; </t>
  </si>
  <si>
    <t>Polder (ökologisch) klein: Nutzung landwirtschaftlicher Flächen nur noch als Grünland (kein Acker) mit  (ökologische) Polder: Grünland mit gesteuerte Flutung bei Hochwasserereignissen nach dem natürlichen/ökologischen Überflutungsregime:
 5 größten potenziellen Standorten für Rückhalte-Polder. Elb-Kilometer 180 mit einer Gesamtfläche von 3248 Hektar und einem Gesamtspeichervolumen von 138 Millionen m3. (Acker zu Grünland)</t>
  </si>
  <si>
    <t>Biodiversität + Nährstoffretention (Rückhalt von Nährstoffen)</t>
  </si>
  <si>
    <t>€ Nettogegenwartswert Nutzen durch Biodiversität + Nährstoffretention</t>
  </si>
  <si>
    <t>Zahlungsbereitschaft für Biodiversitätsschutz (s. Werte gleiche Studie)
Wert Nährstoffretention (s. Werte gleiche Studie)</t>
  </si>
  <si>
    <t>Nettonutzen = Nettogegenwartswert (Summe des einzelnen Nettonutzen im Vergleich zu BAU) Diskontsatz 3%; Lebensdauer 100 Jahre. (Sensitivitätsanalyse: 1% und 30 Jahre). 
Nutzen: Nährstoffretention; Wert der Biodiversität der Auen.</t>
  </si>
  <si>
    <t>Nettogegenwartswert von Biodiversität und Nährstoffretention (s. Werte gleiche Studie)</t>
  </si>
  <si>
    <t>€/a Zahlungsbereitschaft für das Teilprogramm Grünland für Biodiversitätsschutz in Deutschland</t>
  </si>
  <si>
    <t>DM/Person/Monat mittlere Zahlungsbereitschaft über 330 befragte Personen mit einer ZB</t>
  </si>
  <si>
    <t>Wert wurde aus der durchschnittlichen ZB der 330 befragten Personen mit ZB berechnet</t>
  </si>
  <si>
    <t>Protestwähler nicht berücksichtigt (WTP = 0 nicht berücksichtigt)
Zahlung für Landschaftspflegeprogramm das ein Drittel der Kulturlandschaft erhält (bewirtschaftet)</t>
  </si>
  <si>
    <t>Protestwähler nicht berücksichtigt (WTP = 0 nicht berücksichtigt)
Zahlung für Landschaftspflegeprogramm das zwei Drittel der Kulturlandschaft erhält (bewirtschaftet)</t>
  </si>
  <si>
    <t>Protestwähler nicht berücksichtigt (WTP = 0 nicht berücksichtigt)
Zahlung für Landschaftspflegeprogramm das die gesamte Kulturlandschaft erhält (bewirtschaftet)</t>
  </si>
  <si>
    <t>DM/HH/a Zahlung für Landschaftspflegeprogramm das die gesamte Kulturlandschaft erhält (bewirtschaftet)</t>
  </si>
  <si>
    <t>DM/HH/a Zahlung für Landschaftspflegeprogramm das zwei Drittel der Kulturlandschaft erhält (bewirtschaftet)</t>
  </si>
  <si>
    <t>DM/HH/a Zahlung für Landschaftspflegeprogramm das ein Drittel der Kulturlandschaft erhält (bewirtschaftet)</t>
  </si>
  <si>
    <t xml:space="preserve">Kulturlandschaft mit extensiv genutzen Flächen, welche drohen brach zu fallen </t>
  </si>
  <si>
    <t>DM/ha/a für Aufnahme der landwirtschaftlich genutzen Fläche in Baden-Württemberg in ein Kulturlandschaftsprogramm (Berechnung basierend auf Zahlungsbereitschaft der Bevölkerung)</t>
  </si>
  <si>
    <t>DM/ha/a für Aufnahme der landwirtschaftlich genutzen Fläche in Deutschland in ein Kulturlandschaftsprogramm (Berechnung basierend auf Zahlungsbereitschaft der Bevölkerung)</t>
  </si>
  <si>
    <t>DM/Einheimischer//Monat Zahlungsbereitschaft für Naturschutzprogramm  (Durschnitt für alle Befragte inkl. Zahlungsunwillige) 
geringer Wert = kleines Naturschutzprogramm; höherer Wert = großes Naturschutzprogramm</t>
  </si>
  <si>
    <t xml:space="preserve">DM/Einheimischer/Monat Zahlungsbereitschaft für Naturschutzprogramm (Durschnitt für alle Befragte inkl. Zahlungsunwillige) </t>
  </si>
  <si>
    <t>DM/person/overnight WTP</t>
  </si>
  <si>
    <t>Naturschutzprogramm mit verschiedene Anteile von Wald und Ackerland (nicht genau definiert)</t>
  </si>
  <si>
    <t>DM/Person/Besuchstag (Besuch des Waldes im Südharz)
DM/person/day</t>
  </si>
  <si>
    <t>Grünland, gesteuerte Flutung bei Hochwasser und Auen, renaturiert</t>
  </si>
  <si>
    <t>Grünland, gesteuerte Flutung bei Hochwasser</t>
  </si>
  <si>
    <t>DM/Erwerbsfähigen/a</t>
  </si>
  <si>
    <t>DM/m2/Biotopwertpunkt WTP Zahlungsbereitschaft pro Biotopwertpunkt pro Hektar (gemittelt über verschiedene Szenarien)</t>
  </si>
  <si>
    <t>DM/ha/Biotopwertpunkt WTP Zahlungsbereitschaft pro Biotopwertpunkt pro Hektar (gemittelt über verschiedene Szenarien)</t>
  </si>
  <si>
    <t>€/ha (for an additional ha of inundated area) (Shadow price)</t>
  </si>
  <si>
    <t>2016-04</t>
  </si>
  <si>
    <t>2016-03</t>
  </si>
  <si>
    <t>2016-02</t>
  </si>
  <si>
    <t>2016-01</t>
  </si>
  <si>
    <t>2015-12</t>
  </si>
  <si>
    <t>2015-11</t>
  </si>
  <si>
    <t>2015-10</t>
  </si>
  <si>
    <t>2015-09</t>
  </si>
  <si>
    <t>2015-08</t>
  </si>
  <si>
    <t>2015-07</t>
  </si>
  <si>
    <t>2015-06</t>
  </si>
  <si>
    <t>2015-05</t>
  </si>
  <si>
    <t>2015-04</t>
  </si>
  <si>
    <t>2015-03</t>
  </si>
  <si>
    <t>2015-02</t>
  </si>
  <si>
    <t>2015-01</t>
  </si>
  <si>
    <t>2014-12</t>
  </si>
  <si>
    <t>2014-11</t>
  </si>
  <si>
    <t>2014-10</t>
  </si>
  <si>
    <t>2014-09</t>
  </si>
  <si>
    <t>2014-08</t>
  </si>
  <si>
    <t>2014-07</t>
  </si>
  <si>
    <t>2014-06</t>
  </si>
  <si>
    <t>2014-05</t>
  </si>
  <si>
    <t>2014-04</t>
  </si>
  <si>
    <t>2014-03</t>
  </si>
  <si>
    <t>2014-02</t>
  </si>
  <si>
    <t>2014-01</t>
  </si>
  <si>
    <t>2013-12</t>
  </si>
  <si>
    <t>2013-11</t>
  </si>
  <si>
    <t>2013-10</t>
  </si>
  <si>
    <t>2013-09</t>
  </si>
  <si>
    <t>2013-08</t>
  </si>
  <si>
    <t>2013-07</t>
  </si>
  <si>
    <t>2013-06</t>
  </si>
  <si>
    <t>2013-05</t>
  </si>
  <si>
    <t>2013-04</t>
  </si>
  <si>
    <t>2013-03</t>
  </si>
  <si>
    <t>2013-02</t>
  </si>
  <si>
    <t>2013-01</t>
  </si>
  <si>
    <t>2012-12</t>
  </si>
  <si>
    <t>2012-11</t>
  </si>
  <si>
    <t>2012-10</t>
  </si>
  <si>
    <t>2012-09</t>
  </si>
  <si>
    <t>2012-08</t>
  </si>
  <si>
    <t>2012-07</t>
  </si>
  <si>
    <t>2012-06</t>
  </si>
  <si>
    <t>2012-05</t>
  </si>
  <si>
    <t>2012-04</t>
  </si>
  <si>
    <t>2012-03</t>
  </si>
  <si>
    <t>2012-02</t>
  </si>
  <si>
    <t>2012-01</t>
  </si>
  <si>
    <t>2011-12</t>
  </si>
  <si>
    <t>2011-11</t>
  </si>
  <si>
    <t>2011-10</t>
  </si>
  <si>
    <t>2011-09</t>
  </si>
  <si>
    <t>2011-08</t>
  </si>
  <si>
    <t>2011-07</t>
  </si>
  <si>
    <t>2011-06</t>
  </si>
  <si>
    <t>2011-05</t>
  </si>
  <si>
    <t>2011-04</t>
  </si>
  <si>
    <t>2011-03</t>
  </si>
  <si>
    <t>2011-02</t>
  </si>
  <si>
    <t>2011-01</t>
  </si>
  <si>
    <t>2010-12</t>
  </si>
  <si>
    <t>2010-11</t>
  </si>
  <si>
    <t>2010-10</t>
  </si>
  <si>
    <t>2010-09</t>
  </si>
  <si>
    <t>2010-08</t>
  </si>
  <si>
    <t>2010-07</t>
  </si>
  <si>
    <t>2010-06</t>
  </si>
  <si>
    <t>2010-05</t>
  </si>
  <si>
    <t>2010-04</t>
  </si>
  <si>
    <t>2010-03</t>
  </si>
  <si>
    <t>2010-02</t>
  </si>
  <si>
    <t>2010-01</t>
  </si>
  <si>
    <t>2009-12</t>
  </si>
  <si>
    <t>2009-11</t>
  </si>
  <si>
    <t>2009-10</t>
  </si>
  <si>
    <t>2009-09</t>
  </si>
  <si>
    <t>2009-08</t>
  </si>
  <si>
    <t>2009-07</t>
  </si>
  <si>
    <t>2009-06</t>
  </si>
  <si>
    <t>2009-05</t>
  </si>
  <si>
    <t>2009-04</t>
  </si>
  <si>
    <t>2009-03</t>
  </si>
  <si>
    <t>2009-02</t>
  </si>
  <si>
    <t>2009-01</t>
  </si>
  <si>
    <t>2008-12</t>
  </si>
  <si>
    <t>2008-11</t>
  </si>
  <si>
    <t>2008-10</t>
  </si>
  <si>
    <t>2008-09</t>
  </si>
  <si>
    <t>2008-08</t>
  </si>
  <si>
    <t>2008-07</t>
  </si>
  <si>
    <t>2008-06</t>
  </si>
  <si>
    <t>2008-05</t>
  </si>
  <si>
    <t>2008-04</t>
  </si>
  <si>
    <t>2008-03</t>
  </si>
  <si>
    <t>2008-02</t>
  </si>
  <si>
    <t>2008-01</t>
  </si>
  <si>
    <t>2007-12</t>
  </si>
  <si>
    <t>2007-11</t>
  </si>
  <si>
    <t>2007-10</t>
  </si>
  <si>
    <t>2007-09</t>
  </si>
  <si>
    <t>2007-08</t>
  </si>
  <si>
    <t>2007-07</t>
  </si>
  <si>
    <t>2007-06</t>
  </si>
  <si>
    <t>2007-05</t>
  </si>
  <si>
    <t>2007-04</t>
  </si>
  <si>
    <t>2007-03</t>
  </si>
  <si>
    <t>2007-02</t>
  </si>
  <si>
    <t>2007-01</t>
  </si>
  <si>
    <t>2006-12</t>
  </si>
  <si>
    <t>2006-11</t>
  </si>
  <si>
    <t>2006-10</t>
  </si>
  <si>
    <t>2006-09</t>
  </si>
  <si>
    <t>2006-08</t>
  </si>
  <si>
    <t>2006-07</t>
  </si>
  <si>
    <t>2006-06</t>
  </si>
  <si>
    <t>2006-05</t>
  </si>
  <si>
    <t>2006-04</t>
  </si>
  <si>
    <t>2006-03</t>
  </si>
  <si>
    <t>2006-02</t>
  </si>
  <si>
    <t>2006-01</t>
  </si>
  <si>
    <t>2005-12</t>
  </si>
  <si>
    <t>2005-11</t>
  </si>
  <si>
    <t>2005-10</t>
  </si>
  <si>
    <t>2005-09</t>
  </si>
  <si>
    <t>2005-08</t>
  </si>
  <si>
    <t>2005-07</t>
  </si>
  <si>
    <t>2005-06</t>
  </si>
  <si>
    <t>2005-05</t>
  </si>
  <si>
    <t>2005-04</t>
  </si>
  <si>
    <t>2005-03</t>
  </si>
  <si>
    <t>2005-02</t>
  </si>
  <si>
    <t>2005-01</t>
  </si>
  <si>
    <t>2004-12</t>
  </si>
  <si>
    <t>2004-11</t>
  </si>
  <si>
    <t>2004-10</t>
  </si>
  <si>
    <t>2004-09</t>
  </si>
  <si>
    <t>2004-08</t>
  </si>
  <si>
    <t>2004-07</t>
  </si>
  <si>
    <t>2004-06</t>
  </si>
  <si>
    <t>2004-05</t>
  </si>
  <si>
    <t>2004-04</t>
  </si>
  <si>
    <t>2004-03</t>
  </si>
  <si>
    <t>2004-02</t>
  </si>
  <si>
    <t>2004-01</t>
  </si>
  <si>
    <t>2003-12</t>
  </si>
  <si>
    <t>2003-11</t>
  </si>
  <si>
    <t>2003-10</t>
  </si>
  <si>
    <t>2003-09</t>
  </si>
  <si>
    <t>2003-08</t>
  </si>
  <si>
    <t>2003-07</t>
  </si>
  <si>
    <t>2003-06</t>
  </si>
  <si>
    <t>2003-05</t>
  </si>
  <si>
    <t>2003-04</t>
  </si>
  <si>
    <t>2003-03</t>
  </si>
  <si>
    <t>2003-02</t>
  </si>
  <si>
    <t>2003-01</t>
  </si>
  <si>
    <t>2002-12</t>
  </si>
  <si>
    <t>2002-11</t>
  </si>
  <si>
    <t>2002-10</t>
  </si>
  <si>
    <t>2002-09</t>
  </si>
  <si>
    <t>2002-08</t>
  </si>
  <si>
    <t>2002-07</t>
  </si>
  <si>
    <t>2002-06</t>
  </si>
  <si>
    <t>2002-05</t>
  </si>
  <si>
    <t>2002-04</t>
  </si>
  <si>
    <t>2002-03</t>
  </si>
  <si>
    <t>2002-02</t>
  </si>
  <si>
    <t>2002-01</t>
  </si>
  <si>
    <t>2001-12</t>
  </si>
  <si>
    <t>2001-11</t>
  </si>
  <si>
    <t>2001-10</t>
  </si>
  <si>
    <t>2001-09</t>
  </si>
  <si>
    <t>2001-08</t>
  </si>
  <si>
    <t>2001-07</t>
  </si>
  <si>
    <t>2001-06</t>
  </si>
  <si>
    <t>2001-05</t>
  </si>
  <si>
    <t>2001-04</t>
  </si>
  <si>
    <t>2001-03</t>
  </si>
  <si>
    <t>2001-02</t>
  </si>
  <si>
    <t>2001-01</t>
  </si>
  <si>
    <t>2000-12</t>
  </si>
  <si>
    <t>2000-11</t>
  </si>
  <si>
    <t>2000-10</t>
  </si>
  <si>
    <t>2000-09</t>
  </si>
  <si>
    <t>2000-08</t>
  </si>
  <si>
    <t>2000-07</t>
  </si>
  <si>
    <t>2000-06</t>
  </si>
  <si>
    <t>2000-05</t>
  </si>
  <si>
    <t>2000-04</t>
  </si>
  <si>
    <t>2000-03</t>
  </si>
  <si>
    <t>2000-02</t>
  </si>
  <si>
    <t>2000-01</t>
  </si>
  <si>
    <t>1999-12</t>
  </si>
  <si>
    <t>1999-11</t>
  </si>
  <si>
    <t>1999-10</t>
  </si>
  <si>
    <t>1999-09</t>
  </si>
  <si>
    <t>1999-08</t>
  </si>
  <si>
    <t>1999-07</t>
  </si>
  <si>
    <t>1999-06</t>
  </si>
  <si>
    <t>1999-05</t>
  </si>
  <si>
    <t>1999-04</t>
  </si>
  <si>
    <t>1999-03</t>
  </si>
  <si>
    <t>1999-02</t>
  </si>
  <si>
    <t>1999-01</t>
  </si>
  <si>
    <t>1998-12</t>
  </si>
  <si>
    <t>1998-11</t>
  </si>
  <si>
    <t>1998-10</t>
  </si>
  <si>
    <t>1998-09</t>
  </si>
  <si>
    <t>1998-08</t>
  </si>
  <si>
    <t>1998-07</t>
  </si>
  <si>
    <t>1998-06</t>
  </si>
  <si>
    <t>1998-05</t>
  </si>
  <si>
    <t>1998-04</t>
  </si>
  <si>
    <t>1998-03</t>
  </si>
  <si>
    <t>1998-02</t>
  </si>
  <si>
    <t>1998-01</t>
  </si>
  <si>
    <t>1997-12</t>
  </si>
  <si>
    <t>1997-11</t>
  </si>
  <si>
    <t>1997-10</t>
  </si>
  <si>
    <t>1997-09</t>
  </si>
  <si>
    <t>1997-08</t>
  </si>
  <si>
    <t>1997-07</t>
  </si>
  <si>
    <t>1997-06</t>
  </si>
  <si>
    <t>1997-05</t>
  </si>
  <si>
    <t>1997-04</t>
  </si>
  <si>
    <t>1997-03</t>
  </si>
  <si>
    <t>1997-02</t>
  </si>
  <si>
    <t>1997-01</t>
  </si>
  <si>
    <t>1996-12</t>
  </si>
  <si>
    <t>1996-11</t>
  </si>
  <si>
    <t>1996-10</t>
  </si>
  <si>
    <t>1996-09</t>
  </si>
  <si>
    <t>1996-08</t>
  </si>
  <si>
    <t>1996-07</t>
  </si>
  <si>
    <t>1996-06</t>
  </si>
  <si>
    <t>1996-05</t>
  </si>
  <si>
    <t>1996-04</t>
  </si>
  <si>
    <t>1996-03</t>
  </si>
  <si>
    <t>1996-02</t>
  </si>
  <si>
    <t>1996-01</t>
  </si>
  <si>
    <t>1995-12</t>
  </si>
  <si>
    <t>1995-11</t>
  </si>
  <si>
    <t>1995-10</t>
  </si>
  <si>
    <t>1995-09</t>
  </si>
  <si>
    <t>1995-08</t>
  </si>
  <si>
    <t>1995-07</t>
  </si>
  <si>
    <t>1995-06</t>
  </si>
  <si>
    <t>1995-05</t>
  </si>
  <si>
    <t>1995-04</t>
  </si>
  <si>
    <t>1995-03</t>
  </si>
  <si>
    <t>1995-02</t>
  </si>
  <si>
    <t>1995-01</t>
  </si>
  <si>
    <t>1994-12</t>
  </si>
  <si>
    <t>1994-11</t>
  </si>
  <si>
    <t>1994-10</t>
  </si>
  <si>
    <t>1994-09</t>
  </si>
  <si>
    <t>1994-08</t>
  </si>
  <si>
    <t>1994-07</t>
  </si>
  <si>
    <t>1994-06</t>
  </si>
  <si>
    <t>1994-05</t>
  </si>
  <si>
    <t>1994-04</t>
  </si>
  <si>
    <t>1994-03</t>
  </si>
  <si>
    <t>1994-02</t>
  </si>
  <si>
    <t>1994-01</t>
  </si>
  <si>
    <t>1993-12</t>
  </si>
  <si>
    <t>1993-11</t>
  </si>
  <si>
    <t>1993-10</t>
  </si>
  <si>
    <t>1993-09</t>
  </si>
  <si>
    <t>1993-08</t>
  </si>
  <si>
    <t>1993-07</t>
  </si>
  <si>
    <t>1993-06</t>
  </si>
  <si>
    <t>1993-05</t>
  </si>
  <si>
    <t>1993-04</t>
  </si>
  <si>
    <t>1993-03</t>
  </si>
  <si>
    <t>1993-02</t>
  </si>
  <si>
    <t>1993-01</t>
  </si>
  <si>
    <t>1992-12</t>
  </si>
  <si>
    <t>1992-11</t>
  </si>
  <si>
    <t>1992-10</t>
  </si>
  <si>
    <t>1992-09</t>
  </si>
  <si>
    <t>1992-08</t>
  </si>
  <si>
    <t>1992-07</t>
  </si>
  <si>
    <t>1992-06</t>
  </si>
  <si>
    <t>1992-05</t>
  </si>
  <si>
    <t>1992-04</t>
  </si>
  <si>
    <t>1992-03</t>
  </si>
  <si>
    <t>1992-02</t>
  </si>
  <si>
    <t>1992-01</t>
  </si>
  <si>
    <t>1991-12</t>
  </si>
  <si>
    <t>1991-11</t>
  </si>
  <si>
    <t>1991-10</t>
  </si>
  <si>
    <t>1991-09</t>
  </si>
  <si>
    <t>1991-08</t>
  </si>
  <si>
    <t>1991-07</t>
  </si>
  <si>
    <t>1991-06</t>
  </si>
  <si>
    <t>1991-05</t>
  </si>
  <si>
    <t>1991-04</t>
  </si>
  <si>
    <t>1991-03</t>
  </si>
  <si>
    <t>1991-02</t>
  </si>
  <si>
    <t>1991-01</t>
  </si>
  <si>
    <t>1990-12</t>
  </si>
  <si>
    <t>1990-11</t>
  </si>
  <si>
    <t>1990-10</t>
  </si>
  <si>
    <t>1990-09</t>
  </si>
  <si>
    <t>1990-08</t>
  </si>
  <si>
    <t>1990-07</t>
  </si>
  <si>
    <t>1990-06</t>
  </si>
  <si>
    <t>1990-05</t>
  </si>
  <si>
    <t>1990-04</t>
  </si>
  <si>
    <t>1990-03</t>
  </si>
  <si>
    <t>1990-02</t>
  </si>
  <si>
    <t>1990-01</t>
  </si>
  <si>
    <t>1989-12</t>
  </si>
  <si>
    <t>1989-11</t>
  </si>
  <si>
    <t>1989-10</t>
  </si>
  <si>
    <t>1989-09</t>
  </si>
  <si>
    <t>1989-08</t>
  </si>
  <si>
    <t>1989-07</t>
  </si>
  <si>
    <t>1989-06</t>
  </si>
  <si>
    <t>1989-05</t>
  </si>
  <si>
    <t>1989-04</t>
  </si>
  <si>
    <t>1989-03</t>
  </si>
  <si>
    <t>1989-02</t>
  </si>
  <si>
    <t>1989-01</t>
  </si>
  <si>
    <t>1988-12</t>
  </si>
  <si>
    <t>1988-11</t>
  </si>
  <si>
    <t>1988-10</t>
  </si>
  <si>
    <t>1988-09</t>
  </si>
  <si>
    <t>1988-08</t>
  </si>
  <si>
    <t>1988-07</t>
  </si>
  <si>
    <t>1988-06</t>
  </si>
  <si>
    <t>1988-05</t>
  </si>
  <si>
    <t>1988-04</t>
  </si>
  <si>
    <t>1988-03</t>
  </si>
  <si>
    <t>1988-02</t>
  </si>
  <si>
    <t>1988-01</t>
  </si>
  <si>
    <t>1987-12</t>
  </si>
  <si>
    <t>1987-11</t>
  </si>
  <si>
    <t>1987-10</t>
  </si>
  <si>
    <t>1987-09</t>
  </si>
  <si>
    <t>1987-08</t>
  </si>
  <si>
    <t>1987-07</t>
  </si>
  <si>
    <t>1987-06</t>
  </si>
  <si>
    <t>1987-05</t>
  </si>
  <si>
    <t>1987-04</t>
  </si>
  <si>
    <t>1987-03</t>
  </si>
  <si>
    <t>1987-02</t>
  </si>
  <si>
    <t>1987-01</t>
  </si>
  <si>
    <t>1986-12</t>
  </si>
  <si>
    <t>1986-11</t>
  </si>
  <si>
    <t>1986-10</t>
  </si>
  <si>
    <t>1986-09</t>
  </si>
  <si>
    <t>1986-08</t>
  </si>
  <si>
    <t>1986-07</t>
  </si>
  <si>
    <t>1986-06</t>
  </si>
  <si>
    <t>1986-05</t>
  </si>
  <si>
    <t>1986-04</t>
  </si>
  <si>
    <t>1986-03</t>
  </si>
  <si>
    <t>1986-02</t>
  </si>
  <si>
    <t>1986-01</t>
  </si>
  <si>
    <t>1985-12</t>
  </si>
  <si>
    <t>1985-11</t>
  </si>
  <si>
    <t>1985-10</t>
  </si>
  <si>
    <t>1985-09</t>
  </si>
  <si>
    <t>1985-08</t>
  </si>
  <si>
    <t>1985-07</t>
  </si>
  <si>
    <t>1985-06</t>
  </si>
  <si>
    <t>1985-05</t>
  </si>
  <si>
    <t>1985-04</t>
  </si>
  <si>
    <t>1985-03</t>
  </si>
  <si>
    <t>1985-02</t>
  </si>
  <si>
    <t>1985-01</t>
  </si>
  <si>
    <t>1984-12</t>
  </si>
  <si>
    <t>1984-11</t>
  </si>
  <si>
    <t>1984-10</t>
  </si>
  <si>
    <t>1984-09</t>
  </si>
  <si>
    <t>1984-08</t>
  </si>
  <si>
    <t>1984-07</t>
  </si>
  <si>
    <t>1984-06</t>
  </si>
  <si>
    <t>1984-05</t>
  </si>
  <si>
    <t>1984-04</t>
  </si>
  <si>
    <t>1984-03</t>
  </si>
  <si>
    <t>1984-02</t>
  </si>
  <si>
    <t>1984-01</t>
  </si>
  <si>
    <t>1983-12</t>
  </si>
  <si>
    <t>1983-11</t>
  </si>
  <si>
    <t>1983-10</t>
  </si>
  <si>
    <t>1983-09</t>
  </si>
  <si>
    <t>1983-08</t>
  </si>
  <si>
    <t>1983-07</t>
  </si>
  <si>
    <t>1983-06</t>
  </si>
  <si>
    <t>1983-05</t>
  </si>
  <si>
    <t>1983-04</t>
  </si>
  <si>
    <t>1983-03</t>
  </si>
  <si>
    <t>1983-02</t>
  </si>
  <si>
    <t>1983-01</t>
  </si>
  <si>
    <t>1982-12</t>
  </si>
  <si>
    <t>1982-11</t>
  </si>
  <si>
    <t>1982-10</t>
  </si>
  <si>
    <t>1982-09</t>
  </si>
  <si>
    <t>1982-08</t>
  </si>
  <si>
    <t>1982-07</t>
  </si>
  <si>
    <t>1982-06</t>
  </si>
  <si>
    <t>1982-05</t>
  </si>
  <si>
    <t>1982-04</t>
  </si>
  <si>
    <t>1982-03</t>
  </si>
  <si>
    <t>1982-02</t>
  </si>
  <si>
    <t>1982-01</t>
  </si>
  <si>
    <t>1981-12</t>
  </si>
  <si>
    <t>1981-11</t>
  </si>
  <si>
    <t>1981-10</t>
  </si>
  <si>
    <t>1981-09</t>
  </si>
  <si>
    <t>1981-08</t>
  </si>
  <si>
    <t>1981-07</t>
  </si>
  <si>
    <t>1981-06</t>
  </si>
  <si>
    <t>1981-05</t>
  </si>
  <si>
    <t>1981-04</t>
  </si>
  <si>
    <t>1981-03</t>
  </si>
  <si>
    <t>1981-02</t>
  </si>
  <si>
    <t>1981-01</t>
  </si>
  <si>
    <t>1980-12</t>
  </si>
  <si>
    <t>1980-11</t>
  </si>
  <si>
    <t>1980-10</t>
  </si>
  <si>
    <t>1980-09</t>
  </si>
  <si>
    <t>1980-08</t>
  </si>
  <si>
    <t>1980-07</t>
  </si>
  <si>
    <t>1980-06</t>
  </si>
  <si>
    <t>1980-05</t>
  </si>
  <si>
    <t>1980-04</t>
  </si>
  <si>
    <t>1980-03</t>
  </si>
  <si>
    <t>1980-02</t>
  </si>
  <si>
    <t>1980-01</t>
  </si>
  <si>
    <t>1979-12</t>
  </si>
  <si>
    <t>1979-11</t>
  </si>
  <si>
    <t>1979-10</t>
  </si>
  <si>
    <t>1979-09</t>
  </si>
  <si>
    <t>1979-08</t>
  </si>
  <si>
    <t>1979-07</t>
  </si>
  <si>
    <t>1979-06</t>
  </si>
  <si>
    <t>1979-05</t>
  </si>
  <si>
    <t>1979-04</t>
  </si>
  <si>
    <t>1979-03</t>
  </si>
  <si>
    <t>1979-02</t>
  </si>
  <si>
    <t>1979-01</t>
  </si>
  <si>
    <t>1978-12</t>
  </si>
  <si>
    <t>1978-11</t>
  </si>
  <si>
    <t>1978-10</t>
  </si>
  <si>
    <t>1978-09</t>
  </si>
  <si>
    <t>1978-08</t>
  </si>
  <si>
    <t>1978-07</t>
  </si>
  <si>
    <t>1978-06</t>
  </si>
  <si>
    <t>1978-05</t>
  </si>
  <si>
    <t>1978-04</t>
  </si>
  <si>
    <t>1978-03</t>
  </si>
  <si>
    <t>1978-02</t>
  </si>
  <si>
    <t>1978-01</t>
  </si>
  <si>
    <t>1977-12</t>
  </si>
  <si>
    <t>1977-11</t>
  </si>
  <si>
    <t>1977-10</t>
  </si>
  <si>
    <t>1977-09</t>
  </si>
  <si>
    <t>1977-08</t>
  </si>
  <si>
    <t>1977-07</t>
  </si>
  <si>
    <t>1977-06</t>
  </si>
  <si>
    <t>1977-05</t>
  </si>
  <si>
    <t>1977-04</t>
  </si>
  <si>
    <t>1977-03</t>
  </si>
  <si>
    <t>1977-02</t>
  </si>
  <si>
    <t>1977-01</t>
  </si>
  <si>
    <t>1976-12</t>
  </si>
  <si>
    <t>1976-11</t>
  </si>
  <si>
    <t>1976-10</t>
  </si>
  <si>
    <t>1976-09</t>
  </si>
  <si>
    <t>1976-08</t>
  </si>
  <si>
    <t>1976-07</t>
  </si>
  <si>
    <t>1976-06</t>
  </si>
  <si>
    <t>1976-05</t>
  </si>
  <si>
    <t>1976-04</t>
  </si>
  <si>
    <t>1976-03</t>
  </si>
  <si>
    <t>1976-02</t>
  </si>
  <si>
    <t>1976-01</t>
  </si>
  <si>
    <t>1975-12</t>
  </si>
  <si>
    <t>1975-11</t>
  </si>
  <si>
    <t>1975-10</t>
  </si>
  <si>
    <t>1975-09</t>
  </si>
  <si>
    <t>1975-08</t>
  </si>
  <si>
    <t>1975-07</t>
  </si>
  <si>
    <t>1975-06</t>
  </si>
  <si>
    <t>1975-05</t>
  </si>
  <si>
    <t>1975-04</t>
  </si>
  <si>
    <t>1975-03</t>
  </si>
  <si>
    <t>1975-02</t>
  </si>
  <si>
    <t>1975-01</t>
  </si>
  <si>
    <t>1974-12</t>
  </si>
  <si>
    <t>1974-11</t>
  </si>
  <si>
    <t>1974-10</t>
  </si>
  <si>
    <t>1974-09</t>
  </si>
  <si>
    <t>1974-08</t>
  </si>
  <si>
    <t>1974-07</t>
  </si>
  <si>
    <t>1974-06</t>
  </si>
  <si>
    <t>1974-05</t>
  </si>
  <si>
    <t>1974-04</t>
  </si>
  <si>
    <t>1974-03</t>
  </si>
  <si>
    <t>1974-02</t>
  </si>
  <si>
    <t>1974-01</t>
  </si>
  <si>
    <t>1973-12</t>
  </si>
  <si>
    <t>1973-11</t>
  </si>
  <si>
    <t>1973-10</t>
  </si>
  <si>
    <t>1973-09</t>
  </si>
  <si>
    <t>1973-08</t>
  </si>
  <si>
    <t>1973-07</t>
  </si>
  <si>
    <t>1973-06</t>
  </si>
  <si>
    <t>1973-05</t>
  </si>
  <si>
    <t>1973-04</t>
  </si>
  <si>
    <t>1973-03</t>
  </si>
  <si>
    <t>1973-02</t>
  </si>
  <si>
    <t>1973-01</t>
  </si>
  <si>
    <t>1972-12</t>
  </si>
  <si>
    <t>1972-11</t>
  </si>
  <si>
    <t>1972-10</t>
  </si>
  <si>
    <t>1972-09</t>
  </si>
  <si>
    <t>1972-08</t>
  </si>
  <si>
    <t>1972-07</t>
  </si>
  <si>
    <t>1972-06</t>
  </si>
  <si>
    <t>1972-05</t>
  </si>
  <si>
    <t>1972-04</t>
  </si>
  <si>
    <t>1972-03</t>
  </si>
  <si>
    <t>1972-02</t>
  </si>
  <si>
    <t>1972-01</t>
  </si>
  <si>
    <t>1971-12</t>
  </si>
  <si>
    <t>1971-11</t>
  </si>
  <si>
    <t>1971-10</t>
  </si>
  <si>
    <t>1971-09</t>
  </si>
  <si>
    <t>1971-08</t>
  </si>
  <si>
    <t>1971-07</t>
  </si>
  <si>
    <t>1971-06</t>
  </si>
  <si>
    <t>1971-05</t>
  </si>
  <si>
    <t>1971-04</t>
  </si>
  <si>
    <t>1971-03</t>
  </si>
  <si>
    <t>1971-02</t>
  </si>
  <si>
    <t>1971-01</t>
  </si>
  <si>
    <t>1970-12</t>
  </si>
  <si>
    <t>1970-11</t>
  </si>
  <si>
    <t>1970-10</t>
  </si>
  <si>
    <t>1970-09</t>
  </si>
  <si>
    <t>1970-08</t>
  </si>
  <si>
    <t>1970-07</t>
  </si>
  <si>
    <t>1970-06</t>
  </si>
  <si>
    <t>1970-05</t>
  </si>
  <si>
    <t>1970-04</t>
  </si>
  <si>
    <t>1970-03</t>
  </si>
  <si>
    <t>1970-02</t>
  </si>
  <si>
    <t>1970-01</t>
  </si>
  <si>
    <t>1969-12</t>
  </si>
  <si>
    <t>1969-11</t>
  </si>
  <si>
    <t>1969-10</t>
  </si>
  <si>
    <t>1969-09</t>
  </si>
  <si>
    <t>1969-08</t>
  </si>
  <si>
    <t>1969-07</t>
  </si>
  <si>
    <t>1969-06</t>
  </si>
  <si>
    <t>1969-05</t>
  </si>
  <si>
    <t>1969-04</t>
  </si>
  <si>
    <t>1969-03</t>
  </si>
  <si>
    <t>1969-02</t>
  </si>
  <si>
    <t>1969-01</t>
  </si>
  <si>
    <t>1968-12</t>
  </si>
  <si>
    <t>1968-11</t>
  </si>
  <si>
    <t>1968-10</t>
  </si>
  <si>
    <t>1968-09</t>
  </si>
  <si>
    <t>1968-08</t>
  </si>
  <si>
    <t>1968-07</t>
  </si>
  <si>
    <t>1968-06</t>
  </si>
  <si>
    <t>1968-05</t>
  </si>
  <si>
    <t>1968-04</t>
  </si>
  <si>
    <t>1968-03</t>
  </si>
  <si>
    <t>1968-02</t>
  </si>
  <si>
    <t>1968-01</t>
  </si>
  <si>
    <t>1967-12</t>
  </si>
  <si>
    <t>1967-11</t>
  </si>
  <si>
    <t>1967-10</t>
  </si>
  <si>
    <t>1967-09</t>
  </si>
  <si>
    <t>1967-08</t>
  </si>
  <si>
    <t>1967-07</t>
  </si>
  <si>
    <t>1967-06</t>
  </si>
  <si>
    <t>1967-05</t>
  </si>
  <si>
    <t>1967-04</t>
  </si>
  <si>
    <t>1967-03</t>
  </si>
  <si>
    <t>1967-02</t>
  </si>
  <si>
    <t>1967-01</t>
  </si>
  <si>
    <t>1966-12</t>
  </si>
  <si>
    <t>1966-11</t>
  </si>
  <si>
    <t>1966-10</t>
  </si>
  <si>
    <t>1966-09</t>
  </si>
  <si>
    <t>1966-08</t>
  </si>
  <si>
    <t>1966-07</t>
  </si>
  <si>
    <t>1966-06</t>
  </si>
  <si>
    <t>1966-05</t>
  </si>
  <si>
    <t>1966-04</t>
  </si>
  <si>
    <t>1966-03</t>
  </si>
  <si>
    <t>1966-02</t>
  </si>
  <si>
    <t>1966-01</t>
  </si>
  <si>
    <t>1965-12</t>
  </si>
  <si>
    <t>1965-11</t>
  </si>
  <si>
    <t>1965-10</t>
  </si>
  <si>
    <t>1965-09</t>
  </si>
  <si>
    <t>1965-08</t>
  </si>
  <si>
    <t>1965-07</t>
  </si>
  <si>
    <t>1965-06</t>
  </si>
  <si>
    <t>1965-05</t>
  </si>
  <si>
    <t>1965-04</t>
  </si>
  <si>
    <t>1965-03</t>
  </si>
  <si>
    <t>1965-02</t>
  </si>
  <si>
    <t>1965-01</t>
  </si>
  <si>
    <t>1964-12</t>
  </si>
  <si>
    <t>1964-11</t>
  </si>
  <si>
    <t>1964-10</t>
  </si>
  <si>
    <t>1964-09</t>
  </si>
  <si>
    <t>1964-08</t>
  </si>
  <si>
    <t>1964-07</t>
  </si>
  <si>
    <t>1964-06</t>
  </si>
  <si>
    <t>1964-05</t>
  </si>
  <si>
    <t>1964-04</t>
  </si>
  <si>
    <t>1964-03</t>
  </si>
  <si>
    <t>1964-02</t>
  </si>
  <si>
    <t>1964-01</t>
  </si>
  <si>
    <t>1963-12</t>
  </si>
  <si>
    <t>1963-11</t>
  </si>
  <si>
    <t>1963-10</t>
  </si>
  <si>
    <t>1963-09</t>
  </si>
  <si>
    <t>1963-08</t>
  </si>
  <si>
    <t>1963-07</t>
  </si>
  <si>
    <t>1963-06</t>
  </si>
  <si>
    <t>1963-05</t>
  </si>
  <si>
    <t>1963-04</t>
  </si>
  <si>
    <t>1963-03</t>
  </si>
  <si>
    <t>1963-02</t>
  </si>
  <si>
    <t>1963-01</t>
  </si>
  <si>
    <t>1962-12</t>
  </si>
  <si>
    <t>1962-11</t>
  </si>
  <si>
    <t>1962-10</t>
  </si>
  <si>
    <t>1962-09</t>
  </si>
  <si>
    <t>1962-08</t>
  </si>
  <si>
    <t>1962-07</t>
  </si>
  <si>
    <t>1962-06</t>
  </si>
  <si>
    <t>1962-05</t>
  </si>
  <si>
    <t>1962-04</t>
  </si>
  <si>
    <t>1962-03</t>
  </si>
  <si>
    <t>1962-02</t>
  </si>
  <si>
    <t>1962-01</t>
  </si>
  <si>
    <t>1961-12</t>
  </si>
  <si>
    <t>1961-11</t>
  </si>
  <si>
    <t>1961-10</t>
  </si>
  <si>
    <t>1961-09</t>
  </si>
  <si>
    <t>1961-08</t>
  </si>
  <si>
    <t>1961-07</t>
  </si>
  <si>
    <t>1961-06</t>
  </si>
  <si>
    <t>1961-05</t>
  </si>
  <si>
    <t>1961-04</t>
  </si>
  <si>
    <t>1961-03</t>
  </si>
  <si>
    <t>1961-02</t>
  </si>
  <si>
    <t>1961-01</t>
  </si>
  <si>
    <t>1960-12</t>
  </si>
  <si>
    <t>1960-11</t>
  </si>
  <si>
    <t>1960-10</t>
  </si>
  <si>
    <t>1960-09</t>
  </si>
  <si>
    <t>1960-08</t>
  </si>
  <si>
    <t>1960-07</t>
  </si>
  <si>
    <t>1960-06</t>
  </si>
  <si>
    <t>1960-05</t>
  </si>
  <si>
    <t>1960-04</t>
  </si>
  <si>
    <t>1960-03</t>
  </si>
  <si>
    <t>1960-02</t>
  </si>
  <si>
    <t>1960-01</t>
  </si>
  <si>
    <t>1959-12</t>
  </si>
  <si>
    <t>1959-11</t>
  </si>
  <si>
    <t>1959-10</t>
  </si>
  <si>
    <t>1959-09</t>
  </si>
  <si>
    <t>1959-08</t>
  </si>
  <si>
    <t>1959-07</t>
  </si>
  <si>
    <t>1959-06</t>
  </si>
  <si>
    <t>1959-05</t>
  </si>
  <si>
    <t>1959-04</t>
  </si>
  <si>
    <t>1959-03</t>
  </si>
  <si>
    <t>1959-02</t>
  </si>
  <si>
    <t>1959-01</t>
  </si>
  <si>
    <t>1958-12</t>
  </si>
  <si>
    <t>1958-11</t>
  </si>
  <si>
    <t>1958-10</t>
  </si>
  <si>
    <t>1958-09</t>
  </si>
  <si>
    <t>1958-08</t>
  </si>
  <si>
    <t>1958-07</t>
  </si>
  <si>
    <t>1958-06</t>
  </si>
  <si>
    <t>1958-05</t>
  </si>
  <si>
    <t>1958-04</t>
  </si>
  <si>
    <t>1958-03</t>
  </si>
  <si>
    <t>1958-02</t>
  </si>
  <si>
    <t>1958-01</t>
  </si>
  <si>
    <t>1957-12</t>
  </si>
  <si>
    <t>1957-11</t>
  </si>
  <si>
    <t>1957-10</t>
  </si>
  <si>
    <t>1957-09</t>
  </si>
  <si>
    <t>1957-08</t>
  </si>
  <si>
    <t>1957-07</t>
  </si>
  <si>
    <t>1957-06</t>
  </si>
  <si>
    <t>1957-05</t>
  </si>
  <si>
    <t>1957-04</t>
  </si>
  <si>
    <t>1957-03</t>
  </si>
  <si>
    <t>1957-02</t>
  </si>
  <si>
    <t>1957-01</t>
  </si>
  <si>
    <t>1956-12</t>
  </si>
  <si>
    <t>1956-11</t>
  </si>
  <si>
    <t>1956-10</t>
  </si>
  <si>
    <t>1956-09</t>
  </si>
  <si>
    <t>1956-08</t>
  </si>
  <si>
    <t>1956-07</t>
  </si>
  <si>
    <t>1956-06</t>
  </si>
  <si>
    <t>1956-05</t>
  </si>
  <si>
    <t>1956-04</t>
  </si>
  <si>
    <t>1956-03</t>
  </si>
  <si>
    <t>1956-02</t>
  </si>
  <si>
    <t>1956-01</t>
  </si>
  <si>
    <t>1955-12</t>
  </si>
  <si>
    <t>1955-11</t>
  </si>
  <si>
    <t>1955-10</t>
  </si>
  <si>
    <t>1955-09</t>
  </si>
  <si>
    <t>1955-08</t>
  </si>
  <si>
    <t>1955-07</t>
  </si>
  <si>
    <t>1955-06</t>
  </si>
  <si>
    <t>1955-05</t>
  </si>
  <si>
    <t>1955-04</t>
  </si>
  <si>
    <t>1955-03</t>
  </si>
  <si>
    <t>1955-02</t>
  </si>
  <si>
    <t>1955-01</t>
  </si>
  <si>
    <t>1954-12</t>
  </si>
  <si>
    <t>1954-11</t>
  </si>
  <si>
    <t>1954-10</t>
  </si>
  <si>
    <t>1954-09</t>
  </si>
  <si>
    <t>1954-08</t>
  </si>
  <si>
    <t>1954-07</t>
  </si>
  <si>
    <t>1954-06</t>
  </si>
  <si>
    <t>1954-05</t>
  </si>
  <si>
    <t>1954-04</t>
  </si>
  <si>
    <t>1954-03</t>
  </si>
  <si>
    <t>1954-02</t>
  </si>
  <si>
    <t>1954-01</t>
  </si>
  <si>
    <t>1953-12</t>
  </si>
  <si>
    <t>1953-11</t>
  </si>
  <si>
    <t>1953-10</t>
  </si>
  <si>
    <t>1953-09</t>
  </si>
  <si>
    <t>1953-08</t>
  </si>
  <si>
    <t>1953-07</t>
  </si>
  <si>
    <t>1953-06</t>
  </si>
  <si>
    <t>1953-05</t>
  </si>
  <si>
    <t>1953-04</t>
  </si>
  <si>
    <t>1953-03</t>
  </si>
  <si>
    <t>1953-02</t>
  </si>
  <si>
    <t>1953-01</t>
  </si>
  <si>
    <t>1952-12</t>
  </si>
  <si>
    <t>1952-11</t>
  </si>
  <si>
    <t>1952-10</t>
  </si>
  <si>
    <t>1952-09</t>
  </si>
  <si>
    <t>1952-08</t>
  </si>
  <si>
    <t>1952-07</t>
  </si>
  <si>
    <t>1952-06</t>
  </si>
  <si>
    <t>1952-05</t>
  </si>
  <si>
    <t>1952-04</t>
  </si>
  <si>
    <t>1952-03</t>
  </si>
  <si>
    <t>1952-02</t>
  </si>
  <si>
    <t>1952-01</t>
  </si>
  <si>
    <t>1951-12</t>
  </si>
  <si>
    <t>1951-11</t>
  </si>
  <si>
    <t>1951-10</t>
  </si>
  <si>
    <t>1951-09</t>
  </si>
  <si>
    <t>1951-08</t>
  </si>
  <si>
    <t>1951-07</t>
  </si>
  <si>
    <t>1951-06</t>
  </si>
  <si>
    <t>1951-05</t>
  </si>
  <si>
    <t>1951-04</t>
  </si>
  <si>
    <t>1951-03</t>
  </si>
  <si>
    <t>1951-02</t>
  </si>
  <si>
    <t>1951-01</t>
  </si>
  <si>
    <t>1950-12</t>
  </si>
  <si>
    <t>1950-11</t>
  </si>
  <si>
    <t>1950-10</t>
  </si>
  <si>
    <t>1950-09</t>
  </si>
  <si>
    <t>1950-08</t>
  </si>
  <si>
    <t>1950-07</t>
  </si>
  <si>
    <t>1950-06</t>
  </si>
  <si>
    <t>1950-05</t>
  </si>
  <si>
    <t>1950-04</t>
  </si>
  <si>
    <t>1950-03</t>
  </si>
  <si>
    <t>1950-02</t>
  </si>
  <si>
    <t>1950-01</t>
  </si>
  <si>
    <t>1949-12</t>
  </si>
  <si>
    <t>1949-11</t>
  </si>
  <si>
    <t>1949-10</t>
  </si>
  <si>
    <t>1949-09</t>
  </si>
  <si>
    <t>1949-08</t>
  </si>
  <si>
    <t>1949-07</t>
  </si>
  <si>
    <t>1949-06</t>
  </si>
  <si>
    <t>1949-05</t>
  </si>
  <si>
    <t>1949-04</t>
  </si>
  <si>
    <t>1949-03</t>
  </si>
  <si>
    <t>1949-02</t>
  </si>
  <si>
    <t>1949-01</t>
  </si>
  <si>
    <t>1948-12</t>
  </si>
  <si>
    <t>1948-11</t>
  </si>
  <si>
    <t>1948-10</t>
  </si>
  <si>
    <t>1948-09</t>
  </si>
  <si>
    <t>1948-08</t>
  </si>
  <si>
    <t>1948-07</t>
  </si>
  <si>
    <t>1948-06</t>
  </si>
  <si>
    <t>Nr</t>
  </si>
  <si>
    <t>2010=100</t>
  </si>
  <si>
    <t>TEEB</t>
  </si>
  <si>
    <t xml:space="preserve">1. Food Presence of edible plants
and animals
</t>
  </si>
  <si>
    <t xml:space="preserve">3. Fibre and fuel and other
raw material
</t>
  </si>
  <si>
    <t>1.1.2.</t>
  </si>
  <si>
    <t>2, 11</t>
  </si>
  <si>
    <t>1.2.1.</t>
  </si>
  <si>
    <t xml:space="preserve">6. Ornamental species
and/or resources
</t>
  </si>
  <si>
    <t>1.3.2.</t>
  </si>
  <si>
    <t xml:space="preserve">Role of forests in water
infiltration and gradual
release of water
</t>
  </si>
  <si>
    <t>Role of biota and abiotic
processes in removal or
breakdown of organic
matter, xenic nutrients
and compounds</t>
  </si>
  <si>
    <t>2.1.1.</t>
  </si>
  <si>
    <t xml:space="preserve">Role of vegetation and
biota in soil retention
</t>
  </si>
  <si>
    <t xml:space="preserve">Role of natural processes
in soil formation and
regeneration
</t>
  </si>
  <si>
    <t>2.2.1.</t>
  </si>
  <si>
    <t>12, 9</t>
  </si>
  <si>
    <t>2.2.2.</t>
  </si>
  <si>
    <t>10, 9</t>
  </si>
  <si>
    <t>2.2.3.</t>
  </si>
  <si>
    <t>2.3.1.</t>
  </si>
  <si>
    <t>2.3.2.</t>
  </si>
  <si>
    <t>2.3.3.</t>
  </si>
  <si>
    <t>2.3.4.</t>
  </si>
  <si>
    <t>Features with special educational and scientific value/interest</t>
  </si>
  <si>
    <t>3.1.1.</t>
  </si>
  <si>
    <t xml:space="preserve">The meta-analysis used 264 observations from studies conducted between 1972 and 2007. The primary valuation methods included in the analysis were: market-based methods (174 observations), revealed preference methods (47), and stated preference methods (70). A total of 11 different wetland services were included in this meta-analysis. </t>
  </si>
  <si>
    <t>Based on the observations collected by Woodward and Wui (2001), Brander et al. (2006) and above all Ghermandi et al. (2007). Methodology for scaling up ecosystem service values to a European level, assesses the availability of data for conducting this method, and illustrates the procedure with a case study on wetland values.</t>
  </si>
  <si>
    <t>ÖSL Bündel</t>
  </si>
  <si>
    <t>ÖSL Bündel : Ecological footprint of land use</t>
  </si>
  <si>
    <t>3.1.</t>
  </si>
  <si>
    <t>1.2.1.3.</t>
  </si>
  <si>
    <t>Vermiedene Hochwasserschäden durch Auenreaktivierung (durch Deichrückverlegung)</t>
  </si>
  <si>
    <t>2.2.2.1.</t>
  </si>
  <si>
    <t>Vermiedene Hochwasserschäden durch Polder: Grünland mit gesteuerte Flutung bei Hochwasserereignissen</t>
  </si>
  <si>
    <t>Vermiedene Hochwasserschäden durch (ökologische) Polder: Grünland mit gesteuerte Flutung bei Hochwasserereignissen - nach dem natürlichen/ökologischen Überflutungsregime</t>
  </si>
  <si>
    <t>Vermiedene Hochwasserschäden durch Polder und Deichrückverlegung: Polder (Grünland mit gesteuerte Flutung bei Hochwasserereignissen) und Deichrückverlegung (Auenreaktivierung)</t>
  </si>
  <si>
    <t>Vermiedene Hochwasserschäden durch ökologische Polder und Deichrückverlegung:  (ökologische) Polder: Grünland mit gesteuerte Flutung bei Hochwasserereignissen nach dem natürlichen/ökologischen Überflutungsregime und Deichrückverlegung (Auenreaktivierung)</t>
  </si>
  <si>
    <t>2.2.2.2.</t>
  </si>
  <si>
    <t>1.1.1.4.</t>
  </si>
  <si>
    <t xml:space="preserve">18. Aesthetic: appreciation of natural scenery (other than through deliberate recreational activities)
</t>
  </si>
  <si>
    <t>19, 20</t>
  </si>
  <si>
    <t>3.1.2.5.</t>
  </si>
  <si>
    <t>2.1.2.3.</t>
  </si>
  <si>
    <t>1.2.1.1.</t>
  </si>
  <si>
    <t>2.3.4.1.</t>
  </si>
  <si>
    <t>2.3.5.1.</t>
  </si>
  <si>
    <t>2.3.5.2.</t>
  </si>
  <si>
    <t>2.2.1.1.</t>
  </si>
  <si>
    <t>€/HH/a (laut Schweppe-Kraft 2009) ZB für Arten- und Biotopschutz in Deutschland</t>
  </si>
  <si>
    <t>€/HH/a ZB für Kulturlandschaftsprogramm</t>
  </si>
  <si>
    <t>World Bank 2016: http://data.worldbank.org/indicator/PA.NUS.PRVT.PP</t>
  </si>
  <si>
    <t>Adams, C. et al. (2008): The use of contingent valuation for evaluating protected areas in the developing world: Economic valuation of Morro do Diabo State Park, Atlantic Rainforest, São Paulo State (Brazil). Ecological Economics 66, 359-377.</t>
  </si>
  <si>
    <t>The Brazilian Atlantic Rainforest is internationally recognised as one of the most biodiverse and threatened tropical forests in the world [Myers, N., Mittermeier, R.A., Mittermeier, C.G., da Fonseca, G.A.B., Kent, J., 2000. Biodiversity hotspots for conservation priorities. Nature 403, 853–858]. The Seasonal Semi-Deciduous Forest is among the most fragmented and threatened biomes of the Atlantic Rainforest Domain. The largest remnant of this biome (35,000 ha) is protected by the Morro do Diabo State Park (MDSP), situated in the area known as the Pontal do Paranapanema, in São Paulo State, Brazil. Despite its environmental importance, the park is under political, economic and demographic pressure. The main aim of our research was to estimate the population's willingness to pay (WTP) for the conservation of MDSP and for the Atlantic Rainforest's remnants in São Paulo State as a whole, by means of the contingent valuation method (CVM). The results featured a high incidence of null WTP and of protest votes. Nevertheless, the population is willing to pay US$ 2,113,548.00/year (R$ 7,080,385.00/year) for the conservation of the MDSP (use and existence values), or US$ 60.39 ha/year (R$ 202.30/ha/year). The results indicate that the preservation value is strongly associated to the population's ability to pay, increasing with incomelevels. Qualitative research questions showed that the population considers protected areas to be very important. Still, the valuation of MDSP revealed a gap between the government budget allotted to the park and the value assigned to the area by the public.</t>
  </si>
  <si>
    <t>Regenwald</t>
  </si>
  <si>
    <t>existence value</t>
  </si>
  <si>
    <t>Brasilien</t>
  </si>
  <si>
    <t>state of Sao Paulo (Befragung)/Morro do Diabo State Park (zu bewertendes Ökosystem)</t>
  </si>
  <si>
    <t>$/ha/a</t>
  </si>
  <si>
    <t>face-to-face; payment vehicle: monthly tax charged on water bill; open ended WTP question</t>
  </si>
  <si>
    <t>Bewohner von Sao Paulo</t>
  </si>
  <si>
    <t>$/Kopf/a</t>
  </si>
  <si>
    <t>state of Sao Paulo (Befragung)/Atlantic Rainforest (zu bewertendes Ökosystem)</t>
  </si>
  <si>
    <t>Adger, N. et al. (1995): Total economic value of forests in Mexico. Ambio 24(5), 286-296</t>
  </si>
  <si>
    <t>Failure to account for the numerous functions and econo- mic uses of forests have led to patterns of global forest use with many detrimental environmental consequences. This study demonstrates the economic techniques for estimating the Total Economic Value (TEV) of forests. For the Mexican forest estate, the results show an annual lower bound value of the services of the total forest area to be in the order of USD 4 billion. This aggregate value stems from the nonmarketed services provided by noncon- sumptive use; from future potential uses of the genetic resources and from pure existence values; and the largest proportion of economic value coming from the functional values of hydrological and carbon cycling. However, only a proportion of this value can feasibly be 'captured' within Mexico: much of the benefit of Mexico's forests falls outside the country's borders, and is therefore not considered by forest users or national policy makers.</t>
  </si>
  <si>
    <t>keine Unterscheidung zwischen verschiedenen Waldtypen möglich</t>
  </si>
  <si>
    <t>Ba, C. O. et al. (2006): The Economic Value of Wild Resources in Senegal: A preliminary evaluation of non-timber forest products, game and freshwater fisheries. IUCN, Gland, Switzerland and Cambridge, UK.</t>
  </si>
  <si>
    <t>Senegal</t>
  </si>
  <si>
    <t>Tambacounda, Kolda</t>
  </si>
  <si>
    <t>Berechnung des Außermarktwerts auf Basis von Interviews</t>
  </si>
  <si>
    <t>In addition to the household (producer) surveys, ISRA/BAME conducted surveys in several markets where wild
products are. These included permanent markets in large cities as well as periodic (weekly) markets in selected RCs in
Kolda, Tambacounda and the ZSP. Market surveys gathered information from both buyers and sellers, including
itinerant traders as well as local retailers. Data was collected on the volume, quality and prices of wild products on
display. These visits enabled ISRA/BAME to identify the role of different actors in the supply chain, to evaluate their
costs and to estimate value added in the distribution of wild products.</t>
  </si>
  <si>
    <t>1206 households, 1165 NTFP collectors, 272 bushmeat hunters, 57 hunters</t>
  </si>
  <si>
    <t>tropischer Wald</t>
  </si>
  <si>
    <t>Chase, L. et al (1997): ECOTOURISM DEMAND AND DIFFERENTIAL PRICING OF NATIONAL PARK ENTRANCE FEES IN COSTA RICA. Working Paper Cornell University</t>
  </si>
  <si>
    <t>Ecotourism presents developing countries with growing opportunities for attracting foreign exchange and enhancing economic growth, but also raises some pressing management challenges for national parks and other protected areas. This paper presents a framework for analyzing the impacts of increasing user fees on visitation at national parks in Costa Rica. Data are collected at three national parks using a contingent behavior methodology designed to elicit information on foreign tourists' park visitation behavior at alternative entrance fee levels. This methodology employs surveys of subjects responding to hypothetical scenarios involving various pricing and visitation options. Park visitation demand functions and own-price, cross-price, and income elasticities are estimated. Based on these estimates, revenue-maximizing fee levels are calculated and the implications of applying differential pricing principles to park management are discussed. The results suggest important conclusions for national park user fee policies, particularly in developing countries.</t>
  </si>
  <si>
    <t>ecotourism</t>
  </si>
  <si>
    <t>Costa Rica</t>
  </si>
  <si>
    <t>contingent behaviour; face-to-face</t>
  </si>
  <si>
    <t>$/Kopf</t>
  </si>
  <si>
    <t>Manuel Antonio</t>
  </si>
  <si>
    <t>Volcan Poas</t>
  </si>
  <si>
    <t>Volcan Irazu</t>
  </si>
  <si>
    <t>Holmes, T. et al (1998): THE EFFECT OF RESPONSE TIME ON CONJOINT ANALYSIS ESTIMATES OF RAINFOREST PROTECTION VALUES. Journal of Forest Economics 4(1), 7-28.</t>
  </si>
  <si>
    <t>This paper reports the first estimutes of willingness to pay (WTP) for rain forest protection in the threatened Atlantic Coastal Forest ecosystem in northeastern Brazil. Conjoint analysis data were collected from Brazilian tourists for recreation bundles with complex prices. An ordered probit model with timevarying parameters and heteroskedastic errors was estimated. The main empirical results showed that: (I) utility parameters vary systematically with response time, (2) respondents use different anchors and scafes in rating atfribute differences, (3) mean WTP estimates for nature park attributes converge to stable values as response time increases, and (4) privateforests provide public benefits to Brazilians.</t>
  </si>
  <si>
    <t>sozio-ökonomisch nicht repräsentativ</t>
  </si>
  <si>
    <t>Ökotourismus</t>
  </si>
  <si>
    <t>Vergleich von je zwei Szenarien mit touristischen Attributen</t>
  </si>
  <si>
    <t>Una Natural Reserve</t>
  </si>
  <si>
    <t>Mata Atlantica</t>
  </si>
  <si>
    <t>conjoint analysis; face-to-face; Probit-Auswertung; WTP für "Forest reserve with many large trees; view birds and lion tamarins; biologist leads short nature walks; guides lead longer walks"</t>
  </si>
  <si>
    <t>conjoint analysis; face-to-face; Probit-Auswertung; WTP für Schutz von Hälfte des Waldes (7000 qkm)</t>
  </si>
  <si>
    <t>Horne, P. et al. (2005): Multiple-use management of forest recreation sites: a spatially explicit choice experiment. Forest Ecology and Management 207: 189-199.</t>
  </si>
  <si>
    <t>This study examined visitors’ preferences for forest management at five adjacent municipal recreation sites in Finland, using a spatially explicit choice experiment. The study design accounted for changes in scenery and biodiversity indices in the forest environment resulting from forest management practices. Respondents were asked to choose their preferred management option from alternative management regimes for the sites. The options were characterized by different levels of attributes, which included site-specific species richness levels and forest scenery, costs of management, and indicators of species richness levels over the system of recreation sites. Results show that visitors have a strong preference for the preservation of species richness and for scenic beauty. However, when there is a trade-off between these benefits, visitors chose their favourite scenery at their favourite recreation site and prefer management options, which preserve biodiversity at the other sites in the recreation system. The study shows how modelling the sites as independent units of the forest management regime permit policy-relevant conclusions to be drawn regarding the specialisation and zoning of multiple-use objectives. The approach also allows for the development of hypothetical management scenarios and estimation of respective economic welfare changes for visitors from these scenarios.</t>
  </si>
  <si>
    <t>Finnland, kein Regenwald</t>
  </si>
  <si>
    <t>Kramer, R. et al (1995): Valuing Tropical Forests: Methodology and Case Study of Madagaskar. World Bank Environment Paper Number 13.</t>
  </si>
  <si>
    <t>Madagaskar</t>
  </si>
  <si>
    <t>Mantadia National Park</t>
  </si>
  <si>
    <t>referendum format; WTA lost access to the forest</t>
  </si>
  <si>
    <t>reduction of flooding</t>
  </si>
  <si>
    <t>351 Haushalte</t>
  </si>
  <si>
    <t>opportunity cost method; Verluste für die Lokalbevölkerung durch den Nationalpark</t>
  </si>
  <si>
    <t>$/HH/a</t>
  </si>
  <si>
    <t>$/Kopf/trip</t>
  </si>
  <si>
    <t>referendum format; WTP for trips to the park (consumer surplus)</t>
  </si>
  <si>
    <t>typical trip consumer surplus</t>
  </si>
  <si>
    <t>random utility model consumer surplus (according to authors, more reliable than typical trip)</t>
  </si>
  <si>
    <t>Waldprodukte aller Art</t>
  </si>
  <si>
    <t>productivity analysis; Unterschied zwischen Flutschäden mit und ohne Wald</t>
  </si>
  <si>
    <t>ja, 20 Jahre</t>
  </si>
  <si>
    <t>veraltet, ansonsten OK</t>
  </si>
  <si>
    <t>Simpson, R.D. et al (1996): Valuing biodiversity for use in pharmaceutical research. The Journal of Political Economy 104(1): 163-185.</t>
  </si>
  <si>
    <t>Contingent Valuation and Benefit transfer applied
Interviews for WTP for 50% reduction of N in Baltic Sea were conducted in Sweden and Poland. The value was extrapolated to number of people living in catchment area of the Baltic Sea. For Germany wetlands as nitrogen sink were valued based on WTP of SEK 62/kg N reduction.</t>
  </si>
  <si>
    <t>Contingent Valuation (WTP) und Benefit transfer angewendet
basierend auf Meyerhoff, J., Angeli, D. &amp; Hartje, V., 2012. Valuing the benefits of implementing a national strategy on biological diversity-The case of Germany. ENVIRONMENTAL SCIENCE &amp; POLICY, 23, pp.109–119. (single-bounded dichotomous choice)</t>
  </si>
  <si>
    <t>Contingent Valuation and Benefit transfer applied
review: no | sampling type: benefit function transfer | survey method: metaanalysis | data collection mode: household | value specification: regression weighted mean | regression:  logit/OLS(slog.dlog) validity experiments: none | sensitivity analysis: different functional forms (5 models) | dispersion measure and value: n.a.; n.a.</t>
  </si>
  <si>
    <t>Avoided Cost, Mitigation &amp; Restoration Cost und 
Es werden zum einen die vom Umweltbundesamt ermittelten Schadenskosten von durchschnittlich 70 €/t CO2Äq. (Unsicherheitsspanne 20 bis 280 €/t CO2) angesetzt. Daneben wird der Wert bei Vermeidungskosten von 40 €/t CO2 bei Biomassekraftwerken und Windenergieanlagen oder von 20 €/t CO2 bei Wasserkraftwerken (Herminghaus 2012) berechnet. Als Marktwert wird ein Wert von 7 €/t CO2 aus der Versteigerung von Emissionsberechtigungen in Deutsch-land berücksichtigt (DEHSt 2012).</t>
  </si>
  <si>
    <t>Replacement Cost und Contingent Valuation (WTP)
Zahlungsbereitschaft für Biodiversitätsschutz; Ersatzkosten für Nährstoffretention</t>
  </si>
  <si>
    <t>value added analysis
Analyse des Beitrags des NP-spezifischen Tourismus zur Gesamtwertschöpfung in der Region</t>
  </si>
  <si>
    <t>keine Werte angegeben</t>
  </si>
  <si>
    <t>Marktpreis</t>
  </si>
  <si>
    <t>ökonometrische Schätzung von Zahlungsbereitschaftsfunktion: Abhängigkeit der Zahlungsbereitschaften durch ökonometrischer Analyse (Regressionsanalyse) modelliert; Zeitbezug des Wertes ist unklar (pro Jahr?)</t>
  </si>
  <si>
    <t>Hearne, R., Salinas, Z. (2002): The use of choice experiments in the analysis of tourist preferences for ecotourism development in Costa Rica. Journal of Environmental Management 65: 153-163.</t>
  </si>
  <si>
    <t>Many nations promote nature-based tourism in order to promote the dual goals of nature conservation and income generation. To be most effective in providing services that facilitate achievement of these goals, decision makers will need to understand and incorporate tourist preferences for nature appreciation, infrastructure, use restrictions, and other attributes of national parks and protected areas. This paper presents the use of choice experiments as a mechanism to analyze preferences of national and international tourists in relation to the development of Barva Volcano Area in Costa Rica. In this section of the Braulio Carrillo National Park, managers are faced with an immediate need to plan for greatly increased visitation rates due to a new road, which will greatly improve access. Choice sets were developed in collaboration with park managers. A survey was conducted of 171 Costa Rican and 271 foreign tourists who visited PoaÂ s Volcano, a well-visited alternative site to Barva Volcano. Survey data was analyzed using conditional multinomial logit models. Results of the study demonstrate, that both sets of tourists preferred: (i) improved infrastructure; (ii) aerial trams with observation towers and picnic areas; (iii) more information; and (iv) low entrance fees. Foreign tourists demonstrated strong preferences for the inclusion of restrictions in the access to some trails, whereas Costa Ricans did not show any signi®cant preference for restrictions. Marginal willingness-to-pay for greater information was estimated to be $1_x0001_54 for foreign tourists and $1_x0001_01 for Costa Rican visitors. The study concludes that choice experiments are a useful tool in the analyses of tourist preferences for the development of protected areas in developing countries.</t>
  </si>
  <si>
    <t>Barva Volcano</t>
  </si>
  <si>
    <t>271 Ausländer, 161 Costa Ricaner; Befragung durchgeführt in Poas Volcano, aber bezogen auf Barva Volcano</t>
  </si>
  <si>
    <t>Attribute: Information, Infrastruktur, Landschaftsbild, Nutzungsbeschränkungen</t>
  </si>
  <si>
    <t>face-to-face; angegebene MWTP für Attribut "Landschaftsbild" bei Costa Ricanern (bei Ausländern insignifikant)</t>
  </si>
  <si>
    <t>OK, die meisten Attribute insignifikant, daher beschränkte Aussagekraft; Fokus auf nicht-ÖSL-Attribute</t>
  </si>
  <si>
    <t>Murthy, I.K. et al (2005): Financial valuation of non-timber forest product flows in Uttara Kannada district, Western Ghats, Karnataka. Current Science 88(10): 1573-1579.</t>
  </si>
  <si>
    <t>A study was undertaken to evaluate the flow of nontimber forest products (NTFPs) in Uttara Kannada district, Western Ghats. NTFPs are being collected in different forest zones of the district. The diversity, however, varies with availability and local knowledge, with communities gathering about 50% of the species available in the evergreen zone to about 40% in the semi evergreen and dry deciduous zones and only 13% in the moist deciduous zone. Significant quantities of NTFPs are gathered in all the four zones and the estimated value of NTFPs realized per household varies between Rs 3445/household in the evergreen zone and Rs 1233/household in the dry deciduous zone. Similarly, the financial value realized per hectare also varies across the four forest zones studied and it ranged from Rs 634 in the dry deciduous zone to Rs 1801 in the evergreen zone, with a mean of Rs 1159/ha/yr.</t>
  </si>
  <si>
    <t>non-timber forest products (NTFP)</t>
  </si>
  <si>
    <t>Indien</t>
  </si>
  <si>
    <t>Uttata Kannada</t>
  </si>
  <si>
    <t>evergreen forest</t>
  </si>
  <si>
    <t>Rs/ha/a</t>
  </si>
  <si>
    <t>Befragung von Haushalten in der Region bez der dem Wald entnommenen NTFPs</t>
  </si>
  <si>
    <t>lokale Bevölkerung</t>
  </si>
  <si>
    <t>Bewertung anhand der Marktpreise der betreffenden NTFPs</t>
  </si>
  <si>
    <t xml:space="preserve">• Steuersatz 50-200 €/t CO2
• vermiedenen Emissionen: 24,1-61,7 t CO2/ha/a 
• CO2-Festlegung 7.2 t /ha /a </t>
  </si>
  <si>
    <t xml:space="preserve">• vermiedenen Emissionen:  24,1-61,7 t CO2/ha/a 
• CO2-Festlegung 7.2 t /ha /a </t>
  </si>
  <si>
    <t>1.2.1.2.</t>
  </si>
  <si>
    <t>Vermiedene Schäden durch Deichrückverlegung groß (DeichR groß): Deichrückverlegung aller 60 potenziellen Standorte zwischen Elb-Kilometer 117-536 mit einer Fläche von 34658 ha und einem Speichervolumen von 738 Millionen m3. Umwandlung von land- und forstwirtschaftlichen Flächen in Auen (permanente Landnutzungsänderung mit Revitalisierung der Auenfunktionen)</t>
  </si>
  <si>
    <t>Vermiedene Schäden durch Deichrückverlegung klein (DeichR klein) (unter gegebenen Umständen eine realistische Option): Deichrückverlegung von 33 potenziellen Standorte zwischen Elb-Kilometer 120,5-536 mit einer Fläche von 9432 ha und einem Speichervolumen von 251 Millionen m3. Umwandlung von land- und forstwirtschaftlichen Flächen in Auen (permanente Landnutzungsänderung mit Revitalisierung der Auenfunktionen)</t>
  </si>
  <si>
    <t>Vermiedene Schäden durch Polder groß: Nutzung landwirtschaftlicher Flächen nur noch als Grünland (kein Acker) mit gesteuerter Betrieb von 31 potenziellen Standorten für Rückhalte-Polder. Elb-Kilometer 117-427 mit einer Gesamtfläche von 25576 Hektar und einem Gesamtspeichervolumen von 494 Millionen m3. (Acker zu Grünland)</t>
  </si>
  <si>
    <t>Vermiedene Schäden durch Polder klein: Nutzung landwirtschaftlicher Flächen nur noch als Grünland (kein Acker) mit gesteuerter Betrieb der 5 größten potenziellen Standorten für Rückhalte-Polder. Elb-Kilometer 180 mit einer Gesamtfläche von 3248 Hektar und einem Gesamtspeichervolumen von 138 Millionen m3. (Acker zu Grünland)</t>
  </si>
  <si>
    <t xml:space="preserve">Polder (Acker zu Grünland) und Deichrückverlegung: Polder (Grünland mit gesteuerte Flutung bei Hochwasserereignissen): 6 Polder bei Elb-Kilometer 117-180 mit Gesamtfläche von 4143 ha und Speicher von 92 Millionen m3. Deichrückverlegung: 11 Deichrückverlegungen (Auenreaktivierung) mit einer Fläche von 3402 ha. </t>
  </si>
  <si>
    <t xml:space="preserve">Polder (ökologisch) (Acker zu Grünland) und Deichrückverlegung:  (ökologische) Polder: Grünland mit gesteuerte Flutung bei Hochwasserereignissen nach dem natürlichen/ökologischen Überflutungsregime: 6 Polder bei Elb-Kilometer 117-180 mit Gesamtfläche von 4143 ha und Speicher von 92 Millionen m3. Deichrückverlegung: 11 Deichrückverlegungen (Auenreaktivierung) mit einer Fläche von 3402 ha. </t>
  </si>
  <si>
    <t>durchschnittliche Ausgaben pro Besucher/Tag mal durchschnittlicher Aufenthalt mal Besucherzahl</t>
  </si>
  <si>
    <t>Restoration with build up land as tarting biotope: Restoring build up land (country average) (including cost of biodiversity loss in form of PDF)</t>
  </si>
  <si>
    <t>Restoration with build up land as tarting biotope: Build up land to organic orchards (including cost of biodiversity loss in form of PDF)</t>
  </si>
  <si>
    <t>Restoration with build up land as starting biotope: Build up land to integrated arable (including cost of biodiversity loss in form of PDF)</t>
  </si>
  <si>
    <t>Ricketts et al., 2004 T.H. Ricketts, G.C. Daily, P.R. Ehrlich, C.D. Michener Economic value of tropical forest to coffee production Proc. Natl. Acad. Sci., 101 (304) (2004), pp. 12579–12582</t>
  </si>
  <si>
    <t>http://www.pnas.org/content/101/34/12579.full</t>
  </si>
  <si>
    <t xml:space="preserve">Can economic forces be harnessed for biodiversity conservation? The answer hinges on characterizing the value of nature, a tricky business from biophysical, socioeconomic, and ethical perspectives. Although the societal benefits of native ecosystems are clearly immense, they remain largely unquantified for all but a few services. Here, we estimate the value of tropical forest in supplying pollination services to agriculture. We focus on coffee because it is one of the world's most valuable export commodities and is grown in many of the world's most biodiverse regions. Using pollination experiments along replicated distance gradients, we found that forest-based pollinators increased coffee yields by 20% within ≈1 km of forest. Pollination also improved coffee quality near forest by reducing the frequency of “peaberries” (i.e., small misshapen seeds) by 27%. During 2000–2003, pollination services from two forest fragments (46 and 111 hectares) translated into ≈$60,000 (U.S.) per year for one Costa Rican farm. This value is commensurate with expected revenues from competing land uses and far exceeds current conservation incentive payments. Conservation investments in human-dominated landscapes can therefore yield double benefits: for biodiversity and agriculture. </t>
  </si>
  <si>
    <t>2.3.1.1.</t>
  </si>
  <si>
    <t>Pollination</t>
  </si>
  <si>
    <t>Finca Santa coffee farm in Valle General, Costa Rica and the adjacent tropical forest fragments</t>
  </si>
  <si>
    <t>537 ha (46 ha and 111 ha forest patches; 480 ha in calculation considered coffee plantation)</t>
  </si>
  <si>
    <t>tropical/premontane moist forest patches, Coffea arabica plants</t>
  </si>
  <si>
    <t>value of forest patches for coffee production</t>
  </si>
  <si>
    <t>• distance gradient used for pollination estimation, i.e. 3 points of measure (far, intermediary, near) from 3 forest patches adjacent to coffee farm, for each site 5 healthy coffee plants and 4 branches differently treated by hand-pollination (3750 pollen grains per stigma) and ambient pollination (by honey bees: Apis mellifera)
• treatments for compared  in terms of three response variables: seed mass, fruit set, and peaberry frequency
• Multiplying to calculate the combined effect of seed mass and fruit set (1.083 * 1.115 = 1.208), pollination in far sites would increase coffee yields by 20.8%</t>
  </si>
  <si>
    <t>• effect of peaberry frequency is ignored, because positive or negative value is context dependent 
• Income = [area within 1 km of forest patch A and forest patch B and &gt;1 km from other patches] * [net increase in yield within 1 km of forest] * [net income per unit of coffee]
• Income = (480 ha) * (3.7 fa/ha) * (34.75 $/fa) = $61,716 : 
In Finca Santa Fe, 480 ha are within 1 km of patches A and
B and beyond 1 km from any other patch of significant size (i.e.,
 20 ha; see Methods). Mean reported yield for the entire farm
in 2000–2003 was 20.0 fanegas (fa) per ha (M. Jimenez, farm
manager, personal communication; 1 fa   200 liters of berries).
This farm-wide yield translates to 21.5 fa ha within 1 kmof forest
and 17.8 fa ha beyond 1 km of forest (i.e., an area-weighted
difference of 20.8%, or 3.7 fa ha). Net income per fa averaged
$34.75 (range $25–43) for 2000–2003 (market price minus $22
harvest costs; M. Jimenez, personal communication).</t>
  </si>
  <si>
    <t>combination of farm yield and market prices to estimate the income contribution</t>
  </si>
  <si>
    <t xml:space="preserve">• see "biophysikalische Faktoren" and "ökonomische Faktoren"
• values are underestimations: estimated benefits only to a single farm and fragments of forest considered may be larger than necessary to sustain pollinator communities, resulting in lower resulting in lower per-hectare estimates of value
</t>
  </si>
  <si>
    <t>1)  biophysical field mesurement based on distance gradients
2) economic estimation by using farm yield and market prices to estimate the income contribution</t>
  </si>
  <si>
    <t>farmer of coffee farm</t>
  </si>
  <si>
    <t>2000-2003</t>
  </si>
  <si>
    <t>http://www.sciencedirect.com/science/article/pii/092180099500054D</t>
  </si>
  <si>
    <t>To quantify the economic benefits of the Monteverde Cloud Forest Preserve and to test the contingent valuation
method in a third world setting, a contingent valuation survey was designed with five experimental treatments. These
determined an overall expected value per visitor; determined and compared two ways of eliciting value, single versus
annual lump-sum payments; and compared average values of Costa Rican versus non-Costa Rican visitors.
Visitors were willing to pay to prevent the Preserve's conversion to agricultural uses. Monteverde's value as a
cloud forest preserve appears much higher than any value it might have in agricultural use. Despite lower incomes,
Costa Rican visitors valued the Preserve more highly than non-Costa Rican visitors. Visitors may have differentiated
only weakly between greatly differing bid amounts. Expected values derived from econometric analysis of the
differing experimental treatments suggest that further methodological adaptation of the contingent valuation method
may be required (1) when it is applied in third world settings, and (2) when precision is critical in estimating WTPs.</t>
  </si>
  <si>
    <t>Prevention of conversion of tropical forest to cattle pasture or other agriculture uses (amenity of tropical forest)</t>
  </si>
  <si>
    <t>Monteverde Cloud Forest Preserve</t>
  </si>
  <si>
    <t>tropical forest</t>
  </si>
  <si>
    <t xml:space="preserve">WTP to prevent the forest from being converted to cattle pasture or other agriculture uses </t>
  </si>
  <si>
    <t>351 (from 575 responses used, rest incomplete)</t>
  </si>
  <si>
    <t>$/visitor Costa Ricans (both lump sum and recurring annual payments considered)</t>
  </si>
  <si>
    <t>• estimate of the true Hicksian equivalent surplus is obtained from the expected value of the equivalent surplus:
E(ES) = fG(dV(A))dA , true equivalent consumer surplus (ES) = the probability function for the random component of utility (G) and the utility difference (dV); where dV = B t + B210g A + B310gM + B4E (A is the take-it-or-leave-it bid amount in dollars, M is annual income in dollars, and E the education level in years)
• A logit dichotomous choice model was used for the econometric estimation. The logistic distribution function, (1 + exp(-XiB)) -t (6) was used for G</t>
  </si>
  <si>
    <t>closed-end dichotomous choice contingent valuation method</t>
  </si>
  <si>
    <t xml:space="preserve">• all visitors had finished their visit of the Preserve
• most visitors had visited the Preserve only once, or at most twice, in a lifetime
• 12% or respondents are from Costa Rica and 309 non-Costa Ricans
• utility function known by respondents: if the individual makes the payment the resource will be preserved for sure, and if he or she does not make it the resource will be lost for sure
• equivalent surplus value of zero for the 224 respondents who incompletely answered the survey
• dichotomous-choice bidding (entrance fee offered to the respondents) was limited to $10 to $200
</t>
  </si>
  <si>
    <t>1) Survey of Preserve visitors 
2) estimate of the true Hicksian equivalent surplus and calculation of logit dichotomous choice model</t>
  </si>
  <si>
    <t>1991-1992</t>
  </si>
  <si>
    <t>$/visitor non-Costa Ricans (both lump sum and recurring annual payments considered)</t>
  </si>
  <si>
    <t>185 (351 from 575 responses used, rest incomplete)</t>
  </si>
  <si>
    <t>$/visitor/lump-sum (both Costa Ricans and non-Costa Ricans considered)</t>
  </si>
  <si>
    <t>166 (351 from 575 responses used, rest incomplete)</t>
  </si>
  <si>
    <t>$/visitor/yr (both Costa Ricans and non-Costa Ricans considered)</t>
  </si>
  <si>
    <t xml:space="preserve">Shultz, S.D.; Pinazzo-Salinas, Jorge A.; Cifuentes-Arias, Miguel. Opportunities and limitations of contingent valuation surveys to determine national park entrance fees: evidence from Costa Rica. Environment and Development Economics. v. 3, no. 1 p. 131-149. 1998. </t>
  </si>
  <si>
    <t>http://journals.cambridge.org/action/displayAbstract?fromPage=online&amp;aid=49769&amp;fileId=S1355770X98000072</t>
  </si>
  <si>
    <t>A contingent valuation method (CVM) survey to determine foreign and resident willingness to pay (WTP) for return visits to two different Costa Rican national parks was administered in 1995. WTP values were estimated for future entrance fees associated with proposed improvements to infrastructure and services in the Poas Volcano and the Manuel Antonio parks. Resulting logistic CVM models were statistically robust and mean WTP for entrance fees differed among the parks and were considerably higher than current fees. Results indicate that even in a developing country setting, the CVM is a useful tool to help determine park entrance fees in spite of the following methodological limitations which are recommended for further study: the need to include potential park visitors in survey samples; the lack of detailed information framing and contingent scenarios for park related WTP questions; and the threat of cultural-strategic biases when surveying residents of a developing country.</t>
  </si>
  <si>
    <t>improvements to infrastructure and services of park (not specified)</t>
  </si>
  <si>
    <t>Poas Volcano National Park</t>
  </si>
  <si>
    <t>5600 ha</t>
  </si>
  <si>
    <t>tropical highland forest</t>
  </si>
  <si>
    <t>WTP for future or repeat visits, contingent upon their infrastructure and services being improved</t>
  </si>
  <si>
    <t>$/visit (resident)</t>
  </si>
  <si>
    <t>• estimate of the true Hicksian equivalent surplus is obtained from the expected value of the equivalent surplus
• A logit dichotomous choice model was used for the econometric estimation</t>
  </si>
  <si>
    <t>• all visitors had finished their visit of the Preserve
• dichotomous-choice bidding (entrance fee offered to the respondents) was ranging from $1 to $50 for foreigners and $0.5 to $29 to for residents
• respondents of survey almost evenly splited between residents and foreigners
• utility function known by respondents: if the individual makes the payment the resource will be preserved for sure, and if he or she does not make it the resource will be lost for sure</t>
  </si>
  <si>
    <t>1) Survey of National Parks visitors 
2) Eestimate of the true Hicksian equivalent surplus and calculation of logit dichotomous choice model</t>
  </si>
  <si>
    <t>$/visit (foreigner)</t>
  </si>
  <si>
    <t>Manuel Antonio National Park</t>
  </si>
  <si>
    <t>737 ha (682 ha jungle, 55 ha beach)</t>
  </si>
  <si>
    <t>tropical jungle and pristine beaches</t>
  </si>
  <si>
    <t>Echeverrı́a, J., Hanrahan, M., Solorzano, R., 1995. Valuation of non-priced amenities provided by the biological resources within the Monteverde Cloud Forest Preserve, Costa Rica. Ecol. Econ. 13, 43 – 52Y</t>
  </si>
  <si>
    <t>valuation of improvements of infrastructure and services, e.g. service facilities (visitor centre, museum) --&gt; not direct ES valued!!!
ökonometrische Schätzung von Zahlungsbereitschaftsfunktion</t>
  </si>
  <si>
    <t>Emerton, L. (1999). Mount Kenya: The Economics of Community Conservation. Evaluating Eden Series Discussion Paper No 4. Evaluating Eden Project and Community Conservation Research Project (Universities of Manchester, Zimbabwe and Cambridge and the African Wildlife Foundation).</t>
  </si>
  <si>
    <t xml:space="preserve">http://pubs.iied.org/pdfs/7797IIED.pdf </t>
  </si>
  <si>
    <t>This paper will investigate the economic rationale for setting in place a system of
community-based conservation in a protected area. Using as an example Mount Kenya it
will illustrate how traditional exclusionist approaches to wildlife protection can, by
economically marginalising local communities, fail to lead to a situation where wildlife
resources are conserved. By demonstrating the distribution of economic costs and benefits
associated with Mount Kenya Forest Reserve under different conservation scenarios, and
focusing on the economic impacts of conservation on forest-adjacent populations, the
paper will demonstrate how a range of economic conditions and incentives can be set in
place to achieve a situation where forest resources are conserved at the same time as
community economic welfare increases.</t>
  </si>
  <si>
    <t>keine eigenen Werte</t>
  </si>
  <si>
    <t>Laos</t>
  </si>
  <si>
    <t>Forest for timber extraction of Sekong</t>
  </si>
  <si>
    <t>58749 ha (12% of total forest cover of Sekong)</t>
  </si>
  <si>
    <t>zahlreiche Bewertungsstudien genannt in: Emerton, L., 1997, An Economic Assessment of Mount Kenya Forest, report prepared for EU by African Wildlife Foundation, Nairobi 
https://www.researchgate.net/publication/269099416_An_Economic_Assessment_of_Mount_Kenya_Forest</t>
  </si>
  <si>
    <t>R. Rosales, M. Kallesoe, P. Gerrard, P. Muangchanh, S. Phomtavong and S. Khamsomphou, 2005, Balancing the Returns to Catchment Management: The Economic Value of Conserving Natural Forests in Sekong, Lao PDR. IUCN Water, Nature and Economics Technical
Paper No. 5, IUCN — The World Conservation Union, Ecosystems and Livelihoods Group Asia.</t>
  </si>
  <si>
    <t>https://www.cbd.int/financial/values/lao-economicreturn-iucn.pdf</t>
  </si>
  <si>
    <t>Under the initiative “Communicating the Economic Value of Biodiversity in Lao PDR”,
IUCN and WWF jointly undertook a valuation study looking at the economic value of
maintaining natural regeneration forests.
The valuation assessed the direct and indirect use values derived by various users and
beneficiaries of the forest, and included: NTFP harvesting; the financial returns to the
provincial government from timber harvesting; watershed protection; biodiversity
conservation; and carbon sequestration.
Two methods were used to compute for NTFP values. The first method consisted of
the use of market prices of goods, where available, together with estimated quantities
of harvest. The second method applied was the Participatory Environmental Valuation
(PEV) technique, whereby local villagers expressed the value of NTFPs within the
context of their own perceptions, needs and priorities rather than through conventional
cash-based techniques. Estimating timber values was based on provincial revenues
from exports and timber tax earnings.
The production value of fisheries, agriculture, and hydropower, both existing and
potential were used to estimate the value of watershed protection, and the forest’s
contribution towards reducing floods and erosion was calculated as the damage costs
avoided. Biodiversity conservation services of the forest were estimated using the
“revealed willingness to pay” of the government as expressed by its expenditures for
forest conservation, and the value of carbon sequestration was based on results from
other studies.
Judging from the results, where the estimated annual value of NTFPs is well above the
provincial annual average income of US$ 120, conserving natural forests in Sekong
has significantly positive economic values, and is thus a worthwhile undertaking.
Therefore, it becomes imperative that goals, which the provincial government set out to
pursue, such as improved livelihoods and sustainable development and utilization of
natural resources, should translate into the promotion and conservation of natural
forests in order for them to succeed in the long run.</t>
  </si>
  <si>
    <t xml:space="preserve">timber harvesting </t>
  </si>
  <si>
    <t>Ban Tiew in Thateng district, and Ban Nong Lau and Ban Kor Houa Phou in Lamam district</t>
  </si>
  <si>
    <t>671,06 ha (8,06 ha Ban Tiew, 213 ha Ban Nong Lau, 450 ha Ban Kor Houa Phou)</t>
  </si>
  <si>
    <t>production forest</t>
  </si>
  <si>
    <t>timber extraction</t>
  </si>
  <si>
    <t>US-$/m3 timber revenue</t>
  </si>
  <si>
    <t>timber logged per m3 in 2003</t>
  </si>
  <si>
    <t>timber export revenues from 1996 to 2000 as basis for the average timber price of US-$ 13 per m3
By using this price and multiplying it with the projected log quota of 40,000 m3 of
timber, timber export revenues in 2003 are estimated to be US$ 520,000. Adding the tax
earnings of US$ 85,000 results in a direst use value from timber extraction in the order of US$
605,000/year.</t>
  </si>
  <si>
    <t>averaged market prices from 1996 - 2000</t>
  </si>
  <si>
    <t>see "biophys. und ökonomische Faktoren"</t>
  </si>
  <si>
    <t>By using this price (US-$ 13 per m3) and multiplying it with the projected log quota of 40,000 m3 of
timber, timber export revenues in 2003 are estimated to be US$ 520,000. Adding the tax
earnings of US$ 85,000 results in a direst use value from timber extraction in the order of US$
605,000/year.</t>
  </si>
  <si>
    <t>38 housholds</t>
  </si>
  <si>
    <t>individual housholds in survey area</t>
  </si>
  <si>
    <t>1996-2000</t>
  </si>
  <si>
    <t>actual benefits from forests in provinces and watershed of Sekong estimated, and theoretical linked as avoided costs (in case natural regeneration of forest is not undertaken, but no explicitly assumptions taken or scenarios calculated)</t>
  </si>
  <si>
    <t>Bamboo</t>
  </si>
  <si>
    <t>5874 ha (1712 ha Ban Tiew, 1132 ha Ban Nong Lau, 3030 ha Ban Kor Houa Phou)</t>
  </si>
  <si>
    <t>different forest types and agricultural areas (Conservation Forest, Protected Forest , Restoration Forest, Production Forest , Sacred Forest , Village Area , Rice Field (paddy land) , Coffee , Cardamom , Upland Rice , Agricultural Land , Track, Roads and Ponds, Reserve Land , Bush Forest)</t>
  </si>
  <si>
    <t xml:space="preserve">collection of NTFP from forests </t>
  </si>
  <si>
    <t>Lao Kip/houshold/a</t>
  </si>
  <si>
    <t>965,3 Meters (average quantity collected per houshold)</t>
  </si>
  <si>
    <t>278 (Average price per unit (Lao Kip))</t>
  </si>
  <si>
    <t>market prices from 2003</t>
  </si>
  <si>
    <t>Bong bark</t>
  </si>
  <si>
    <t>172,5 Kilos (average quantity collected per houshold)</t>
  </si>
  <si>
    <t>333 (Average price per unit (Lao Kip))</t>
  </si>
  <si>
    <t>1.1.1.3.</t>
  </si>
  <si>
    <t>Birds</t>
  </si>
  <si>
    <t>16 Pieces (average quantity collected per houshold)</t>
  </si>
  <si>
    <t>4000 (Average price per unit (Lao Kip))</t>
  </si>
  <si>
    <t>Bamboo shoots</t>
  </si>
  <si>
    <t>118,6 Kilos (average quantity collected per houshold)</t>
  </si>
  <si>
    <t>1250 (Average price per unit (Lao Kip))</t>
  </si>
  <si>
    <t>Cardamom</t>
  </si>
  <si>
    <t>6,3 Kilos (average quantity collected per houshold)</t>
  </si>
  <si>
    <t>14000 (Average price per unit (Lao Kip))</t>
  </si>
  <si>
    <t>Fish (NTFP collected by subsistence farmers)</t>
  </si>
  <si>
    <t>40,9 Kilos (average quantity collected per houshold)</t>
  </si>
  <si>
    <t>13500 (Average price per unit (Lao Kip))</t>
  </si>
  <si>
    <t>Frogs</t>
  </si>
  <si>
    <t>27,4 Kilos (average quantity collected per houshold)</t>
  </si>
  <si>
    <t>6750 (Average price per unit (Lao Kip))</t>
  </si>
  <si>
    <t>Fruits</t>
  </si>
  <si>
    <t>44,2 kilos (average quantity collected per houshold)</t>
  </si>
  <si>
    <t>900 (Average price per unit (Lao Kip))</t>
  </si>
  <si>
    <t>Fuelwood</t>
  </si>
  <si>
    <t>5,3 cubic meter (average quantity collected per houshold)</t>
  </si>
  <si>
    <t>90000 (Average price per unit (Lao Kip))</t>
  </si>
  <si>
    <t>Honey</t>
  </si>
  <si>
    <t>18,8 liter (average quantity collected per houshold)</t>
  </si>
  <si>
    <t>8500 (Average price per unit (Lao Kip))</t>
  </si>
  <si>
    <t>Insects</t>
  </si>
  <si>
    <t>1,56875 kilos (average quantity collected per houshold)</t>
  </si>
  <si>
    <t>20000 (Average price per unit (Lao Kip))</t>
  </si>
  <si>
    <t>Leaves &amp; grass</t>
  </si>
  <si>
    <t>517,1 kilos (average quantity collected per houshold)</t>
  </si>
  <si>
    <t>817 (Average price per unit (Lao Kip))</t>
  </si>
  <si>
    <t>Mammals</t>
  </si>
  <si>
    <t>0,4 kilos (average quantity collected per houshold)</t>
  </si>
  <si>
    <t>10000 (Average price per unit (Lao Kip))</t>
  </si>
  <si>
    <t>Medicinal plants</t>
  </si>
  <si>
    <t>12 kilos (average quantity collected per houshold)</t>
  </si>
  <si>
    <t>Mushrooms</t>
  </si>
  <si>
    <t>60,9 kilos (average quantity collected per houshold)</t>
  </si>
  <si>
    <t>8700 (Average price per unit (Lao Kip))</t>
  </si>
  <si>
    <t>Rattan</t>
  </si>
  <si>
    <t>381 meter (average quantity collected per houshold)</t>
  </si>
  <si>
    <t>425 (Average price per unit (Lao Kip))</t>
  </si>
  <si>
    <t>Reptiles</t>
  </si>
  <si>
    <t>2,6 kilos (average quantity collected per houshold)</t>
  </si>
  <si>
    <t>22000 (Average price per unit (Lao Kip))</t>
  </si>
  <si>
    <t>Timber for building</t>
  </si>
  <si>
    <t>1,2 cubic meter (average quantity collected per houshold)</t>
  </si>
  <si>
    <t>500000 (Average price per unit (Lao Kip))</t>
  </si>
  <si>
    <t>Tree-oil</t>
  </si>
  <si>
    <t>16,9 liters (average quantity collected per houshold)</t>
  </si>
  <si>
    <t>Vegetables</t>
  </si>
  <si>
    <t>74,4 kilos (average quantity collected per houshold)</t>
  </si>
  <si>
    <t>2375 (Average price per unit (Lao Kip))</t>
  </si>
  <si>
    <t>Wild chicken</t>
  </si>
  <si>
    <t>0,4 pieces (average quantity collected per houshold)</t>
  </si>
  <si>
    <t>15000 (Average price per unit (Lao Kip))</t>
  </si>
  <si>
    <t>Participatory Environmental Valuation (PEV)</t>
  </si>
  <si>
    <t>Cash measurements are of little relevance to subsistence economies, and values are better expressed through a numeraire that is accepted and accorded a high value in the village. It is important to note, though, that the numeraire must have a market value, even if the respondents are not aware of what it actually is. 
In the case of Sekong, rice was used as the numeraire, given that it is the staple crop planted and eaten.</t>
  </si>
  <si>
    <t>Households asked to place counters on each card including the numeraire (household rice sufficiency). The
idea is to obtain a proxy value for the different NTFPs by using the market value of household
rice sufficiency as the base. Specifically, this is done by comparing the number of counters
attached to each forest product/resource card to the number of counters allocated to the
numeraire.
In the actual calculations, it is assumed that in a world without rice shortage, each household
member on average would consume 200 kilos of rice a year and that the market price of rice is
800 Kip/kilo. For a household with the size of 6, the value of rice sufficiency would therefore be
960,000 Kip/year (200*6*800). If the numeraire in this case were given 10 counters and, for
example fuelwood 5 counters, then the annual household value of fuelwood collected from the
forest would be 480,000 Kip ((960,000/10)*5). However, if the household were smaller but had
still allocated the same number of counters to both the numeraire and fuelwood, then evidently
the value of fuelwood would be smaller.</t>
  </si>
  <si>
    <t>Flowers</t>
  </si>
  <si>
    <t>Perfume tree</t>
  </si>
  <si>
    <t>Resin</t>
  </si>
  <si>
    <t>Fishery and aquatic resources</t>
  </si>
  <si>
    <t>Sekong watershed</t>
  </si>
  <si>
    <t>2881500 ha</t>
  </si>
  <si>
    <t xml:space="preserve">Sekong watershed </t>
  </si>
  <si>
    <t xml:space="preserve">fish catch in Sekong watershed </t>
  </si>
  <si>
    <t xml:space="preserve">US-$/kg/a fish price </t>
  </si>
  <si>
    <t xml:space="preserve">The average annual per capita consumption of fish and aquatic resources in Lao PDR is 28 kg./year.
</t>
  </si>
  <si>
    <t>Practically all aquatic resources in Sekong are caught and sold locally. Unfortunately, there is 
no disaggregation of fish consumption on a provincial level. We
further assume that total consumption has a one-to-one correspondence with fish catch. To get
estimated fish catch for Sekong, the average national consumption figures are thus used.
Multiplying the average consumption per capita with Sekong’s total population in 2001 gives us
an estimate of annual fish caught and consumed in the province at 1,998,808 or approximately
2 million kilos a year. Combining this figure with the average price of US$ 0.68/ kg. gives us an
approximate value of US$ 1,359,189 for fisheries and aquatic resources in Sekong.</t>
  </si>
  <si>
    <t>see "ökonomische Faktoren"</t>
  </si>
  <si>
    <t>Watershed dwellers</t>
  </si>
  <si>
    <t>theoretical link with benefits from forests ensuring protection against erosion
actual benefits from forests in provinces and watershed of Sekong estimated, and theoretical linked as avoided costs (in case natural regeneration of forest is not undertaken, but no explicitly assumptions taken or scenarios calculated)</t>
  </si>
  <si>
    <t>rice production</t>
  </si>
  <si>
    <t>3011 ha (average of area harvested from 1999- 2001)</t>
  </si>
  <si>
    <t>Lowland rice areas</t>
  </si>
  <si>
    <t>rice production benefiting from erosion control from Sekong forest</t>
  </si>
  <si>
    <t>US-$/ha/a value for rice production (averaged over 3 yrs yield)</t>
  </si>
  <si>
    <t>Agricultural data from 1999 to 2001: production per ha (tons/ha) 3,1 (1999), 3,6 (2000), 3,3 (2001)</t>
  </si>
  <si>
    <t>3–yr. Average Production Value used for valuation and expressed in 1999 US$ (data for 2000 and 2001 prices were not available during the time of the survey)</t>
  </si>
  <si>
    <t>market prices from 1999</t>
  </si>
  <si>
    <t>lowland dwellers of watershed</t>
  </si>
  <si>
    <t>theoretical link with benefits from forests ensuring protection against erosion and floods (erosion control by Sekong forest towards lowland rice and irrigated rice areas)
actual benefits from forests in provinces and watershed of Sekong estimated, and theoretical linked as avoided costs (in case natural regeneration of forest is not undertaken, but no explicitly assumptions taken or scenarios calculated)</t>
  </si>
  <si>
    <t>441 ha (average of area harvested from 1999- 2001)</t>
  </si>
  <si>
    <t>irrigated rice areas</t>
  </si>
  <si>
    <t>Agricultural data from 1999 to 2001: production per ha (tons/ha) 3,8 (1999), 4,0 (2000), 4,06 (2001)</t>
  </si>
  <si>
    <t>hydropower</t>
  </si>
  <si>
    <t>js</t>
  </si>
  <si>
    <t>water provided by Sekong forests</t>
  </si>
  <si>
    <t>US-$/total kw/a (hydropower from micro-hydro facilities)</t>
  </si>
  <si>
    <t>Consumer costs for electricity fall in the range of Kip 84 to 569, depending on the actual usage
in a month. This translates to the value of hydropower from micro-hydro facilities to be in the
range of Kip 8,397,900 to 56,885,775, or US$ 792-5,36720 a year.
Exchange rate used: US$1 to Kip 10,600</t>
  </si>
  <si>
    <t>flood control</t>
  </si>
  <si>
    <t>0, transmission costs for hydropower dams included in calculations (dams built to prevent floods), not relevant to the watershed protection function under consideration</t>
  </si>
  <si>
    <t>biodiversity conservation</t>
  </si>
  <si>
    <t>0, expenditure of government in protecting forests (forest guards, supplies, transportation, etc.) used as proxy for biodiversity value (total conservation and watershed protection forests in Sekong: 0,07 US-$/ha)</t>
  </si>
  <si>
    <t>carbon sequestration</t>
  </si>
  <si>
    <t>0, here only benefit transfer used (Carbon sequestration benefits: forest areas 505700 ha; total carbon sequestred 64940000 t; economic value/benefit 649400000 US-$/a), values from other study Bouttavong, Somvang, Lucy Emerton, Lamphoukeo Kettavong, Sounh Manivong and Sawathvong Sivannavong. October 2002. Lao PDR Biodiversity: Economic Assessment. IUCN, The World Conservation Union, Gland, Switzerland.</t>
  </si>
  <si>
    <t>11, 12</t>
  </si>
  <si>
    <t>16, 17</t>
  </si>
  <si>
    <t xml:space="preserve">€/a gesamte Ausgaben für Reisekosten von 108046 Besuchern/a </t>
  </si>
  <si>
    <t xml:space="preserve">Berücksichtigung von Biotopwertpunkten von Ausgangsbiotop, Zielbiotop, Entwicklungszeit, Fläche und resultierende Aufwertung in Biotopwertpunkten.  Die durchschnittliche Zahlungsbereitschaft pro Biotopwertpunkt wurde unter Berücksichtigung von verschiedenen Szenarien inklusive Entwicklungszeit, Grenznutzen, Kalkulationszins (Diskontrate von 2%, 4%, 6%) berechnet und beträgt 3915 DM pro Biotopwertpunkt. </t>
  </si>
  <si>
    <t>DM/m2 Wiederherstellungskosten (Abgabe für Biotopverlust nach Investitionsmodell basierend auf Zahlungsbereitschaft pro Biotopwertpunkt gemittelt über verschiedene Szenarien)</t>
  </si>
  <si>
    <t>€ Wiederherstellungskosten für natürlichen und halb-natürlichen Ökosystem "Dwarf shrub heathlands" in Deutschland für den Erhalt von Biodiversität, basierend auf den Restaurationskosten</t>
  </si>
  <si>
    <t>€ Wiederherstellungskosten für natürlichen und halb-natürlichen Ökosystemen in Deutschland (9,5% der Fläche) für den Erhalt von Biodiversität, basierend auf den Restaurationskosten</t>
  </si>
  <si>
    <t>€ Wiederherstellungskosten für Ökosystem "Arable land with threatened herbaceous
vegetation communities" in Deutschland für den Erhalt von Biodiversität, basierend auf den Restaurationskosten</t>
  </si>
  <si>
    <t>€ Wiederherstellungskosten für Ökosystem "Coppice and coppice with standard" in Deutschland für den Erhalt von Biodiversität, basierend auf den Restaurationskosten</t>
  </si>
  <si>
    <t>€ Wiederherstellungskosten für Ökosystem "Copses, thickets, scrub, hedgerows and tree
rows in agricultural used areas" in Deutschland für den Erhalt von Biodiversität, basierend auf den Restaurationskosten</t>
  </si>
  <si>
    <t>€ Wiederherstellungskosten für Ökosystem "Fens and swamps free of woodland" in Deutschland für den Erhalt von Biodiversität, basierend auf den Restaurationskosten</t>
  </si>
  <si>
    <t>€ Wiederherstellungskosten für Ökosystem "Low intensively managed vineyards" in Deutschland für den Erhalt von Biodiversität, basierend auf den Restaurationskosten</t>
  </si>
  <si>
    <t>€ Wiederherstellungskosten für Ökosystem "Low intensively used meadows" in Deutschland für den Erhalt von Biodiversität, basierend auf den Restaurationskosten</t>
  </si>
  <si>
    <t>€ Wiederherstellungskosten für Ökosystem "Low intensively used ponds for fish farming" in Deutschland für den Erhalt von Biodiversität, basierend auf den Restaurationskosten</t>
  </si>
  <si>
    <t>€ Wiederherstellungskosten für Ökosystem "Molinea meadows" in Deutschland für den Erhalt von Biodiversität, basierend auf den Restaurationskosten</t>
  </si>
  <si>
    <t>€ Wiederherstellungskosten für Ökosystem "Natural and semi-natural dry grasslands" in Deutschland für den Erhalt von Biodiversität, basierend auf den Restaurationskosten</t>
  </si>
  <si>
    <t>€ Wiederherstellungskosten für Ökosystem "Natural woods and low intensively used
species-rich forests" in Deutschland für den Erhalt von Biodiversität, basierend auf den Restaurationskosten</t>
  </si>
  <si>
    <t>€ Wiederherstellungskosten für Ökosystem "Nature-like running and standing surface
waters" in Deutschland für den Erhalt von Biodiversität, basierend auf den Restaurationskosten</t>
  </si>
  <si>
    <t>€ Wiederherstellungskosten für Ökosystem "Nature-like woodland edge communities" in Deutschland für den Erhalt von Biodiversität, basierend auf den Restaurationskosten</t>
  </si>
  <si>
    <t>€ Wiederherstellungskosten für Ökosystem "Other types of agricultural grasslands with a
high species diversity" in Deutschland für den Erhalt von Biodiversität, basierend auf den Restaurationskosten</t>
  </si>
  <si>
    <t>€ Wiederherstellungskosten für Ökosystem "Pasture woodland" in Deutschland für den Erhalt von Biodiversität, basierend auf den Restaurationskosten</t>
  </si>
  <si>
    <t>€ Wiederherstellungskosten für Ökosystem "Raised bogs including less degraded restoreable forms" in Deutschland für den Erhalt von Biodiversität, basierend auf den Restaurationskosten</t>
  </si>
  <si>
    <t>€ Wiederherstellungskosten für Ökosystem "Riparian grasslands and tall herbaceous perennial vegetation of moist to wet sites" in Deutschland für den Erhalt von Biodiversität, basierend auf den Restaurationskosten</t>
  </si>
  <si>
    <t>€ Wiederherstellungskosten für Ökosystem "Species-rich herbaceous forest fringe communities" in Deutschland für den Erhalt von Biodiversität, basierend auf den Restaurationskosten</t>
  </si>
  <si>
    <t>€ Wiederherstellungskosten für Ökosystem "Traditionally managed orchards" in Deutschland für den Erhalt von Biodiversität, basierend auf den Restaurationskosten</t>
  </si>
  <si>
    <t>€ Wiederherstellungskosten für Ökosystem "Transition mires and strongly degraded raised bogs" in Deutschland für den Erhalt von Biodiversität, basierend auf den Restaurationskosten</t>
  </si>
  <si>
    <t>€/m2 Wiederherstellungskosten für natürlichen und halb-natürlichen Ökosystem "Dwarf shrub heathlands" in Deutschland für den Erhalt von Biodiversität, basierend auf den Restaurationskosten</t>
  </si>
  <si>
    <t>€/m2 Wiederherstellungskosten für Ökosystem "Arable land with threatened herbaceous
vegetation communities" in Deutschland für den Erhalt von Biodiversität, basierend auf den Restaurationskosten</t>
  </si>
  <si>
    <t>€/m2 Wiederherstellungskosten für Ökosystem "Coppice and coppice with standard" in Deutschland für den Erhalt von Biodiversität, basierend auf den Restaurationskosten</t>
  </si>
  <si>
    <t>€/m2 Wiederherstellungskosten für Ökosystem "Copses, thickets, scrub, hedgerows and tree
rows in agricultural used areas" in Deutschland für den Erhalt von Biodiversität, basierend auf den Restaurationskosten</t>
  </si>
  <si>
    <t>€/m2 Wiederherstellungskosten für Ökosystem "Fens and swamps free of woodland" in Deutschland für den Erhalt von Biodiversität, basierend auf den Restaurationskosten</t>
  </si>
  <si>
    <t>€/m2 Wiederherstellungskosten für Ökosystem "Low intensively managed vineyards" in Deutschland für den Erhalt von Biodiversität, basierend auf den Restaurationskosten</t>
  </si>
  <si>
    <t>€/m2 Wiederherstellungskosten für Ökosystem "Low intensively used meadows" in Deutschland für den Erhalt von Biodiversität, basierend auf den Restaurationskosten</t>
  </si>
  <si>
    <t>€/m2 Wiederherstellungskosten für Ökosystem "Low intensively used ponds for fish farming" in Deutschland für den Erhalt von Biodiversität, basierend auf den Restaurationskosten</t>
  </si>
  <si>
    <t>€/m2 Wiederherstellungskosten für Ökosystem "Molinea meadows" in Deutschland für den Erhalt von Biodiversität, basierend auf den Restaurationskosten</t>
  </si>
  <si>
    <t>€/m2 Wiederherstellungskosten für Ökosystem "Natural and semi-natural dry grasslands" in Deutschland für den Erhalt von Biodiversität, basierend auf den Restaurationskosten</t>
  </si>
  <si>
    <t>€/m2 Wiederherstellungskosten für Ökosystem "Natural woods and low intensively used
species-rich forests" in Deutschland für den Erhalt von Biodiversität, basierend auf den Restaurationskosten</t>
  </si>
  <si>
    <t>€/m2 Wiederherstellungskosten für Ökosystem "Nature-like running and standing surface
waters" in Deutschland für den Erhalt von Biodiversität, basierend auf den Restaurationskosten</t>
  </si>
  <si>
    <t>€/m2 Wiederherstellungskosten für Ökosystem "Nature-like woodland edge communities" in Deutschland für den Erhalt von Biodiversität, basierend auf den Restaurationskosten</t>
  </si>
  <si>
    <t>€/m2 Wiederherstellungskosten für Ökosystem "Other types of agricultural grasslands with a
high species diversity" in Deutschland für den Erhalt von Biodiversität, basierend auf den Restaurationskosten</t>
  </si>
  <si>
    <t>€/m2 Wiederherstellungskosten für Ökosystem "Pasture woodland" in Deutschland für den Erhalt von Biodiversität, basierend auf den Restaurationskosten</t>
  </si>
  <si>
    <t>€/m2 Wiederherstellungskosten für Ökosystem "Raised bogs including less degraded restoreable forms" in Deutschland für den Erhalt von Biodiversität, basierend auf den Restaurationskosten</t>
  </si>
  <si>
    <t>€/m2 Wiederherstellungskosten für Ökosystem "Riparian grasslands and tall herbaceous perennial vegetation of moist to wet sites" in Deutschland für den Erhalt von Biodiversität, basierend auf den Restaurationskosten</t>
  </si>
  <si>
    <t>€/m2 Wiederherstellungskosten für Ökosystem "Species-rich herbaceous forest fringe communities" in Deutschland für den Erhalt von Biodiversität, basierend auf den Restaurationskosten</t>
  </si>
  <si>
    <t>€/m2 Wiederherstellungskosten für Ökosystem "Traditionally managed orchards" in Deutschland für den Erhalt von Biodiversität, basierend auf den Restaurationskosten</t>
  </si>
  <si>
    <t>€/m2 Wiederherstellungskosten für Ökosystem "Transition mires and strongly degraded raised bogs" in Deutschland für den Erhalt von Biodiversität, basierend auf den Restaurationskosten</t>
  </si>
  <si>
    <t>van Beukering, P. J. H., Herman, S. J. C., &amp; Janssen, M. A. (2003).  Economic valuation of the Leuser National Park in Sumatra. Indonesia. Ecological Economics, 44(1), 43–62.</t>
  </si>
  <si>
    <t>http://www.sciencedirect.com/science/article/pii/S0921800902002240</t>
  </si>
  <si>
    <t>The Leuser Ecosystem in Northern Sumatra is officially protected by its status as an Indonesian national park.
Nevertheless, it remains under severe threat of deforestation. Rainforest destruction has already caused a decline in
ecological functions and services. Besides, it is affecting numerous economic activities in and around the Leuser
National Park. The objectives of this study are twofold: firstly, to determine the total economic value (TEV) of the
Leuser Ecosystem through a systems dynamic model. And secondly, to evaluate the economic consequences of
deforestation versus conservation, disaggregating the economic value for the main stakeholders and regions involved.
Using a dynamic simulation model, economic valuation is applied to evaluate the TEV of the Leuser National Park
over the period 2000 /2030. Three scenarios are considered: ‘conservation’, ‘deforestation’ and, ‘selective use’. The
results are presented in terms of (1) the type of benefits, (2) the allocation of these benefits among stakeholders, and (3)
the regional distribution of benefits. The economic benefits considered include: water supply, fisheries, flood and
drought prevention, agriculture and plantations, hydro-electricity, tourism, biodiversity, carbon sequestration, fire
prevention, non-timber forest products, and timber. The stakeholders include: local community members, the local
government, the logging and plantation industry, the national government, and the international community. The
regions considered cover the 11 districts involved in the management of the Leuser Ecosystem. With a 4% discount rate,
the accumulated TEV for the ecosystem over the 30-year period is: US $7.0 billion under the ‘deforestation scenario’,
US $9.5 billion under the ‘conservation scenario’ and US $9.1 billion under the ‘selective utilisation scenario’. The main
contributors in the conservation and selective use scenarios are water supply, flood prevention, tourism and agriculture.
Timber revenues play an important role in the deforestation scenario. Compared to deforestation, conservation of the
Leuser Ecosystem benefits all categories of stakeholders, except for the elite logging and plantation industry.
# 2002 Elsevier Science B.V. All rights reserved.</t>
  </si>
  <si>
    <t>Water supply</t>
  </si>
  <si>
    <t>Indonesien</t>
  </si>
  <si>
    <t>Leuser Ecosystem, Sumatra</t>
  </si>
  <si>
    <t>2500000 ha</t>
  </si>
  <si>
    <t>US$ value of forest for provision of water for drinking and use in industry over the period of 2000-2030 at 4% discount rate (conservation scenario)</t>
  </si>
  <si>
    <t xml:space="preserve"> In the conservation scenario, the water supply is sufficient to meet the increasing demand. The ‘price’ component of the water value refers to the cost-reducing impact of water supply. In the deforestation scenario, water will be retrieved from more costly sources with prices increasing by 0.3% annually. In the conservation scenario, prices remain constant at their 2000 level.</t>
  </si>
  <si>
    <t>The economic damage of reduced water supply from the Leuser Ecosystem for households and industries is based on a ‘quantitative’ component (volume of water provided per m3 of ecosystem) and a ‘price’ component (focusing on the minimal cost (Rp. m 3)). The ‘quantitative’ component refers to reduced water availability. In the deforestation scenario, this water shortage increases (Fig. 3) and demand will have to be met by another water source. The dependency on water from Leuser declines from 74% in 2000 to 12% in 2030. In the conservation scenario, the water supply is sufficient to meet the increasing demand.
The ‘price’ component of the water value refers to the cost-reducing impact of water supply. In the deforestation scenario, water will be retrieved from more costly sources with prices increasing by 0.3%
annually. In the conservation scenario, prices remain constant at their 2000 level.</t>
  </si>
  <si>
    <t>Lokale und globale Bevölkerung</t>
  </si>
  <si>
    <t>2000 - 2030</t>
  </si>
  <si>
    <t>Fisheries</t>
  </si>
  <si>
    <t>US$ value of forest for fishery over the period of 2000-2030 at 4% discount rate (conservation scenario)</t>
  </si>
  <si>
    <t>The average share of the fishery sector dependent on Leuser is estimated at 2% for the maritime fishery, 9% for brackish water fishery and 100% for brackish and freshwater aquaculture (van Beukering et al., 2001). This generated an economic value of US $33 million in the year 2000. In the ‘conservation’ scenario, this value is assumed to remain constant. In the ‘deforestation’ scenario, support from the Leuser Ecosystem is expected to decline at an annual rate of 1% and the prices are assumed to increase at 0.5% annually.</t>
  </si>
  <si>
    <t>In the valuation of the Leuser fishery sector the following subdivisions are used: (1) maritime fishery, (2) brackish water fishery, (3) brackish water aquaculture, and (4) freshwater aquaculture. The average share of the fishery sector dependent on Leuser is estimated at 2% for the maritime fishery, 9% for brackish water fishery and 100% for brackish and freshwater aquaculture (van Beukering et al., 2001). This generated an economic value of US $33 million in the year 2000. In the ‘conservation’ scenario, this value is assumed to remain constant. In the ‘deforestation’ scenario, support from the Leuser Ecosystem is expected to decline at an annual rate of 1% and the prices are assumed to increase at 0.5% annually.</t>
  </si>
  <si>
    <t>Flood prevention</t>
  </si>
  <si>
    <t>US$ value of forest for flood prevention over the period of 2000-2030 at 4% discount rate (conservation scenario)</t>
  </si>
  <si>
    <t>For this study, the following three damage
categories of floods and droughts are identified:
(1) residential houses; (2) infrastructure (such as
bridges and roads); and (3) mortality.2 The probability
of a flood occurring in the area is assumed
to increase linearly with the area of deforestation. 
2 The individual values of impacts are estimated to be US
$3000 per residential house, US $5000 for 1 km of road, and US
$15 000 for a mortality case. The first two values are based on
local prices while the latter value was derived through benefit
transfer of the value of mortality in Western Europe (US $3
million) corrected for purchasing power parity differences
between the Europe and Indonesia.</t>
  </si>
  <si>
    <t>1.1.1.1.</t>
  </si>
  <si>
    <t>Agricultural production</t>
  </si>
  <si>
    <t>US$ value of forest for agriculture over the period of 2000-2030 at 4% discount rate (conservation scenario)</t>
  </si>
  <si>
    <t>A simplified dose /response relationship is applied
to estimate agricultural losses due to flooding,
erosion and droughts. In the case of flooding,
damage is estimated based on the following
parameters: area of inundation, and depth, duration,
seasonality, intensity and frequency of flood
events. Kramer et al. (1995) calculated that all 654
ha would be lost over a period of 100 years. For
year 1, this results in a damage of US $51 700,
given an average annual net return of US $453 on
1 ha. The damage in the ‘with park’ scenario is
only US $50 800. Therefore, the NPV of conservation
for avoided crop loss is US $900 per year. To
determine the economic value of the agricultural
sector of the Leuser Ecosystem, three types of
crops are considered: (1) rice, (2) vegetables and
(3) cash crops.
Deforestation is assumed to result in a reduction
of output volumes and an increase in the production
costs. As shown in Fig. 5, deforestation has
two types of impacts on the volume of agricultural
production. On the one hand, converting forestland
to other uses will have a positive effect on the
overall agricultural yield. However, steeps slopes
in the high lands and soil acidity in peat swamps
makes agriculture in these areas unviable in the
long term; production will decline after a few
years. Also, deforestation will have negative structural
effects on off-site agriculture. We therefore
assume an annual decline in off-site agricultural
output of 2%. In addition, the costs of production
are assumed to increase by 0.1% per year.</t>
  </si>
  <si>
    <t>US$ value of forest for hydro-power production over the period of 2000-2030 at 4% discount rate (conservation scenario)</t>
  </si>
  <si>
    <t>The plants operated in Aceh Tenggara are designed as small-scale economic activities, and may therefore be considered as supplementary to the conservation scenario.  It appears that the
operational conditions for the hydro-plants have worsened in recent years. Increased erosion of the waterways has forced the operators to remove excessive sediments from their turbines. This has
led to frequent interruption of the power supply, higher operational costs and damage to the blades of the turbines. One plant closed down due to lack of water supply. Most of these disturbances are
considered abnormal and may therefore be attributed to deforestation.</t>
  </si>
  <si>
    <t>To determine the value of power generation
dependent on the Leuser Ecosystem, the amount
of electricity potentially produced through hydropower
technologies is estimated at 22%. In the
conservation scenario, this share will stay constant
over time. In the deforestation scenario, this share
is assumed to decline from 22 to 16%. Furthermore,
the cost of electricity generation is assumed
to increase by 2% per year.</t>
  </si>
  <si>
    <t>Tourism</t>
  </si>
  <si>
    <t>US$ value of forest for tourism over the period of 2000-2030 at 4% discount rate (conservation scenario)</t>
  </si>
  <si>
    <t>Low-impact eco-tourism can be one of the most
important sustainable, non-consumptive uses of
Leuser, thereby giving local communities powerful
incentives for conservation. In the conservation
scenario, tourist numbers are assumed to increase
gradually until a maximum is reached, with the
WTP and spending increasing by 2% annually.
The number of tourist days is assumed to
decline annually by 5% in the deforestation
scenario. Furthermore, the spending and WTP
for the entrance fee is assumed to decrease by 2%
annually due to reduced attractiveness of Leuser.</t>
  </si>
  <si>
    <t xml:space="preserve"> In the conservation
scenario, tourist numbers are assumed to increase
gradually until a maximum is reached, with the
WTP and spending increasing by 2% annually.</t>
  </si>
  <si>
    <t>US$ value of forest for biodiversity over the period of 2000-2030 at 4% discount rate (conservation scenario)</t>
  </si>
  <si>
    <t>In the Leuser Ecosystem, both
research and conservation interests are active. The
Leuser Development Programme was initiated in
1996 as a seven year EU-funded programme with
annual costs of US $6 million or Rp. 57.7 billion
(LDP, 1994). Of the total amount, 22% is spent on
European input (consultants, monitoring) and
78% is used on Sumatra-based inputs (labour,
equipment, training, etc.). It is assumed that 50%
of European inputs benefit the local community
given that certain EU funds are conditional. The
programme will continue to run on the same
financial basis if the Leuser National Park remains
in good condition. If deforestation continues it is
expected that the EU will gradually pull out.
Bio-prospecting: In the case of the Leuser
National Park we have assumed an intermediate
value of US $1 ha 1 of primary forests.</t>
  </si>
  <si>
    <t>WTP</t>
  </si>
  <si>
    <t xml:space="preserve">Willingness to pay (WTP) for forest is measured in the form of spending of NGOs and governments on conserving and researching the forest. </t>
  </si>
  <si>
    <t>Carbon sequestration</t>
  </si>
  <si>
    <t>US$ value of forest for carbon sequestration over the period of 2000-2030 at 4% discount rate (conservation scenario)</t>
  </si>
  <si>
    <t>Estimates of the marginal damage
costs range between US $6.3 and 228 per tonne of
carbon. In this study, the most recent estimates
from the FUND model are adopted (Tol, 1999).
The carbon value in Indonesia is set 50% lower due
to the difficult investment climate, leading to a
price of Rp. 50 000 (US $5) for 1 tonne of carbon.</t>
  </si>
  <si>
    <t>IPCC standard value for cost of climate change. The carbon value in Indonesia is set 50% lower due
to the difficult investment climate, leading to a
price of Rp. 50 000 (US $5) for 1 tonne of carbon.</t>
  </si>
  <si>
    <t>Fire prevention</t>
  </si>
  <si>
    <t>US$ value of forest for fire prevention over the period of 2000-2030 at 4% discount rate (conservation scenario)</t>
  </si>
  <si>
    <t>Two impact categories for fires are identified.
These include (1) damage to the local economy,
and (2) damage to the international economy (e.g.,
Singapore and Malaysia).</t>
  </si>
  <si>
    <t>Non-timber forest products</t>
  </si>
  <si>
    <t>US$ value of forest for Non-timber forest products (NTFPs) over the period of 2000-2030 at 4% discount rate (conservation scenario)</t>
  </si>
  <si>
    <t>Annual values range from US $5 ha 1 in the
Brazilian Amazon to US $422 ha 1 for the
Peruvian jungle. Here, we generated the value of
NTFP by using local field surveys, as well as
expert judgements from LDP staff and local
statistics. Three types of products are identified,
for which production and prices are given in Table
3. They are categorised according to their value.
We assume that in the ‘deforestation’ scenario,
overexploitation of NTFP will occur. As a result, a
short-term increase in harvested NTFP will be
observed in the first decade after which this sector
collapses. This phenomenon can already be seen
for rattan, turtles and cobras (van Dijk et al.,
1999).</t>
  </si>
  <si>
    <t>Here, we generated the value of
NTFP by using local field surveys, as well as
expert judgements from LDP staff and local
statistics. Three types of products are identified,
for which production and prices are given in Table
3. They are categorised according to their value.
We assume that in the ‘deforestation’ scenario,
overexploitation of NTFP will occur. As a result, a
short-term increase in harvested NTFP will be
observed in the first decade after which this sector
collapses. This phenomenon can already be seen
for rattan, turtles and cobras (van Dijk et al.,
1999).</t>
  </si>
  <si>
    <t>For the prupose of this database, the value lost/gained due to deforestation was used (the difference between 'deforestation scenario' and 'conservation scenario')</t>
  </si>
  <si>
    <t>Timber</t>
  </si>
  <si>
    <t>The total timber value is derived by applying the
market price for a unit of timber to the estimated
quantities that could be sustainably harvested
from an area of forest (Bann, 1998). In Leuser,
this condition of sustainability does not necessarily
hold because the purpose of this study is to
determine the costs and benefits of unsustainable
logging practises, while the conservation scenario
assumes a strict ban on logging. Note that the
costs of harvesting and transporting timber must
be deducted from the market price to establish the
net standing timber in the forest.</t>
  </si>
  <si>
    <t>ES-bundle with 11 ecosystem services</t>
  </si>
  <si>
    <t>Surrogate of all assumptions for ecosystem service valuation (see each ecosystem service in this study)</t>
  </si>
  <si>
    <t>Bienabe, E., &amp; Hearne, R. R. (2006). Public preferences for biodiversity
conservation and scenic beauty within a framework of environmental
services payments. Forest Policy and Economics, 9(4), 335–348.</t>
  </si>
  <si>
    <t>http://www.sciencedirect.com/science/article/pii/S1389934105001206</t>
  </si>
  <si>
    <t>Choice experiments are used to investigate the preferences and the willingness to pay of foreign tourists and Costa Ricans for increased support for nature conservation and scenic beauty through a system of Payments for Environmental Services (PESs). In order to assess preferences for these different public goods services of private forests, survey respondents were asked to choose between spatially differentiated areas to receive PESs. Through different experts and focus groups, the establishment of PESs in remote areas was acknowledged to favor nature conservation and their establishment in accessible areas, to favor scenic beauty.
A survey was conducted among Costa Rican residents and both Costa Rican and foreign tourists. Results of the nested multinomial logit model show that both populations support increased PESs dedicated to both nature conservation and scenic beauty. These results were robust across respondents with different socioeconomic characteristics, but among both populations higher income groups were more willing to contribute to PESs. Willingness to pay for nature conservation PESs was greater than for scenic beauty reflecting an acceptance of the existence value of nature. Respondents' preferences for alternative payment vehicles were mixed, with foreign tourists preferring voluntary contributions and Costa Ricans being indifferent. This research demonstrates that choice experiments, including a significant initial research step of experts and focus group consultation, can aid in incorporating stakeholder preferences into the design and evolution of conservation policy instruments.</t>
  </si>
  <si>
    <t>Biodiversity conservation</t>
  </si>
  <si>
    <t>Different conservation areas</t>
  </si>
  <si>
    <t>Educational level</t>
  </si>
  <si>
    <t>Choice experiments are used to investigate the preferences and the willingness to pay of foreign tourists and Costa Ricans for increased support for nature conservation and scenic beauty through a system of Payments for Environmental Services (PESs). WTP was asked for strategically located nature conservation and strategically located access and scenic beauty. People could chose between paying US$ 2, 4, 10, 20
for each option or no payment. Payment vehicles are taxes or voluntary contributions.</t>
  </si>
  <si>
    <t>People were interviews in different places in Costa Rica including the airport, towns and in protected areas</t>
  </si>
  <si>
    <t>Access to scenic beauty</t>
  </si>
  <si>
    <t>intensivere Grünlandnutzung auf 50%, Umwandlung in Ackerland auf 5%</t>
  </si>
  <si>
    <t>Denitrifikationsleistung von extensiver Gründlandnutzung nach Osterburg et al 2007</t>
  </si>
  <si>
    <t>Kosten-Wirksamkeitsrelationen für Einsparungsmaßnahme Zwischenfruchtfolge</t>
  </si>
  <si>
    <t>Kosten-Wirksamkeitsrelationen als Grundlage der Bewertung</t>
  </si>
  <si>
    <t>Rainforest</t>
  </si>
  <si>
    <t>Erosion control benefiting Hydro-power production</t>
  </si>
  <si>
    <t>US$/person/month marginal WTP by tourists from Costa Rica for a conservation-oriented ecosystem service payment (ESP)</t>
  </si>
  <si>
    <t>US$/person/month marginal WTP by tourists from Costa Rica for a access-oriented ecosystem service payment (ESP)</t>
  </si>
  <si>
    <t>US$/person/visit (one-time payment) payment marginal WTP by tourists from foreign countries for a conservation-oriented ecosystem service payment (ESP)</t>
  </si>
  <si>
    <t>US$/person/visit (one-time payment) marginal WTP by tourists from foreign countries for a access-oriented ecosystem service payment (ESP)</t>
  </si>
  <si>
    <t>Bernard, F., de Groot, R., &amp; Campos, J. J. (2009). Valuation of tropical
forest services and mechanisms to finance their conservation and
sustainable use: A case study of Tapantı´ National Park. Costa Rica.
Forest Policy Economics, 11, 174–183.</t>
  </si>
  <si>
    <t>http://www.sciencedirect.com/science/article/pii/S1389934109000264</t>
  </si>
  <si>
    <t>The Tapanti National Park in Costa Rica comprises a precious but vulnerable tropical rain forest area. The monetary values of ecosystem services that are provided by this park are estimated in order to assess the mechanisms to finance the park's conservation and sustainable use. The main ecosystem services provided by the park are water supply (for drinking and electricity generation), maintenance of biodiversity and opportunities for recreation and tourism. Based on interviews with over 300 stakeholders, the study identified the main beneficiaries of these ecosystem services. The monetary benefits of the three services combined were estimated at approx. US$2.5 million/year, equivalent to an average of US$43/year for the total park area (58.323 ha). Compared to other, similar areas, the recreation values are relatively low (approx. 0.6 million US$/year) while the water-supply service is very high: approx. 1.7 million US$/year for hydro-electricity and approx. 0.2 million US$/year for drinking water. Both the low recreation and high water supply values can be correlated with the high rainfall of over 6500 mm/year.
To develop payment-mechanisms for the conservation and sustainable use of Tapantí National Park, the main stakeholders were asked about their willingness to pay for the maintenance of the services they benefited from. Different financing mechanisms have been explored, such as taxes, user fees, individual and corporate donations, friends' schemes, and voluntary contractual arrangements. In general, most of the stakeholders were willing to pay for the ecosystem services they received. These potential payments amounted to at least 400,000 US$/year, which excludes the hydro-electricity beneficiary. Even without payments from the hydro-electricity company, this amount suffices to cover the current (245,000 US$) and urgently needed additional budget (100,000 US$) for the National Park management.</t>
  </si>
  <si>
    <t>Drinking water</t>
  </si>
  <si>
    <t>Tapatí National Park</t>
  </si>
  <si>
    <t>58323 ha</t>
  </si>
  <si>
    <t>Deforestation of national park and consequent degradation in water quality and cost increase for water treatment</t>
  </si>
  <si>
    <t>US$/year avoided costs in water treatment due to intact forest</t>
  </si>
  <si>
    <t xml:space="preserve">Water treatment with aluminum sulphate (price at US$ 0.33/kg): 
Use of aluminum sulphate would increase from 16.4mg/l to 26.6 mg/l (increase by 10.2 mg/l due to deforestation).
This would save costs for the AyA water plant of US$ 169470 and for the Cartago Plant US$ 30100 (Total US$/year 199570).
</t>
  </si>
  <si>
    <t>Avoided costs in water treatment due to intact forest</t>
  </si>
  <si>
    <t>Local and global stakeholder</t>
  </si>
  <si>
    <t>gute Studie</t>
  </si>
  <si>
    <t>Deforestation of national park and consequent sedimentation and cost increase for hydro-power production</t>
  </si>
  <si>
    <t xml:space="preserve">US$/ha/a avoided costs due to intact forests reducing costs in hydro-power production
Min value: Angostura Plant with 47291 ha forest in catchment area  (44% of total catchment)
Max value: Catchí Plant with 32230 ha forest in catchment (40% of total catchment) </t>
  </si>
  <si>
    <t xml:space="preserve">The catchment area of the Cachí and Angostura hydro-power plants have 32230 ha and 47291 ha within the National Park. Hence the forest in the national park is contributing to reducing sedimentations. </t>
  </si>
  <si>
    <t xml:space="preserve">Assumption: 70% of maintenance costs for hydro-power plants is due to sedimentation from deforested areas. 
Hence the costs associated with sediment are for Cachí hydro-power plant 1534330 US$/year and for Angostura hydro-power plant 823200 US$/year. The catchment area of the Cachí and Angostura hydro-power plants have 47330 ha and 62079 ha of deforested land outside the National Park that is causing the costs. Hence the costs are 32 and 13 US$/ha/a respectively. 
The catchment area of the Cachí and Angostura hydro-power plants have 32230 ha and 47291 ha within the National Park. Hence the forest in the national park is contributing to reducing sedimentations by avoiding costs of 1031360 US$/year and  614783 US$/year respectively.
</t>
  </si>
  <si>
    <t>Avoided costs for hydro-power production</t>
  </si>
  <si>
    <t xml:space="preserve">Assumption: 70% of maintenance costs for hydro-power plants is due to sedimentation from deforested areas. 
</t>
  </si>
  <si>
    <t>US$/a benefits for local tourism business</t>
  </si>
  <si>
    <t>Factors included: accommodation, price for a meal, average duration of stay</t>
  </si>
  <si>
    <t>Travel Cost</t>
  </si>
  <si>
    <t>17 out of 48 tourism businesses answered to benefits from the national park. The total net annual income of these 17 businesses is about 1.25 million US$/year. Assumption: 50% of this depend on the the park.</t>
  </si>
  <si>
    <t>ES-bundle: Drinking water + Hydro-power benefits + Tourism</t>
  </si>
  <si>
    <t>US$/ha/a benefits for drinking water, hydro-power production and tourism</t>
  </si>
  <si>
    <t>Factors included: the sum of drinking water, hydro-power benefits, tourism (see each separate entry for further details)</t>
  </si>
  <si>
    <t>Travel cost, Avoided cost</t>
  </si>
  <si>
    <t>Adamson, M. (2001). ¿Cua´nto vale un parque nacional? Economı´a experimental y me´todo de valoracio´n contingente?. Ciencias Economicas, 21(1–2), 5–37.</t>
  </si>
  <si>
    <t>Biodiversity conservation in national park</t>
  </si>
  <si>
    <t>Parque Nacional Manuel Antonio (PNMA)</t>
  </si>
  <si>
    <t>US$ WTP for conserving the Manuel Antonio National Park by national (Costa Rican) (min-value) and international tourists (max-value)</t>
  </si>
  <si>
    <t>income, years of education, member of an environmental NGO, nationality</t>
  </si>
  <si>
    <t xml:space="preserve">Interviews were conducted and people could choose a payment:
- between 220 and 30000 Collones for nationals from Costa Rica (people interviewed: 1442)
- between 10 and 500 US$ for international toursists  (people interviewed: 803)
</t>
  </si>
  <si>
    <t>1997-1998</t>
  </si>
  <si>
    <t>Shahwahid, M., Noor, A. A. G., Rahim, A. N., Zulkifli, Y., &amp; Razani, U.
(2003). Economic benefits of watershed protection and trade-off with
timber production: A case study in Malaysia. Ottawa, Canada: Report
International Development Research Centre.</t>
  </si>
  <si>
    <t>https://idl-bnc.idrc.ca/dspace/bitstream/10625/16009/10/107361.pdf</t>
  </si>
  <si>
    <t>This project attempts to estimate the costs and benefits of managing forested
catchments in Peninsular Malaysia. Two land use options are simulated in four
selected catchments in the Hulu Langat Forest Reserve (HLFR), Selangor. The land
use options considered are total protection (TP) or no logging in the catchment and
reduced impact logging (RIL).
The project computes the potential sedimentation impacts of each option on
the dam and water intake ponds in the catchments. It then estimates the benefits
derived from logging, hydroelectric power (HEP) generation, water regulatory dam
for water treatment, and costs associated with sedimentation under the two options.</t>
  </si>
  <si>
    <t>Malaysia</t>
  </si>
  <si>
    <t>The total area of Cl, inclusive of the inundated dam area, is 3,823 ha. Three other catchments are located beside Cl: Lolo Catchment (C2, with an area of 473 ha), Pangson Catchment (C3, 265 ha ), and Lupok Catchment (C4, 455 ha).</t>
  </si>
  <si>
    <t>5016 ha</t>
  </si>
  <si>
    <t>Total protection (TP) of forest</t>
  </si>
  <si>
    <t>RM (Malaysian ringgit) net present value of benefits from water treatment (erosion control) and hydro-power generation for the scenario of total forest protection (TP)</t>
  </si>
  <si>
    <t>(US$1 = RM2.5)
Production of treated water and HEP; Needs estimates of: prices and quantities of treated water and HEP produced; cost of production;
The study used a price of RMO.33 per m3 for treated water and a production cost estimate of RMO.20 per m3. It assumes a zero annual rate of growth in real prices of water and a 2% rate of growth in production cost.; Similarly, prices of electricity set by the National Electric Company, whether petroleum-based, gas-based, coal-based, or from HEP, are also regulated. The price used in this analysis is RMO.165 per kWh, while production cost is RMO.125 per kWh. Using a discount rate of 10 percent, the total discounted net benefits from HEP production under the two land use options are computed;
In the case of timber production, the real prices of logs are assumed to
increase at 3.5 percent per annum. The direct logging cost in the first year is
estimated at RM75 per m3 plus timber fees paid to the government in the form of
royalty, premium, and silvicultural cess. It is further assumed that the direct cost of
logging in the second year would be reduced to RM70 per m3 since there is no new
construction of main roads in the current logging area. It is further assumed that the
logging cost would increase by 2 percent per year until the end of the cutting cycle in
year 30.</t>
  </si>
  <si>
    <t>Market price</t>
  </si>
  <si>
    <t>Calculation of value of reduced sediment load through intact forest, ist benefits for reduced costs of water treatment and maintenance costs of dams (dredging of dams); Colculation of benefit from selective logging for the reduced impact logging scenario;</t>
  </si>
  <si>
    <t>The analysis covers a 30-year period to coincide with the
30-year cutting cycle.</t>
  </si>
  <si>
    <t>From total protection (TP) change to reduced impact logging (RIL)</t>
  </si>
  <si>
    <t>RM (Malaysian ringgit) net present value of benefits from water treatment (erosion control) and hydro-power generation for the scenario of change from total forest protection (TP) to reduced impact logging (RIL)</t>
  </si>
  <si>
    <t>Reduced impact logging
Sedimentation; Needs estimates of: volume of sediments trapped in water intake pond; frequency of dredging and its cost; maintenance cost of turbines in HEP plants; forgone HEP output;
In this study, the sediment yield values reported by Lai (1993) in the adjacent
catchment, Batangsi River, were used. This particular catchment shared similar
physical characteristics with the Hulu Langat catchment. The suspended sediment
yield from logging activities amounted to 28.3 t/ha per yr. The 1993 study also
showed that the total bed load was 12.67 t/ha per yr. The total sediment yield due to
logging is therefore 40.97 t/ha per yr. Using a sediment density value of 1.5 t/m3, the
total sediment yield is 27.31 m3/ha per yr.</t>
  </si>
  <si>
    <t>RM (Malaysian ringgit) net present value of benefits from timber for the scenario of change from total forest protection (TP) to reduced impact logging (RIL)</t>
  </si>
  <si>
    <t>Reduced impact logging</t>
  </si>
  <si>
    <t>(US$1 = RM2.5)
In the case of timber production, the real prices of logs are assumed to
increase at 3.5 percent per annum. The direct logging cost in the first year is
estimated at RM75 per m3 plus timber fees paid to the government in the form of
royalty, premium, and silvicultural cess. It is further assumed that the direct cost of
logging in the second year would be reduced to RM70 per m3 since there is no new
construction of main roads in the current logging area. It is further assumed that the
logging cost would increase by 2 percent per year until the end of the cutting cycle in
year 30.</t>
  </si>
  <si>
    <t>Verma, M. (2000). Economic valuation of forests of Himachal Pradesh.
Report to IIED Himachal Pradesh. Forestry Review. Bhopal, India:
Indian Institute of Forest Management.</t>
  </si>
  <si>
    <t>http://earthmind.net/values/docs/valuation-forests-himachal.PDF</t>
  </si>
  <si>
    <t>The principle objective of this study is to generate economic value of various goods &amp;
services provided by the Himachal Forests. It recognizes the multi-stakeholders,
multisectoral contribution of forests through their multiple values.
The values that accrue to various stakeholders &amp; sectors are in the form of
direct consumptive benefits like timber, fodder, fuelwood, NTFPs; direct
non-consumptive benefits like ecotourism &amp; recreational and indirect
benefits like watershed functions, carbon sinks, micro-climate,
biodiversity &amp; employment. The study highlights that there values though
provided to various users but go completely unrecorded in the state’s
accounting system. Such an approach reflects market and a policy failure
which either depresses the value of forest goods and services, or makes
other land uses more profitable.
The objectives of forest management have changed globally &amp; there is an urgent need
to recognize ecological contribution of forests in the economic development of the
state. Himachal Pradesh having the locational advantage (being the hill state which
serves as a major watershed to numerous river &amp; rural and urban areas) and its 66%
geographical area under forests, plays a pivotal role in the regional &amp; global
economy. But the contribution it makes through its forests to various stakeholders &amp;
sectors is seldomly acknowledged. Thus , this study highlights the need for sustainable
management of forests which is possible only when the policy makers &amp; planners
understand the real worth of the forest stock . Likewise, the current study first takes
account of the physical wealth of Himachal forests; uses appropriate valuation
techniques &amp; draws from studies conducted in forest valuation in India and similar
countries to provide an extensive estimate of economic value of Himachal forests.
The study claims no precision as it based on readily available data and no primary
survey was conducted for ground truthing of the economic values so generated rather
it recommends a detailed follow up study for the same.</t>
  </si>
  <si>
    <t>Direct use products (fodder, fuelwood, timber, etc.)</t>
  </si>
  <si>
    <t>India</t>
  </si>
  <si>
    <t xml:space="preserve"> Himachal Pradesh</t>
  </si>
  <si>
    <t>14346 ha forest</t>
  </si>
  <si>
    <t>forest use for livelihoods</t>
  </si>
  <si>
    <t>Rs/ha/a (Indian Rupees) total direct consumptive benefits of forests (fodder, fuelwood, timber,  etc.)</t>
  </si>
  <si>
    <t>Total economic value</t>
  </si>
  <si>
    <t>Ecotourism</t>
  </si>
  <si>
    <t>forest use for ecotourism</t>
  </si>
  <si>
    <t>Rs/ha/a (Indian Rupees) total benefits of forests for ecotourism</t>
  </si>
  <si>
    <t>Watershed services (water quality)</t>
  </si>
  <si>
    <t>forest value for watershed services (water quality)</t>
  </si>
  <si>
    <t>Rs/ha/a (Indian Rupees) total benefits of forests for watershed services (water quality)</t>
  </si>
  <si>
    <t>Microclimate</t>
  </si>
  <si>
    <t>forest value for microclimate</t>
  </si>
  <si>
    <t>Rs/ha/a (Indian Rupees) total benefits of forests for micor-climatic services</t>
  </si>
  <si>
    <t>Carbon sink</t>
  </si>
  <si>
    <t>forest value for  carbon sink</t>
  </si>
  <si>
    <t>Rs/ha/a (Indian Rupees) total benefits of forest as carbon sink</t>
  </si>
  <si>
    <t>Biodiversity (endangered species)</t>
  </si>
  <si>
    <t>forest value for biodiversity (endangered species)</t>
  </si>
  <si>
    <t>Rs/ha/a (Indian Rupees) total benefits of forest for biodiversity (endangered species)</t>
  </si>
  <si>
    <t>Employment</t>
  </si>
  <si>
    <t>forest value for employment</t>
  </si>
  <si>
    <t>Rs/ha/a (Indian Rupees) total benefits of forest for employment</t>
  </si>
  <si>
    <t>Tobias, D. and Mendelsohn, R. (1991). Valuing ecotourism in a tropical
rain-forest reserve. Ambio, 20(2), 91–93.</t>
  </si>
  <si>
    <t>https://www.jstor.org/stable/4313783</t>
  </si>
  <si>
    <t>This study measures the value of ecotourism at a tropical rain-forest site in Costa Rica using the travel cost method. By observing travel behavior, the study reveals that Costa Rican visitors are willing to pay considerably for the experience of visiting the site. The present value of the site per hectare, based on domestic and foreign use alone, is found to be 1-2 magnitudes greater than the purchase price currently paid by the reserve for acquisition of new lands. This estimate does not include other potential preservation values such as harvesting of commodities (fruit, latex, etc.), protection of watersheds, or protection of wildlife habitat and rare species.</t>
  </si>
  <si>
    <t>Ecotourism (Costa Rican nationals)</t>
  </si>
  <si>
    <t>Monteverde Cloud Forest Biological Reserve (MCFR)</t>
  </si>
  <si>
    <t>10 000 ha</t>
  </si>
  <si>
    <t xml:space="preserve">US$/visit by Costa Rican nationals (domestic tourists) </t>
  </si>
  <si>
    <t>per visit</t>
  </si>
  <si>
    <t>Distance is converted into currency using average cost per km estimates. We estimate that USD 0.15 per km is a reasonable measure of the travel costs in Costa Rica in 1988. This estimate in- cludes out-of-pocket costs, a fraction of fixed costs, and the value of travel time (8).
The linear demand functions estimated in Table 1 suggest that visitation would drop to zero only at distances of 328 km and 347 km, respectively, for the two regressions. At the presumed USD .15 per km, this implies a maximum price (PM) per visit of USD 49 and USD 52, respectively. Domestic vis- itation would drop off to zero only if the price per visit exceeded USD 50.
Given that there are about 3000 Costa Rican visitors per year, the site is worth about USD 35 per domestic visit.</t>
  </si>
  <si>
    <t>Travel cost</t>
  </si>
  <si>
    <t>A total of 755 of approximately 3000 domestic visitors entered the drawing in 1988.</t>
  </si>
  <si>
    <t>US$/a value of ecotourism of the Reserve from tourists from Costa Rica (domestic tourism)</t>
  </si>
  <si>
    <t>Menkaus, S., &amp; Lober, D. J. (1996). International ecotourism and the
valuation of tropical rainforests in Costa Rica. Journal of Environmental
Management, 47, 1–10.</t>
  </si>
  <si>
    <t>http://studentresearch.wcp.muohio.edu/morefeb03/costarica/costa_rica_tourism.pdf</t>
  </si>
  <si>
    <t>Tropical rainforests have many values beyond the timber they hold and their
potential as sites for agriculture and cattle grazing. This study examined one of
these additional values, rainforests as places for ecotourism. The study
determined the value that tourists from the U.S. place on Costa Rican
rainforests as ecotourism destinations, using the Monteverde Cloud Forest
Reserve as a sampling site for tourism to Costa Rica’s protected areas. The
valuation method used was the travel cost model, a non-market valuation
approach which uses travel expenses as a proxy for the value of the park. Data
were collected by a survey of 240 U.S. tourists. This study found that the value
placed by U.S. ecotourists on visiting Costa Rican rainforests was $1150 per
visit. This value can be used in policy making to better assess all the alternative
land uses available.</t>
  </si>
  <si>
    <t>Ecotourism (US tourists)</t>
  </si>
  <si>
    <t xml:space="preserve">US$/visit by US nationals </t>
  </si>
  <si>
    <t>Individuals were asked to indicate information
about the cost of their airfare and in-country travel expenses as well as
socio-economic variables such as age, income and education. In addition, they were
asked to indicate other destinations they had visited or would visit in Costa Rica.</t>
  </si>
  <si>
    <t>The response rate was extremely high with less than 5% of those asked to complete
the survey refusing to respond. Of the 240 U.S. tourists interviewed, 176 were able
to provide complete travel expense information.</t>
  </si>
  <si>
    <t>1990 (These surveys were conducted over a 3-month period from June to August 1990.)</t>
  </si>
  <si>
    <t>US$/a value of ecotourism of the Reserve from US tourists</t>
  </si>
  <si>
    <t>Lao PDR</t>
  </si>
  <si>
    <t>United Kingdom</t>
  </si>
  <si>
    <t>Horton, B., Colarullo, G., Bateman, I. J., &amp; Peres, C. A. (2003).
Evaluating non-user willingness to pay for a large-scale conservation
program in Amazonia: a UK/Italian contingent valuation study.
Environmental Conservation, 30, 139–146.</t>
  </si>
  <si>
    <t>http://journals.cambridge.org/action/displayAbstract?fromPage=online&amp;aid=164171</t>
  </si>
  <si>
    <t xml:space="preserve">Contingent valuation (CV) is a popular method in economics for eliciting individuals' preferences for non-market environmental resources, but very few attempts have been made to apply it to distant environmental goods of global importance. This paper reports the results of a CV study in the UK and Italy, which evaluated non-users' willingness to pay for the implementation of a proposed programme of protected areas in Brazilian Amazonia. The main focus of the survey was the wealth of biodiversity in the region proposed for protection and the ecosystem services provided by such areas. Taking both countries together, respondents were willing to pay, on average, £30 (US$ 45.60) per household per annum to fund the implementation of a protection programme covering 5% of Brazilian Amazonia and £39 (US$ 59.28) per household per annum to fund a 20% programme. Aggregated across households, an annual fund to conserve 5% of Brazilian Amazonia as strictly protected areas could yield around £600 million (US$ 912 million) in the UK and a similar amount in Italy. It should be noted that respondents appeared to show a high degree of uncertainty in the bid decision process for such an unfamiliar and distant good, leading to questions as to the validity and reliability of results. Nevertheless, responses were non-random and systematically related to a range of socio-economic characteristics and attitudinal variables. Thus initiatives such as international financial transfers from wealthy developed countries to support the protection of threatened areas of global significance could attract widespread support in those countries.
</t>
  </si>
  <si>
    <t>Amazon</t>
  </si>
  <si>
    <t>190000 km2</t>
  </si>
  <si>
    <t xml:space="preserve">£/household/a WTP by UK citizens for 5% conservation of Amazon (Brazil); Method: question for WTP for 5% conservation was first, question for WTP for 20% conservation was second.
Min-Max: values of 95% Confidence Interval </t>
  </si>
  <si>
    <t xml:space="preserve">5% target: A scheme to protect 5% of Brazilian Amazonia, roughly the extent of the existing network of protected areas already in place, around 190 000 km2. 
</t>
  </si>
  <si>
    <t>The final section of the questionnaire gathered information
on respondents’ socio-economic and demographic characteristics.
The full questionnaire can be found in Horton et al.
(2002).</t>
  </si>
  <si>
    <t>non-users WTP for conservation</t>
  </si>
  <si>
    <t>This paper reports the results of a CV study in the UK and Italy, which evaluated non-users’ willingness to pay for the implementation of a proposed programme of protected areas in Brazilian Amazonia.
Payment vehicle: an EU-wide tax was considered most appropriate given the more serious problems of other approaches and the need to maintain a consistent approach in both countries</t>
  </si>
  <si>
    <t>Question for WTP for 5% conservation was first, question for WTP for 20% conservation was second;
After extensive pre-testing and piloting, we opted for a
payment ladder approach (Rowe et al. 1996). Respondents
were presented with a range of monetary amounts and asked
to tick those they would be willing to pay to ensure the
implementation of the relevant programme, leave blank those
they were uncertain about, and cross the first amount they
definitely would not pay. This method has the advantage of
taking into account the uncertainty in bid levels, which we
expected to be fairly prominent in this study, more effectively
than other methods. 
Half the sample was asked their WTP
for the implementation of the 5% scheme first (part-whole
subsample), followed by their WTP for the 20% scheme, and
vice versa for the other half (whole-part subsample). The
purpose of this was to minimize the possibility of embedding
effects, where respondents were insensitive to the scope of
the good and stated similar WTP amounts regardless of the
amount under consideration (Kahneman &amp; Knetsch 1992).
The relationship between WTP and scale of programme
was established by analysing responses to the two scenarios.
WTP bids were also regressed against a number of socioeconomic
and attitudinal variables using ordinary least
squares (OLS) and Tobit estimation techniques (Greene
1999), the latter being undertaken since it explicitly incorporates
the fact that we could not get negative WTP bids. To
facilitate bid curve analysis, modelling its natural logarithm
controlled for the positive skew of the WTP distribution.
The bid function was arrived at using stepwise regression
techniques (Greene 1999), starting with all potential explanatory
variables, eliminating that of least significance,
re-estimating the model, and so on until all remaining variables
were significant at the 95% level. Truncation of bids
was also undertaken to investigate how mean WTP was
affected by bids at the highest end of the scale (Bateman et al.
1995).</t>
  </si>
  <si>
    <t>103 in UK.
In UK and Italy: A total of 442 individuals were approached and 407 interviews were completed during
July and August 2000, a response rate over 91%, which is
high for such a study (Mitchell &amp; Carson 1989).</t>
  </si>
  <si>
    <t>non-users in UK and Italy</t>
  </si>
  <si>
    <t>760000 km2</t>
  </si>
  <si>
    <t xml:space="preserve">£/household/a WTP by UK citizens for 20% conservation of Amazon (Brazil); Method: question for WTP for 5% conservation was first, question for WTP for 20% conservation was second.
Min-Max: values of 95% Confidence Interval </t>
  </si>
  <si>
    <t>20% target: A hypothetical conservation target of fully implemented protected areas representing all major river basins and one fifth (20%) of the entire region (around 760 000 km2).</t>
  </si>
  <si>
    <t xml:space="preserve">£/household/a WTP by Italian citizens for 5% conservation of Amazon (Brazil); Method: question for WTP for 5% conservation was first, question for WTP for 20% conservation was second.
Min-Max: values of 95% Confidence Interval </t>
  </si>
  <si>
    <t>108 in Italy.
In UK and Italy: A total of 442 individuals were approached and 407 interviews were completed during
July and August 2000, a response rate over 91%, which is
high for such a study (Mitchell &amp; Carson 1989).</t>
  </si>
  <si>
    <t xml:space="preserve">£/household/a WTP by Italian citizens for 20% conservation of Amazon (Brazil); Method: question for WTP for 5% conservation was first, question for WTP for 20% conservation was second.
Min-Max: values of 95% Confidence Interval </t>
  </si>
  <si>
    <t xml:space="preserve">£/household/a WTP by UK and Italian citizens (combined average) for 5% conservation of Amazon (Brazil); Method: question for WTP for 5% conservation was first, question for WTP for 20% conservation was second.
Min-Max: values of 95% Confidence Interval </t>
  </si>
  <si>
    <t>211 in UK and Italy.
In UK and Italy: A total of 442 individuals were approached and 407 interviews were completed during
July and August 2000, a response rate over 91%, which is
high for such a study (Mitchell &amp; Carson 1989).</t>
  </si>
  <si>
    <t xml:space="preserve">£/household/a WTP by UK and Italian citizens (combined average) for 20% conservation of Amazon (Brazil); Method: question for WTP for 5% conservation was first, question for WTP for 20% conservation was second.
Min-Max: values of 95% Confidence Interval </t>
  </si>
  <si>
    <t xml:space="preserve">£/household/a WTP by UK citizens for 20% conservation of Amazon (Brazil); Method: question for WTP for 20% conservation was first, question for WTP for 5% conservation was second.
Min-Max: values of 95% Confidence Interval </t>
  </si>
  <si>
    <t>Question for WTP for 20% conservation was first, question for WTP for 5% conservation was second;
After extensive pre-testing and piloting, we opted for a
payment ladder approach (Rowe et al. 1996). Respondents
were presented with a range of monetary amounts and asked
to tick those they would be willing to pay to ensure the
implementation of the relevant programme, leave blank those
they were uncertain about, and cross the first amount they
definitely would not pay. This method has the advantage of
taking into account the uncertainty in bid levels, which we
expected to be fairly prominent in this study, more effectively
than other methods. 
Half the sample was asked their WTP
for the implementation of the 5% scheme first (part-whole
subsample), followed by their WTP for the 20% scheme, and
vice versa for the other half (whole-part subsample). The
purpose of this was to minimize the possibility of embedding
effects, where respondents were insensitive to the scope of
the good and stated similar WTP amounts regardless of the
amount under consideration (Kahneman &amp; Knetsch 1992).
The relationship between WTP and scale of programme
was established by analysing responses to the two scenarios.
WTP bids were also regressed against a number of socioeconomic
and attitudinal variables using ordinary least
squares (OLS) and Tobit estimation techniques (Greene
1999), the latter being undertaken since it explicitly incorporates
the fact that we could not get negative WTP bids. To
facilitate bid curve analysis, modelling its natural logarithm
controlled for the positive skew of the WTP distribution.
The bid function was arrived at using stepwise regression
techniques (Greene 1999), starting with all potential explanatory
variables, eliminating that of least significance,
re-estimating the model, and so on until all remaining variables
were significant at the 95% level. Truncation of bids
was also undertaken to investigate how mean WTP was
affected by bids at the highest end of the scale (Bateman et al.
1995).</t>
  </si>
  <si>
    <t>110 in UK.
In UK and Italy: A total of 442 individuals were approached and 407 interviews were completed during
July and August 2000, a response rate over 91%, which is
high for such a study (Mitchell &amp; Carson 1989).</t>
  </si>
  <si>
    <t xml:space="preserve">£/household/a WTP by UK citizens for 5% conservation of Amazon (Brazil); Method: question for WTP for 20% conservation was first, question for WTP for 5% conservation was second.
Min-Max: values of 95% Confidence Interval </t>
  </si>
  <si>
    <t xml:space="preserve">£/household/a WTP by Italian citizens for 20% conservation of Amazon (Brazil); Method: question for WTP for 20% conservation was first, question for WTP for 5% conservation was second.
Min-Max: values of 95% Confidence Interval </t>
  </si>
  <si>
    <t>83 in Italy.
In UK and Italy: A total of 442 individuals were approached and 407 interviews were completed during
July and August 2000, a response rate over 91%, which is
high for such a study (Mitchell &amp; Carson 1989).</t>
  </si>
  <si>
    <t xml:space="preserve">£/household/a WTP by Italian citizens for 5% conservation of Amazon (Brazil); Method: question for WTP for 20% conservation was first, question for WTP for 5% conservation was second.
Min-Max: values of 95% Confidence Interval </t>
  </si>
  <si>
    <t xml:space="preserve">£/household/a WTP by UK and Italian citizens (combined average) for 20% conservation of Amazon (Brazil); Method: question for WTP for 20% conservation was first, question for WTP for 5% conservation was second.
Min-Max: values of 95% Confidence Interval </t>
  </si>
  <si>
    <t>193 in UK and Italy.
In UK and Italy: A total of 442 individuals were approached and 407 interviews were completed during
July and August 2000, a response rate over 91%, which is
high for such a study (Mitchell &amp; Carson 1989).</t>
  </si>
  <si>
    <t xml:space="preserve">£/household/a WTP by UK and Italian citizens (combined average) for 5% conservation of Amazon (Brazil); Method: question for WTP for 20% conservation was first, question for WTP for 5% conservation was second.
Min-Max: values of 95% Confidence Interval </t>
  </si>
  <si>
    <t>UK</t>
  </si>
  <si>
    <t>Brazil (WTP from UK)</t>
  </si>
  <si>
    <t>Brazil (WTP from Italia)</t>
  </si>
  <si>
    <t>Brazil (WTP from UK and Italia)</t>
  </si>
  <si>
    <t>Year</t>
  </si>
  <si>
    <t>World Bank 2016: http://data.worldbank.org/indicator/FP.CPI.TOTL
Consumer price index reflects changes in the cost to the average consumer of acquiring a basket of goods and services that may be fixed or changed at specified intervals, such as yearly. The Laspeyres formula is generally used. Data are period averages.</t>
  </si>
  <si>
    <t>US$ value of forest lost due to deforestation for provision of water for drinking and use in industry over the period of 2000-2030 at 4% discount rate (difference between scenario (1) 'conservation scenario' and scenario (2) 'deforestation scenario'). Own calculation for the purpose of this database.</t>
  </si>
  <si>
    <t>Scenario (1) the ‘conservation’ scenario, implying that protection of the rainforest is strictly enforced and that logging will be excluded as an economic activity;</t>
  </si>
  <si>
    <t>Scenario (1) 'conservation' subtracted from scenario (2) ‘deforestation’ (implying a continuation of the current trend of clear-cutting). Own calculation for the purpose of this database.</t>
  </si>
  <si>
    <t>Scenario (1) the ‘conservation’ scenario,
implying that protection of the rainforest is strictly
enforced and that logging will be excluded as an
economic activity;</t>
  </si>
  <si>
    <t>Market price for drinking and industrial use; modelling.</t>
  </si>
  <si>
    <t>Market price of fish; modelling.</t>
  </si>
  <si>
    <t>Avoided damage cost from floods, market price; modelling.</t>
  </si>
  <si>
    <t>Market price of agricultural products; modelling.</t>
  </si>
  <si>
    <t xml:space="preserve">Market price of electricity; modelling. </t>
  </si>
  <si>
    <t>WTP and Market price; modelling.</t>
  </si>
  <si>
    <t>WTP; modelling.</t>
  </si>
  <si>
    <t>Marginal damage cost per t of CO2 according to IPCC; modelling.</t>
  </si>
  <si>
    <t>Avoided damage cost from fires; modelling.</t>
  </si>
  <si>
    <t>Surrogate market price; modelling.</t>
  </si>
  <si>
    <t>Market price of electricity; modelling.</t>
  </si>
  <si>
    <t>Surrogate market price, deducting the costs of harvest; modelling.</t>
  </si>
  <si>
    <t>TEV - total economic value based on surrogate of all assumptions for ecosystem service valuation (see each ecosystem service in this study); modelling.</t>
  </si>
  <si>
    <t xml:space="preserve">Gute Qualität, Erklärung der Herleitung der Werte nicht ganz transparent. </t>
  </si>
  <si>
    <t xml:space="preserve">Jahr: </t>
  </si>
  <si>
    <t>Version:</t>
  </si>
  <si>
    <t>2.0</t>
  </si>
  <si>
    <t xml:space="preserve">Datum: </t>
  </si>
  <si>
    <t>Lienhoop, N., Völker, M. (2016): Preference refinement in deliberative choice experiments for ecosystem service valuation. Land Econ 92(3): 555-577.</t>
  </si>
  <si>
    <t>keine Bewertung, Wertschöpfungsanalyse</t>
  </si>
  <si>
    <t>Artenschutzprogramm 1 (Verhinderung des Artenrückgangs von 690 auf 210 Arten + Wegfall Acker, Grünland, Brache)</t>
  </si>
  <si>
    <t>Artenschutzprogramm 2 (Verhinderung des Artenrückgangs von 690 auf 590 Arten + Wegfall Acker)</t>
  </si>
  <si>
    <t>Artenschutzprogramm 1 (Verhinderung Artenrückgang 590 auf 210 Arten + Wegfall Grünland &amp; Brache)</t>
  </si>
  <si>
    <t>Artenschutzprogramm 2 (Ausweitung Artenzahl 590 auf 690 Arten + Etablierung Acke)</t>
  </si>
  <si>
    <t>Trinkwasserprogramm 1 (von Nitrat-Grenzwertüberschreitung [50mg/l] auf Grenzwerteinhaltung)</t>
  </si>
  <si>
    <t>Trinkwasserprogramm 2 (von Nitrat-Grenzwerteinhaltung auf Richtwerteinhaltung [25mg/l])</t>
  </si>
  <si>
    <t>Trinkwasserprogramm 3 (wie 1, aber durch Reinigung statt Landwirtschaft)</t>
  </si>
  <si>
    <t>Trinkwasserprogramm 4 (wie 2, aber durch Reinigung statt Landwirtschaft)</t>
  </si>
  <si>
    <t>Henseleit, M. (2006). Möglichkeiten der Berücksichtigung der Nachfrage der Bevölkerung nach Biodiversität am Beispiel von Grünland in Nordrhein-Westfalen bei der Ausgestaltung eines ergebnisorientierten Honorierungskonzepts im Rahmen des Vertragsnaturschutzes. Göttingen: Cuvillier Verlag.</t>
  </si>
  <si>
    <t>regionale Bevölkerung</t>
  </si>
  <si>
    <t>€/HH/a für "Erhaltung ökologisch bedeutsamer Wiesen"</t>
  </si>
  <si>
    <t>face-to-face-Interviews; angegebene Werte unter Nichtberücksichtigung extremer WTPs (200+ €)</t>
  </si>
  <si>
    <t>Abfrage der Zahlungsbereitschaft für ein nicht näher spezifiziertes Programm zum Erhalt von ökologisch wertvollen Wiesen in NRW</t>
  </si>
  <si>
    <t>umfangreiche und gut dokumentierte Studie, aber keine Veränderung bewertet</t>
  </si>
  <si>
    <t>Befragung: Bonn, Rhein-Sieg-Kreis, Kreis Euskirchen; bewertetes Programm: NRW</t>
  </si>
  <si>
    <t>gute Quelle von N-Eintrag-Minderungskosten</t>
  </si>
  <si>
    <t>Peatlands</t>
  </si>
  <si>
    <t>Dry habitats</t>
  </si>
  <si>
    <t>Ergebnisse aus Table 6 der Publikation (auf Gesamtbevölkerung hochskalierte Gesamt-WTPs für Einzelprogramm) korrigiert um embedding effect und auf ha umgerechnet (s. Datenblatt Meyerhoff et al 2012 Umrechnung)</t>
  </si>
  <si>
    <t>€/HH/a für Anstieg von 60% Selbstversorgung auf 100 %</t>
  </si>
  <si>
    <t>irrelevantes Ökosystem</t>
  </si>
  <si>
    <t>Grunewald, K., Syrbe, R.-U., Renner, C. (2012). ANALYSE DER ÄSTHETISCHEN UND MONETÄREN WERTSCHÄTZUNG DER LANDSCHAFT AM ERZGEBIRGSKAMM DURCH TOURISTEN. GeoÖko XXIII, pp. 34-65.</t>
  </si>
  <si>
    <t>In der Region Eibenstock-Carlsfeld im sächsischen Westerzgebirge wurde zwischen 2009 und 2010 eine Befragung von Besuchern und touristischen Dienstleistern zur Wertschätzung der Landschaft durchgeführt. Erfragt wurden qualitative Landschaftsbildeigenschaften, -präferenzen sowie die Reisegründe, Reisekosten und die Bereitschaft, finanziell zur Erhaltung des Landschaftsbildes beizutragen. Darauf wendeten wir die Monetarisierungsansätze der Reisekostenmethode und Zahlungsbereitschaftsanalyse an. Die Studie basiert auf einer Face-to-Face-Befragung von 95 Sommer- und 105 Wintertouristen, womit indirekt Reisekosten von insgesamt 584 Personen erfasst werden konnten. Das Ziel bestand in der Analyse und monetären Bewertung konkreter sozio-kultureller Ökosystemdienstleistungen als Grundlage planerischer und politischer Abwägungen im Landschaftsmanagement. Die ästhetische Landschaftswahrnehmung der Touristen in der Region wird insbesondere von sichtbaren naturnahen Landschaftselementen (Wald, Gewässer, etc.) sowie von deren harmonischem Zusammenspiel beeinflusst. Die Landschaft ist ein wesentliches Anreisemotiv für Besucher, pro Jahr werden dafür rd. 5,5 Mio. € an Reisekosten aufgewendet (hochgerechnet auf die Gesamtzahl der Touristen in der betrachteten Region). Darüber hinaus wären die Besucher (hypothetisch) bereit, 170 T€ pro Jahr zusätzlich für Schutz und Entwicklung der Natur zu zahlen. Dies drückt eine hohe Wertschätzung für öffentliche Güter und Leistungen aus, die es in Planungen stärker zu berücksichtigen gilt.</t>
  </si>
  <si>
    <t>Eibenstock-Carlsfeld</t>
  </si>
  <si>
    <t>Heckenlandschaften, Hochmoore, Berg- und Feuchtwiesen</t>
  </si>
  <si>
    <t>2009/2010</t>
  </si>
  <si>
    <t>geschlossene Fragen</t>
  </si>
  <si>
    <t>Zahlungsbereitschaftsabfrage</t>
  </si>
  <si>
    <t>Sommertouristen</t>
  </si>
  <si>
    <t>Wintertouristen</t>
  </si>
  <si>
    <t>€/Kopf/Tag</t>
  </si>
  <si>
    <t>€/Besuch</t>
  </si>
  <si>
    <t>kleine Stichprobe</t>
  </si>
  <si>
    <t>kleine Stichprobe, unklar, wofür konkret die WTP</t>
  </si>
  <si>
    <t>direkte WTP-Abfrage bez. vorher durch Befragten spezifizierter Landschaftsverbesserung (payment vehicle: Kurtaxe)</t>
  </si>
  <si>
    <t>Marggraf, R., Raupach, K., Sauer, U. (2015). Folgenabschätzung inklusive Kosten-Nutzen-Analyse eines Maßnahmenvorschlags „Gewässerrandstreifen“  in Niedersachsen im Rahmen der Meeresstrategie-Rahmenrichtlinie.</t>
  </si>
  <si>
    <t>nur Benefit-Transfer</t>
  </si>
  <si>
    <t>einige nützliche Daten zur Stickstoffrückhalt durch Gewässerrandstreifen</t>
  </si>
  <si>
    <t>Kennel, M. (2004). Vorbeugender Hochwasserschutz durch Wald und Forstwirtschaft in Bayern: Ergebnisse eines Demonstrationsvorhabens. München: Bayerische Landesanstalt für Wald und Forstwirtschaft.</t>
  </si>
  <si>
    <t>Bayern</t>
  </si>
  <si>
    <t>€/m3 Rückhalteleistung</t>
  </si>
  <si>
    <t>Ersatzkosten auf Basis verschiedener anderer Studien abgeleitet (best guess)</t>
  </si>
  <si>
    <t>nahe Gewässern lebende Bevölkerung</t>
  </si>
  <si>
    <t>€/ha/a Zahlung für Naturschutz auf Vertragsnaturschutzflächen im Rahmen von ELER im Jahr 2010 in Deutschland (Quelle: Freese 2012, Tabelle 3, S. 72)</t>
  </si>
  <si>
    <t>€/ha/a Zahlung für Tierschutzmaßnahme (nur Grünlandbeweidung) für Naturschutz auf Vertragsnaturschutzflächen im Rahmen von ELER im Jahr 2010 in Deutschland (Quelle: Freese 2012, Tabelle 5, S. 74)</t>
  </si>
  <si>
    <t>€/ha/a Zahlungen für Förderung genetischer Ressourcen (z. B. alte Nutztierrassen) für Naturschutz auf Vertragsnaturschutzflächen im Rahmen von ELER im Jahr 2010 in Deutschland (Quelle: Freese 2012, Tabelle 5, S. 74)</t>
  </si>
  <si>
    <t>€/ha/a Zahlungen für Natura 2000 und Wasserrahmenrichtlinie WRRL für Naturschutz auf Vertragsnaturschutzflächen im Rahmen von ELER im Jahr 2010 in Deutschland (Quelle: Freese 2012, Tabelle 5, S. 74)</t>
  </si>
  <si>
    <t>Hirschfeld, J., Weller, P., Sagebiel, J., Elsasser, P. (2016): Ökonomische Bewertung von Ökosystemleistungen der Landnutzung. In: Fick, J., Gömann, H. (Hrsg.) (2016): Wechselwirkungen zwischen Landnutzung und Klimawandel. Heidelberg et al.: Springer</t>
  </si>
  <si>
    <t>weitgehend repräsentativ, nur bei Einkommen und Bildungsstand leichte Abweichung nach oben</t>
  </si>
  <si>
    <t>vor CE Abfrage der Landschaftsnutzung, danach Landschaftspräferenzen und Einstellung zur Landnutzung, soziodemografische Fragen; Bewertung konstruierter Landschaften mit Annahme, im Umkreis von ca. 15 km vorhanden</t>
  </si>
  <si>
    <t>Choice Experiment; 6 verschiedene Fragebogenversionen (Wald, Landwirtschaft, generelle Landschaft mit je zwei Versionen); über Internet-Panel; payment vehicle "Finanzieller Jahresbeitrag zum Landschaftsfonds"</t>
  </si>
  <si>
    <t>Veränderungen innerhalb des gegebenen Biotoptyps</t>
  </si>
  <si>
    <t>hochwertige Studie</t>
  </si>
  <si>
    <t>Waldanteil an der Landschaft</t>
  </si>
  <si>
    <t>Choice experiments have gained considerable popularity in ecosystem service valuation. In a one-shot survey respondents are faced with a strenuous task asking them to discover and monetize their preferences for often unfamiliar ecosystem services in a previously unknown hypothetical market situation. We present a deliberative choice experiment that aims to generate well-rationalized value estimates for policy advice. Two aspects of deliberation—discussion and time to reflect—are examined in terms of their effect on preference refinement. We find more comprehensive choice motives after deliberation, as well as indications for preference adjustment and a slight increase in choice certainty.</t>
  </si>
  <si>
    <t>Feldgrößen</t>
  </si>
  <si>
    <t>Grünlandanteil</t>
  </si>
  <si>
    <t>€/Kopf/a für Erhöhung um 10%</t>
  </si>
  <si>
    <t>€/Kopf/a für Halbierung</t>
  </si>
  <si>
    <t>€/Kopf/a für Vogelindikator auf 85 Punkte</t>
  </si>
  <si>
    <t>€/Kopf/a für Grünlandanteil auf 10%</t>
  </si>
  <si>
    <t>-34</t>
  </si>
  <si>
    <t>Waldanteil</t>
  </si>
  <si>
    <t>Unterwuchs</t>
  </si>
  <si>
    <t>Nadelbaumanteil</t>
  </si>
  <si>
    <t>Erntealter</t>
  </si>
  <si>
    <t>€/Kopf/a für Verdopplung</t>
  </si>
  <si>
    <t>-30</t>
  </si>
  <si>
    <t>€/Kopf/a für Vogelindikator auf 105 Punkte</t>
  </si>
  <si>
    <t>€/Kopf/a für 70%</t>
  </si>
  <si>
    <t>€/Kopf/a für +20 Jahre</t>
  </si>
  <si>
    <t>€/Kopf/a für Erhöhung um 10% (Stichprobe 1)</t>
  </si>
  <si>
    <t>€/Kopf/a für Halbierung (Stichprobe 1)</t>
  </si>
  <si>
    <t>€/Kopf/a für Verdopplung (Stichprobe 1)</t>
  </si>
  <si>
    <t>€/Kopf/a für Erhöhung um 10% (Stichprobe 2)</t>
  </si>
  <si>
    <t>€/Kopf/a für Halbierung (Stichprobe 2)</t>
  </si>
  <si>
    <t>€/Kopf/a für Verdopplung (Stichprobe 2)</t>
  </si>
  <si>
    <t>-80,32</t>
  </si>
  <si>
    <t>-45,31</t>
  </si>
  <si>
    <t>-40,96</t>
  </si>
  <si>
    <t>-68,67</t>
  </si>
  <si>
    <t>-124,48</t>
  </si>
  <si>
    <t>ungenutzte Waldflächen</t>
  </si>
  <si>
    <t>exotische Arten</t>
  </si>
  <si>
    <t>€/Kopf/a für 0%</t>
  </si>
  <si>
    <t>-91,99</t>
  </si>
  <si>
    <t>€/Kopf/a für Rückgang um 10% (Stichprobe 2)</t>
  </si>
  <si>
    <t>€/Kopf/a für Rückgang um 10% (Stichprobe 1)</t>
  </si>
  <si>
    <t>-53,87</t>
  </si>
  <si>
    <t>-38,13</t>
  </si>
  <si>
    <t>-59,11</t>
  </si>
  <si>
    <t>-33,58</t>
  </si>
  <si>
    <t>-182,35</t>
  </si>
  <si>
    <t>Gesamtstudie: 8800</t>
  </si>
  <si>
    <t>Gesamtstudie: 8801</t>
  </si>
  <si>
    <t>Gesamtstudie: 8802</t>
  </si>
  <si>
    <t>Gesamtstudie: 8803</t>
  </si>
  <si>
    <t>Gesamtstudie: 8804</t>
  </si>
  <si>
    <t>Gesamtstudie: 8806</t>
  </si>
  <si>
    <t>Gesamtstudie: 8807</t>
  </si>
  <si>
    <t>Gesamtstudie: 8808</t>
  </si>
  <si>
    <t>Gesamtstudie: 8809</t>
  </si>
  <si>
    <t>Gesamtstudie: 8810</t>
  </si>
  <si>
    <t>Gesamtstudie: 8811</t>
  </si>
  <si>
    <t>Gesamtstudie: 8814</t>
  </si>
  <si>
    <t>Gesamtstudie: 8815</t>
  </si>
  <si>
    <t>Gesamtstudie: 8817</t>
  </si>
  <si>
    <t>Gesamtstudie: 8818</t>
  </si>
  <si>
    <t>Gesamtstudie: 8819</t>
  </si>
  <si>
    <t>Gesamtstudie: 8820</t>
  </si>
  <si>
    <t>Gesamtstudie: 8821</t>
  </si>
  <si>
    <t>Gesamtstudie: 8822</t>
  </si>
  <si>
    <t>Gesamtstudie: 8823</t>
  </si>
  <si>
    <t>Gesamtstudie: 8825</t>
  </si>
  <si>
    <t>Gesamtstudie: 8826</t>
  </si>
  <si>
    <t>nur statistisch signifikante Werte aufgenommen</t>
  </si>
  <si>
    <t>Deutschland, Brandenburg / Sachsen-Anhalt</t>
  </si>
  <si>
    <t>Fallbeispiele im UNESCO-Biosphärenreservat Flusslandschaft Elbe</t>
  </si>
  <si>
    <t>Auenwald</t>
  </si>
  <si>
    <t>Denitrifikationsraten je Landnutzung und Bodentyp; Phosphorretentionsraten in Abhängigkeit von Landnutzungsklassen (Rauhigkeiten)</t>
  </si>
  <si>
    <t>6 € pro reduzierten kg Stickstoff; 60 € pro reduzierten kg Phosphor</t>
  </si>
  <si>
    <t>Für alle im Projekt betrachteten ÖSL wurde eine KNA für den Zeitraum von 50 und 100 Jahren vorgenommen</t>
  </si>
  <si>
    <t>1% und 3%</t>
  </si>
  <si>
    <t>BB/AD</t>
  </si>
  <si>
    <t>Vergrößerung der Auenfläche durch Deichrückverlegungen, gezielte Extensivierung der Nutzung</t>
  </si>
  <si>
    <t>Zusätzlicher Wert der Maßnahme gegenüber Basisszenario mit nur Extensivierung</t>
  </si>
  <si>
    <t>€/ha/a bei Vergrößerung der aktiven Aue von 4748 ha auf 8494 ha (N-Retention)</t>
  </si>
  <si>
    <t>€/ha/a bei Vergrößerung der aktiven Auenfläche von 4748 auf 6426 ha (N-Retention)</t>
  </si>
  <si>
    <t>€/ha/a bei Vergrößerung der aktiven Auenfläche von 4748 auf 6426 ha (P-Retention)</t>
  </si>
  <si>
    <t>€/ha/a bei Vergrößerung der aktiven Aue von 4748 ha auf 8494 ha (P-Retention)</t>
  </si>
  <si>
    <t>Horbat, A., Meyerhoff, J., Hartje, V., Dehnhardt, A. (2016): Auenentwicklung und Auenverbund an der Unteren Mittelelbe. Endbericht des Modul 2: Erfassung und Bewertung von Ökosystemleistungen</t>
  </si>
  <si>
    <t>keine Primärstudie, entspricht Grossmann 2012</t>
  </si>
  <si>
    <t>Schweppe-Kraft, B. (2009a): Natural Capital in Germany – State and Valuation; with special reference to Biodiversity. In: Döring, R. (Hrsg.): Sustainability, natural capital and nature conservation. Marburg. Basierend auf Schweppe-Kraft, B. (1998): Monetäre Bewertung von Biotopen und ihre Anwendung bei Eingriffen in Natur und Landschaft.  Angewandte Landschaftsökologie 24. BfN, Bonn.</t>
  </si>
  <si>
    <t>Basierend auf Schweppe-Kraft, B. (1998): Monetäre Bewertung von Biotopen und ihre Anwendung bei Eingriffen in Natur und Landschaft.  Angewandte Landschaftsökologie 24. BfN, Bonn.</t>
  </si>
  <si>
    <t>Value of ecosystems essential for nature conservation in Germany calculated on the basis of the habitat eqivalency / investment model - approach. Calculation of the economic value of biodiversity on the basis of restoration costs and restoration time. 
Basierend auf Schweppe-Kraft, B. (1998): Monetäre Bewertung von Biotopen und ihre Anwendung bei Eingriffen in Natur und Landschaft.  Angewandte Landschaftsökologie 24. BfN, Bonn.</t>
  </si>
  <si>
    <t>Basierend auf bestehenden Modellen (Schweppe-Kraft, B. 1998). Beschreibung der Durchführung nicht so detailiert wie in einem Fachartikel. Werte sind für nationale Ebene hochgerechnet. Beinhalten Annahmen für benefit transfer.</t>
  </si>
  <si>
    <t>Schweppe-Kraft, B. (2016) Neukalkulation des ökonomischen Wertes von Biotopen. Bundesamt für Naturschutz (BfN). 16.08.2016 (unveröffentlichte Neukalkulation der Werte von Schweppe-Kraft 1998 mit Hilfe der Bundesweiten BfN Biotopwerttabelle 2016). Basierend auf Schweppe-Kraft, B. (1998): Monetäre Bewertung von Biotopen und ihre Anwendung bei Eingriffen in Natur und Landschaft.  Angewandte Landschaftsökologie 24. BfN, Bonn.</t>
  </si>
  <si>
    <t>unveröffentlicht</t>
  </si>
  <si>
    <t>Ästuarien</t>
  </si>
  <si>
    <t>€/ha Monetärer Wertverlust bei Reduzierung auf 0 bei Multiplikation des Verlustes an Biotopwerten mit dem durchschnittlichen monetären Wertverlustes pro Biotopwertpunkt: 3976,40 in €/ha</t>
  </si>
  <si>
    <t xml:space="preserve">FFH Lebensraumtyp Nr.  1130 </t>
  </si>
  <si>
    <t xml:space="preserve"> Monetärer Wertverlust bei Reduzierung auf 0 bei Multiplikation des Verlustes an Biotopwerten mit dem durchschnittlichen monetären Wertverlustes pro Biotopwertpunkt: 3976,40 in €/ha</t>
  </si>
  <si>
    <t>Investitionsmodell</t>
  </si>
  <si>
    <t>Ziel des „Investitionsmodells“ ist es, den monetären Wert zu ermitteln, den ein Biotop im Zielzustand erreicht. Dieser Zielzustand wird in der Regel erst nach mehreren Jahren erreicht. Die Entwicklung bis dahin kann Jahrzehnte bis Jahrhunderte dauern. Es wird angenommen, dass der Wert einer Biotopentwicklung – vom Ausgangszustand bis zum Zielzustand und darüber hinaus – mindestens so hoch ist wie der Barwert der Kosten die hierzu anfallen, bestehend aus Investitionskosten und – falls erforderlich – jährlichen Pflegekosten. Der Barwert der Investitions- und Pflegekosten ist das Wertäquivalent der Biotopentwicklung.</t>
  </si>
  <si>
    <t xml:space="preserve">Bei der Neukalkulation erfolgte die Berechnung auf der gerade dargestellten methodischen Grundlage, allerdings in modifizierter Form: 
andere Kostenbasis: Anstelle von Beispielen aus der Umsetzung der Eingriffsregelung wurden Kosten zur Umsetzung von Natura 2000 als Basis genommen;
Beschränkung auf bestimmte Biotopentwicklungen;
Reduzierung von Entwicklungszeiten (bei Wald max 100 Jahre);
Aktuelle Biotopwertpunktskala (BfN 2016);
Abweichende Bewertung von Vollverlusten und Nicht-Zielbiotopen des Naturschutzes;
Keine Transformation von Biotopwertpunkten;
der oben dargestellte Ansatz bewertet die Entwicklung eines Biotops von einem Ausgangsbiotop zu einem Zielbiotop und erfasst damit nicht den kompletten Verlust eines Biotops;
</t>
  </si>
  <si>
    <t>Atlantische Salzwiesen</t>
  </si>
  <si>
    <t>FFH Lebensraumtyp Nr.  1330</t>
  </si>
  <si>
    <t>Binnenland-Salzstellen</t>
  </si>
  <si>
    <t>FFH Lebensraumtyp Nr.  1340</t>
  </si>
  <si>
    <t>nicht relevantes Ökosystem</t>
  </si>
  <si>
    <t>Weißdünen mit Strandhafer</t>
  </si>
  <si>
    <t>FFH Lebensraumtyp Nr.  2120</t>
  </si>
  <si>
    <t>Graudünen mit krautiger Vegetation</t>
  </si>
  <si>
    <t>FFH Lebensraumtyp Nr.  2130</t>
  </si>
  <si>
    <t>Küstendünen mit Krähenbeere</t>
  </si>
  <si>
    <t>FFH Lebensraumtyp Nr.  2140</t>
  </si>
  <si>
    <t>Küstendünen mit Besenheide</t>
  </si>
  <si>
    <t>FFH Lebensraumtyp Nr.  2150</t>
  </si>
  <si>
    <t>Dünen mit Sanddorn</t>
  </si>
  <si>
    <t>FFH Lebensraumtyp Nr.  2160</t>
  </si>
  <si>
    <t>Dünen mit Kriech-Weide</t>
  </si>
  <si>
    <t>FFH Lebensraumtyp Nr.  2170</t>
  </si>
  <si>
    <t>Bewaldete Küstendünen</t>
  </si>
  <si>
    <t>FFH Lebensraumtyp Nr.  2180</t>
  </si>
  <si>
    <t>Sandheiden mit Besenheide und Ginster auf Binnendü-nen</t>
  </si>
  <si>
    <t>FFH Lebensraumtyp Nr.  2310</t>
  </si>
  <si>
    <t>Sandheiden mit Krähenbeere auf Binnendünen</t>
  </si>
  <si>
    <t>FFH Lebensraumtyp Nr. 2320</t>
  </si>
  <si>
    <t>Offene Grasflächen mit Silbergras und Straußgras auf Binnendünen</t>
  </si>
  <si>
    <t>FFH Lebensraumtyp Nr. 2330</t>
  </si>
  <si>
    <t>Sehr nährstoff- und basenarme Stillgewässer mit Strandlings-Gesellschaften</t>
  </si>
  <si>
    <t>FFH Lebensraumtyp Nr. 3110</t>
  </si>
  <si>
    <t>Nährstoffarme bis mäßig nährstoffreiche Stillgewässer mit Strandlings- oder Zwergbinsen-Gesellschaften</t>
  </si>
  <si>
    <t>FFH Lebensraumtyp Nr. 3130</t>
  </si>
  <si>
    <t>Nährstoffarme bis mäßig nährstoffreiche kalkhaltige Stillgewässer mit Armleuchteralgen</t>
  </si>
  <si>
    <t>FFH Lebensraumtyp Nr. 3140</t>
  </si>
  <si>
    <t>Natürliche und naturnahe nährstoffreiche Stillgewässer mit Laichkraut- oder Froschbiss-Gesellschaften</t>
  </si>
  <si>
    <t>FFH Lebensraumtyp Nr. 3150</t>
  </si>
  <si>
    <t>Dystrophe Stillgewässer</t>
  </si>
  <si>
    <t>FFH Lebensraumtyp Nr. 3160</t>
  </si>
  <si>
    <t>Alpine Flüsse mit krautiger Ufervegetation</t>
  </si>
  <si>
    <t>FFH Lebensraumtyp Nr. 3220</t>
  </si>
  <si>
    <t>Alpine Flüsse mit Ufergehölzen mit Deutscher Tamaris-ke</t>
  </si>
  <si>
    <t>FFH Lebensraumtyp Nr. 3230</t>
  </si>
  <si>
    <t>Alpine Flüsse mit Ufergehölzen der Lavendelweide</t>
  </si>
  <si>
    <t>FFH Lebensraumtyp Nr. 3240</t>
  </si>
  <si>
    <t xml:space="preserve">Fließgewässer mit flutender Wasservegetation  </t>
  </si>
  <si>
    <t>FFH Lebensraumtyp Nr. 3260</t>
  </si>
  <si>
    <t>Flüsse mit Gänsefuß- und Zweizahn-Gesellschaften auf Schlammbänken</t>
  </si>
  <si>
    <t>FFH Lebensraumtyp Nr. 3270</t>
  </si>
  <si>
    <t xml:space="preserve">Feuchte Heiden mit Glockenheide  </t>
  </si>
  <si>
    <t>FFH Lebensraumtyp Nr. 4010</t>
  </si>
  <si>
    <t>Trockene Heiden</t>
  </si>
  <si>
    <t>FFH Lebensraumtyp Nr. 4030</t>
  </si>
  <si>
    <t>Alpine und boreale Heiden</t>
  </si>
  <si>
    <t>FFH Lebensraumtyp Nr. 4060</t>
  </si>
  <si>
    <t>Wacholderbestände auf Zwergstrauchheiden oder Kalk-rasen</t>
  </si>
  <si>
    <t>FFH Lebensraumtyp Nr. 5130</t>
  </si>
  <si>
    <t>Subkontinentale basenreiche Sandrasen</t>
  </si>
  <si>
    <t>FFH Lebensraumtyp Nr. 6120</t>
  </si>
  <si>
    <t>Boreo-alpines Grasland auf Silikatböden</t>
  </si>
  <si>
    <t>FFH Lebensraumtyp Nr. 6150</t>
  </si>
  <si>
    <t>Alpine und subalpine Kalkrasen</t>
  </si>
  <si>
    <t>FFH Lebensraumtyp Nr. 6170</t>
  </si>
  <si>
    <t>FFH Lebensraumtyp Nr. 6210</t>
  </si>
  <si>
    <t>Artenreiche Borstgrasrasen</t>
  </si>
  <si>
    <t>FFH Lebensraumtyp Nr. 6230</t>
  </si>
  <si>
    <t>Steppenrasen</t>
  </si>
  <si>
    <t>FFH Lebensraumtyp Nr. 6240</t>
  </si>
  <si>
    <t>Pfeifengraswiesen</t>
  </si>
  <si>
    <t>FFH Lebensraumtyp Nr. 6410</t>
  </si>
  <si>
    <t>Feuchte Hochstaudenfluren</t>
  </si>
  <si>
    <t>FFH Lebensraumtyp Nr. 6430</t>
  </si>
  <si>
    <t>Brenndolden-Auenwiesen</t>
  </si>
  <si>
    <t>FFH Lebensraumtyp Nr. 6440</t>
  </si>
  <si>
    <t>Magere Flachland-Mähwiesen</t>
  </si>
  <si>
    <t>FFH Lebensraumtyp Nr. 6510</t>
  </si>
  <si>
    <t>Berg-Mähwiesen</t>
  </si>
  <si>
    <t>FFH Lebensraumtyp Nr. 6520</t>
  </si>
  <si>
    <t>Lebende Hochmoore</t>
  </si>
  <si>
    <t>FFH Lebensraumtyp Nr. 7110</t>
  </si>
  <si>
    <t>Renaturierungsfähige degradierte Hochmoore</t>
  </si>
  <si>
    <t>FFH Lebensraumtyp Nr. 7120</t>
  </si>
  <si>
    <t>Übergangs- und Schwingrasenmoore</t>
  </si>
  <si>
    <t>FFH Lebensraumtyp Nr. 7140</t>
  </si>
  <si>
    <t>Torfmoor-Schlenken mit Schnabelbinsen-Gesellschaften</t>
  </si>
  <si>
    <t>FFH Lebensraumtyp Nr. 7150</t>
  </si>
  <si>
    <t>Sümpfe und Röhrichte mit Schneide</t>
  </si>
  <si>
    <t>FFH Lebensraumtyp Nr. 7210</t>
  </si>
  <si>
    <t>Kalkreiche Niedermoore</t>
  </si>
  <si>
    <t>FFH Lebensraumtyp Nr. 7230</t>
  </si>
  <si>
    <t xml:space="preserve">Silikatschutthalden der montanen bis nivalen Stufe </t>
  </si>
  <si>
    <t>FFH Lebensraumtyp Nr. 8110</t>
  </si>
  <si>
    <t>Kalk- und Kalkschiefer-Schutthalden der hochmontanen bis nivalen Stufe</t>
  </si>
  <si>
    <t>FFH Lebensraumtyp Nr. 8120</t>
  </si>
  <si>
    <t>Silikatschutthalden der kollinen bis montanen Stufe</t>
  </si>
  <si>
    <t>FFH Lebensraumtyp Nr. 8150</t>
  </si>
  <si>
    <t>Kalkschutthalden der kollinen bis montanen Stufe</t>
  </si>
  <si>
    <t>FFH Lebensraumtyp Nr. 8160</t>
  </si>
  <si>
    <t>Hainsimsen-Buchenwälder</t>
  </si>
  <si>
    <t>FFH Lebensraumtyp Nr. 9110</t>
  </si>
  <si>
    <t>Atlantische bodensaure Buchen-Eichenwälder mit Stechpalme</t>
  </si>
  <si>
    <t>FFH Lebensraumtyp Nr. 9120</t>
  </si>
  <si>
    <t>Waldmeister-Buchenwälder</t>
  </si>
  <si>
    <t>FFH Lebensraumtyp Nr. 9130</t>
  </si>
  <si>
    <t>Subalpine Bergahorn-Buchenwälder</t>
  </si>
  <si>
    <t>FFH Lebensraumtyp Nr. 9140</t>
  </si>
  <si>
    <t>Orchideen-Kalk-Buchenwälder</t>
  </si>
  <si>
    <t>FFH Lebensraumtyp Nr. 9150</t>
  </si>
  <si>
    <t>Sternmieren-Eichen-Hainbuchenwälder</t>
  </si>
  <si>
    <t>FFH Lebensraumtyp Nr. 9160</t>
  </si>
  <si>
    <t>Labkraut-Eichen-Hainbuchenwälder</t>
  </si>
  <si>
    <t>FFH Lebensraumtyp Nr. 9170</t>
  </si>
  <si>
    <t>Schlucht- und Hangmischwälder</t>
  </si>
  <si>
    <t>FFH Lebensraumtyp Nr. 9180</t>
  </si>
  <si>
    <t>Alte bodensaure Eichenwälder auf Sandböden mit Stieleiche</t>
  </si>
  <si>
    <t>FFH Lebensraumtyp Nr. 9190</t>
  </si>
  <si>
    <t>Moorwälder</t>
  </si>
  <si>
    <t>FFH Lebensraumtyp Nr. 91D0</t>
  </si>
  <si>
    <t>Erlen-Eschen- und Weichholzauenwälder</t>
  </si>
  <si>
    <t>FFH Lebensraumtyp Nr. 91E0</t>
  </si>
  <si>
    <t>Hartholzauenwälder</t>
  </si>
  <si>
    <t>FFH Lebensraumtyp Nr. 91F0</t>
  </si>
  <si>
    <t xml:space="preserve">Subkontinentale bis pannonische Eichen-Hainbuchenwälder </t>
  </si>
  <si>
    <t>FFH Lebensraumtyp Nr. 91G0</t>
  </si>
  <si>
    <t>Mitteleuropäische Flechten-Kiefernwälder</t>
  </si>
  <si>
    <t>FFH Lebensraumtyp Nr. 91T0</t>
  </si>
  <si>
    <t>Kiefernwälder der sarmatischen Steppe</t>
  </si>
  <si>
    <t>FFH Lebensraumtyp Nr. 91U0</t>
  </si>
  <si>
    <t>Montane bis alpine bodensaure Fichtenwälder</t>
  </si>
  <si>
    <t>FFH Lebensraumtyp Nr. 9410</t>
  </si>
  <si>
    <t>Alpine Lärchen- und/oder Arvenwälder</t>
  </si>
  <si>
    <t>FFH Lebensraumtyp Nr. 9420</t>
  </si>
  <si>
    <t>Kleinstrukturen in der Agrarlandschaft</t>
  </si>
  <si>
    <t>FFH Lebensraumtyp Nr. 9421</t>
  </si>
  <si>
    <t>Ackerextensivierung zum Schutz von Arten</t>
  </si>
  <si>
    <t>FFH Lebensraumtyp Nr. 9422</t>
  </si>
  <si>
    <t>FFH-Lebensraumtypen (direkte Übernahme des Durchschnittswertes pro ha) - Biotopwertpunkt: 3976,40 (in €/ha); für jedes Biotop spezifische Wert</t>
  </si>
  <si>
    <t>FFH Lebensraumtyp Nr. 9423</t>
  </si>
  <si>
    <t>Weitere Biotope mit sehr hohem Naturschutzwert, die keine FFH-Lebensraumtypen sind</t>
  </si>
  <si>
    <t>FFH Lebensraumtyp Nr. 9424</t>
  </si>
  <si>
    <t xml:space="preserve">Biotope mit hohem Naturschutzwert (z.B. Mischwälder mit Baumbestand von 30-80 Jahren; artenreiche frische Mähwiese etc.) </t>
  </si>
  <si>
    <t>FFH Lebensraumtyp Nr. 9425</t>
  </si>
  <si>
    <t>Extensiv gepflegte Parkanlage mit altem Baumbestand und entsprechendes</t>
  </si>
  <si>
    <t>FFH Lebensraumtyp Nr. 9426</t>
  </si>
  <si>
    <t>Forsten mit standortfremden Gehölzen mittleren Alters</t>
  </si>
  <si>
    <t>FFH Lebensraumtyp Nr. 9427</t>
  </si>
  <si>
    <t>Intensiv genutztes Grünland</t>
  </si>
  <si>
    <t>FFH Lebensraumtyp Nr. 9428</t>
  </si>
  <si>
    <t>FFH Lebensraumtyp Nr. 9429</t>
  </si>
  <si>
    <t>Verdichtetes Einzel- und Reihenhausgebiet</t>
  </si>
  <si>
    <t>FFH Lebensraumtyp Nr. 9430</t>
  </si>
  <si>
    <t>Industrie- und Gewerbeflächen mit typischen Freiräumen</t>
  </si>
  <si>
    <t>FFH Lebensraumtyp Nr. 9431</t>
  </si>
  <si>
    <t>Straßen und Plätze (versiegelt)</t>
  </si>
  <si>
    <t>FFH Lebensraumtyp Nr. 9432</t>
  </si>
  <si>
    <t>Gundimeda, H., S. Sanyal, R. Sinha, P. Sukhdev (2005) The Value of Timber, Carbon, Fuelwood, and Non-Timber Forest Products in India’s Forests. Green Indian States Trust (GIST), 2005. TERI Press, The Energy and Resources Institute, New Delhi</t>
  </si>
  <si>
    <t>https://www.cbd.int/financial/values/india-valueforests.pdf</t>
  </si>
  <si>
    <t>Carbon in biomass</t>
  </si>
  <si>
    <t>all states</t>
  </si>
  <si>
    <t>36.6 tC per hectare</t>
  </si>
  <si>
    <t>average across all Indian states</t>
  </si>
  <si>
    <t>Non-timber forest products (mix of ecosystem services)</t>
  </si>
  <si>
    <t>Rs/hectare (Rs = Indian Rupies)</t>
  </si>
  <si>
    <t>The value of the NTFPs like rattan, gum, lac, and bamboo per
hectare is also taken from the statistics provided by the CSO. The value
recorded represents only some of the non-nationalized items of NTFPs.
Further, in India, the residents of forest villages have the privilege to
collect all NTFPs for their bonafide personal use or for earning their
livelihood. This makes the task of finding the exact value of NTFPs very
difficult. In order to take into account this unrecorded production, the
value of the NTFPs is taken to be 10 times the value recorded by the
SFD. The value of the NTFPs recorded in the national accounts is
Rs 20 350 million (in the year 2000/01) and the value of NTFPs per
hectare is estimated at Rs 301 per hectare. The present value of NTFPs is
about 7525 and is obtained by dividing the value of NTFPs generated in
the first year by the social discount rate of 4%. The value varies between
different states (Table 8). This value is very low given the fact that only
10 times the royalty value is considered (which as such is very low).</t>
  </si>
  <si>
    <t>Fodder</t>
  </si>
  <si>
    <t>The value of fodder obtained from forests is valued using the cost of alternate acreage. (opportunity costs)</t>
  </si>
  <si>
    <t>In the absence of well-developed cultivated market, the value is determined as
the opportunity cost of allotting alternate acreage to it (Munshi and
Parikh 1990). This is equivalent to loss in revenue from agriculture due to
cultivating equivalent amount of fodder obtained from forests on agricultural
land. To estimate the value of fodder, it has been assumed that the
total leaf fodder production in the country is 4.9 tonnes of dry matter and
the grass production is 3 tonnes per hectare (Tewari 1994). Further, the
study makes the assumptions that only 2% of the leafy biomass is utilized
as fodder (NCA 1976). Under these assumptions, the total fodder produced
in the forests of India is 23.6 million tonnes. The amount of land
required to grow fodder grazed in forests is computed as the ratio of total
fodder grazed in forests and the average yield of fodder on agricultural
lands. The report on the Committee on Livestock Feeds and Fodder,
NCA (1976) estimated fodder yields as 50 tonnes/ha of irrigated land
and 25 tonnes/ha of unirrigated land. The ratio of irrigated to unirrigated
area in different states is used to obtain the average yield of fodder on
agricultural lands. The opportunity cost of land in different states is
derived as the ratio of the agricultural GDP to the gross sown area ratio in each. The value of the fodder obtained from the forests varies from
Rs 18.5/ha to Rs 571.3/ha with an all-India average of Rs 183.5/ha.
The present value of fodder derived from forest land is Rs 4588.2/ha
(discount rate of 4%).</t>
  </si>
  <si>
    <t>Diskussionsgruppen zur Präferenzbildung, dann klassisches CE; Berechnung der Werte: WTP/HH/a*Einwohnerzahl in Region (33000)/Waldfläche (846,08 qkm)</t>
  </si>
  <si>
    <t>hochwertige CE-Studie; Waldfläche aus Völker et al. (2016): Aufforstungsförderung in Westsachsen: Nutzen für die Bevölkerung und Präferenzen der Landwirte. Allgemeine Jagd- und Forstzeitschrift 187(3-4), S. 50-60.</t>
  </si>
  <si>
    <t>Change from status quo (dominated by arable cultivation which accounts for 70% of the agricultural land) to a grassland dominated landscape (Ackerland zu Grünland)</t>
  </si>
  <si>
    <t>1a</t>
  </si>
  <si>
    <t>1b</t>
  </si>
  <si>
    <t>2a</t>
  </si>
  <si>
    <t>Increase in cereals aera (high rate of cereal area). One option in each choice set described the status quo of landscape as it is found nowadays. During the interviews, the different scenarios of the landscape scenery considered were visualized using maps and photos.</t>
  </si>
  <si>
    <t>2b</t>
  </si>
  <si>
    <t>Ackerland in einem Industriegebiet</t>
  </si>
  <si>
    <t>Verlust von Acker</t>
  </si>
  <si>
    <t>Ackerland (Kommentar: höhere Biodiv = Extensivierung?) 2a-&gt;2b?</t>
  </si>
  <si>
    <t>Erhalt der bestehnden Flächen</t>
  </si>
  <si>
    <t>Verlust des Ökosystems: Wertverlust bei Reduzierung auf 0 [Biotopwert] bei Multiplikation des Verlustes an Biotopwerten</t>
  </si>
  <si>
    <t>intensiver Acker zu extensiver Acker (2a -&gt; 2b); Verlust des Ökosystems: Wertverlust bei Reduzierung auf 0 [Biotopwert] bei Multiplikation des Verlustes an Biotopwerten</t>
  </si>
  <si>
    <t>intensiver Acker zu extensiver Acker (2a -&gt; 2b); Ackerextensivierung zum Schutz von Arten;</t>
  </si>
  <si>
    <t>Hinweis Grunewald</t>
  </si>
  <si>
    <t>Grunewald, K., Sybre, R. U., Bastian, O., Mannsfeld K., Posselt S. &amp; Slobodda S. 2013. Bilanzierung der Landschaftspflege in Sachsen - Bilanzierung von ausgewählten Leistungen und Anforderungen der Landschaftspflege in Sachsen aus landesweiter Sicht. Schriftenreihe des Landesamt für Umewelt, Landwirtschaft und Geologie. Heft 17/2013</t>
  </si>
  <si>
    <t xml:space="preserve">keine ÖSL bewertet: Bilanzierung von Anforderungen (SOLL) und Umsetzungen von Umweltschutzmaßnahmen und Landschaftspflege (IST)
- SOLL Landschaftselemente, Biotopenstruktur (Umwandlung von Agrarfläche): Kosten durch anthropogene Renaturierungsmaßnahmen, z.B. Pflanzung von landschaftlichen Strukturelementen oder Öffnung verrohrter Fließgewässerabschnitte (Für die Öffnung verrohrter Fließgewässer wurden als Durchschnittssatz 150.000,00 Euro pro Kilometer kalkuliert. Die Kosten schließen 20 bis 30 % Aufwand für Flächenankauf sowie Planungs- und Overheadkosten ein.  keine ÖSL bewertet) 
- SOLL Spezifische Anforderungen des Artenschutzes: Pflege- und Schutzmaßnahmen für Lebensräume oder Restrukturierungen bzw. Renaturierungen von Gewässer-, Gehölz- und Saumbiotopen 
- IST Förderprogramme in Bereichen von in den Bereichen Umwelt und Naturschutz, Land- und Fischereiwirtschaft, Ländlicher Raum und Forst als Finanzierungsinstrumente (wichtigste EU-Finanzmittel für Naturschutz und Landschaftspflege stellt der Europäische Landwirtschaftsfonds für die Entwicklung des ländlichen Raums (ELER) dar)
</t>
  </si>
  <si>
    <t>Zahlungsbereitschaft des Staates durch Umweltschutzmaßnahmen und Landschaftspflege</t>
  </si>
  <si>
    <t>only executive summary available, not the full report</t>
  </si>
  <si>
    <t>Avoided Cost, Mitigation &amp; Restoration Cost
Es werden zum einen die vom Umweltbundesamt ermittelten Schadenskosten von durchschnittlich 70 €/t CO2Äq. (Unsicherheitsspanne 20 bis 280 €/t CO2) angesetzt. Daneben wird der Wert bei Vermeidungskosten von 40 €/t CO2 bei Biomassekraftwerken und Windenergieanlagen oder von 20 €/t CO2 bei Wasserkraftwerken (Herminghaus 2012) berechnet. Als Marktwert wird ein Wert von 7 €/t CO2 aus der Versteigerung von Emissionsberechtigungen in Deutsch-land berücksichtigt (DEHSt 2012).</t>
  </si>
  <si>
    <t>0, da Wohlfahrtseffekte sind sehr stark aggregiert und lassen keinen Rückschluss auf einzelen Ökosysteme bzw. deren Leistungen zu</t>
  </si>
  <si>
    <t>der geschätzte Wert ist eher ein grober Schätzwert, die hydrologischen Grundlagen eher relevant</t>
  </si>
  <si>
    <t>Bedingte Bewertungsmethode  (Zahlungsbereitschaft / keine Reisekosten): Ermittlung der Wertschätzung von Haushalten durch Befragung
type of value measure: CS | type of payment vehicle: - | elicitation method: travel costs (with/without time costs) | zeros considered: -</t>
  </si>
  <si>
    <t>zu ungenau</t>
  </si>
  <si>
    <t>begrenzt auf Küsten; Wer ist gefragt worden? relevante Maßnahme für Küsten; methodisch fundiert einwandfrei (nach JS), doch Angaben der befragten Personen gebraucht</t>
  </si>
  <si>
    <t>Sehr spezifisches Ökosystem.</t>
  </si>
  <si>
    <t>sehr alt</t>
  </si>
  <si>
    <t>unter Berücksichtigung der unterschiedlichen Waldarten (gute Diskussionsgrundlage)</t>
  </si>
  <si>
    <t>nur Fahrtkosten betrachtet, keine weiteren (Opportunitäts-) Kosten; damit Unterschätzung</t>
  </si>
  <si>
    <t>zu speziell und zu alt</t>
  </si>
  <si>
    <t>zu Grunde liegende Daten veraltet und Bewertungsergebnisse nicht generalisierbar</t>
  </si>
  <si>
    <t>zu alt</t>
  </si>
  <si>
    <t>spezifische Annahmen für Untersuchungsgebiet getroffen, nicht generalisierbar</t>
  </si>
  <si>
    <t>Sehr abhängig vom Standort und Bevölkerungsdichte des Standortes.</t>
  </si>
  <si>
    <t>zu speziell; Vergleich mit Arten und Biotopschutzprogramm.</t>
  </si>
  <si>
    <t>keine differenzierte Bewertung von ÖSL</t>
  </si>
  <si>
    <t>raus</t>
  </si>
  <si>
    <t>Übertragung auf spezifische Ökosystemdienstleistungen nur bedingt möglich</t>
  </si>
  <si>
    <t>0*AD (schaut in Studie nach)</t>
  </si>
  <si>
    <t>Ansatz OK, aber keine aktueller Daten. s. Grossmann; Osterburg et al. (BSK); Mewes et al. (2006?) Bzgl. Kostenreduktion; Andreas Horbart (Lenzen-Studie in Arbeit)</t>
  </si>
  <si>
    <t>Könnten für die Bildung von Kostensätzen für Nährstoffrückhaltung (N und P) geeignet sein.</t>
  </si>
  <si>
    <t>Geeignet für Kostensätze für Treibhausgasemissionen</t>
  </si>
  <si>
    <t>0* Werte als positive Werte aufnehmen.</t>
  </si>
  <si>
    <t>In einzelne Werte aufteilen (nicht zusammenfassen). Kritisch: nur auf eine Region bezogen. Sehr spezielle Situation, spezielle Gruppe an Befragten und Untersuchungsraum, nicht generalisierbar
Werte so ablesen wie in Paper (positiv = positiv Werte und nega</t>
  </si>
  <si>
    <t xml:space="preserve">Regionsspezifische Bewertung, nicht übertragbar auf andere Regionen. </t>
  </si>
  <si>
    <t>Als Baustein in der Wertermittlung, aber nicht direkt für UW-Prozesse</t>
  </si>
  <si>
    <t>gut verallgemeinerbar, da recht universelle ÖSL + brauchbare Einheit</t>
  </si>
  <si>
    <t>unspezifisch</t>
  </si>
  <si>
    <t xml:space="preserve">Meta-Analyse; keine direkte Verwendung, da keine genauen Angaben über Bündel </t>
  </si>
  <si>
    <t>Bereits generalisierter Wert.</t>
  </si>
  <si>
    <t>Keine Restauration</t>
  </si>
  <si>
    <t>Könnte für die Bildung von Kostensätzen für Habitatschutz in urbanen Räumen von Relevanz sein.</t>
  </si>
  <si>
    <t>komplexes Programm nicht in Einzelteile zerlegbar</t>
  </si>
  <si>
    <t>alt, unspezifisch</t>
  </si>
  <si>
    <t>nicht übertragbar</t>
  </si>
  <si>
    <t>alte Studie; Bündel nicht trennbar</t>
  </si>
  <si>
    <t>nasses Moor gegenüber leeres Moor</t>
  </si>
  <si>
    <t>zB in Meckelnburg-Vorpommern</t>
  </si>
  <si>
    <t>Keine Primärstudie. Ausgaben für Reisekosten aktualisieren. viele Annahmen, keine Übertragbarkeit</t>
  </si>
  <si>
    <t>Kann nur in Bezug auf Reisekosten von Besuchern  in vergleichbaren Gegenden verwendet werden. Wert stammt ursprünglich aus Studie zu Reisekosten von Besuchern an der Elbe.</t>
  </si>
  <si>
    <t>Kann nur in Bezug auf Reisekosten von Besuchern  in vergleichbaren Gegenden verwendet werden. Wert stammt ursprünglich aus einer Studie zur Reisekosten von Besuchern an der Elbe.</t>
  </si>
  <si>
    <t>Wüstemann et al. 2014</t>
  </si>
  <si>
    <t>Könnte für die Bildung von Kostensätzen für die Bewertung der Zahlungsbereitschaft für die Wiederherstellung von Biodiversität in Flussauen dienen.</t>
  </si>
  <si>
    <t>Bräuer 2002 (Dissertation). Nährstoffretention ist schon eher übertragbar auf generelle Aussagen. Beruhend auf politischen Maßnahmen bzw. konkrete techneische Maßnahmen bezogen. Daher sollten sie möglichst aktuell sein. Wert ist zu alt. Braucht ein Update</t>
  </si>
  <si>
    <t>Könnten für die Bildung von Kostensätzen für Nährstoffrückhaltung (N) geeignet sein. Nährstoffrückhaltung ist wahrscheinlich eher noch generalisierbar als Hochwasserschutz.</t>
  </si>
  <si>
    <t>Könnten für die Bildung von Kostensätzen für Nährstoffrückhaltung (N) geeignet sein.</t>
  </si>
  <si>
    <t>keine Produktionsleistungen</t>
  </si>
  <si>
    <t>marktwirtschaftlich gehandelte Werte</t>
  </si>
  <si>
    <t>marktwirtschaftlich gehandelte Werte, Publikation weist zusätzlich Einzelpreise je Wildart aus</t>
  </si>
  <si>
    <t>Wichtige Studien, aber keine marignalen Änderungen erfasst. Durchschnittswert ist schwierig. Wird nach mehr oder weniger Wald gefragt. Marginale ZB ist abhängig von Waldkonzentration in der Umgebung.
Barkmann et al. Studie ist problematisch (noch nicht pu</t>
  </si>
  <si>
    <t>Befragung der Zahlungsbereitschaft für ganz Deutschland und auch einzelner lokaler Wälder vorhanden (gute Diskussionsgrundlage)</t>
  </si>
  <si>
    <t>0* Verwendung für Bewertung von UW-Prozesse bei Elsasser erfragen</t>
  </si>
  <si>
    <t>Aktualisierung in Arbeit: Elsasser und Meyer (nur von der Nachfrage-Seite) REVALE-Projekt (BMLV)</t>
  </si>
  <si>
    <t>qualitativ hochwertige Studie (verschiedene Validitäts- und Sensitivitätsanalysen durch geführt)</t>
  </si>
  <si>
    <t>Benefit transfer angewendet ohne detailierte Berücksichtigung von lokalen Landschaftscharakteristiken</t>
  </si>
  <si>
    <t>0 Studie von Elsasser &amp; Weller 2013 noch einmal detailiert nachschauen. Durchschnittswerte vergleichen mit Studie von CC-Landstrat (JH)</t>
  </si>
  <si>
    <t>Nachvollziehbare Bewertunsstudie</t>
  </si>
  <si>
    <t>Sehr spezifischer Untersuchungsraum.</t>
  </si>
  <si>
    <t>Produktions-Wert</t>
  </si>
  <si>
    <t>sehr alt, Teile auf Expertenbefragungen basierend</t>
  </si>
  <si>
    <t xml:space="preserve">Eine der wenigen Studien zu Hecken. </t>
  </si>
  <si>
    <t>sehr spezifisches Umweltgut</t>
  </si>
  <si>
    <t>2*AS</t>
  </si>
  <si>
    <t>Nachtrag in ha-Werte</t>
  </si>
  <si>
    <t>nur Zahlungen, keine richtige Bewertung; unspezifisch</t>
  </si>
  <si>
    <t>auf ha runterrechnen; politische Zahl, kann u. U.als gesellschaftl. Zahlungsbereitschaft verwendet werden. (als Kostenzahl ausweisen!)</t>
  </si>
  <si>
    <t>tatsächliche Zahlungen, keine Bewertung i. e. S.</t>
  </si>
  <si>
    <t>ha-Werte</t>
  </si>
  <si>
    <t>wirtschaftl. Effekte</t>
  </si>
  <si>
    <t>Raumbezug ist unklar (für wie viel Hektar)?</t>
  </si>
  <si>
    <t>aktuellere Studien nötig. BfN-Niedersachsen; (Gren 2008) (Elofson 2010) (relevanz für Deutschland?, Übertragbarkeit?)</t>
  </si>
  <si>
    <t>2*AD</t>
  </si>
  <si>
    <t>Anstatt Hartje + Grossmann 2013</t>
  </si>
  <si>
    <t>Anstatt Hartje + Grossmann 2013; Als Standardwert notieren.</t>
  </si>
  <si>
    <t>Könnten für die Bildung von Kostensätzen für Nährstoffrückhaltung (N + P) geeignet sein. Nährstoffrückhaltung ist wahrscheinlich eher noch generalisierbar als Hochwasserschutz.</t>
  </si>
  <si>
    <t>sehr spezifisch</t>
  </si>
  <si>
    <t>regional spezifische Bewertung</t>
  </si>
  <si>
    <t>0* UFZ: Irene Ring hat eine Studie für Donau-Gebiet in Bayern</t>
  </si>
  <si>
    <t>Hochwasserschäden sehr lokal abhängig. Sehr schwer auf Deutschland zu beziehen. Lokal möglich, aber nicht verallgemeinerbar.</t>
  </si>
  <si>
    <t>Spezielle, für die Bewertungsregion repräsentative, Annahmen getroffen</t>
  </si>
  <si>
    <t>Städtischer Bezug raus. Wüstemann et al. 2014aktueller</t>
  </si>
  <si>
    <t>begrenzte Nachvollziehbarkeit der Studie</t>
  </si>
  <si>
    <t>angepasster Benefit Transfer / besser einordnen bei: Grünland zu Ackerland und Wald zu Acker; teilweise Schadenskosten und Ersatzksoten berücksichtigt
Grunewald überarbeitet Eintrag</t>
  </si>
  <si>
    <t>Übertragung aus einer Studie von Pimentel et al 1995 (alt, anderes Land…)</t>
  </si>
  <si>
    <t>Spezielle Annahmen getroffen für Bewertung, nicht generalisierbar</t>
  </si>
  <si>
    <t>eher nicht relevant</t>
  </si>
  <si>
    <t>Raus</t>
  </si>
  <si>
    <t>Sehr alte Studie</t>
  </si>
  <si>
    <t>Holzpreise zu gering angesetzt. Umwandlungsprozess; 
Bewertung von Umwandlungsprozess.</t>
  </si>
  <si>
    <t>Sehr alte Studie. Studie mit Politikrelevanz.</t>
  </si>
  <si>
    <t>Komplexe Landschaft; Hanusch eher nicht (zu speziell)</t>
  </si>
  <si>
    <t>aktuellere Grundlage gegenüber Dehhardt (2002). **Dehnhardt nachfragen</t>
  </si>
  <si>
    <t xml:space="preserve">Keine Primärstudie. Basierend auf Grossman et al. 2010. Benefit Transfer: Meyerhoff 2002. Grossman 2012 (Studie 21). Grossman 2012 (Stickstoffretention). </t>
  </si>
  <si>
    <t>Sehr spezifischer Gegenstand der Bewertung, mit großen Unterschieden je nach Standort. Werte sollten nur mit Bezug auf gleichen Bewertungsgegenstand (im Kontext der Elbe) verwendet werden, da die Bedeutung von Überflutungsflächen (bzw. Auen) für den Hochw</t>
  </si>
  <si>
    <t>Sehr spezifischer Wert. Nutzen kann sich je nach Standort und Fluss sehr unterscheiden.</t>
  </si>
  <si>
    <t>0 relevante Studie einfügen.</t>
  </si>
  <si>
    <t>Besser Wüstemann 2014. Benefit-transfer beruhend auf Meyerhoff 2002. 
Wüstemann et al. 2014 Naturschutzprogramm für Deutschland. Maßnahmen für Auen. (Bartosz: Studie). Vier Teilstudien: Verhältnisse(in %) zwischen den Bereichen aufzeigen und auf die gesam</t>
  </si>
  <si>
    <t>Könnte für die Bildung von Kostensätzen für die Bewertung der Zahlungsbereitschaft für Renaturierung von Flussauen vergleichbar denen der Elbe dienen.</t>
  </si>
  <si>
    <t>heterogen, größtenteils sehr alt</t>
  </si>
  <si>
    <t>Wirtschaftliche Bedeutung. Keine ÖSL-Bewertung. Tourismus-Effekte.</t>
  </si>
  <si>
    <t>fallspezifisch, keine Grundlage für Generalisierbarkeit</t>
  </si>
  <si>
    <t>lieber Elsasser nehmen</t>
  </si>
  <si>
    <t>alt; klarer ökologischer Indikator</t>
  </si>
  <si>
    <t>statisch, fallspezifisch, alt</t>
  </si>
  <si>
    <t>alt</t>
  </si>
  <si>
    <t>lieber CC-Landstrat Studie einbeziehen.</t>
  </si>
  <si>
    <t>unspezifische ÖSL, keine kongreten Landschaftselemente oder Faktoren definiert, die die Bewertung eindeutig bzw. generalisierbar machen</t>
  </si>
  <si>
    <t>UW-Prozesse nicht nachvollziehbar</t>
  </si>
  <si>
    <t xml:space="preserve">Extensivierung von Ackerland (HNV-Ackerland):   Acker zu Versiegelte Flächen (Totalverlust); vgl. mit Meyerhoff, Angelie, Wüstemann et al.
gute Studie in Ackerwildbauschutz; Durchschnittswert bilden für Durchschnittsacker und dann auf Umwandlungsprozesse </t>
  </si>
  <si>
    <t>nur auf visuell sehr ähnliche Ökosysteme ggf. übertragbar</t>
  </si>
  <si>
    <t>keine Marktwerte</t>
  </si>
  <si>
    <t>ungewöhnliche Methode, unspezifisch</t>
  </si>
  <si>
    <t>Bodenpreise sind nicht relevant.</t>
  </si>
  <si>
    <t>sehr ungewöhnlicher Ansatz</t>
  </si>
  <si>
    <t>Relevanz für Schaffung von Kleinstrukturen.1) Literatur-Empfehlung: Leitfäden zu Kosteneffizient von Fließgewässerrenaturierung BWB. 2) BfN: Wiederherstellungskosten pro Hektar für Natura 2000. Nachfragen.</t>
  </si>
  <si>
    <t xml:space="preserve">Sehr spezifischer Gegenstand der Bewertung. Werte sollten nur mit Bezug auf gleichen Bewertungsgegenstand (Renaturierung von Gräben) verwendet werden. Umrechnung auf Hektar-Werte notwendig. </t>
  </si>
  <si>
    <t xml:space="preserve">zu speziell. Kosten </t>
  </si>
  <si>
    <t>Kosten, keine Werte</t>
  </si>
  <si>
    <t>Nutzbar, um ZB mit anderen Werten zu vergleichen</t>
  </si>
  <si>
    <t>sehr speziell nicht generalisierbar</t>
  </si>
  <si>
    <t>sehr spezifische Fragestellung, Annahmen bez. der Dauer der Maßnahme entscheidend</t>
  </si>
  <si>
    <t>speziell, nicht generalisierbar</t>
  </si>
  <si>
    <t>sehr spezifische Fragestellung, Annahmen  bez. attainable gross margin, the planning period and the time needed for cleaning the soil entscheidend</t>
  </si>
  <si>
    <t>Grunewald 2013 hinzufügen (Landschaftspflegekosten); schwer übertragbar: Veränderungen im Wald. Eventuell besser: Grunewald: Bilanzierung der Landschaftspflege</t>
  </si>
  <si>
    <t>keine konkreten Angaben über Waldumbaumaßnahmen (differenzierte ÖSL)</t>
  </si>
  <si>
    <t>schwer übertragbar: Veränderungen im Wald. Eventuell besser: Grunewald: Bilanzierung der Landschaftspflege</t>
  </si>
  <si>
    <t>unterschiedliche ÖSL in unterschiedlchen Nutzungstypen der Landschaft bewertet</t>
  </si>
  <si>
    <t>zu speziell</t>
  </si>
  <si>
    <t xml:space="preserve">unter Berücksichtigung der unterschiedlichen landschaftlichen Veränderungsmaßnahmen  </t>
  </si>
  <si>
    <t>Sehr speziell</t>
  </si>
  <si>
    <t>seltene Art bewertet, daher wenig Generalisierbarkeitspotenzial; Zahlungsbereitschaft nur für ein ganz bestimmtes Artenschutzprogramm</t>
  </si>
  <si>
    <t>alt, eher ungewöhnliche ÖSL</t>
  </si>
  <si>
    <t>sehr spezielle Fragestellung.</t>
  </si>
  <si>
    <t>umstrittene Ersatzkostenmethode verwendet für Bewertungszeitraum von 1974-1993, ohne nachvollziehbare Ausweisung der ökonomischen Annahmen</t>
  </si>
  <si>
    <t>Kontaktieren: Matzdorf direkt dazu befragen von UFZ Seite aus</t>
  </si>
  <si>
    <t>keine direkte Bewertung, gut nachvollziehbare Weiterverwendung existierender Werte und Anwendung auf Grünland; Nachvollziehbarkeit nicht 100%ig</t>
  </si>
  <si>
    <t xml:space="preserve">gestrichen original Studie nehmen </t>
  </si>
  <si>
    <t>Lieber zugrundeliegende Studie von Meyerhoff et al 2012</t>
  </si>
  <si>
    <t xml:space="preserve">Sekundärstudie, besser Meyerhoff </t>
  </si>
  <si>
    <t>Keine Primärstudie. Ansatz i.O., Datengrundlage nicht die Beste (Grossmann Daten verwendet, wie bei Dehnhardt Studien), verbesserte räumliche Analysen durch GIS als  zuvor.</t>
  </si>
  <si>
    <t>Keine Primärstudie</t>
  </si>
  <si>
    <t>Kosteninformation zu N-Reduktion: pro ha/kg N Satz hat die Studie einen Beitrag</t>
  </si>
  <si>
    <t>sehr detailliert, allerdings keine eigenen Erhebungen</t>
  </si>
  <si>
    <t xml:space="preserve">Umwandlungsprozess. Wüstemann 2014
</t>
  </si>
  <si>
    <t xml:space="preserve">Zahlungsbereitschaft lässt sich eventuell auf ähnliche Fragestellung übertragen. </t>
  </si>
  <si>
    <t xml:space="preserve">zu speziell; Vergleich mit Arten und Biotopschutzprogramm.
Meyerhoff et al. 2012 bewerten nur Verbesserung im Wald, keine UW Wald zu Grünland/Ackerland. Für Bildung von Mittelwert zwischen Normalwald und HNV-Wald.
Untere ZB für Wald reiche Gebiete; obere </t>
  </si>
  <si>
    <t>extensivierung von Ackerland nicht relevant für UBA-Methodenkonvention</t>
  </si>
  <si>
    <t>einzelne Elemente der Naturschutzprogramme/der Ökosysteme nicht unterscheidbar</t>
  </si>
  <si>
    <t xml:space="preserve">Einordnung bei Biodiversität. </t>
  </si>
  <si>
    <t>Umrechnung auf ha. Nur hochwertige Grünländer. Muss auf Anteil des HNV-Grünland am Gesamtgrünland umgerechnet werden. Datenbank in HNV und durchschnittl. Grünland.</t>
  </si>
  <si>
    <t>UFZ wendet sich an J. Meyerhoff diekt. Hektar-Werte?</t>
  </si>
  <si>
    <t>Übertragbarkeit weitgehend gegeben</t>
  </si>
  <si>
    <t>Änderung der Zuordnung: nicht Biodiv, sondern Ästhetik, Erholung. Wert mit Vogelindikator hier besser. Umrechnung auf ha ist schwierig.</t>
  </si>
  <si>
    <t>detailierte Studie, robuste Ergebnisse, unterschiedliche statistische Modelle für Bewertung verwendet</t>
  </si>
  <si>
    <t>bereits angeschaut</t>
  </si>
  <si>
    <t>nicht voneinander trennbare Teilaspekte</t>
  </si>
  <si>
    <t>2* BSK</t>
  </si>
  <si>
    <t>BSK: Methode für Umrechnung in ha: Studie von Markgraf et al. ermittelten Wert pro ha für Gewässerrandstreifen.</t>
  </si>
  <si>
    <t>bei einigen Umrechnungen verallgemeinerbar</t>
  </si>
  <si>
    <t>Zu alt. Technische Maßnahme bräuchte ein Update.</t>
  </si>
  <si>
    <t>Bewertung technischer Möglichkeit, nicht Präferenzen; alte Studie</t>
  </si>
  <si>
    <t>Wert der Entsiegelungskosten nehmen (nach NEEDS Ansatz = Ott et al. 2006 beibehalten;) oder aber versiegelte Flächen als Vollverlust aus Schweppe-Kraft 1998.</t>
  </si>
  <si>
    <t>Könnte für die Bildung von Kostensätzen für Restauration von Ökosystemen verwendet werden.</t>
  </si>
  <si>
    <t>heterogen</t>
  </si>
  <si>
    <t>Bewertung über C-Werten Methodenkonvention</t>
  </si>
  <si>
    <t>schwer übertragbar.</t>
  </si>
  <si>
    <t>Einzugsbereich Gefahr/ bewertenden Personen beeinflusst Wert stark/ Problem bei Umrechnung auf ha.</t>
  </si>
  <si>
    <t>gut nachvollziehbare Bewertungsmethode</t>
  </si>
  <si>
    <t>gut nachvollziehbare Werte, allerdings nur auf Kosten-Wirksamkeitsanalyse basierend</t>
  </si>
  <si>
    <t>fallspezifisch, keine Grundlage für Generalisierbarkeit, alt</t>
  </si>
  <si>
    <t xml:space="preserve">Besser zu Grünland/Ackerland? </t>
  </si>
  <si>
    <t>Sehr spezifischer Gegenstand der Bewertung. Werte sollten nur mit Bezug auf gleichen Bewertungsgegenstand (Gewässerrandstreifen) verwendet werden.</t>
  </si>
  <si>
    <t>C-Werte sind konservative Rechnungen -&gt; gute Eignung des Wertes</t>
  </si>
  <si>
    <t>Könnten für die Bildung von Kostensätzen für den Wert der Kohlenstoffbindung in Feuchtgebieten geeignet sein. Allerdings könnte der Maximalwert eine hohe Abweichung vom Durchschnitt (Ausreißer) darstellen.</t>
  </si>
  <si>
    <t>Könnten für die Bildung von Kostensätzen für den Wert der Kohlenstoffbindung in Feuchtgebieten geeignet sein.</t>
  </si>
  <si>
    <t>Gilt für alle Moore in Deutschland. Sehr konservative Reduktionspotenziale, daher besonders relevant. Treibhausgase aktualisieren. Vermutlich höhere Werte.</t>
  </si>
  <si>
    <t>Könnten für die Bildung von Kostensätzen für den Wert der Kohlenstoffbindung in Feuchtgebieten (inklusive Auwald) geeignet sein.</t>
  </si>
  <si>
    <t>Studie nicht richtig nachvollziebar.</t>
  </si>
  <si>
    <t>gut nachvollziehbare Bewertung der Multifunktionslandschaft bei landwirtschaftlicher Umnutzung</t>
  </si>
  <si>
    <t>Relevanz für EEG bzgl. Ausbau von Bioenergie gegenüber Nahrungsmitteln. Umwandlung in ha notwendig. Nur Wert nehmen von 60% auf 100%. Eher eine kulturelle Leistung bzgl. Selbstversorgung.</t>
  </si>
  <si>
    <t>CCLandStraD Studie berücksichtigen (J. Hirschfeld)</t>
  </si>
  <si>
    <t>spezifische Annahmen für Untersuchungsgebiet getroffen, unterschiedliche Bewertungsansätze führen zu abweichenden Ergebnissen</t>
  </si>
  <si>
    <t>Zahlungsbereitschaften für Nitratreduzierung</t>
  </si>
  <si>
    <t>naheliegend bei vermarkteten ÖSL</t>
  </si>
  <si>
    <t>unklare Einheit</t>
  </si>
  <si>
    <t>starke Unterschätzung</t>
  </si>
  <si>
    <t>qualitativ hochwertige Studie, Einheit leicht übertragbar</t>
  </si>
  <si>
    <t>2*UFZ Umrechnung in ha</t>
  </si>
  <si>
    <t>Umrechnung in ha. Eher bei Süßwasser zuordnen. s. andere Nele-Studie. Wald positiver, aber kleiner Einfluss auf Wasserqualität. Zahlungsbereitschaft mit Fokus auf Wasserqualität. Ergebnisse aus der Studie sollten auch bei Kohlenstoffspeicherung und ästhet</t>
  </si>
  <si>
    <t>gut nachvollziehbare Bewertungsmethode für Präferenzenbildung  und Wasserqualitätsanspruch, jedoch kleine Stichprobe (n = 125)</t>
  </si>
  <si>
    <t>Gewässerqualität eines Sees?</t>
  </si>
  <si>
    <t>fehlende Informationen</t>
  </si>
  <si>
    <t>Maßnahme nicht ganz klar. alte Studie</t>
  </si>
  <si>
    <t>UFZ nacharbeiten Szenarien</t>
  </si>
  <si>
    <t>AS: Diss von Katrin Zander ist rlevant. Für Streuobstwiesen relevant.</t>
  </si>
  <si>
    <t>Einsicht in touritische Eignung von Nationalparks tropischer Regenwaldgebiete; alte Studie</t>
  </si>
  <si>
    <t>Fehlende Nachvollziehbarkeit in Bewertungsstudie zu Methodik und ÖSL; alte Studie</t>
  </si>
  <si>
    <t xml:space="preserve">Einsicht in Zahlungsbereitschaften zum Schutz von tropischen Regenwäldern; fehlende Angaben zu Methodik </t>
  </si>
  <si>
    <t>Fehlende Nachvollziehbarkeit in Bewertungsstudie zu Methodik und ÖSL, alte Studie</t>
  </si>
  <si>
    <t>spezielle, für das Bewertungsgebiet repräsentative, Szenrien als Grundlage der Bewertung</t>
  </si>
  <si>
    <t>Fehlende Nachvollziehbarkeit in Bewertungsstudie zu Methodik und ÖSL</t>
  </si>
  <si>
    <t>alte Studien und teilweise auf Befragungen gestützt</t>
  </si>
  <si>
    <t>die meisten Attribute insignifikant, daher beschränkte Aussagekraft; Fokus auf nicht-ÖSL-Attribute</t>
  </si>
  <si>
    <t>genaue Herkunft der Preise, Zwischenschritte in den Berechnungen, Informationen über den Sample fehlen (Studie: Murthy et al. 2005)</t>
  </si>
  <si>
    <t>Spezielle, für die Bewertungsregion repräsentative, ökonomische Annahmen getroffen</t>
  </si>
  <si>
    <t>Einmalige Zahlungen mit jährlichen Zahlungsbereitschaften gemischt</t>
  </si>
  <si>
    <t>nicht verallgemeinerbare Einmalzahlung</t>
  </si>
  <si>
    <t>Einsicht in Zahlungsbereitschaften zum Schutz von tropischen Regenwäldern vor landwirtschaftlicher Umnutzung</t>
  </si>
  <si>
    <t>keine ÖSL spezifisch bewertet, lediglich verschiedene infrastrukturelle Veränderungen (z.B. Dienstleistungseinrichtungen, wie Museum oder Bescuherzentrum)</t>
  </si>
  <si>
    <t xml:space="preserve">Nachvollziehbare Bewertunsstudie mit zahlreichen Annahmne für sehr differenzierte ÖSL </t>
  </si>
  <si>
    <t>unspezifische ÖSL</t>
  </si>
  <si>
    <t>Einsicht in Zahlungsbereitschaften zum Schutz von tropischen Regenwäldern; keine konkrete Trennung internationaler Besucher</t>
  </si>
  <si>
    <t>Spezifische Berechnung der Veränderung von ÖSL bei Waldrodung (Kahlschlag)</t>
  </si>
  <si>
    <t>Spekulative Annahme getroffen, dass 70% der Wartungsksoten für Wasserkraftwerke geht auf abgeholzte Waldflächen zurück</t>
  </si>
  <si>
    <t>unterschiedliche Bewertungsansätze und -vehikel</t>
  </si>
  <si>
    <t>keine eindeutige Trennung der ÖSL</t>
  </si>
  <si>
    <t>gute Einsicht zur Zahlungsbereitschaft unterschiedlicher Nationen für nicht-Nutzwert und Erhaltung von trop. Regenwäldern; keine konkrete Trennung internationaler Besucher</t>
  </si>
  <si>
    <t>Spezielle, für die Bewertungsregion repräsentative, Modellierung von ökonomischen Werten auf Grundlage von zwei verschiedenen Szenarien</t>
  </si>
  <si>
    <t>unterschiedliche Bewertungsansätze und -vehikel; alte Studien und teilweise auf Befragungen gestützt</t>
  </si>
  <si>
    <t>gute Einsicht zur Zahlungsbereitschaft unterschiedlicher Nationen für nicht-Nutzwert und Erhaltung von trop. Regenwäldern, nur auf Briten und Italiener bezogen</t>
  </si>
  <si>
    <t>starke Unterschätzung, Umrgerechnet in ha.</t>
  </si>
  <si>
    <t>qualitativ hochwertige Studie,</t>
  </si>
  <si>
    <t>Umrgerechnet in ha. Eher bei Süßwasser zuordnen. s. andere Nele-Studie. Wald positiver, aber kleiner Einfluss auf Wasserqualität. Zahlungsbereitschaft mit Fokus auf Wasserqualität. Ergebnisse aus der Studie sollten auch bei Kohlenstoffspeicherung und ästh</t>
  </si>
  <si>
    <t xml:space="preserve">Nachtrag Hirschfeld </t>
  </si>
  <si>
    <t>Nachtrag entsprehend Workshop Empfehlung</t>
  </si>
  <si>
    <t>Nachtrag von Empfehlung nach Workshop</t>
  </si>
  <si>
    <t>keine Relevanz</t>
  </si>
  <si>
    <t>0, für Ableitung von Kohlenstoffwerten relevant, aber keine direkte Bewertung</t>
  </si>
  <si>
    <t>Bewertung der ÖSL bei Waldschutz (intakter Regenwald);</t>
  </si>
  <si>
    <t>Spezifische Berechnung der Veränderung von ÖSL bei Waldrodung (Kahlschlag), Szenarien jedoch nicht ganz eindeutig nachvollziehbar</t>
  </si>
  <si>
    <r>
      <t xml:space="preserve">Mehl, D., Scholz, M., Schulz-Zunkel, C., Kasperidus, H. D., Born, Wanda, &amp; Ehlert, T. (2013). Analyse und Bewertung von Ökosystemfunktionen und -leistungen großer Flussauen. </t>
    </r>
    <r>
      <rPr>
        <i/>
        <sz val="11"/>
        <rFont val="Meta Offc"/>
        <family val="2"/>
      </rPr>
      <t>KW - Korrespondenz Wasserwirtschaf, 9/2013,</t>
    </r>
    <r>
      <rPr>
        <sz val="11"/>
        <rFont val="Meta Offc"/>
        <family val="2"/>
      </rPr>
      <t>493-499, doi10.3243/kwe2013.09.001</t>
    </r>
  </si>
  <si>
    <t>50 ha</t>
  </si>
  <si>
    <t>98,75 ha</t>
  </si>
  <si>
    <t>846,08 ha</t>
  </si>
  <si>
    <t>10291 ha</t>
  </si>
  <si>
    <t>64,26 ha</t>
  </si>
  <si>
    <t>84,94 ha</t>
  </si>
  <si>
    <t>680804 ha</t>
  </si>
  <si>
    <t>215 qkm</t>
  </si>
  <si>
    <t>1297 qkm</t>
  </si>
  <si>
    <t>15535 qkm</t>
  </si>
  <si>
    <t>18420 qkm</t>
  </si>
  <si>
    <t>0.21 qkm (inundated area 17.17 qkm)</t>
  </si>
  <si>
    <t>10433 qkm (Niedermoore)</t>
  </si>
  <si>
    <t>1083,35 qkm bis 10291,83 qkm</t>
  </si>
  <si>
    <t>207,49 qkm (inundated area 17.17) qkm</t>
  </si>
  <si>
    <t>222,41 qkm (davon 2,7% Streuobstfläche)</t>
  </si>
  <si>
    <t>3213 qkm (Hochmoore)</t>
  </si>
  <si>
    <t>689,71 qkm (davon 2,9 % Streuobstfläche)</t>
  </si>
  <si>
    <t>17.02-5.58 qkm</t>
  </si>
  <si>
    <t>18.66-6.9 qkm</t>
  </si>
  <si>
    <t>PPP  (World Bank 2016)
PPP conversion factor, private consumption (LCU per international $)
Purchasing power parity conversion factor is the number of units of a country's currency required to buy the same amounts of goods and services in the domestic market as U.S. dollar would buy in the United States. This conversion factor is for private consumption (i.e., household final consumption expenditure). For most economies PPP figures are extrapolated from the 2011 International Comparison Program (ICP) benchmark estimates or imputed using a statistical model based on the 2011 ICP. For 47 high- and upper middle-income economies conversion factors are provided by Eurostat and the Organisation for Economic Co-operation and Development (OECD).
Germany: A simple multiplier is used to convert the national currencies of EMU members to euros. The following irrevocable euro conversion rate was adopted by the EU Council on January 1, 1999: 1 euro = 1.95583 German mark. Please note that historical data before 1999 are not actual euros and are not comparable or suitable for aggregation across countries.</t>
  </si>
  <si>
    <t>Internet-Link</t>
  </si>
  <si>
    <t>aus Hirschfeld et al 2016</t>
  </si>
  <si>
    <t>Ojea, E., Loureiro, M., Alló, M., Barrio, M. 2016. Ecosystem Services and REDD: Estimating the Benefits of Non-Carbon Services in Worldwide Forests. World Development 78, 256-261.</t>
  </si>
  <si>
    <t>Forest ecosystems are playing an increasingly important role in climate change mitigation through programs on Reducing Emissions from Deforestation and Forest Degradation (REDD), which targets carbon sequestration. However, decades of environmental valuation studies evidence the economic benefits of other forest ecosystem services different than carbon, and there is no evidence on how these economic benefits differ in countries where REDD is to be implemented. To respond to this question, we conduct a global meta-analysis of forest primary studies published over the past 30 years in which we estimate the economic benefits related to different forest ecosystem services in targeted REDD countries, and discuss the implications of considering these economic figures in REDD decision making. A systematic review of the scientific literature leads to the selection of 52 original studies to conduct a meta-analysis on 205 observations. We obtain that the economic benefits of forest ecosystem services in REDD countries are always greater than in other countries, and provide economic ranges of services to serve as a reference to REDD decision making in relation to co-benefits and opportunity costs. The results have implications for future avoided deforestation programs, which should take co-benefits into account in order to better articulate payments for ecosystems and create proper incentives for forest conservation and sustain local livelihoods.</t>
  </si>
  <si>
    <t>weltweit, REDD-Länder</t>
  </si>
  <si>
    <t>tropical forests</t>
  </si>
  <si>
    <t>value of non-carbon ES in tropical forests</t>
  </si>
  <si>
    <t>meta-analytic summary of existing tropical forest valuations</t>
  </si>
  <si>
    <t>regression model of 52 original studies valuing tropical forest ES</t>
  </si>
  <si>
    <t>humanity?</t>
  </si>
  <si>
    <t>air quality and water regulation</t>
  </si>
  <si>
    <t>food and fiber</t>
  </si>
  <si>
    <t>wild species diversity</t>
  </si>
  <si>
    <t>various services</t>
  </si>
  <si>
    <t>!Umrechnung auf ha (erfolgt). Nur hochwertige Grünländer. Muss auf Anteil des HNV-Grünland am Gesamtgrünland umgerechnet werden. Datenbank in HNV und durchschnittl. Grünland.</t>
  </si>
  <si>
    <t xml:space="preserve">Ergebnis einer Zahlungsbereitschaftsanalyse wurde auf Biotopwertpunkte übertragen (Benefit transfer); Daraus wurde der Nutzenverlust ermittelt, welcher durch den Verlust des Ökosystems entsteht (Investitionsmodell); Der Nutzenverlust umfasst 1) die (abgezinsten) Kosten zur Herstellung des Biotopes einschließlich der Nutzenverluste durch Produktionsverzichts auf den Flächen und 2) Nutzen welcher das Biotop während seiner Entwicklungszeit stiftet (Entwicklung des naturschutzfachlichen Wertes während der Entwicklungszeit). </t>
  </si>
  <si>
    <r>
      <t>Grundlage für ökonomische Berechnung bildet der naturschutzfachliche Wert des Naturschutzprogramms nach Hampicke et al. 1991 "</t>
    </r>
    <r>
      <rPr>
        <i/>
        <sz val="11"/>
        <rFont val="Meta Offc"/>
        <family val="2"/>
      </rPr>
      <t>Kosten und Wertschätzung des Arten- und Biotopschutzes"</t>
    </r>
    <r>
      <rPr>
        <sz val="11"/>
        <rFont val="Meta Offc"/>
        <family val="2"/>
      </rPr>
      <t xml:space="preserve">. Die durchschnittliche Zahlungsbereitschaft pro Biotopwertpunkt wurde unter Berücksichtigung von verschiedenen Szenarien inklusive Entwicklungszeit, Grenznutzen, Kalkulationszins (Diskontrate von 2%, 4%, 6%) berechnet und beträgt 3915 DM pro Biotopwertpunkt. </t>
    </r>
  </si>
  <si>
    <t>veraltete Werte, da Werte auf Zahlungsbereitschaftsanalyse von Hampicke et al. 1991 beruhen (s. Update der Berechnungen in Schweppe-Kraft 2009 und Schweppe-Kraft 2016; Ein Update des monetären Wertes eines Biotopwertpunktes auf einer neueren Zahlungsbereitschaftsanalyse fehlt bisher (Stand: 2016))</t>
  </si>
  <si>
    <t>Update der Zahlungsbereitschaft notwending. Neue Zahlungsbereitschaft eventuell mit Wert aus Meyerhoff, Angelie et al. 2012 möglich.</t>
  </si>
  <si>
    <t>detailierte Berechnung; Update der Bewertung der Biotopwertpunkte notwendig</t>
  </si>
  <si>
    <t>Basierend auf bestehenden Modellen. Beschreibung der Durchführung nicht so detailiert wie in einem Fachartikel. Werte sind für nationale Ebene hochgerechnet. Beinhalten Annahmen für benefit transfer. Update der Bewertung der Biotopwertpunkte notwendig;</t>
  </si>
  <si>
    <t>Basierend auf Schweppe-Kraft 1998; Wiederherstellungskosten wurden einem Update unterzogen; Udate der Bewertung der Biotopwertpunkte fehlt bisher (Stand 2016). Erst nach diesem Update geeignet.</t>
  </si>
  <si>
    <t xml:space="preserve">Wiederherstellungskosten wurden in Schweppe-Kraft 2016 einem Update unterzogen; Udate der Bewertung der Biotopwertpunkte fehlt bisher (Stand 2016) </t>
  </si>
  <si>
    <t xml:space="preserve">Kalk-(Halb-)Trockenrasen und ihre Verbuschungsstadien (* orchideenreiche Bestände) </t>
  </si>
  <si>
    <t xml:space="preserve">Keine genaue Quantifizierung des Verlustes je Hektar abgeholzten Waldes, sondern Mittelwert über eine Gesamtfläche des Schutzgebietes inklusive noch stehenden Wald. </t>
  </si>
  <si>
    <t>Szenario gut nachvollziehbar: kompletter Schutz des Waldes</t>
  </si>
  <si>
    <t>Total forest protection Sedimentation; Needs estimates of: volume of sediments trapped in water intake pond; frequency of dredging and its cost; maintenance cost of turbines in HEP plants; forgone HEP output;
In this study, the sediment yield values reported by Lai (1993) in the adjacent
catchment, Batangsi River, were used. This particular catchment shared similar
physical characteristics with the Hulu Langat catchment. The suspended sediment
yield from logging activities amounted to 28.3 t/ha per yr. The 1993 study also
showed that the total bed load was 12.67 t/ha per yr. The total sediment yield due to
logging is therefore 40.97 t/ha per yr. Using a sediment density value of 1.5 t/m3, the
total sediment yield is 27.31 m3/ha per yr.</t>
  </si>
  <si>
    <t>The difference in sedimentation/erosion between the total protection (TP) scenario and the reduced impact logging (RIL) scenario is very small. The study might underestimate the impact of logging on erosion.</t>
  </si>
  <si>
    <t>total abatement costs of 1718 ha inundated area respectively 20.749 ha total area of the restored floodplains</t>
  </si>
  <si>
    <t>€/ha (for an additional ha of inundated area) (Shadow price), standard deviation of 23416</t>
  </si>
  <si>
    <t>€/ha (for an additional ha of inundated area) (Shadow price), standard deviation of 52914</t>
  </si>
  <si>
    <t>€/ha (for an additional ha of inundated area) (Shadow price), standard deviation of 1531</t>
  </si>
  <si>
    <t>€/ha (for an additional ha of inundated area) (Shadow price), standard deviation of 11849</t>
  </si>
  <si>
    <t>€/ha (for an additional ha of inundated area) (Shadow price), standard deviation of 19809</t>
  </si>
  <si>
    <t>€/ha (for an additional ha of inundated area) (Shadow price), standard deviation of 40407</t>
  </si>
  <si>
    <t>€/ha (for an additional ha of inundated area) (Shadow price), standard deviation of 1716</t>
  </si>
  <si>
    <t>€/ha (for an additional ha of inundated area) (Shadow price), standard deviation of 12218</t>
  </si>
  <si>
    <t>1) without scenario (two implementation scenarios (with and without) of the proposed floodplain restoration programme; i.e. In the without implementation case, the constraint (X′i,m) on the available average annual inundated floodplain area is set at 0 ha, for the with implementation case the constraint is set at 1718 ha.)
2) four values refer to four different load reduction targets (5%) and differ according to the combination of the targeted nutrients and locality of the abatement requirement. This range encompasses the current policy target of a simultaneous 24% reduction of the load of both nutrients by 2027.
3) shadow price reflects the change in total abatement costs if one additional unit of “average annual inundated area” made available.</t>
  </si>
  <si>
    <t>1) with scenario (two implementation scenarios (with and without) of the proposed floodplain restoration programme; i.e. In the without implementation case, the constraint (X′i,m) on the available average annual inundated floodplain area is set at 0 ha, for the with implementation case the constraint is set at 1718 ha.)
2) four values refer to four different load reduction targets (15%) and differ according to the combination of the targeted nutrients and locality of the abatement requirement. This range encompasses the current policy target of a simultaneous 24% reduction of the load of both nutrients by 2027.
3) shadow price reflects the change in total abatement costs if one additional unit of “average annual inundated area” is  made available.</t>
  </si>
  <si>
    <t>1) without scenario (two implementation scenarios (with and without) of the proposed floodplain restoration programme; i.e. In the without implementation case, the constraint (X′i,m) on the available average annual inundated floodplain area is set at 0 ha, for the with implementation case the constraint is set at 1718 ha.)
2) four values refer to four different load reduction targets (15%) and differ according to the combination of the targeted nutrients and locality of the abatement requirement. This range encompasses the current policy target of a simultaneous 24% reduction of the load of both nutrients by 2027.
3) shadow price reflects the change in total abatement costs if one additional unit of “average annual inundated area” is  made available.</t>
  </si>
  <si>
    <t>1) with scenario (two implementation scenarios (with and without) of the proposed floodplain restoration programme; i.e. In the without implementation case, the constraint (X′i,m) on the available average annual inundated floodplain area is set at 0 ha, for the with implementation case the constraint is set at 1718 ha.)
2) four values refer to four different load reduction targets (25%) and differ according to the combination of the targeted nutrients and locality of the abatement requirement. This range encompasses the current policy target of a simultaneous 24% reduction of the load of both nutrients by 2027.
3) shadow price reflects the change in total abatement costs if one additional unit of “average annual inundated area” is  made available</t>
  </si>
  <si>
    <t>1) without scenario (two implementation scenarios (with and without) of the proposed floodplain restoration programme; i.e. In the without implementation case, the constraint (X′i,m) on the available average annual inundated floodplain area is set at 0 ha, for the with implementation case the constraint is set at 1718 ha.)
2) four values refer to four different load reduction targets (25%) and differ according to the combination of the targeted nutrients and locality of the abatement requirement. This range encompasses the current policy target of a simultaneous 24% reduction of the load of both nutrients by 2027.
3) shadow price reflects the change in total abatement costs if one additional unit of “average annual inundated area” is  made available</t>
  </si>
  <si>
    <t>1) with scenario (two implementation scenarios (with and without) of the proposed floodplain restoration programme; i.e. In the without implementation case, the constraint (X′i,m) on the available average annual inundated floodplain area is set at 0 ha, for the with implementation case the constraint is set at 1718 ha.)
2) four values refer to four different load reduction targets (35%) and differ according to the combination of the targeted nutrients and locality of the abatement requirement. This range encompasses the current policy target of a simultaneous 24% reduction of the load of both nutrients by 2027.
3) shadow price reflects the change in total abatement costs if one additional unit of “average annual inundated area” is  made available</t>
  </si>
  <si>
    <t>1) without scenario (two implementation scenarios (with and without) of the proposed floodplain restoration programme; i.e. In the without implementation case, the constraint (X′i,m) on the available average annual inundated floodplain area is set at 0 ha, for the with implementation case the constraint is set at 1718 ha.)
2) four values refer to four different load reduction targets (35%) and differ according to the combination of the targeted nutrients and locality of the abatement requirement. This range encompasses the current policy target of a simultaneous 24% reduction of the load of both nutrients by 2027.
3) shadow price reflects the change in total abatement costs if one additional unit of “average annual inundated area” is  made available</t>
  </si>
  <si>
    <t>Standard deviation of 1531
without scenario (two implementation scenarios (with and without) of the proposed floodplain restoration programme; i.e. In the without implementation case, the constraint (X′i,m) on the available average annual inundated floodplain area is set at 0 ha, for the with implementation case the constraint is set at 1718 ha.)
Total project investment costs as a function of the length of the constructed new dike and the restored floodplain area (costs per unit area is best explained by the required length of new dike line per unit area).</t>
  </si>
  <si>
    <t>Standard deviation of 1716
with scenario (two implementation scenarios (with and without) of the proposed floodplain restoration programme; i.e. In the without implementation case, the constraint (X′i,m) on the available average annual inundated floodplain area is set at 0 ha, for the with implementation case the constraint is set at 1718 ha.)
Total project investment costs as a function of the length of the constructed new dike and the restored floodplain area (costs per unit area is best explained by the required length of new dike line per unit area).</t>
  </si>
  <si>
    <t>Standard deviation of 11849
without scenario (two implementation scenarios (with and without) of the proposed floodplain restoration programme; i.e. In the without implementation case, the constraint (X′i,m) on the available average annual inundated floodplain area is set at 0 ha, for the with implementation case the constraint is set at 1718 ha.)
Total project investment costs as a function of the length of the constructed new dike and the restored floodplain area (costs per unit area is best explained by the required length of new dike line per unit area).</t>
  </si>
  <si>
    <t>Standard deviation of 12218
with scenario (two implementation scenarios (with and without) of the proposed floodplain restoration programme; i.e. In the without implementation case, the constraint (X′i,m) on the available average annual inundated floodplain area is set at 0 ha, for the with implementation case the constraint is set at 1718 ha.)
Total project investment costs as a function of the length of the constructed new dike and the restored floodplain area (costs per unit area is best explained by the required length of new dike line per unit area).</t>
  </si>
  <si>
    <t>Standard deviation of 19809
without scenario (two implementation scenarios (with and without) of the proposed floodplain restoration programme; i.e. In the without implementation case, the constraint (X′i,m) on the available average annual inundated floodplain area is set at 0 ha, for the with implementation case the constraint is set at 1718 ha.)
Total project investment costs as a function of the length of the constructed new dike and the restored floodplain area (costs per unit area is best explained by the required length of new dike line per unit area).</t>
  </si>
  <si>
    <t>Standard deviation of 23416
with scenario (two implementation scenarios (with and without) of the proposed floodplain restoration programme; i.e. In the without implementation case, the constraint (X′i,m) on the available average annual inundated floodplain area is set at 0 ha, for the with implementation case the constraint is set at 1718 ha.)
Total project investment costs as a function of the length of the constructed new dike and the restored floodplain area (costs per unit area is best explained by the required length of new dike line per unit area).</t>
  </si>
  <si>
    <t>Standard deviation of 40407
with scenario (two implementation scenarios (with and without) of the proposed floodplain restoration programme; i.e. In the without implementation case, the constraint (X′i,m) on the available average annual inundated floodplain area is set at 0 ha, for the with implementation case the constraint is set at 1718 ha.)
Total project investment costs as a function of the length of the constructed new dike and the restored floodplain area (costs per unit area is best explained by the required length of new dike line per unit area).</t>
  </si>
  <si>
    <t>Standard deviation of 52914
without scenario (two implementation scenarios (with and without) of the proposed floodplain restoration programme; i.e. In the without implementation case, the constraint (X′i,m) on the available average annual inundated floodplain area is set at 0 ha, for the with implementation case the constraint is set at 1718 ha.)
Total project investment costs as a function of the length of the constructed new dike and the restored floodplain area (costs per unit area is best explained by the required length of new dike line per unit area).</t>
  </si>
  <si>
    <t>Version</t>
  </si>
  <si>
    <t>4. Genetic materials: genes for resistance to plant pathogens</t>
  </si>
  <si>
    <t xml:space="preserve">TEEB ES category (Englisch)
</t>
  </si>
  <si>
    <t>Luttmann V., Schröder H. 1995. Monetäre Bewertung der Fernerholung im Naturschutzgebiet
Lüneburger Heide. 109 Seiten. ISBN 3‐7939‐7010‐8.</t>
  </si>
  <si>
    <t>national dwarf shrub heathlands (of entire Germany)</t>
  </si>
  <si>
    <t>national dwarf shrub heathlands (per m2)</t>
  </si>
  <si>
    <t>Arable land with threatened herbaceous
vegetation communities (per m2)</t>
  </si>
  <si>
    <t>Coppice and coppice with standard (per m2)</t>
  </si>
  <si>
    <t>Copses, thickets, scrub, hedgerows and tree
rows in agricultural used areas (per m2)</t>
  </si>
  <si>
    <t>Fens and swamps free of woodland (per m2)</t>
  </si>
  <si>
    <t>Low intensively managed vineyards (per m2)</t>
  </si>
  <si>
    <t>Low intensively used meadows (per m2)</t>
  </si>
  <si>
    <t>Low intensively used ponds for fish farming (per m2)</t>
  </si>
  <si>
    <t>Molinea meadows (per m2)</t>
  </si>
  <si>
    <t>Natural and semi-natural dry grasslands (per m2)</t>
  </si>
  <si>
    <t>Natural woods and low intensively used
species-rich forests (per m2)</t>
  </si>
  <si>
    <t>Nature-like running and standing surface
waters (per m2)</t>
  </si>
  <si>
    <t>Nature-like woodland edge communities (per m2)</t>
  </si>
  <si>
    <t>Other types of agricultural grasslands with a
high species diversity (per m2)</t>
  </si>
  <si>
    <t>Pasture woodland (per m2)</t>
  </si>
  <si>
    <t>Raised bogs including less degraded restoreable forms (per m2)</t>
  </si>
  <si>
    <t>Riparian grasslands and tall herbaceous perennial vegetation of moist to wet sites (per m2)</t>
  </si>
  <si>
    <t>Species-rich herbaceous forest fringe communities (per m2)</t>
  </si>
  <si>
    <t>Traditionally managed orchards (per m2)</t>
  </si>
  <si>
    <t>Transition mires and strongly degraded raised bogs (per m2)</t>
  </si>
  <si>
    <t>Restoration with build up land as starting biotope: Build up land to broad-leafed forest</t>
  </si>
  <si>
    <t>Restoration with build up land as starting biotope: Build up land to forest edge</t>
  </si>
  <si>
    <t>Restoration with build up land as starting biotope: Build up land to integrated arable</t>
  </si>
  <si>
    <t>Restoration with build up land as starting biotope: Build up land to intensive pasture and meadows</t>
  </si>
  <si>
    <t>Restoration with build up land as starting biotope: Build up land to less intensive pasture and meadows</t>
  </si>
  <si>
    <t>Restoration with build up land as starting biotope: Build up land to organic arable</t>
  </si>
  <si>
    <t>Restoration with build up land as starting biotope: Build up land to organic pasture and meadows</t>
  </si>
  <si>
    <t>Restoration with build up land as starting biotope: Build up land to plantation forest, coniferous forest or mixed forest</t>
  </si>
  <si>
    <t>Restoration with build up land as starting biotope: Build up land to broad-leafed forest (including cost of biodiversity loss in form of PDF)</t>
  </si>
  <si>
    <t>Restoration with build up land as starting biotope: Build up land to forest edge (including cost of biodiversity loss in form of PDF)</t>
  </si>
  <si>
    <t>Restoration with build up land as starting biotope: Build up land to intensive pasture and meadows (including cost of biodiversity loss in form of PDF)</t>
  </si>
  <si>
    <t>Restoration with build up land as starting biotope: Build up land to less intensive pasture and meadows (including cost of biodiversity loss in form of PDF)</t>
  </si>
  <si>
    <t>Restoration with build up land as starting biotope: Build up land to organic arable  (including cost of biodiversity loss in form of PDF)</t>
  </si>
  <si>
    <t>Restoration with build up land as starting biotope: Build up land to organic pasture and meadows (including cost of biodiversity loss in form of PDF)</t>
  </si>
  <si>
    <t>Restoration with build up land as starting biotope: Build up land to plantation forest (including cost of biodiversity loss in form of PDF)</t>
  </si>
  <si>
    <t>Monetary value</t>
  </si>
  <si>
    <t>x</t>
  </si>
  <si>
    <t>Mediation of waste, toxics and other nuisances</t>
  </si>
  <si>
    <t>Class</t>
  </si>
  <si>
    <t>Division</t>
  </si>
  <si>
    <t>Energy</t>
  </si>
  <si>
    <t>Ecosystem</t>
  </si>
  <si>
    <t xml:space="preserve">2.3.4.1. </t>
  </si>
  <si>
    <t>3.1.2.3.</t>
  </si>
  <si>
    <t>scenarios of varying forest patch size and effects on monetary value estimated, but assumptions not clear, thus, values not noted 
good link biophysical factors and economic valuation</t>
  </si>
  <si>
    <t>Dehnhardt, A. 2002. The replacement value of flood plains as nutrient sinks: A case study of the river Elbe. Institute for Ecological Economy Research, 2002, Institute for Ecological Economy Research, Munich, Germany</t>
  </si>
  <si>
    <t>restoration of wetlands</t>
  </si>
  <si>
    <t>Marginal utility for each additional hectare wetland estimated by comparing with costs for alternative technical solutions for P retention.</t>
  </si>
  <si>
    <t>Marginal utility for each additional hectare wetland estimated by comparing with costs for alternative technical solutions for N retention.</t>
  </si>
  <si>
    <t>meta-analysis of existing literature</t>
  </si>
  <si>
    <t>Change in utility for nutrient retention with each additional hectare of wetland was estimated based on exisiting biophysical and socio-economic studies.</t>
  </si>
  <si>
    <t>Average P retention per hectare wetland in major river systems in Germany: 1484 t P/a</t>
  </si>
  <si>
    <t xml:space="preserve">Average N retention per hectare wetland in major river systems in Germany: 61619 to 75221 t N/a. </t>
  </si>
  <si>
    <t>Replacement costs for P based on literature review: 6.6-95.0 €/kg P (depending on replacement strategy)</t>
  </si>
  <si>
    <t>Replacement costs for N based on literature review: 0-56.2 €/kg N (depending on replacement strategy)</t>
  </si>
  <si>
    <t>sehr gute Eignung</t>
  </si>
  <si>
    <t>Wetlands in major river systems in Germany: Donau, Elbe, Ems, Oder, Ostseezuflüsse, Rhein, Weser.</t>
  </si>
  <si>
    <t>572587 ha</t>
  </si>
  <si>
    <t xml:space="preserve">€/kg N marginal abatement costs for each kg N retained by wetlands </t>
  </si>
  <si>
    <t xml:space="preserve">€/kg P marginal abatement costs for each kg P retained by wetlands </t>
  </si>
  <si>
    <t xml:space="preserve">Marginal cost avoided (vermiedene Grenzkosten) with each kg P wetlands are retaining. </t>
  </si>
  <si>
    <t xml:space="preserve">Marginal cost avoided (vermiedene Grenzkosten) with each kg N wetlands are retaining. </t>
  </si>
  <si>
    <t>Ansatz OK, aber keine aktuellen Daten. s. Grossmann; Osterburg et al. (BSK); Mewes et al. (2006?) Bzgl. Kostenreduktion; Andreas Horbart (Lenzen-Studie in Arbeit)</t>
  </si>
  <si>
    <t>€/ha marginal utility (Grenznutzen) for N retention for each additional hectare wetland</t>
  </si>
  <si>
    <t>€/ha marginal utility (Grenznutzen) for P retention for each additional hectare wetland</t>
  </si>
  <si>
    <t>Contribution to the Methodological Convention 3.0 of the German Federal Environment Agency (UBA)</t>
  </si>
  <si>
    <t>Introduction</t>
  </si>
  <si>
    <t>References</t>
  </si>
  <si>
    <t>Land/Region / Country /Region</t>
  </si>
  <si>
    <t>Relevanz für UBA Projekt / Relevance for the UBA project</t>
  </si>
  <si>
    <t>ID Wert / ID Value</t>
  </si>
  <si>
    <t>Allgemeine Kennziffer zur eindeutigen Identifikation des Datenbankeintrags / Code number for the distinct identification of the entrance into the database</t>
  </si>
  <si>
    <t>ID Studie / ID Study</t>
  </si>
  <si>
    <t>Kennziffer zur Identifikation der Studie / Code number for the identification of the study</t>
  </si>
  <si>
    <t>Datenbankzugehörigkeit / Belonging to the database…</t>
  </si>
  <si>
    <t>Meta-Datenbank oder Publikation, in denen Bewertungsstudien gefunden wurden (s. Reiter: "Anaylsierte Datenbanken") / Mega-database or publication in which the valuation study was found (see tab "Analysed Databases")</t>
  </si>
  <si>
    <t>Auswahl UBA / Selection UBA</t>
  </si>
  <si>
    <t>Referenz / Reference</t>
  </si>
  <si>
    <t>Referenz der Publikation / Reference of the publication</t>
  </si>
  <si>
    <t>Bearbeiter / Compiled by</t>
  </si>
  <si>
    <t>URL zur Publikation / URL to the publication</t>
  </si>
  <si>
    <t>1 - monetary value
0 - no monetary value</t>
  </si>
  <si>
    <t>Begründung für Ausschluß der Bewertungsstudie oder bestimmter Bewertungen, durch UFZ Review Team / Reason for the exclusion of the valuation study or certain values by the UFZ review team</t>
  </si>
  <si>
    <t>Zusammenfassung / Summary</t>
  </si>
  <si>
    <t>Publikationstyp / Type of publication</t>
  </si>
  <si>
    <t>Verfügbarkeit / Availability</t>
  </si>
  <si>
    <t>Typ der Veröffentlichung der Bewertungsstudie: / Type of publication of the valuation study:
1) Wissenschaftlicher Artikel / Scientific paper
2) Konferenzbeitrag / Conference contribution
3) Buch bzw. Buchkapitel / Book or chapter of a book
4) Berichte (z. B. von EU Projekten oder dt. Forschungsprojekten) / Reports (e.g. of an EU project or a German research project)
5) Andere / Others</t>
  </si>
  <si>
    <t>Selektion von monetären Werten, geeignet für die Abschätzung von Standardkostensätzen für UBA relevante Umwandlungsprozesse: / Selection of monetary values suitable for the estimation of standard cost rates for UBA-relevant transformation processes:
0) Aussagekraft für Methodenkonvention ungenügend / not suitable for Methodological Convention
1) Aussagekraft für Methodenkonvention gegeben (Experten-Workshop, 04.-05.07.16), siehe auch Reiter: "Spannweiten WS" (Comply with selection criteria: a. - e.) / suitable for Methodological Convention (expert-WS 7/4,5/16), see also tab "Range WS" (Comply with selection criteria: a. - e.)
2) Auswahl für Methodenkonvention (UBA-Meeting, 27.09.16), siehe auch Reiter: "Spannweiten UBA" (Comply with selection criteria: a. - g.) / Selection for Methodological Convention (UBA-Meeting 9/27/16), see also tab: "Range UBA" (Comply with selection criteria: a. - g.)
x Werte aus Schweppe-Kraft 1998 sind veraltet und wurden durch Schweppe-Kraft 2009 überarbeitet. Daher zählt nur Schweppe-Kraft 2009, nicht Schweppe-Kraft 1998 / Values from Schweppe-Kraft 1998 are out-of-date and were revised by Schweppe-Kraft in 2009, therefore only Schweppe-Kraft 2009 counts, not Schweppe-Kraft 1998</t>
  </si>
  <si>
    <t>Zugänglichkeit der Bewertungsstudie: / Accessibility of the valuation study:
1) öffentlich zugänglich / publicly accessible
2) nur über Online-Bibliothek (z.B. Web of Science) / only through an online library (e.g. Web of Science)
3) Bibliothek (z.B. Buch) / library (e.g. a book)</t>
  </si>
  <si>
    <t>ÖSL nach TEEB / ES according to TEEB</t>
  </si>
  <si>
    <t>Klassifikation der Ökosystemdienstleistungen nach TEEB Definition (s. Reiter: "ÖSL Definitionen") / Classification of the ecosystem services according to the TEEB definition (see tab "ES Definitions")</t>
  </si>
  <si>
    <t>ÖSL nach CICES / ES according CICES</t>
  </si>
  <si>
    <t>Klassifikation der Ökosystemdienstleistungen nach CICES Definition (s. Reiter: "ÖSL Definitionen") / Classification of the ecosystem services according to the CICES definition (see tab "ES Definitions")</t>
  </si>
  <si>
    <t>Definition und Klassifikation der ÖSL nach Bewertungsstudie / Definition and classification of the ES according to the valuation study</t>
  </si>
  <si>
    <t>Land in dem die Bewertung durchgeführt wurde / Country in which the valuation has taken place</t>
  </si>
  <si>
    <t>Untersuchungsgebiet / Investigation area</t>
  </si>
  <si>
    <t>Bezeichnung des bewerteten Untersuchungsgebietes, gemäß Studie (z.B. Schwarzwald, Leipziger Neuseenland) / Name of the investigation area assessed, according to the study (e.g. Schwarzwald, Leipziger Neuseenland)</t>
  </si>
  <si>
    <t>Größe Untersuchungsgebiet / Size of the investigation area</t>
  </si>
  <si>
    <t>Größe des Untersuchungsgebietes gemäß Bewertungsstudie / Size of the investigation area accoding to the valuation study</t>
  </si>
  <si>
    <t>Ökosystem / Ecosystem</t>
  </si>
  <si>
    <t>Klassifizierung der Ökosysteme gemäß Vorgaben in der Methodenkonvention 3.0: / Classification of the ecosystems according to the specification of the Methodological Convention 3.0: 1) Grünland (1 = Grünland allgemein; 1a = intensiv; 1b = extensiv / HNV) /  Grassland (1 = grassland in general; 1a = intensively used; 1b =extensively used / HNV) 2) Ackerland (2 = Ackerland allgemein; 2a = intensiv; 2b = extensiv / HNV) / Farmland (2 = farmland in general; 2a = intensively used; 2b = extensively used / HNV)
3) Moore und Feuchtgebiete / Moors and wetlands
4) Tropischer Regenwald / Tropical rain forest
5) Wald / Forest
6) Versiegelte Fläche / Sealed surface
7) Zuvor genannte (1-6) enthalten (mix in Landschaft) / Including those mentioned before (1-6), (mix in landscape)
8) Andere (als in 1-7 genannt) / Others than 1-7</t>
  </si>
  <si>
    <t>Ökosystem Fallstudie / Ecosystem case study</t>
  </si>
  <si>
    <t>Bezeichnung des Ökosystems in der Bewertungsstudie / Name of the ecosystem in the valuation study</t>
  </si>
  <si>
    <t>Bewertung von Zustand / Evaluation of the condition</t>
  </si>
  <si>
    <t>Bewertung einer Momentaufnahme bzw. Status Quo ("ja"-Kategorie) von Gütern und Leistungen, die Menschen durch die Natur beziehen oder Untersuchung von dynamischen Veränderungen ("nein"-Kategorie) / Evaluation of a snapshot or status quo (“yes“-category) of goods and services which humans get from nature or analysis of dynamic changes (“no“-castegory)</t>
  </si>
  <si>
    <t>Bewertung von Veränderung / Evaluation of change</t>
  </si>
  <si>
    <t>ÖSL nach Studie / ES according to the study</t>
  </si>
  <si>
    <t>Kurze Zusammenfassung der Studie (wenn Abstract vorhanden) / Short summary of the study (if abstract exists)</t>
  </si>
  <si>
    <t>Bewertung von Veränderung in Fallstudie / Evaluation of change in the case study</t>
  </si>
  <si>
    <t xml:space="preserve">Umwandlungsprozesse von Ökosystemzustand X in Y entsprechend der Bewertungsstudie (falls von Spalte: "Bewertung von Veränderung" abweichend) / Transformation processes from exosystem condition X to Y according to the valuation study (if deviating from evaluation of change) </t>
  </si>
  <si>
    <t>Kosten oder Nutzen-basierte Bewertung / Cost or benefit-based valuation</t>
  </si>
  <si>
    <t>Unterscheidung zwischen Kosten oder Nutzen/Präferenz-basierten Ansatz zur Bewertung der ÖSL / Differentiation between cost- and benefit-/preference-based approach for the ES-valuation
1) Nutzen / Benefit
2) Kosten / Cost
3) Nicht eindeutig nachvollziehbar (bsp. wenn TEV berechnet oder benefit transfer angewendet wurde) / Not clearly comprehensible (e.g. if TEV is calculated or benefit transfer was used)</t>
  </si>
  <si>
    <t>Monetärer Wert (aus Studie) / Monetary value (from the study)</t>
  </si>
  <si>
    <t>Geldwert aus Bewertungsstudie ohne weitere Information zu Maximum, Minimum, Mittelwert und/oder Median / Monetary value from the valuation study without further information on max, min, average and/or median</t>
  </si>
  <si>
    <t>Min (aus Studie) / Min (from the study)</t>
  </si>
  <si>
    <t>Minimum des ermittelten Geldwerts aus Bewertungsstudie / Minimum monetary value computed in the valuation study</t>
  </si>
  <si>
    <t>Mittelwert (aus Studie) / Average (from the study)</t>
  </si>
  <si>
    <t>Arithmetisches Mittel des Geldwertes aus Bewertungsstudie / Arithmetic mean of the monetary value computed in the valuation study</t>
  </si>
  <si>
    <t>Median (aus Studie) / Median (from the study)</t>
  </si>
  <si>
    <t>Median des Geldwertes aus Bewertungsstudie / Median monetary value computed in the valuation study</t>
  </si>
  <si>
    <t>Max (aus Studie) / Max (from the study)</t>
  </si>
  <si>
    <t>Maximum des Geldwertes aus Bewertungsstudie / Maximum monetary value computed in the valuation study</t>
  </si>
  <si>
    <t>Einheit und Währung (aus Studie) / Unit and currency (from the study)</t>
  </si>
  <si>
    <t xml:space="preserve">Größe in der die monetäre Bewertung vorgenommen wurde / Unit in which the monetary valuation was conducted </t>
  </si>
  <si>
    <t>Monetärer Wert (inflationsbereinigt für 2014) / Monetary value (inflation-adjusted for 2014)</t>
  </si>
  <si>
    <t>Wert aus Bewertungsstudie inflationsbereinigt für das Jahr 2014, unter Verwendung des jeweiligen landesspezifischen Verbraucherpreisindex (s. Spalte: "Verbraucherpreisindex") und umgerechnet in Euro / Value from the valuation study, inflation-adjusted for 2014 using the Consumer Price Index of the respective country (see column “CPI“) and converted into euro</t>
  </si>
  <si>
    <t>Min (inflationsbereinigt für 2014) / Min (inflation-adjusted for 2014)</t>
  </si>
  <si>
    <t>Minimum des ermittelten Geldwerts aus Bewertungsstudie inflationsbereinigt für das Jahr 2014, unter Verwendung des jeweiligen landesspezifischen Verbraucherpreisindex (s. Spalte: "Verbraucherpreisindex") und umgerechnet in Euro / Minimum monetary value computed in the valuation study, inflation-adjusted for 2014 using the Consumer Price Index of the respective country (see column “CPI“) and converted into euro</t>
  </si>
  <si>
    <t>Mittelwert (inflationsbereinigt für 2014) / Average (inflation-adjusted for 2014)</t>
  </si>
  <si>
    <t>Arithmetisches Mittel des Geldwertes aus Bewertungsstudie inflationsbereinigt für das Jahr 2014, unter Verwendung des jeweiligen landesspezifischen Verbraucherpreisindex (s. Spalte: "Verbraucherpreisindex") und umgerechnet in Euro / Arithmetic mean of the monetary value from the valuation study, inflation-adjusted for 2014 using the Consumer Price Index of the respective country (see column “CPI“) and converted into euro</t>
  </si>
  <si>
    <t>Median (inflationsbereinigt für 2014) / Median (inflation-adjusted for 2014)</t>
  </si>
  <si>
    <t xml:space="preserve">Median des Geldwertes aus Bewertungsstudie inflationsbereinigt für das Jahr 2014, unter Verwendung des jeweiligen landesspezifischen Verbraucherpreisindex (s. Spalte: "Verbraucherpreisindex") und umgerechnet in Euro / Median monetary value from the valuation study, inflation-adjusted for 2014 using the Consumer Price Index of the respective country (see column “CPI“) and converted into euro </t>
  </si>
  <si>
    <t>Max (inflationsbereinigt für 2014) / Max (inflation-adjusted for 2014)</t>
  </si>
  <si>
    <t>Maximum des Geldwertes aus Bewertungsstudie inflationsbereinigt für das Jahr 2014, unter Verwendung des jeweiligen landesspezifischen Verbraucherpreisindex (s. Spalte: "Verbraucherpreisindex") und umgerechnet in Euro / Maximum monetary value from the valuation study, inflation-adjusted for 2014 using the Consumer Price Index of the respective country (see column “CPI“) and converted into euro</t>
  </si>
  <si>
    <t>Monetärer Wert (inflationsbereinigt für 2014 &amp; Angleichung der Einheit) / Monetary value (inflation-adjusted for 2014 &amp; adjustment of the unit)</t>
  </si>
  <si>
    <t>Wert aus Bewertungsstudie inflationsbereinigt für das Jahr 2014, unter Verwendung des jeweiligen landesspezifischen Verbraucherpreisindex (s. Spalte: "Verbraucherpreisindex"), umgerechnet in Euro und gleiche Einheit (s. Spalte: "Angleichung Einheiten") / Value from the valuation study, inflation-adjusted for 2014 using the Consumer Price Index of the respective country (see column “CPI“) and converted into euro and same unit (see column “Adjustment of units“)</t>
  </si>
  <si>
    <t>Min (inflationsbereinigt für 2014 &amp; Angleichung der Einheit) / Min (inflationadjusted for 2014 &amp; adjustment of the unit)</t>
  </si>
  <si>
    <t>Minimum des ermittelten Geldwerts aus Bewertungsstudie inflationsbereinigt für das Jahr 2014, unter Verwendung des jeweiligen landesspezifischen Verbraucherpreisindex (s. Spalte: "Verbraucherpreisindex"), umgerechnet in Euro und gleiche Einheit (s. Spalte: "Angleichung Einheiten") / Minimum monetary value computed in the valuation study, inflation-adjusted for 2014 using the Consumer Price Index of the respective country (see column “CPI“) and converted into euro and same unit (see column “Adjustment of units“)</t>
  </si>
  <si>
    <t>Mittelwert (inflationsbereinigt für 2014 &amp; Angleichung der Einheit) / Average (inflation-adjusted for 2014 &amp; adjustment of the unit)</t>
  </si>
  <si>
    <t>Arithmetisches Mittel des Geldwertes aus Bewertungsstudie inflationsbereinigt für das Jahr 2014, unter Verwendung des jeweiligen landesspezifischen Verbraucherpreisindex (s. Spalte: "Verbraucherpreisindex"), umgerechnet in Euro und gleiche Einheit (s. Spalte: "Angleichung Einheiten") / Arithmetic mean of the monetary value from the valuation study, inflation-adjusted for 2014 using the Consumer Price Index of the respective country (see column “CPI“) and converted into euro and same unit (see column “Adjustment of units“)</t>
  </si>
  <si>
    <t>Median (inflationsbereinigt für 2014 &amp; Angleichung der Einheit) / Median (inflation-adjusted for 2014 &amp; adjustment of the unit)</t>
  </si>
  <si>
    <t>Median des Geldwertes aus Bewertungsstudie inflationsbereinigt für das Jahr 2014, unter Verwendung des jeweiligen landesspezifischen Verbraucherpreisindex (s. Spalte: "Verbraucherpreisindex"), umgerechnet in Euro und gleiche Einheit (s. Spalte: "Angleichung Einheiten") / Median monetary value from the valuation study, inflation-adjusted for 2014 using the Consumer Price Index of the respective country (see column “CPI“) and converted into euro and same unit (see column “Adjustment of units“)</t>
  </si>
  <si>
    <t>Max (inflationsbereinigt für 2014 &amp; Angleichung der Einheit) / Maximum (inflation-adjusted for 2014 &amp; adjustment of the unit)</t>
  </si>
  <si>
    <t>Maximum des Geldwertes aus Bewertungsstudie inflationsbereinigt für das Jahr 2014, unter Verwendung des jeweiligen landesspezifischen Verbraucherpreisindex (s. Spalte: "Verbraucherpreisindex"), umgerechnet in Euro und gleiche Einheit (s. Spalte: "Angleichung Einheiten") / Maximum monetary value from the valuation study, inflation-adjusted for 2014 using the Consumer Price Index of the respective country (see column “CPI“) and converted into euro and same unit (see column “Adjustment of units“)</t>
  </si>
  <si>
    <t>Verbraucherpreisindex / Consumer Price Index</t>
  </si>
  <si>
    <t>Verbraucherpreisindex (VPI) gemäß Bundesbank 2016, mit VPI-Basisjahr 2010. Die Inflationsbereinigung erfolgte ebenso für Bewertungen in anderen Währungen mit Hilfe des jeweiligen landesspezifischen VPI’s (s. Reiter: "Umrechnungsindizes") / Consumer Price Index (CPI) according to Bundesbank 2016, base year 2010. The inflation adjustment of valuations in other currencies was also conducted with the help of the countries‘ respective CPIs (see Tab “Conversion-indices”)</t>
  </si>
  <si>
    <t>Kaufkraftparität / Purchasing power parity</t>
  </si>
  <si>
    <t>Umrechnung ausländischer Währung in Euro gemäß der Umrechnungsfaktoren der Kaufkraftparität (PPP) von der Weltbank 2015 (s. Reiter: "Umrechnungsindizes") / Conversion of foreign currencies into euro according to the conversion factors of the purchasing power parity (PPP) of the World Bank 2015 (see Tab “Conversion-indices”)</t>
  </si>
  <si>
    <t>DM zu Euro / DM to euro</t>
  </si>
  <si>
    <t>Umrechnung DM zu Euro nach offiziellen Umrechnungskurs der Bundesbank, 1 Euro = 1,95583 DM / Conversion DM to euro using the official exchange rate of the Bundesbank, 1 Euro = 1,95583 DM</t>
  </si>
  <si>
    <t>Angleichung Einheiten / Adjustment of units</t>
  </si>
  <si>
    <t xml:space="preserve">Umrechnung von Bewertungseinheiten in gleiche Zielgrößen zur Erhöhung der Vergleichbarkeit, in: / Conversion of units for the valuation into a common target figure in order to increase comparability, into:
1) €/ha/Jahr
2) €/ha
3) €/Person/Jahr  
4) €/[Besuch, Eintritt, Übernachtung… verschiedene]
5) €/tCO2
6) andere
</t>
  </si>
  <si>
    <t>Flächenbezug des monetären Wertes in Studie / Area reference of the monetary value in the study</t>
  </si>
  <si>
    <t>Umrechnung der räumlichen Bewertungsfläche in Hektar / Conversion of the spatial area valuated into hectare</t>
  </si>
  <si>
    <t>Bewertungsmethode / Valuation method</t>
  </si>
  <si>
    <t>Die Bewertungsmethoden wurden, gemäß TEEB 2010, wie folgt unterteilt: / The valuation methods were, following TEEB 2010, classified as follows :
1) Travel Cost
2) Total Economic Value
3) Replacement Cost
4) PES
5) Mitigation &amp; Restoration Cost
6) Hedonic Pricing
7) Group Valuation
8) Factor Income / Production Function
9) Direct market pricing
10) Contingent Valuation (WTP)
11) Contingent Valuation (WTA)
12) Choice Experiment
13) Benefit Transfer
14) Avoided Cost
15) other
16) unknown
17) mix</t>
  </si>
  <si>
    <t>Zusatzinformationen zum besseren Verständnis der Bewertungsmethode, inkl. erwähnenswerter Besonderheiten / Additional information to make the valuation method better comprehensible, incl. special aspects worth mentioning</t>
  </si>
  <si>
    <t>Durchführung von Bewertung / Procedure of the valuation</t>
  </si>
  <si>
    <t>Kurze Zusammenfassung der Arbeitsschritte beim Bewertunsprozess / Short recapitulation of the steps of the valuation procedure</t>
  </si>
  <si>
    <t>Bewertungsjahr / Year of the valuation</t>
  </si>
  <si>
    <t>Konkreter Zeitpunkt (Jahr) der Wertermittlung / Precise time (year) of the assessment of the value</t>
  </si>
  <si>
    <t>Zeithorizont / Time horizon</t>
  </si>
  <si>
    <t>Bewertung der Veränderung über einen Zeitraum, z.B. Wertermittlung über 5 Jahre hinweg in die Zukunft oder Vergangenheit. Wenn ja, um welchen Zeitraum handelt es sich? / Assessment of the change withing a period of time, e.g. valuation during 5 years, either into the future or into the past. If so: which actual period of time was it?</t>
  </si>
  <si>
    <t>Annahmen für Bewertungsmethode / Assumptions of the valuation method</t>
  </si>
  <si>
    <t>Kurze Zusammenfassung der im Bewertungsprozess getroffenen Annahmen sowie Argumente für die Verwendung der gewählten Bewertungsmethode / Short summary of the assumptions made during the valuation process and arguments for the choice of this valuation method</t>
  </si>
  <si>
    <t>Diskontrate / Discount rate</t>
  </si>
  <si>
    <t>Zeitpräferenzenrate zum Wert eines Gutes bzw. einer Leistung im Vergleich Gegenwart zu Zukunft, in % / Time preference rate for the value of a good or service when comparing present and future availability, in %</t>
  </si>
  <si>
    <t>Biophysikalische Faktoren / Biophysical factors</t>
  </si>
  <si>
    <t>Biophysikalische Indikatoren und andere Informationen, die für die Bewertung berücksichtigt wurden / Biophysical indicators and other information that has been taken into account for the valuation</t>
  </si>
  <si>
    <t>Ökonomische Faktoren / Economical factors</t>
  </si>
  <si>
    <t xml:space="preserve">Weitere ökonomische Indikatoren und andere Informationen, die für die Bewertung berücksichtigt wurden / Further economical indicators and other information that has been taken into account for the valuation
</t>
  </si>
  <si>
    <t>Stichprobengröße / Sample size</t>
  </si>
  <si>
    <t>Anzahl von befragten Personen, Haushalten, etc. / Number of persons, households, etc. asked</t>
  </si>
  <si>
    <t>Nutznießergruppe / Group of beneficiaries</t>
  </si>
  <si>
    <t>Gruppe der Empfänger, die von den ÖSL begünstigt werden (z.B. Befragte Landwirte bei Studie zur Zahlungsbereitschaft) / Group of recipients who benefit from the ES (e.g. farmers interviewed in a study on willingness to pay)</t>
  </si>
  <si>
    <t>Allgemeine Kommentare / General comments</t>
  </si>
  <si>
    <t xml:space="preserve">Auffälligkeiten und allgemeine Anmerkungen zur Bewertungsstudie, wie beispielsweise zur Qualität der Studie oder bezüglich Relevanz für Methodenkonvention, durch UFZ Review Team / Distinctive features and general comments of the UFZ review team on the valuation studies, e.g. on the quality of the study and on its relevance for the Methodological Convention </t>
  </si>
  <si>
    <t>Transparenz/Reliabilität / Transparency and reliability</t>
  </si>
  <si>
    <t>Inwieweit ist die Studie nachvollziehbar bzw. wird über Bewertungsdetails berichtet? Einschätzung vorgenommen durch UFZ Review-Team: / To what extent is the study transparent and are the details of the valuation documented? Appraisal by the UFZ review team:
1) kaum nachvollziehbar / hardly comprehensible
2) nachvollziehbar, aber Annahmen oder methodische Details fehlen teilweise / comprehensible, but assumptions and methodological details are partly missing
3) eindeutig wissenschaftlich nachvollziehbar / scientifically fully comprehensible</t>
  </si>
  <si>
    <t>Relevanz der ÖSL bei vorliegenden Umwandlungsprozess / Relevance of the ES for the transformationprocess in question</t>
  </si>
  <si>
    <t>Kommentare Relevanz / Comments on relevance</t>
  </si>
  <si>
    <t>In Workshop herausgearbeitete Expertenmeinungen zur Bedeutung untersuchter ÖSL beim betrachteten Umwandlungsprozess / Result of the workshop: expert opinion on the importance of the ES examined for the transformationprocess looked at</t>
  </si>
  <si>
    <t>Eignung für Bildung von Standardkostensätzen / Suitability for the generation of standard cost rates</t>
  </si>
  <si>
    <t>In Workshop herausgearbeitete Expertenmeinungen zur Verwendbarkeit von Bewertungsstudien für die Bildung von standardisierten Kostensätzen in Deutschland. Folgende Klassen wurden unterteilt: / Result of the workshop: expert opinion on the suitability of valuation studies for the generation of standard cost rates in Germany. Classification:
0) ungeeignet / not suitable
1) eventuell geeignet / possibly suitable
2) geeignet / suitable</t>
  </si>
  <si>
    <t>Kommentare Eignung Workshop / Comments on the suitability from the workshop</t>
  </si>
  <si>
    <t xml:space="preserve">In Workshop herausgearbeitete Kommentare und Begründungen von Experten zur Eignung von Bewertungsstudien für die Bildung von standardisierten Kostensätzen in Deutschland / Result of the workshop: comments and reasons given by experts on the suitability of valuation studies for the generation of standard cost rates in Germany </t>
  </si>
  <si>
    <t>Kommentar Eignung UFZ / Comment on suitability from the UFZ</t>
  </si>
  <si>
    <t>Begründungen und Kommentare von Wissenschaftlern des UFZ zur Eignung von Bewertungsstudien für die Bildung von standardisierten Kostensätzen in Deutschland / Comments and reasons given by UFZ scientists on the suitability of valuation studies for the generation of standard cost rates in Germany</t>
  </si>
  <si>
    <t>Wie relevant sind die untersuchten ÖSL beim betrachteten Umwandlungsprozess (s. Spalte: "Bewertung von Veränderung" oder "Bewertung von Veränderung in Fallstudie") des vorherrschenden Ökosystems? Die Einschätzung erfolgte durch Wissenschaftler des UFZ. Folgende Klassifizierung wurde vorgenommen: / How relevant are the ES that were assessed for the transformation process looked at (see column: AX “time horizon”) of the prevailing ecosystem? Appraisal by UFZ scientists using the following classification:
unklar/ unclear=?; 
gering / low = 1; 
mittel / medium= 2; 
hoch / high=3</t>
  </si>
  <si>
    <t xml:space="preserve">Klassifizierung der ökosystemaren Veränderungsprozesse gemäß Vorgaben in der Methodenkonvention 3.0 (Umwandlungsprozesse I. - IV.): / Classification of ecosystem processes of change according to the specification of the Methodological Convention 3.0 (transformation processes I. - IV.):
1) Umwandlung von Grünland in Ackerland (oder umgekehrt) (I.) / Transformation of grassland into farmland (or vice versa) (I.)
2) Trockenlegung von Mooren bzw. Feuchtgebieten (III.) / Draining of moors or wetlands (III.)
3) Umwandlung tropischer Regenwälder in Grünland oder Ackerland (IV.) / Transformation of tropical forests into grassland or farmland (IV.)
4) Wiederherstellung von Feuchtgebieten (z. B. Kosten von Renaturierung) (III.) / Restoration of wetlands (e.g. costs of renaturation) (III.)
5) Umwandlung von Grünland (51), Ackerland (52), Wald (53) und Begleitvegetation (54) in Siedlungs- und Verkehrsflächen (oder umgekehrt) (II.) / Transformation of grassland, farmland, forest and related land cover into settlement- and traffic-areas (and vice versa) (II.)
6) Umwandlungs von Grünland und Acker in Wald / Transformation of grassland and farmland into forest
7) Anderer Umwandlungsprozess / Other transformation process
8) Kein Umwandlungsprozess (bzw. Änderung innerhalb des gleichen Ökosystems) / No transformation process (or change within the same ecosystem) </t>
  </si>
  <si>
    <t>Bewertungsmethode Ergänzungen / Valuation method, additions</t>
  </si>
  <si>
    <t>V1</t>
  </si>
  <si>
    <t>V2</t>
  </si>
  <si>
    <t>V3</t>
  </si>
  <si>
    <t>V4</t>
  </si>
  <si>
    <t>V5</t>
  </si>
  <si>
    <t>V6</t>
  </si>
  <si>
    <t>V7</t>
  </si>
  <si>
    <t>V8</t>
  </si>
  <si>
    <t>V9</t>
  </si>
  <si>
    <t>V10</t>
  </si>
  <si>
    <t>V11</t>
  </si>
  <si>
    <t>V12</t>
  </si>
  <si>
    <t>V13</t>
  </si>
  <si>
    <t>V14</t>
  </si>
  <si>
    <t>V15</t>
  </si>
  <si>
    <t>V16</t>
  </si>
  <si>
    <t>V17</t>
  </si>
  <si>
    <t>V18</t>
  </si>
  <si>
    <t>V19</t>
  </si>
  <si>
    <t>V20</t>
  </si>
  <si>
    <t>V21</t>
  </si>
  <si>
    <t>V22</t>
  </si>
  <si>
    <t>V23</t>
  </si>
  <si>
    <t>V24</t>
  </si>
  <si>
    <t>V25</t>
  </si>
  <si>
    <t>V26</t>
  </si>
  <si>
    <t>V27</t>
  </si>
  <si>
    <t>V28</t>
  </si>
  <si>
    <t>V29</t>
  </si>
  <si>
    <t>V30</t>
  </si>
  <si>
    <t>V31</t>
  </si>
  <si>
    <t>V32</t>
  </si>
  <si>
    <t>V33</t>
  </si>
  <si>
    <t>V34</t>
  </si>
  <si>
    <t>V35</t>
  </si>
  <si>
    <t>V36</t>
  </si>
  <si>
    <t>V37</t>
  </si>
  <si>
    <t>V38</t>
  </si>
  <si>
    <t>V39</t>
  </si>
  <si>
    <t>V40</t>
  </si>
  <si>
    <t>V41</t>
  </si>
  <si>
    <t>V42</t>
  </si>
  <si>
    <t>V43</t>
  </si>
  <si>
    <t>V44</t>
  </si>
  <si>
    <t>V45</t>
  </si>
  <si>
    <t>V46</t>
  </si>
  <si>
    <t>V47</t>
  </si>
  <si>
    <t>V48</t>
  </si>
  <si>
    <t>V49</t>
  </si>
  <si>
    <t>V50</t>
  </si>
  <si>
    <t>V51</t>
  </si>
  <si>
    <t>V52</t>
  </si>
  <si>
    <t>V53</t>
  </si>
  <si>
    <t>V54</t>
  </si>
  <si>
    <t>V55</t>
  </si>
  <si>
    <t>V56</t>
  </si>
  <si>
    <t>V57</t>
  </si>
  <si>
    <t>V58</t>
  </si>
  <si>
    <t>V59</t>
  </si>
  <si>
    <t>V60</t>
  </si>
  <si>
    <t>V61</t>
  </si>
  <si>
    <t>V62</t>
  </si>
  <si>
    <t>V63</t>
  </si>
  <si>
    <t>Variable ID</t>
  </si>
  <si>
    <t>Variable (in English)</t>
  </si>
  <si>
    <t>Variable description</t>
  </si>
  <si>
    <t>ID Value</t>
  </si>
  <si>
    <t>Code number for the distinct identification of the entrance into the database</t>
  </si>
  <si>
    <t>ID Study</t>
  </si>
  <si>
    <t>Code number for the identification of the study</t>
  </si>
  <si>
    <t xml:space="preserve">Original database </t>
  </si>
  <si>
    <t>Mega-database or publication in which the valuation study was found (see tab "Analysed Databases")</t>
  </si>
  <si>
    <t>Selection UBA</t>
  </si>
  <si>
    <t>Selection of monetary values suitable for the estimation of standard cost rates for UBA-relevant transformation processes:
0) Not suitable for Methodological Convention
1) Suitable for Methodological Convention (expert-WS 7/4,5/16), see also tab "Range WS" (Comply with selection criteria: a. - e.)
2) Selection for Methodological Convention (UBA-Meeting 9/27/16), see also tab: "Range UBA" (Comply with selection criteria: a. - g.)
(Values from Schweppe-Kraft 1998 are out-of-date and were revised by Schweppe-Kraft in 2009, therefore only Schweppe-Kraft 2009 was included, not Schweppe-Kraft 1998)</t>
  </si>
  <si>
    <t xml:space="preserve"> Reference</t>
  </si>
  <si>
    <t>Reference of the publication</t>
  </si>
  <si>
    <t>Compiled by</t>
  </si>
  <si>
    <t xml:space="preserve">Name of analyst:
BB - Bartosz Bartkowski
JF - Johannes Förster
SS - Stefan Schmidt
</t>
  </si>
  <si>
    <t>URL to publication</t>
  </si>
  <si>
    <t>Study estimates:
1 - monetary value
0 - no monetary value</t>
  </si>
  <si>
    <t>Relevance for the UBA project</t>
  </si>
  <si>
    <t>Reason for the exclusion of the valuation study or certain values by the UFZ review team</t>
  </si>
  <si>
    <t>Summary</t>
  </si>
  <si>
    <t>Short summary of study (e.g. abstract)</t>
  </si>
  <si>
    <t>Type of publication</t>
  </si>
  <si>
    <t xml:space="preserve"> Type of publication of the valuation study:
1) Scientific paper
2) Conference contribution
3) Book or chapter of a book
4) Reports (e.g. of an EU project or a German research project)
5) Others</t>
  </si>
  <si>
    <t>Availability</t>
  </si>
  <si>
    <t>Accessibility of the valuation study:
1) publicly accessible
2) only through an online library (e.g. Web of Science)
3) library (e.g. a book)</t>
  </si>
  <si>
    <t>Ecosystem Services (ES) according to TEEB</t>
  </si>
  <si>
    <t>Classification of the ecosystem services according to the TEEB definition (see tab "ES Definitions")</t>
  </si>
  <si>
    <t>Ecosystem Services (ES) according CICES</t>
  </si>
  <si>
    <t>Classification of the ecosystem services according to the CICES definition (see table "ES Definitions")</t>
  </si>
  <si>
    <t>Ecosystem Services (ES) according to the study</t>
  </si>
  <si>
    <t>Definition and classification of the ES according to the valuation study</t>
  </si>
  <si>
    <t>Country /Region</t>
  </si>
  <si>
    <t xml:space="preserve"> Country in which the valuation has taken place</t>
  </si>
  <si>
    <t>Investigation area</t>
  </si>
  <si>
    <t>Name of the investigation area assessed, according to the study (e.g. Schwarzwald, Leipziger Neuseenland)</t>
  </si>
  <si>
    <t>Size of the investigation area</t>
  </si>
  <si>
    <t>Size of the investigation area accoding to the valuation study (e.g. in hectar (ha))</t>
  </si>
  <si>
    <t>Classification of the ecosystems according to the specification of the Methodological Convention 3.0: 
1)Grassland (1 = grassland in general; 1a = intensively used; 1b =extensively used / HNV) 
2) Farmland (2 = farmland in general; 2a = intensively used; 2b = extensively used / HNV)
3) Moors and wetlands
4) Tropical rain forest
5) Forest
6) Sealed surface
7) Including those mentioned before (1-6), (mix in landscape)
8) Others than 1-7</t>
  </si>
  <si>
    <t>Ecosystem case study</t>
  </si>
  <si>
    <t>Name of the ecosystem in the valuation study</t>
  </si>
  <si>
    <t>Evaluation of the condition</t>
  </si>
  <si>
    <t>Evaluation of a snapshot or status quo (“yes“-category) of goods and services which humans get from nature or analysis of dynamic changes (“no“-castegory)</t>
  </si>
  <si>
    <t>Evaluation of change</t>
  </si>
  <si>
    <t xml:space="preserve">Classification of ecosystem processes of change according to the specification of the Methodological Convention 3.0 (transformation processes I. - IV.):
1) Transformation of grassland into farmland (or vice versa) (I.)
2) Draining of moors or wetlands (III.)
3) Transformation of tropical forests into grassland or farmland (IV.)
4) Restoration of wetlands (e.g. costs of renaturation) (III.)
5) Transformation of grassland, farmland, forest and related land cover into settlement- and traffic-areas (and vice versa) (II.)
6) Transformation of grassland and farmland into forest
7) Other transformation process
8) No transformation process (or change within the same ecosystem) </t>
  </si>
  <si>
    <t>Evaluation of change in the case study</t>
  </si>
  <si>
    <t xml:space="preserve">Transformation processes from exosystem condition X to Y according to the valuation study (if deviating from evaluation of change) </t>
  </si>
  <si>
    <t>Cost or benefit-based valuation</t>
  </si>
  <si>
    <t>Differentiation between cost- and benefit-/preference-based approach for the ES-valuation
1) Benefit
2) Cost
3) Not clearly comprehensible (e.g. if TEV is calculated or benefit transfer was used)</t>
  </si>
  <si>
    <t>Monetary value (from the study)</t>
  </si>
  <si>
    <t>Monetary value from the valuation study without further information on max, min, average and/or median</t>
  </si>
  <si>
    <t>Min (from the study)</t>
  </si>
  <si>
    <t>Minimum monetary value computed in the valuation study</t>
  </si>
  <si>
    <t>Average (from the study)</t>
  </si>
  <si>
    <t>Arithmetic mean of the monetary value computed in the valuation study</t>
  </si>
  <si>
    <t>Median (from the study)</t>
  </si>
  <si>
    <t>Median monetary value computed in the valuation study</t>
  </si>
  <si>
    <t>Max (from the study)</t>
  </si>
  <si>
    <t>Maximum monetary value computed in the valuation study</t>
  </si>
  <si>
    <t>Unit and currency (from the study)</t>
  </si>
  <si>
    <t xml:space="preserve">Unit in which the monetary valuation was conducted </t>
  </si>
  <si>
    <t>Monetary value (inflation-adjusted for 2014)</t>
  </si>
  <si>
    <t>Value from the valuation study, inflation-adjusted for 2014 using the Consumer Price Index of the respective country (see column “CPI“) and converted into euro</t>
  </si>
  <si>
    <t>Min (inflation-adjusted for 2014)</t>
  </si>
  <si>
    <t>Minimum monetary value computed in the valuation study, inflation-adjusted for 2014 using the Consumer Price Index of the respective country (see column “CPI“) and converted into euro</t>
  </si>
  <si>
    <t>Average (inflation-adjusted for 2014)</t>
  </si>
  <si>
    <t>Arithmetic mean of the monetary value from the valuation study, inflation-adjusted for 2014 using the Consumer Price Index of the respective country (see column “CPI“) and converted into euro</t>
  </si>
  <si>
    <t>Median (inflation-adjusted for 2014)</t>
  </si>
  <si>
    <t xml:space="preserve">Median monetary value from the valuation study, inflation-adjusted for 2014 using the Consumer Price Index of the respective country (see column “CPI“) and converted into euro </t>
  </si>
  <si>
    <t>Max (inflation-adjusted for 2014)</t>
  </si>
  <si>
    <t>Maximum monetary value from the valuation study, inflation-adjusted for 2014 using the Consumer Price Index of the respective country (see column “CPI“) and converted into euro</t>
  </si>
  <si>
    <t>Monetary value (inflation-adjusted for 2014 &amp; adjustment of the unit)</t>
  </si>
  <si>
    <t>Value from the valuation study, inflation-adjusted for 2014 using the Consumer Price Index of the respective country (see column “CPI“) and converted into euro and same unit (see column “Adjustment of units“)</t>
  </si>
  <si>
    <t>Min (inflationadjusted for 2014 &amp; adjustment of the unit)</t>
  </si>
  <si>
    <t>Minimum monetary value computed in the valuation study, inflation-adjusted for 2014 using the Consumer Price Index of the respective country (see column “CPI“) and converted into euro and same unit (see column “Adjustment of units“)</t>
  </si>
  <si>
    <t>Average (inflation-adjusted for 2014 &amp; adjustment of the unit)</t>
  </si>
  <si>
    <t>Arithmetic mean of the monetary value from the valuation study, inflation-adjusted for 2014 using the Consumer Price Index of the respective country (see column “CPI“) and converted into euro and same unit (see column “Adjustment of units“)</t>
  </si>
  <si>
    <t>Median (inflation-adjusted for 2014 &amp; adjustment of the unit)</t>
  </si>
  <si>
    <t>Median monetary value from the valuation study, inflation-adjusted for 2014 using the Consumer Price Index of the respective country (see column “CPI“) and converted into euro and same unit (see column “Adjustment of units“)</t>
  </si>
  <si>
    <t>Maximum (inflation-adjusted for 2014 &amp; adjustment of the unit)</t>
  </si>
  <si>
    <t>Maximum monetary value from the valuation study, inflation-adjusted for 2014 using the Consumer Price Index of the respective country (see column “CPI“) and converted into euro and same unit (see column “Adjustment of units“)</t>
  </si>
  <si>
    <t>Consumer Price Index</t>
  </si>
  <si>
    <t>Consumer Price Index (CPI) according to Bundesbank 2016, base year 2010. The inflation adjustment of valuations in other currencies was also conducted with the help of the countries‘ respective CPIs (see Tab “Conversion-indices”)</t>
  </si>
  <si>
    <t xml:space="preserve"> Purchasing power parity</t>
  </si>
  <si>
    <t>Conversion of foreign currencies into euro according to the conversion factors of the purchasing power parity (PPP) of the World Bank 2015 (see Tab “Conversion-indices”)</t>
  </si>
  <si>
    <t>DM to euro</t>
  </si>
  <si>
    <t>Conversion DM to euro using the official exchange rate of the Bundesbank, 1 Euro = 1,95583 DM</t>
  </si>
  <si>
    <t>Adjustment of units</t>
  </si>
  <si>
    <t xml:space="preserve">Conversion of units for the valuation into a common target figure in order to increase comparability, into:
1) €/ha/year
2) €/ha
3) €/person/year  
4) €/[visit, entry fee, overnight stay, other]
5) €/tCO2
6) other
</t>
  </si>
  <si>
    <t xml:space="preserve"> Area reference of the monetary value in the study</t>
  </si>
  <si>
    <t>Conversion of the spatial area valuated into hectare</t>
  </si>
  <si>
    <t>Valuation method</t>
  </si>
  <si>
    <t>Valuation methods (classified as in TEEB 2010):
1) Travel Cost
2) Total Economic Value
3) Replacement Cost
4) PES
5) Mitigation &amp; Restoration Cost
6) Hedonic Pricing
7) Group Valuation
8) Factor Income / Production Function
9) Direct market pricing
10) Contingent Valuation (WTP)
11) Contingent Valuation (WTA)
12) Choice Experiment
13) Benefit Transfer
14) Avoided Cost
15) other
16) unknown
17) mix</t>
  </si>
  <si>
    <t>Valuation method, additions</t>
  </si>
  <si>
    <t>Additional information to make the valuation method better comprehensible, incl. special aspects worth mentioning</t>
  </si>
  <si>
    <t>Procedure of the valuation</t>
  </si>
  <si>
    <t>Short recapitulation of the steps of the valuation procedure</t>
  </si>
  <si>
    <t xml:space="preserve"> Year of the valuation</t>
  </si>
  <si>
    <t>Precise time (year) of the assessment of the value</t>
  </si>
  <si>
    <t xml:space="preserve"> Time horizon</t>
  </si>
  <si>
    <t>Assessment of the change withing a period of time, e.g. valuation during 5 years, either into the future or into the past. If so: which actual period of time was it?</t>
  </si>
  <si>
    <t>Assumptions of the valuation method</t>
  </si>
  <si>
    <t>Short summary of the assumptions made during the valuation process and arguments for the choice of this valuation method</t>
  </si>
  <si>
    <t>Discount rate</t>
  </si>
  <si>
    <t>Time preference rate for the value of a good or service when comparing present and future availability, in %</t>
  </si>
  <si>
    <t>Biophysical factors</t>
  </si>
  <si>
    <t>Biophysical indicators and other information that has been taken into account for the valuation</t>
  </si>
  <si>
    <t xml:space="preserve"> Economical factors</t>
  </si>
  <si>
    <t xml:space="preserve">Further economical indicators and other information that has been taken into account for the valuation
</t>
  </si>
  <si>
    <t xml:space="preserve"> Sample size</t>
  </si>
  <si>
    <t>Number of persons, households, etc. asked</t>
  </si>
  <si>
    <t>Group of beneficiaries</t>
  </si>
  <si>
    <t>Group of recipients who benefit from the ES (e.g. farmers interviewed in a study on willingness to pay)</t>
  </si>
  <si>
    <t>General comments</t>
  </si>
  <si>
    <t xml:space="preserve">Distinctive features and general comments of the UFZ review team on the valuation studies, e.g. on the quality of the study and on its relevance for the Methodological Convention </t>
  </si>
  <si>
    <t>Transparency and reliability</t>
  </si>
  <si>
    <t>To what extent is the study transparent and details of the valuation are documented? Appraisal by the UFZ review team:
1) hardly comprehensible
2) comprehensible, but assumptions and methodological details are partly missing
3) scientifically fully comprehensible</t>
  </si>
  <si>
    <t>Relevance of the ES for the transformationprocess in question</t>
  </si>
  <si>
    <t>How relevant are the ES that were assessed for the transformation process looked at (see column: AX “time horizon”) of the prevailing ecosystem? Appraisal by UFZ scientists using the following classification:
? = unclear 
1 = low
2 = medium 
3 = high</t>
  </si>
  <si>
    <t>Comments on relevance</t>
  </si>
  <si>
    <t>Result of the workshop: expert opinion on the importance of the ES examined for the transformation process looked at</t>
  </si>
  <si>
    <t>Suitability for the generation of standard cost rates</t>
  </si>
  <si>
    <t>Result of the workshop: expert opinion on the suitability of valuation studies for the generation of standard cost rates in Germany. Classification:
0) not suitable
1) possibly suitable
2) suitable</t>
  </si>
  <si>
    <t>Comments on the suitability from the workshop</t>
  </si>
  <si>
    <t xml:space="preserve">Result of the workshop: comments and reasons given by experts on the suitability of valuation studies for the generation of standard cost rates in Germany </t>
  </si>
  <si>
    <t>Comment on suitability from the UFZ</t>
  </si>
  <si>
    <t>Comments and reasons given by UFZ scientists on the suitability of valuation studies for the generation of standard cost rates in Germany</t>
  </si>
  <si>
    <t xml:space="preserve"> CICES for ecosystem service mapping and assessment</t>
  </si>
  <si>
    <t xml:space="preserve"> CICES for ecosystem accounting</t>
  </si>
  <si>
    <t>Numerical ID of Ecosystem Service (ES) according to TEEB Classification</t>
  </si>
  <si>
    <t>Section</t>
  </si>
  <si>
    <t>Group</t>
  </si>
  <si>
    <t>Class type</t>
  </si>
  <si>
    <t>Examples</t>
  </si>
  <si>
    <t>This column lists the three main categories of ecosystem services</t>
  </si>
  <si>
    <t>This column divides section categories into main types of output or process.</t>
  </si>
  <si>
    <t>The group level splits division categories by biological, physical or cultural type or process.</t>
  </si>
  <si>
    <t>The class level provides a further sub-division of group categories into biological or material outputs and bio-physical and cultural processes that can be linked back to concrete identifiable service sources.</t>
  </si>
  <si>
    <t>Class types break the class categories into further individual entities and suggest ways of measuring the associated ecosystem service output.</t>
  </si>
  <si>
    <t>1.Provisioning</t>
  </si>
  <si>
    <t>1.1. Nutrition</t>
  </si>
  <si>
    <t>1.1.1. Biomass</t>
  </si>
  <si>
    <t>1.1.1.1. Cultivated crops</t>
  </si>
  <si>
    <t>Crops by amount, type</t>
  </si>
  <si>
    <t>Cereals (e.g. wheat, rye, barely), vegetables, fruits etc.</t>
  </si>
  <si>
    <t>1.1.1.2. Reared animals and their outputs</t>
  </si>
  <si>
    <t>Animals, products by amount, type</t>
  </si>
  <si>
    <t>Meat, dairy products (milk, cheese, yoghurt), honey etc.</t>
  </si>
  <si>
    <t>1.1.1.3. Wild plants, algae and their outputs</t>
  </si>
  <si>
    <t>Plants, algae by amount, type</t>
  </si>
  <si>
    <t>Wild berries, fruits, mushrooms, water cress, salicornia (saltwort or samphire); seaweed (e.g. Palmaria palmata = dulse, dillisk) for food</t>
  </si>
  <si>
    <t>1.1.1.4. Wild animals and their outputs</t>
  </si>
  <si>
    <t>Animals by amount, type</t>
  </si>
  <si>
    <t>Game, freshwater fish (trout, eel etc.), marine fish (plaice, sea bass etc.) and shellfish (i.e. crustaceans, molluscs), as well as equinoderms or honey harvested from wild populations; Includes commercial and subsistence fishing and hunting for food</t>
  </si>
  <si>
    <t>1.1.1.5. Plants and algae from in-situ aquaculture</t>
  </si>
  <si>
    <t>In situ seaweed farming</t>
  </si>
  <si>
    <t xml:space="preserve">1.1.1.6. Animals from in-situ aquaculture </t>
  </si>
  <si>
    <t xml:space="preserve">In-situ farming of freshwater (e.g. trout) and marine fish (e.g. salmon, tuna) also in floating cages; shellfish aquaculture (e.g. oysters or crustaceans) in e.g. poles </t>
  </si>
  <si>
    <t>1.1.2. Water</t>
  </si>
  <si>
    <t>1.1.2.1. Surface water for drinking</t>
  </si>
  <si>
    <t>By amount, type</t>
  </si>
  <si>
    <t>Collected precipitation, abstracted surface water from rivers, lakes and other open water bodies for drinking</t>
  </si>
  <si>
    <t>1.1.2.2. Ground water for drinking</t>
  </si>
  <si>
    <t>Freshwater abstracted from (non-fossil) groundwater layers or via ground water desalination for drinking</t>
  </si>
  <si>
    <t>1.2. Materials</t>
  </si>
  <si>
    <t>1.2.1. Biomass</t>
  </si>
  <si>
    <t>1.2.1.1. Fibres and other materials from plants, algae and animals for direct use or processing</t>
  </si>
  <si>
    <t>Material by amount, type, use, media (land, soil, freshwater, marine)</t>
  </si>
  <si>
    <t>Fibres, wood, timber, flowers, skin, bones, sponges and other products, which are not further processed; material for production e.g. industrial products such as cellulose for paper, cotton for clothes, packaging material; chemicals extracted or synthesised from algae, plants and animals such as turpentine, rubber, flax, oil, wax, resin, soap (from bones), natural remedies and medicines (e.g. chondritin from sharks), dyes and colours, ambergris (from sperm whales used in perfumes); Includes consumptive ornamental uses.</t>
  </si>
  <si>
    <t>1.2.1.2. Materials from plants, algae and animals for agricultural use</t>
  </si>
  <si>
    <t>Plant, algae and animal material (e.g. grass) for fodder and fertilizer in agriculture and aquaculture;</t>
  </si>
  <si>
    <t>1.2.1.3. Genetic materials from all biota</t>
  </si>
  <si>
    <t>Genetic material (DNA) from wild plants, algae and animals for biochemical industrial and pharmaceutical processes e.g. medicines, fermentation, detoxification; bio-prospecting activities e.g. wild species used in breeding programmes etc.</t>
  </si>
  <si>
    <t>1.2.2. Water</t>
  </si>
  <si>
    <t>1.2.2.1. Surface water for non-drinking purposes</t>
  </si>
  <si>
    <t>By amount, type and use</t>
  </si>
  <si>
    <t xml:space="preserve">Collected precipitation, abstracted surface water from rivers, lakes and other open water bodies for domestic use (washing, cleaning and other non-drinking use), irrigation, livestock consumption, industrial use (consumption and cooling) etc. </t>
  </si>
  <si>
    <t>1.2.2.2. Ground water for non-drinking purposes</t>
  </si>
  <si>
    <t>Freshwater abstracted from (non-fossil) groundwater layers or via ground water desalination for domestic use (washing, cleaning and other non-drinking use), irrigation, livestock consumption, industrial use (consumption and cooling) etc.</t>
  </si>
  <si>
    <t>1.3. Energy</t>
  </si>
  <si>
    <t>1.3.1. Biomass-based energy sources</t>
  </si>
  <si>
    <t>1.3.1.1. Plant-based resources</t>
  </si>
  <si>
    <t>By amount, type, source</t>
  </si>
  <si>
    <t>Wood fuel, straw, energy plants, crops and algae for burning and energy production</t>
  </si>
  <si>
    <t>not included</t>
  </si>
  <si>
    <t>1.3.1.2. Animal-based resources</t>
  </si>
  <si>
    <t>Dung, fat, oils, cadavers from land, water and marine animals for burning and energy production</t>
  </si>
  <si>
    <t xml:space="preserve">1.3.2. Mechanical energy </t>
  </si>
  <si>
    <t>1.3.2.1. Animal-based energy</t>
  </si>
  <si>
    <t>Physical labour provided by animals (horses, elephants etc.)</t>
  </si>
  <si>
    <t>2. Regulation &amp; Maintenance</t>
  </si>
  <si>
    <t>2.1. Mediation of waste, toxics and other nuisances</t>
  </si>
  <si>
    <t xml:space="preserve">2.1.1. Mediation by biota
</t>
  </si>
  <si>
    <t>2.1.1.1. Bio-remediation by micro-organisms, algae, plants, and animals</t>
  </si>
  <si>
    <t>By amount, type, use, media (land, soil, freshwater, marine)</t>
  </si>
  <si>
    <t>Bio-chemical detoxification/decomposition/mineralisation in land/soil, freshwater and marine systems including sediments; decomposition/detoxification of waste and toxic materials e.g. waste water cleaning, degrading oil spills by marine bacteria, (phyto)degradation, (rhizo)degradation etc.</t>
  </si>
  <si>
    <t>2.1.1.2. Filtration/sequestration/storage/accumulation by micro-organisms, algae, plants, and animals</t>
  </si>
  <si>
    <t>Biological filtration/sequestration/storage/accumulation of pollutants in land/soil, freshwater and marine biota, adsorption and binding of heavy metals and organic compounds in biota</t>
  </si>
  <si>
    <t xml:space="preserve">2.1.2. Mediation by ecosystems
</t>
  </si>
  <si>
    <t xml:space="preserve">2.1.2.1. Filtration/sequestration/storage/accumulation by ecosystems
</t>
  </si>
  <si>
    <t>Bio-physicochemical filtration/sequestration/storage/accumulation of pollutants in land/soil, freshwater and marine ecosystems, including sediments; adsorption and binding of heavy metals and organic compounds in ecosystems (combination of biotic and abiotic factors)</t>
  </si>
  <si>
    <t xml:space="preserve">2.1.2.2. Dilution by atmosphere, freshwater and marine ecosystems </t>
  </si>
  <si>
    <t>Bio-physico-chemical dilution of gases, fluids and solid waste, wastewater in atmosphere, lakes, rivers, sea and sediments</t>
  </si>
  <si>
    <t>2.1.2.3. Mediation of smell/noise/visual impacts</t>
  </si>
  <si>
    <t>Visual screening of transport corridors e.g. by trees; Green infrastructure to reduce noise and smells</t>
  </si>
  <si>
    <t xml:space="preserve">2.2. Mediation of flows
</t>
  </si>
  <si>
    <t>2.2.1. Mass flows</t>
  </si>
  <si>
    <t>2.2.1.1. Mass stabilisation and control of erosion rates</t>
  </si>
  <si>
    <t>By reduction in risk, area protected</t>
  </si>
  <si>
    <t xml:space="preserve">Erosion / landslide / gravity flow protection; vegetation cover protecting/stabilising terrestrial, coastal and marine ecosystems, coastal wetlands, dunes; vegetation on slopes also preventing avalanches (snow, rock), erosion protection of coasts and sediments by mangroves, sea grass, macroalgae, etc. </t>
  </si>
  <si>
    <t>2.2.1.2. Buffering and attenuation of mass flows</t>
  </si>
  <si>
    <t>Transport and storage of sediment by rivers, lakes, sea</t>
  </si>
  <si>
    <t>2.2.2. Liquid flows</t>
  </si>
  <si>
    <t>2.2.2.1. Hydrological cycle and water flow maintenance</t>
  </si>
  <si>
    <t>By depth/volumes</t>
  </si>
  <si>
    <t xml:space="preserve">Capacity of maintaining baseline flows for water supply and discharge; e.g. fostering groundwater; recharge by appropriate land coverage that captures effective rainfall; includes drought and water scarcity aspects. </t>
  </si>
  <si>
    <t>2.2.2.2. Flood protection</t>
  </si>
  <si>
    <t xml:space="preserve">Flood protection by appropriate land coverage; coastal flood prevention by mangroves, sea grass, macroalgae, etc. (supplementary to coastal protection by wetlands, dunes) </t>
  </si>
  <si>
    <t>2.2.3. Gaseous / air flows</t>
  </si>
  <si>
    <t>2.2.3.1. Storm protection</t>
  </si>
  <si>
    <t>Natural or planted vegetation that serves as shelter belts</t>
  </si>
  <si>
    <t>2.2.3.2. Ventilation and transpiration</t>
  </si>
  <si>
    <t>By change in temperature/humidity</t>
  </si>
  <si>
    <t>Natural or planted vegetation that enables air ventilation</t>
  </si>
  <si>
    <t>2.3. Maintenance of physical, chemical, biological conditions</t>
  </si>
  <si>
    <t>2.3.1. Lifecycle maintenance, habitat and gene pool protection</t>
  </si>
  <si>
    <t>2.3.1.1. Pollination and seed dispersal</t>
  </si>
  <si>
    <t>By amount and source</t>
  </si>
  <si>
    <t>Pollination by bees and other insects; seed dispersal by insects, birds and other animals</t>
  </si>
  <si>
    <t>2.3.1.2 Maintaining nursery populations and habitats</t>
  </si>
  <si>
    <t>Habitats for plant and animal nursery and reproduction e.g. seagrasses, microstructures of rivers etc.</t>
  </si>
  <si>
    <t>2.3.2. Pest and disease control</t>
  </si>
  <si>
    <t>2.3.2.1. Pest control</t>
  </si>
  <si>
    <t>By reduction in incidence, risk, area protected</t>
  </si>
  <si>
    <t>Pest and disease control including invasive alien species</t>
  </si>
  <si>
    <t>2.3.2.2. Disease control</t>
  </si>
  <si>
    <t>In cultivated and natural ecosystems and human populations</t>
  </si>
  <si>
    <t>2.3.3. Soil formation and composition</t>
  </si>
  <si>
    <t>2.3.3.1. Weathering processes</t>
  </si>
  <si>
    <t>By amount/concentration and source</t>
  </si>
  <si>
    <t>Maintenance of bio-geochemical conditions of soils including fertility, nutrient storage, or soil structure; includes biological, chemical, physical weathering and pedogenesis</t>
  </si>
  <si>
    <t>2.3.3.2. Decomposition and fixing processes</t>
  </si>
  <si>
    <t>Maintenance of bio-geochemical conditions of soils by decomposition/mineralisation of dead organic material, nitrification, denitrification etc.), N-fixing and other bio-geochemical processes;</t>
  </si>
  <si>
    <t xml:space="preserve">2.3.4. Water conditions
</t>
  </si>
  <si>
    <t>2.3.4.1. Chemical condition of freshwaters</t>
  </si>
  <si>
    <t>Maintenance / buffering of chemical composition of freshwater column and sediment to ensure favourable living conditions for biota e.g. by denitrification, re-mobilisation/re-mineralisation of phosphorous, etc.</t>
  </si>
  <si>
    <r>
      <t>2.3.4.2. Chemical condition of salt waters</t>
    </r>
    <r>
      <rPr>
        <sz val="11"/>
        <color rgb="FFFFFF00"/>
        <rFont val="Calibri"/>
        <family val="2"/>
        <scheme val="minor"/>
      </rPr>
      <t/>
    </r>
  </si>
  <si>
    <t>Maintenance / buffering of chemical composition of seawater column and sediment to ensure favourable living conditions for biota e.g. by denitrification, re-mobilisation/re-mineralisation of phosphorous, etc.</t>
  </si>
  <si>
    <t>2.3.5. Atmospheric composition and climate regulation</t>
  </si>
  <si>
    <t>2.3.5.1. Global climate regulation by reduction of greenhouse gas concentrations</t>
  </si>
  <si>
    <t>By amount, concentration or climatic parameter</t>
  </si>
  <si>
    <t>Global climate regulation by greenhouse gas/carbon sequestration by terrestrial ecosystems, water columns and sediments and their biota; transport of carbon into oceans (DOCs) etc.</t>
  </si>
  <si>
    <t>2.3.5.2. Micro and regional climate regulation</t>
  </si>
  <si>
    <t>Modifying temperature, humidity, wind fields; maintenance of rural and urban climate and air quality and regional precipitation/temperature patterns</t>
  </si>
  <si>
    <t>3. Cultural</t>
  </si>
  <si>
    <t>3.1. Physical and intellectual interactions with biota, ecosystems, and land-/seascapes [environmental settings]</t>
  </si>
  <si>
    <t>3.1.1. Physical and experiential interactions</t>
  </si>
  <si>
    <t>3.1.1.1. Experiential use of plants, animals and land-/seascapes in different environmental settings</t>
  </si>
  <si>
    <t>By visits/use data, plants, animals, ecosystem type</t>
  </si>
  <si>
    <t>In-situ whale and bird watching, snorkelling, diving etc.</t>
  </si>
  <si>
    <t>3.1.1.2. Physical use of land-/seascapes in different environmental settings</t>
  </si>
  <si>
    <t>Walking, hiking, climbing, boating, leisure fishing (angling) and leisure hunting</t>
  </si>
  <si>
    <t>3.1.2. Intellectual and representative interactions</t>
  </si>
  <si>
    <t>3.1.2.1. Scientific</t>
  </si>
  <si>
    <t>By use/citation, plants, animals, ecosystem type</t>
  </si>
  <si>
    <t>Subject matter for research both on location and via other media</t>
  </si>
  <si>
    <t>3.1.2.2. Educational</t>
  </si>
  <si>
    <t>Subject matter of education both on location and via other media</t>
  </si>
  <si>
    <t>3.1.2.3. Heritage, cultural</t>
  </si>
  <si>
    <t>Historic records, cultural heritage e.g. preserved in water bodies and soils</t>
  </si>
  <si>
    <t>3.1.2.4. Entertainment</t>
  </si>
  <si>
    <t>Ex-situ viewing/experience of natural world through different media</t>
  </si>
  <si>
    <t>3.1.2.5. Aesthetic</t>
  </si>
  <si>
    <t>Sense of place, artistic representations of nature</t>
  </si>
  <si>
    <t>3.2. Spiritual, symbolic and other interactions with biota, ecosystems, and land-/seascapes [environmental settings]</t>
  </si>
  <si>
    <t>3.2.1. Spiritual and/or emblematic</t>
  </si>
  <si>
    <t>3.2.1.1. Symbolic</t>
  </si>
  <si>
    <t>By use, plants, animals, ecosystem type</t>
  </si>
  <si>
    <t>Emblematic plants and animals e.g. national symbols such as American eagle, British rose, Welsh daffodil</t>
  </si>
  <si>
    <t>3.2.1.2. Sacred and/or religious</t>
  </si>
  <si>
    <t>Spiritual, ritual identity e.g. 'dream paths' of native Australians, holy places; sacred plants and animals and their parts</t>
  </si>
  <si>
    <t>3.2.2. Other cultural outputs</t>
  </si>
  <si>
    <t>3.2.2.1. Existence</t>
  </si>
  <si>
    <t>By plants, animals, feature/ecosystem type or component</t>
  </si>
  <si>
    <t>Enjoyment provided by wild species, wilderness, ecosystems, land-/seascapes</t>
  </si>
  <si>
    <t>3.2.2.2. Bequest</t>
  </si>
  <si>
    <t>Willingness to preserve plants, animals, ecoystems, land-/seascapes for the experience and use of future generations; moral/ethical perspective or belief</t>
  </si>
  <si>
    <t>Categories included in addition to CICES</t>
  </si>
  <si>
    <t>Ecosystem, habitat or species</t>
  </si>
  <si>
    <t>added ID 24</t>
  </si>
  <si>
    <t>ES-bundle (landscape with multiple ES)</t>
  </si>
  <si>
    <t>Bundle and other ES</t>
  </si>
  <si>
    <t>Forest with mulriple ES (e.g. including cultural values, carbon sequestration, erosion control)</t>
  </si>
  <si>
    <t>added ID 26</t>
  </si>
  <si>
    <t>Accompanying classification of abiotic outputs from natural systems (Provisional)</t>
  </si>
  <si>
    <t>Abiotic Provisioning</t>
  </si>
  <si>
    <t>Nutritional abiotic substances</t>
  </si>
  <si>
    <t>Mineral</t>
  </si>
  <si>
    <t>e.g. salt</t>
  </si>
  <si>
    <t>Non-mineral</t>
  </si>
  <si>
    <t>e.g. sunlight</t>
  </si>
  <si>
    <t>Abiotic materials</t>
  </si>
  <si>
    <t>Metallic</t>
  </si>
  <si>
    <t>e.g. metal ores</t>
  </si>
  <si>
    <t>Non-metallic</t>
  </si>
  <si>
    <t>e.g. minerals, aggregates, pigments, building materials (mud/clay)</t>
  </si>
  <si>
    <t xml:space="preserve">Renewable abiotic energy sources </t>
  </si>
  <si>
    <t>e.g. wind, waves, hydropower</t>
  </si>
  <si>
    <t>Non-renewable energy sources</t>
  </si>
  <si>
    <t>e.g. coal, oil, gas</t>
  </si>
  <si>
    <t>Regulation &amp; Maintenance by natural physical structures and processes</t>
  </si>
  <si>
    <t>By natural chemical and physical processes</t>
  </si>
  <si>
    <t>e.g. atmospheric dispersion and dilution; adsorption and sequestration of waters in sediments; screening by natural physical structures</t>
  </si>
  <si>
    <t xml:space="preserve">Mediation of flows by natural abiotic structures
</t>
  </si>
  <si>
    <t>By solid (mass), liquid and gaseous (air)flows</t>
  </si>
  <si>
    <t>e.g. protection by sand and mud flats; topographic control of wind erosion</t>
  </si>
  <si>
    <t>Maintenance of physical, chemical, abiotic conditions</t>
  </si>
  <si>
    <t>e.g. land and sea breezes; snow</t>
  </si>
  <si>
    <t>Cultural settings dependent on abiotic structures</t>
  </si>
  <si>
    <t>Physical and intellectual interactions with land-/seascapes [physical settings]</t>
  </si>
  <si>
    <t>By physical and experiential interactions or intellectual and representational interactions</t>
  </si>
  <si>
    <t>e.g. caves</t>
  </si>
  <si>
    <t>Spiritual, symbolic and other interactions with land-/seascapes [physical settings]</t>
  </si>
  <si>
    <t>By type</t>
  </si>
  <si>
    <t>e.g. sacred rocks or other physical structures or spaces</t>
  </si>
  <si>
    <t>Classification of Ecosystem Services according to TEEB (The Economics of Ecosystem Services and Biodiversity)</t>
  </si>
  <si>
    <t>Source: TEEB (2010) The Economics of Ecosystems and Biodiversity: Ecological and Economic Foundations. P. Kumar (eds). Earthscan. London, Washington D.C.</t>
  </si>
  <si>
    <t>Year-month</t>
  </si>
  <si>
    <t>Value</t>
  </si>
  <si>
    <t>Relative change to last year in %</t>
  </si>
  <si>
    <t>Yearly average</t>
  </si>
  <si>
    <t>monthly</t>
  </si>
  <si>
    <t>Consumer price index</t>
  </si>
  <si>
    <t>adjusted for calender and season</t>
  </si>
  <si>
    <t>Description</t>
  </si>
  <si>
    <t>total</t>
  </si>
  <si>
    <t>long-term time series</t>
  </si>
  <si>
    <t>Madagascar</t>
  </si>
  <si>
    <t>Brasil</t>
  </si>
  <si>
    <t>Italy</t>
  </si>
  <si>
    <t>Country</t>
  </si>
  <si>
    <t>Persons per household</t>
  </si>
  <si>
    <t>Source</t>
  </si>
  <si>
    <t>URL: https://www.destatis.de/DE/ZahlenFakten/GesellschaftStaat/Bevoelkerung/HaushalteFamilien/Tabellen/VorausberechnungHaushalte.html
Datum Haushaltsgröße: 2015
Abrufdatum: 20.06.2016</t>
  </si>
  <si>
    <t>URL: http://de.statista.com/statistik/daten/studie/350573/umfrage/haushaltsgroesse-in-den-eu-laendern/
Year: 2016
Date accessed: 20.06.2015</t>
  </si>
  <si>
    <t>URL: http://de.statista.com/statistik/daten/studie/350573/umfrage/haushaltsgroesse-in-den-eu-laendern/
Year: 2016
Date accessed: 20.06.2016</t>
  </si>
  <si>
    <t>URL: http://knoema.de/MGHPS2010/households-with-periodic-survey-of-madagascar-2010
Year: 2010
Date accessed: 20.06.2016</t>
  </si>
  <si>
    <t>URL: http://www.nakono.com/tekcarta/databank/households-average-household-size/
Year: 2012
Date accessed: 20.06.2016</t>
  </si>
  <si>
    <t>URL: http://knoema.de/MGHPS2010/households-with-periodic-survey-of-madagascar-2010
Year: 2005
Date accessed: 20.06.2016</t>
  </si>
  <si>
    <t>Sector according to individual consumtion (COICOP/ECOICOP)</t>
  </si>
  <si>
    <t>Consumer price index of other countries</t>
  </si>
  <si>
    <t>USA</t>
  </si>
  <si>
    <t>Relative change to preceding period in %</t>
  </si>
  <si>
    <t>Time series BBDP1.M.DE.Y.VPI.C.A00000.I10.L
URL: http://www.bundesbank.de/Navigation/DE/Statistiken/Zeitreihen_Datenbanken/Makrooekonomische_Zeitreihen/its_details_value_node.html?tsId=BBDP1.M.DE.Y.VPI.C.A00000.I10.L&amp;listId=www_s311_lr_vpi</t>
  </si>
  <si>
    <t>Ecosystem services as classified by CICES V4.3 (https://cices.eu/); Numerical ID for each ecosystem service (ES) added by authors.</t>
  </si>
  <si>
    <t>Supplementary information: Variables included in systematic review</t>
  </si>
  <si>
    <t>Consumer price index (VPI) in Germany 1948-2016 (Source: Bundesbank 2016).</t>
  </si>
  <si>
    <t>Number of persons per household</t>
  </si>
  <si>
    <t>Conversion of Purchasing Power Parity (PPP) and international consumer price indices.</t>
  </si>
  <si>
    <t>Structure of the Database</t>
  </si>
  <si>
    <t xml:space="preserve"> Project</t>
  </si>
  <si>
    <t xml:space="preserve">Suggested Citation: </t>
  </si>
  <si>
    <t xml:space="preserve">Förster,J. , S. Schmidt, B. Bartkowski, N. Lienhoop, C. Albert, H. Wittmer. [year] Incorporating environmental costs of ecosystem service loss in political decision making: </t>
  </si>
  <si>
    <t xml:space="preserve">Authors: Johannes Förster,  Stefan Schmidt,  Bartosz Bartkowski, Nele Lienhoop, Christian Albert, Heidi Wittmer
</t>
  </si>
  <si>
    <t>Supplementary S1: Database of monetary values of changes in ecosystem services in Germany</t>
  </si>
  <si>
    <t>a synthesis of monetary values for Germany. Supplementary S1: Database of monetary values of changes in ecosystem services in Germany. PLOS ONE (accepted)</t>
  </si>
</sst>
</file>

<file path=xl/styles.xml><?xml version="1.0" encoding="utf-8"?>
<styleSheet xmlns="http://schemas.openxmlformats.org/spreadsheetml/2006/main" xmlns:mc="http://schemas.openxmlformats.org/markup-compatibility/2006" xmlns:x14ac="http://schemas.microsoft.com/office/spreadsheetml/2009/9/ac" mc:Ignorable="x14ac">
  <fonts count="75" x14ac:knownFonts="1">
    <font>
      <sz val="11"/>
      <color theme="1"/>
      <name val="Calibri"/>
      <family val="2"/>
      <scheme val="minor"/>
    </font>
    <font>
      <b/>
      <sz val="11"/>
      <color theme="1"/>
      <name val="Calibri"/>
      <family val="2"/>
      <scheme val="minor"/>
    </font>
    <font>
      <u/>
      <sz val="11"/>
      <color theme="10"/>
      <name val="Calibri"/>
      <family val="2"/>
      <scheme val="minor"/>
    </font>
    <font>
      <u/>
      <sz val="11"/>
      <color theme="11"/>
      <name val="Calibri"/>
      <family val="2"/>
      <scheme val="minor"/>
    </font>
    <font>
      <sz val="10"/>
      <color indexed="8"/>
      <name val="Arial"/>
      <family val="2"/>
    </font>
    <font>
      <sz val="11"/>
      <color rgb="FFFF0000"/>
      <name val="Calibri"/>
      <family val="2"/>
      <scheme val="minor"/>
    </font>
    <font>
      <sz val="11"/>
      <name val="Calibri"/>
      <family val="2"/>
      <scheme val="minor"/>
    </font>
    <font>
      <sz val="10"/>
      <name val="Arial"/>
      <family val="2"/>
    </font>
    <font>
      <u/>
      <sz val="10"/>
      <color indexed="12"/>
      <name val="Arial"/>
      <family val="2"/>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sz val="11"/>
      <color theme="0"/>
      <name val="Calibri"/>
      <family val="2"/>
      <scheme val="minor"/>
    </font>
    <font>
      <sz val="10"/>
      <name val="Verdana"/>
      <family val="2"/>
    </font>
    <font>
      <sz val="10"/>
      <color rgb="FF9C6500"/>
      <name val="Arial"/>
      <family val="2"/>
    </font>
    <font>
      <b/>
      <sz val="9"/>
      <color indexed="81"/>
      <name val="Tahoma"/>
      <family val="2"/>
    </font>
    <font>
      <sz val="9"/>
      <color indexed="81"/>
      <name val="Tahoma"/>
      <family val="2"/>
    </font>
    <font>
      <vertAlign val="superscript"/>
      <sz val="11"/>
      <color theme="1"/>
      <name val="Calibri"/>
      <family val="2"/>
      <scheme val="minor"/>
    </font>
    <font>
      <sz val="11"/>
      <color indexed="81"/>
      <name val="Tahoma"/>
      <family val="2"/>
    </font>
    <font>
      <b/>
      <sz val="14"/>
      <color theme="1"/>
      <name val="Calibri"/>
      <family val="2"/>
      <scheme val="minor"/>
    </font>
    <font>
      <sz val="10"/>
      <color indexed="8"/>
      <name val="Arial"/>
      <family val="2"/>
    </font>
    <font>
      <b/>
      <sz val="12"/>
      <color theme="1"/>
      <name val="Meta Offc"/>
      <family val="2"/>
    </font>
    <font>
      <b/>
      <sz val="9"/>
      <color theme="0"/>
      <name val="Meta Offc"/>
      <family val="2"/>
    </font>
    <font>
      <b/>
      <sz val="9"/>
      <name val="Meta Offc"/>
      <family val="2"/>
    </font>
    <font>
      <sz val="9"/>
      <name val="Meta Offc"/>
      <family val="2"/>
    </font>
    <font>
      <b/>
      <sz val="11"/>
      <name val="Calibri"/>
      <family val="2"/>
      <scheme val="minor"/>
    </font>
    <font>
      <b/>
      <sz val="11"/>
      <color theme="0"/>
      <name val="Meta Offc"/>
      <family val="2"/>
    </font>
    <font>
      <b/>
      <sz val="11"/>
      <color theme="1"/>
      <name val="Meta Offc"/>
      <family val="2"/>
    </font>
    <font>
      <sz val="11"/>
      <color theme="1"/>
      <name val="Meta Offc"/>
      <family val="2"/>
    </font>
    <font>
      <i/>
      <sz val="11"/>
      <color theme="1"/>
      <name val="Meta Offc"/>
      <family val="2"/>
    </font>
    <font>
      <sz val="11"/>
      <color indexed="8"/>
      <name val="Meta Offc"/>
      <family val="2"/>
    </font>
    <font>
      <sz val="11"/>
      <name val="Meta Offc"/>
      <family val="2"/>
    </font>
    <font>
      <sz val="11"/>
      <color theme="0" tint="-0.14999847407452621"/>
      <name val="Meta Offc"/>
      <family val="2"/>
    </font>
    <font>
      <sz val="10"/>
      <color indexed="8"/>
      <name val="Meta Offc"/>
      <family val="2"/>
    </font>
    <font>
      <sz val="10"/>
      <name val="Meta Offc"/>
      <family val="2"/>
    </font>
    <font>
      <sz val="11"/>
      <color rgb="FFFF0000"/>
      <name val="Meta Offc"/>
      <family val="2"/>
    </font>
    <font>
      <sz val="10"/>
      <color theme="0" tint="-0.14999847407452621"/>
      <name val="Meta Offc"/>
      <family val="2"/>
    </font>
    <font>
      <i/>
      <sz val="11"/>
      <name val="Meta Offc"/>
      <family val="2"/>
    </font>
    <font>
      <u/>
      <sz val="11"/>
      <name val="Meta Offc"/>
      <family val="2"/>
    </font>
    <font>
      <b/>
      <sz val="11"/>
      <color rgb="FF000000"/>
      <name val="Calibri"/>
      <family val="2"/>
      <scheme val="minor"/>
    </font>
    <font>
      <vertAlign val="superscript"/>
      <sz val="11"/>
      <color rgb="FF000000"/>
      <name val="Calibri"/>
      <family val="2"/>
      <scheme val="minor"/>
    </font>
    <font>
      <b/>
      <sz val="12"/>
      <color theme="0"/>
      <name val="Meta Offc"/>
      <family val="2"/>
    </font>
    <font>
      <sz val="12"/>
      <color theme="1"/>
      <name val="Meta Offc"/>
      <family val="2"/>
    </font>
    <font>
      <b/>
      <sz val="11"/>
      <name val="Meta Offc"/>
      <family val="2"/>
    </font>
    <font>
      <sz val="11"/>
      <color rgb="FF00B050"/>
      <name val="Meta Offc"/>
      <family val="2"/>
    </font>
    <font>
      <b/>
      <i/>
      <sz val="11"/>
      <color theme="1"/>
      <name val="Calibri"/>
      <family val="2"/>
      <scheme val="minor"/>
    </font>
    <font>
      <i/>
      <sz val="11"/>
      <color theme="1"/>
      <name val="Calibri"/>
      <family val="2"/>
      <scheme val="minor"/>
    </font>
    <font>
      <b/>
      <sz val="12"/>
      <color theme="1"/>
      <name val="Calibri"/>
      <family val="2"/>
      <scheme val="minor"/>
    </font>
    <font>
      <sz val="12"/>
      <color theme="1"/>
      <name val="Calibri"/>
      <family val="2"/>
      <scheme val="minor"/>
    </font>
    <font>
      <i/>
      <sz val="14"/>
      <color rgb="FF000000"/>
      <name val="Calibri"/>
      <family val="2"/>
    </font>
    <font>
      <b/>
      <i/>
      <sz val="14"/>
      <color rgb="FF000000"/>
      <name val="Calibri"/>
      <family val="2"/>
    </font>
    <font>
      <i/>
      <sz val="11"/>
      <name val="Calibri"/>
      <family val="2"/>
    </font>
    <font>
      <i/>
      <sz val="11"/>
      <name val="Calibri"/>
      <family val="2"/>
      <scheme val="minor"/>
    </font>
    <font>
      <sz val="11"/>
      <color rgb="FFFFFF00"/>
      <name val="Calibri"/>
      <family val="2"/>
      <scheme val="minor"/>
    </font>
    <font>
      <sz val="10"/>
      <name val="Calibri"/>
      <family val="2"/>
      <scheme val="minor"/>
    </font>
    <font>
      <sz val="18"/>
      <color theme="1"/>
      <name val="Calibri"/>
      <family val="2"/>
      <scheme val="minor"/>
    </font>
    <font>
      <sz val="14"/>
      <color theme="1"/>
      <name val="Calibri"/>
      <family val="2"/>
    </font>
    <font>
      <sz val="14"/>
      <color rgb="FF000000"/>
      <name val="Calibri"/>
      <family val="2"/>
    </font>
    <font>
      <b/>
      <sz val="14"/>
      <color theme="1"/>
      <name val="Calibri"/>
      <family val="2"/>
    </font>
    <font>
      <sz val="14"/>
      <color theme="1"/>
      <name val="Calibri"/>
      <family val="2"/>
      <scheme val="minor"/>
    </font>
    <font>
      <b/>
      <i/>
      <sz val="11"/>
      <name val="Calibri"/>
      <family val="2"/>
      <scheme val="minor"/>
    </font>
    <font>
      <b/>
      <sz val="14"/>
      <name val="Calibri"/>
      <family val="2"/>
      <scheme val="minor"/>
    </font>
    <font>
      <b/>
      <i/>
      <sz val="12"/>
      <color theme="3"/>
      <name val="Calibri"/>
      <family val="2"/>
    </font>
    <font>
      <b/>
      <sz val="12"/>
      <color theme="1"/>
      <name val="Calibri"/>
      <family val="2"/>
    </font>
  </fonts>
  <fills count="61">
    <fill>
      <patternFill patternType="none"/>
    </fill>
    <fill>
      <patternFill patternType="gray125"/>
    </fill>
    <fill>
      <patternFill patternType="solid">
        <fgColor theme="2" tint="-9.9978637043366805E-2"/>
        <bgColor indexed="64"/>
      </patternFill>
    </fill>
    <fill>
      <patternFill patternType="solid">
        <fgColor theme="0" tint="-0.14999847407452621"/>
        <bgColor indexed="64"/>
      </patternFill>
    </fill>
    <fill>
      <patternFill patternType="solid">
        <fgColor rgb="FF92D05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FF0000"/>
        <bgColor indexed="64"/>
      </patternFill>
    </fill>
    <fill>
      <patternFill patternType="solid">
        <fgColor theme="0"/>
        <bgColor indexed="64"/>
      </patternFill>
    </fill>
    <fill>
      <patternFill patternType="solid">
        <fgColor theme="0"/>
        <bgColor auto="1"/>
      </patternFill>
    </fill>
    <fill>
      <patternFill patternType="solid">
        <fgColor theme="1" tint="0.34998626667073579"/>
        <bgColor indexed="64"/>
      </patternFill>
    </fill>
    <fill>
      <patternFill patternType="solid">
        <fgColor rgb="FFE6E6E6"/>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5" tint="0.39997558519241921"/>
        <bgColor indexed="64"/>
      </patternFill>
    </fill>
    <fill>
      <patternFill patternType="solid">
        <fgColor rgb="FFEDCAC9"/>
        <bgColor indexed="64"/>
      </patternFill>
    </fill>
    <fill>
      <patternFill patternType="solid">
        <fgColor theme="7" tint="0.39997558519241921"/>
        <bgColor indexed="64"/>
      </patternFill>
    </fill>
    <fill>
      <patternFill patternType="solid">
        <fgColor theme="9" tint="0.39997558519241921"/>
        <bgColor indexed="64"/>
      </patternFill>
    </fill>
    <fill>
      <patternFill patternType="solid">
        <fgColor rgb="FF595959"/>
        <bgColor indexed="64"/>
      </patternFill>
    </fill>
    <fill>
      <patternFill patternType="solid">
        <fgColor rgb="FFFDFA8E"/>
        <bgColor indexed="64"/>
      </patternFill>
    </fill>
    <fill>
      <patternFill patternType="solid">
        <fgColor rgb="FFEEE909"/>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rgb="FFD99594"/>
        <bgColor indexed="64"/>
      </patternFill>
    </fill>
    <fill>
      <patternFill patternType="solid">
        <fgColor rgb="FFD9D9D9"/>
        <bgColor indexed="64"/>
      </patternFill>
    </fill>
    <fill>
      <patternFill patternType="solid">
        <fgColor rgb="FF95B3D7"/>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4" tint="0.79998168889431442"/>
        <bgColor indexed="64"/>
      </patternFill>
    </fill>
  </fills>
  <borders count="9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top style="thin">
        <color indexed="64"/>
      </top>
      <bottom/>
      <diagonal/>
    </border>
    <border>
      <left style="thin">
        <color theme="0"/>
      </left>
      <right style="thin">
        <color theme="0"/>
      </right>
      <top/>
      <bottom/>
      <diagonal/>
    </border>
    <border>
      <left/>
      <right style="hair">
        <color theme="1"/>
      </right>
      <top/>
      <bottom/>
      <diagonal/>
    </border>
    <border>
      <left style="hair">
        <color theme="1"/>
      </left>
      <right style="hair">
        <color theme="1"/>
      </right>
      <top/>
      <bottom/>
      <diagonal/>
    </border>
    <border>
      <left/>
      <right style="hair">
        <color theme="1"/>
      </right>
      <top/>
      <bottom style="thin">
        <color indexed="64"/>
      </bottom>
      <diagonal/>
    </border>
    <border>
      <left style="hair">
        <color theme="1"/>
      </left>
      <right style="hair">
        <color theme="1"/>
      </right>
      <top/>
      <bottom style="thin">
        <color indexed="64"/>
      </bottom>
      <diagonal/>
    </border>
    <border>
      <left style="hair">
        <color auto="1"/>
      </left>
      <right style="hair">
        <color auto="1"/>
      </right>
      <top/>
      <bottom/>
      <diagonal/>
    </border>
    <border>
      <left/>
      <right style="hair">
        <color auto="1"/>
      </right>
      <top/>
      <bottom/>
      <diagonal/>
    </border>
    <border>
      <left style="hair">
        <color auto="1"/>
      </left>
      <right/>
      <top/>
      <bottom/>
      <diagonal/>
    </border>
    <border>
      <left style="hair">
        <color auto="1"/>
      </left>
      <right/>
      <top/>
      <bottom style="thin">
        <color indexed="64"/>
      </bottom>
      <diagonal/>
    </border>
    <border>
      <left/>
      <right style="hair">
        <color auto="1"/>
      </right>
      <top/>
      <bottom style="thin">
        <color indexed="64"/>
      </bottom>
      <diagonal/>
    </border>
    <border>
      <left style="hair">
        <color indexed="64"/>
      </left>
      <right style="hair">
        <color indexed="64"/>
      </right>
      <top/>
      <bottom style="thin">
        <color indexed="64"/>
      </bottom>
      <diagonal/>
    </border>
    <border>
      <left style="double">
        <color auto="1"/>
      </left>
      <right style="hair">
        <color auto="1"/>
      </right>
      <top/>
      <bottom/>
      <diagonal/>
    </border>
    <border>
      <left style="thin">
        <color theme="0"/>
      </left>
      <right/>
      <top/>
      <bottom/>
      <diagonal/>
    </border>
    <border>
      <left/>
      <right style="thin">
        <color theme="0"/>
      </right>
      <top/>
      <bottom/>
      <diagonal/>
    </border>
    <border>
      <left style="thin">
        <color rgb="FFFF0000"/>
      </left>
      <right style="thin">
        <color rgb="FFFF0000"/>
      </right>
      <top style="thin">
        <color rgb="FFFF0000"/>
      </top>
      <bottom/>
      <diagonal/>
    </border>
    <border>
      <left style="thin">
        <color rgb="FFFF0000"/>
      </left>
      <right style="thin">
        <color rgb="FFFF0000"/>
      </right>
      <top/>
      <bottom/>
      <diagonal/>
    </border>
    <border>
      <left style="thin">
        <color rgb="FFFF0000"/>
      </left>
      <right style="thin">
        <color rgb="FFFF0000"/>
      </right>
      <top/>
      <bottom style="thin">
        <color rgb="FFFF0000"/>
      </bottom>
      <diagonal/>
    </border>
    <border>
      <left/>
      <right/>
      <top style="medium">
        <color indexed="64"/>
      </top>
      <bottom style="thin">
        <color indexed="64"/>
      </bottom>
      <diagonal/>
    </border>
    <border>
      <left style="hair">
        <color auto="1"/>
      </left>
      <right style="hair">
        <color auto="1"/>
      </right>
      <top style="thin">
        <color indexed="64"/>
      </top>
      <bottom style="thin">
        <color indexed="64"/>
      </bottom>
      <diagonal/>
    </border>
    <border>
      <left style="hair">
        <color auto="1"/>
      </left>
      <right/>
      <top style="thin">
        <color indexed="64"/>
      </top>
      <bottom style="thin">
        <color indexed="64"/>
      </bottom>
      <diagonal/>
    </border>
    <border>
      <left style="thin">
        <color rgb="FFFF0000"/>
      </left>
      <right style="thin">
        <color rgb="FFFF0000"/>
      </right>
      <top/>
      <bottom style="thin">
        <color indexed="64"/>
      </bottom>
      <diagonal/>
    </border>
    <border>
      <left style="hair">
        <color auto="1"/>
      </left>
      <right style="hair">
        <color auto="1"/>
      </right>
      <top style="thin">
        <color indexed="64"/>
      </top>
      <bottom style="double">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style="double">
        <color indexed="64"/>
      </right>
      <top style="double">
        <color indexed="64"/>
      </top>
      <bottom/>
      <diagonal/>
    </border>
    <border>
      <left/>
      <right/>
      <top style="double">
        <color indexed="64"/>
      </top>
      <bottom/>
      <diagonal/>
    </border>
    <border>
      <left/>
      <right style="medium">
        <color indexed="64"/>
      </right>
      <top/>
      <bottom style="double">
        <color indexed="64"/>
      </bottom>
      <diagonal/>
    </border>
    <border>
      <left style="medium">
        <color indexed="64"/>
      </left>
      <right style="double">
        <color indexed="64"/>
      </right>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bottom/>
      <diagonal/>
    </border>
    <border>
      <left style="thin">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thin">
        <color indexed="64"/>
      </left>
      <right style="hair">
        <color indexed="64"/>
      </right>
      <top/>
      <bottom/>
      <diagonal/>
    </border>
    <border>
      <left style="medium">
        <color indexed="64"/>
      </left>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hair">
        <color auto="1"/>
      </right>
      <top/>
      <bottom style="thin">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style="hair">
        <color auto="1"/>
      </left>
      <right style="thin">
        <color indexed="64"/>
      </right>
      <top/>
      <bottom style="double">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278">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7" fillId="0" borderId="0"/>
    <xf numFmtId="0" fontId="8" fillId="0" borderId="0" applyNumberFormat="0" applyFill="0" applyBorder="0" applyAlignment="0" applyProtection="0">
      <alignment vertical="top"/>
      <protection locked="0"/>
    </xf>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10" fillId="0" borderId="0" applyNumberFormat="0" applyFill="0" applyBorder="0" applyAlignment="0" applyProtection="0"/>
    <xf numFmtId="0" fontId="11" fillId="0" borderId="1" applyNumberFormat="0" applyFill="0" applyAlignment="0" applyProtection="0"/>
    <xf numFmtId="0" fontId="12" fillId="0" borderId="2" applyNumberFormat="0" applyFill="0" applyAlignment="0" applyProtection="0"/>
    <xf numFmtId="0" fontId="13" fillId="0" borderId="3" applyNumberFormat="0" applyFill="0" applyAlignment="0" applyProtection="0"/>
    <xf numFmtId="0" fontId="13" fillId="0" borderId="0" applyNumberFormat="0" applyFill="0" applyBorder="0" applyAlignment="0" applyProtection="0"/>
    <xf numFmtId="0" fontId="14" fillId="5" borderId="0" applyNumberFormat="0" applyBorder="0" applyAlignment="0" applyProtection="0"/>
    <xf numFmtId="0" fontId="15" fillId="6" borderId="0" applyNumberFormat="0" applyBorder="0" applyAlignment="0" applyProtection="0"/>
    <xf numFmtId="0" fontId="17" fillId="8" borderId="4" applyNumberFormat="0" applyAlignment="0" applyProtection="0"/>
    <xf numFmtId="0" fontId="18" fillId="9" borderId="5" applyNumberFormat="0" applyAlignment="0" applyProtection="0"/>
    <xf numFmtId="0" fontId="19" fillId="9" borderId="4" applyNumberFormat="0" applyAlignment="0" applyProtection="0"/>
    <xf numFmtId="0" fontId="20" fillId="0" borderId="6" applyNumberFormat="0" applyFill="0" applyAlignment="0" applyProtection="0"/>
    <xf numFmtId="0" fontId="21" fillId="10" borderId="7" applyNumberFormat="0" applyAlignment="0" applyProtection="0"/>
    <xf numFmtId="0" fontId="5" fillId="0" borderId="0" applyNumberFormat="0" applyFill="0" applyBorder="0" applyAlignment="0" applyProtection="0"/>
    <xf numFmtId="0" fontId="9" fillId="11" borderId="8" applyNumberFormat="0" applyFont="0" applyAlignment="0" applyProtection="0"/>
    <xf numFmtId="0" fontId="22" fillId="0" borderId="0" applyNumberFormat="0" applyFill="0" applyBorder="0" applyAlignment="0" applyProtection="0"/>
    <xf numFmtId="0" fontId="1" fillId="0" borderId="9" applyNumberFormat="0" applyFill="0" applyAlignment="0" applyProtection="0"/>
    <xf numFmtId="0" fontId="23" fillId="12"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23" fillId="19" borderId="0" applyNumberFormat="0" applyBorder="0" applyAlignment="0" applyProtection="0"/>
    <xf numFmtId="0" fontId="23"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23" fillId="23" borderId="0" applyNumberFormat="0" applyBorder="0" applyAlignment="0" applyProtection="0"/>
    <xf numFmtId="0" fontId="23" fillId="24" borderId="0" applyNumberFormat="0" applyBorder="0" applyAlignment="0" applyProtection="0"/>
    <xf numFmtId="0" fontId="9" fillId="25" borderId="0" applyNumberFormat="0" applyBorder="0" applyAlignment="0" applyProtection="0"/>
    <xf numFmtId="0" fontId="9" fillId="26" borderId="0" applyNumberFormat="0" applyBorder="0" applyAlignment="0" applyProtection="0"/>
    <xf numFmtId="0" fontId="23" fillId="27" borderId="0" applyNumberFormat="0" applyBorder="0" applyAlignment="0" applyProtection="0"/>
    <xf numFmtId="0" fontId="23" fillId="28" borderId="0" applyNumberFormat="0" applyBorder="0" applyAlignment="0" applyProtection="0"/>
    <xf numFmtId="0" fontId="9" fillId="29" borderId="0" applyNumberFormat="0" applyBorder="0" applyAlignment="0" applyProtection="0"/>
    <xf numFmtId="0" fontId="9" fillId="30" borderId="0" applyNumberFormat="0" applyBorder="0" applyAlignment="0" applyProtection="0"/>
    <xf numFmtId="0" fontId="23" fillId="31" borderId="0" applyNumberFormat="0" applyBorder="0" applyAlignment="0" applyProtection="0"/>
    <xf numFmtId="0" fontId="23" fillId="32" borderId="0" applyNumberFormat="0" applyBorder="0" applyAlignment="0" applyProtection="0"/>
    <xf numFmtId="0" fontId="9" fillId="33" borderId="0" applyNumberFormat="0" applyBorder="0" applyAlignment="0" applyProtection="0"/>
    <xf numFmtId="0" fontId="9" fillId="34" borderId="0" applyNumberFormat="0" applyBorder="0" applyAlignment="0" applyProtection="0"/>
    <xf numFmtId="0" fontId="23" fillId="35" borderId="0" applyNumberFormat="0" applyBorder="0" applyAlignment="0" applyProtection="0"/>
    <xf numFmtId="0" fontId="7" fillId="0" borderId="0"/>
    <xf numFmtId="0" fontId="24" fillId="0" borderId="0"/>
    <xf numFmtId="0" fontId="7" fillId="0" borderId="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16" fillId="7" borderId="0" applyNumberFormat="0" applyBorder="0" applyAlignment="0" applyProtection="0"/>
    <xf numFmtId="0" fontId="25" fillId="7" borderId="0" applyNumberFormat="0" applyBorder="0" applyAlignment="0" applyProtection="0"/>
    <xf numFmtId="0" fontId="7" fillId="0" borderId="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7" fillId="0" borderId="0"/>
    <xf numFmtId="0" fontId="4" fillId="0" borderId="0"/>
    <xf numFmtId="0" fontId="4" fillId="0" borderId="0"/>
    <xf numFmtId="0" fontId="4" fillId="0" borderId="0"/>
    <xf numFmtId="0" fontId="4" fillId="0" borderId="0"/>
    <xf numFmtId="0" fontId="31" fillId="0" borderId="0"/>
  </cellStyleXfs>
  <cellXfs count="413">
    <xf numFmtId="0" fontId="0" fillId="0" borderId="0" xfId="0"/>
    <xf numFmtId="0" fontId="0" fillId="0" borderId="0" xfId="0" applyAlignment="1"/>
    <xf numFmtId="0" fontId="0" fillId="0" borderId="0" xfId="0" applyAlignment="1">
      <alignment wrapText="1"/>
    </xf>
    <xf numFmtId="0" fontId="0" fillId="0" borderId="0" xfId="0" applyAlignment="1"/>
    <xf numFmtId="0" fontId="0" fillId="40" borderId="0" xfId="0" applyFill="1"/>
    <xf numFmtId="0" fontId="37" fillId="50" borderId="17" xfId="0" applyFont="1" applyFill="1" applyBorder="1" applyAlignment="1">
      <alignment vertical="top" wrapText="1"/>
    </xf>
    <xf numFmtId="0" fontId="38" fillId="4" borderId="17" xfId="0" applyFont="1" applyFill="1" applyBorder="1" applyAlignment="1">
      <alignment vertical="top" wrapText="1"/>
    </xf>
    <xf numFmtId="0" fontId="38" fillId="46" borderId="17" xfId="0" applyFont="1" applyFill="1" applyBorder="1" applyAlignment="1">
      <alignment vertical="top" wrapText="1"/>
    </xf>
    <xf numFmtId="2" fontId="38" fillId="46" borderId="17" xfId="0" applyNumberFormat="1" applyFont="1" applyFill="1" applyBorder="1" applyAlignment="1">
      <alignment vertical="top" wrapText="1"/>
    </xf>
    <xf numFmtId="2" fontId="38" fillId="46" borderId="17" xfId="0" applyNumberFormat="1" applyFont="1" applyFill="1" applyBorder="1" applyAlignment="1">
      <alignment horizontal="left" vertical="top" wrapText="1"/>
    </xf>
    <xf numFmtId="2" fontId="38" fillId="46" borderId="17" xfId="0" applyNumberFormat="1" applyFont="1" applyFill="1" applyBorder="1" applyAlignment="1">
      <alignment vertical="top"/>
    </xf>
    <xf numFmtId="2" fontId="38" fillId="46" borderId="17" xfId="0" applyNumberFormat="1" applyFont="1" applyFill="1" applyBorder="1" applyAlignment="1">
      <alignment horizontal="left" vertical="top"/>
    </xf>
    <xf numFmtId="0" fontId="38" fillId="48" borderId="17" xfId="0" applyFont="1" applyFill="1" applyBorder="1" applyAlignment="1">
      <alignment vertical="top" wrapText="1"/>
    </xf>
    <xf numFmtId="0" fontId="38" fillId="49" borderId="17" xfId="0" applyFont="1" applyFill="1" applyBorder="1" applyAlignment="1">
      <alignment vertical="top" wrapText="1"/>
    </xf>
    <xf numFmtId="0" fontId="38" fillId="49" borderId="17" xfId="0" applyFont="1" applyFill="1" applyBorder="1" applyAlignment="1">
      <alignment wrapText="1"/>
    </xf>
    <xf numFmtId="0" fontId="39" fillId="0" borderId="0" xfId="0" applyFont="1" applyBorder="1" applyAlignment="1">
      <alignment wrapText="1"/>
    </xf>
    <xf numFmtId="0" fontId="40" fillId="37" borderId="17" xfId="0" applyFont="1" applyFill="1" applyBorder="1" applyAlignment="1">
      <alignment vertical="top" wrapText="1"/>
    </xf>
    <xf numFmtId="0" fontId="40" fillId="47" borderId="17" xfId="0" applyFont="1" applyFill="1" applyBorder="1" applyAlignment="1">
      <alignment vertical="top" wrapText="1"/>
    </xf>
    <xf numFmtId="2" fontId="40" fillId="47" borderId="17" xfId="0" applyNumberFormat="1" applyFont="1" applyFill="1" applyBorder="1" applyAlignment="1">
      <alignment vertical="top" wrapText="1"/>
    </xf>
    <xf numFmtId="0" fontId="40" fillId="45" borderId="17" xfId="0" applyFont="1" applyFill="1" applyBorder="1" applyAlignment="1">
      <alignment vertical="top" wrapText="1"/>
    </xf>
    <xf numFmtId="0" fontId="40" fillId="38" borderId="17" xfId="0" applyFont="1" applyFill="1" applyBorder="1" applyAlignment="1">
      <alignment vertical="top" wrapText="1"/>
    </xf>
    <xf numFmtId="0" fontId="41" fillId="0" borderId="17" xfId="276" applyFont="1" applyFill="1" applyBorder="1" applyAlignment="1">
      <alignment horizontal="right" wrapText="1"/>
    </xf>
    <xf numFmtId="2" fontId="39" fillId="36" borderId="17" xfId="0" applyNumberFormat="1" applyFont="1" applyFill="1" applyBorder="1" applyAlignment="1">
      <alignment wrapText="1"/>
    </xf>
    <xf numFmtId="0" fontId="39" fillId="3" borderId="17" xfId="0" applyFont="1" applyFill="1" applyBorder="1" applyAlignment="1">
      <alignment wrapText="1"/>
    </xf>
    <xf numFmtId="0" fontId="43" fillId="0" borderId="17" xfId="275" applyFont="1" applyFill="1" applyBorder="1" applyAlignment="1">
      <alignment horizontal="right" wrapText="1"/>
    </xf>
    <xf numFmtId="0" fontId="42" fillId="0" borderId="17" xfId="0" applyFont="1" applyFill="1" applyBorder="1" applyAlignment="1">
      <alignment wrapText="1"/>
    </xf>
    <xf numFmtId="0" fontId="44" fillId="0" borderId="17" xfId="276" applyFont="1" applyFill="1" applyBorder="1"/>
    <xf numFmtId="0" fontId="43" fillId="0" borderId="17" xfId="0" applyFont="1" applyFill="1" applyBorder="1" applyAlignment="1">
      <alignment vertical="top" wrapText="1"/>
    </xf>
    <xf numFmtId="0" fontId="43" fillId="0" borderId="17" xfId="0" applyFont="1" applyFill="1" applyBorder="1" applyAlignment="1">
      <alignment wrapText="1"/>
    </xf>
    <xf numFmtId="0" fontId="39" fillId="0" borderId="0" xfId="0" applyFont="1" applyFill="1" applyBorder="1" applyAlignment="1">
      <alignment wrapText="1"/>
    </xf>
    <xf numFmtId="0" fontId="39" fillId="0" borderId="17" xfId="0" applyFont="1" applyFill="1" applyBorder="1" applyAlignment="1">
      <alignment vertical="top" wrapText="1"/>
    </xf>
    <xf numFmtId="0" fontId="45" fillId="0" borderId="17" xfId="0" applyFont="1" applyFill="1" applyBorder="1" applyAlignment="1">
      <alignment horizontal="left" vertical="top" wrapText="1"/>
    </xf>
    <xf numFmtId="0" fontId="45" fillId="0" borderId="17" xfId="0" applyFont="1" applyFill="1" applyBorder="1" applyAlignment="1">
      <alignment horizontal="left" wrapText="1"/>
    </xf>
    <xf numFmtId="0" fontId="45" fillId="0" borderId="17" xfId="46" applyFont="1" applyFill="1" applyBorder="1" applyAlignment="1">
      <alignment horizontal="left" wrapText="1"/>
    </xf>
    <xf numFmtId="0" fontId="45" fillId="0" borderId="17" xfId="0" applyFont="1" applyFill="1" applyBorder="1" applyAlignment="1">
      <alignment wrapText="1"/>
    </xf>
    <xf numFmtId="2" fontId="39" fillId="3" borderId="17" xfId="0" applyNumberFormat="1" applyFont="1" applyFill="1" applyBorder="1" applyAlignment="1">
      <alignment wrapText="1"/>
    </xf>
    <xf numFmtId="0" fontId="42" fillId="0" borderId="17" xfId="272" applyFont="1" applyFill="1" applyBorder="1" applyAlignment="1">
      <alignment vertical="center" wrapText="1"/>
    </xf>
    <xf numFmtId="0" fontId="45" fillId="0" borderId="17" xfId="272" applyFont="1" applyFill="1" applyBorder="1" applyAlignment="1">
      <alignment horizontal="left" wrapText="1"/>
    </xf>
    <xf numFmtId="0" fontId="45" fillId="0" borderId="17" xfId="272" applyFont="1" applyFill="1" applyBorder="1" applyAlignment="1">
      <alignment wrapText="1"/>
    </xf>
    <xf numFmtId="2" fontId="45" fillId="0" borderId="17" xfId="0" applyNumberFormat="1" applyFont="1" applyFill="1" applyBorder="1" applyAlignment="1">
      <alignment horizontal="left" wrapText="1"/>
    </xf>
    <xf numFmtId="0" fontId="39" fillId="0" borderId="17" xfId="0" applyFont="1" applyFill="1" applyBorder="1" applyAlignment="1"/>
    <xf numFmtId="0" fontId="39" fillId="0" borderId="0" xfId="0" applyFont="1" applyBorder="1" applyAlignment="1"/>
    <xf numFmtId="0" fontId="45" fillId="0" borderId="17" xfId="0" applyFont="1" applyFill="1" applyBorder="1" applyAlignment="1">
      <alignment vertical="top" wrapText="1"/>
    </xf>
    <xf numFmtId="0" fontId="45" fillId="0" borderId="17" xfId="46" applyFont="1" applyFill="1" applyBorder="1" applyAlignment="1">
      <alignment wrapText="1"/>
    </xf>
    <xf numFmtId="0" fontId="42" fillId="0" borderId="17" xfId="0" applyFont="1" applyFill="1" applyBorder="1" applyAlignment="1">
      <alignment vertical="top" wrapText="1"/>
    </xf>
    <xf numFmtId="3" fontId="42" fillId="0" borderId="17" xfId="0" applyNumberFormat="1" applyFont="1" applyFill="1" applyBorder="1" applyAlignment="1">
      <alignment vertical="top" wrapText="1"/>
    </xf>
    <xf numFmtId="0" fontId="43" fillId="0" borderId="17" xfId="273" applyFont="1" applyFill="1" applyBorder="1" applyAlignment="1">
      <alignment wrapText="1"/>
    </xf>
    <xf numFmtId="1" fontId="43" fillId="0" borderId="17" xfId="0" applyNumberFormat="1" applyFont="1" applyFill="1" applyBorder="1" applyAlignment="1">
      <alignment wrapText="1"/>
    </xf>
    <xf numFmtId="0" fontId="47" fillId="0" borderId="17" xfId="275" applyFont="1" applyFill="1" applyBorder="1" applyAlignment="1">
      <alignment wrapText="1"/>
    </xf>
    <xf numFmtId="0" fontId="46" fillId="0" borderId="0" xfId="0" applyFont="1" applyFill="1" applyBorder="1" applyAlignment="1">
      <alignment wrapText="1"/>
    </xf>
    <xf numFmtId="0" fontId="39" fillId="39" borderId="0" xfId="0" applyFont="1" applyFill="1" applyBorder="1" applyAlignment="1">
      <alignment wrapText="1"/>
    </xf>
    <xf numFmtId="0" fontId="39" fillId="0" borderId="10" xfId="0" applyFont="1" applyFill="1" applyBorder="1" applyAlignment="1">
      <alignment wrapText="1"/>
    </xf>
    <xf numFmtId="0" fontId="39" fillId="0" borderId="0" xfId="0" applyFont="1"/>
    <xf numFmtId="0" fontId="39" fillId="0" borderId="0" xfId="0" applyFont="1" applyAlignment="1"/>
    <xf numFmtId="0" fontId="39" fillId="0" borderId="10" xfId="0" applyFont="1" applyBorder="1" applyAlignment="1">
      <alignment wrapText="1"/>
    </xf>
    <xf numFmtId="0" fontId="42" fillId="0" borderId="0" xfId="0" applyFont="1" applyFill="1" applyBorder="1" applyAlignment="1">
      <alignment wrapText="1"/>
    </xf>
    <xf numFmtId="0" fontId="47" fillId="0" borderId="17" xfId="0" applyFont="1" applyFill="1" applyBorder="1" applyAlignment="1">
      <alignment horizontal="left" wrapText="1"/>
    </xf>
    <xf numFmtId="0" fontId="42" fillId="0" borderId="18" xfId="0" applyFont="1" applyFill="1" applyBorder="1" applyAlignment="1">
      <alignment wrapText="1"/>
    </xf>
    <xf numFmtId="0" fontId="42" fillId="3" borderId="17" xfId="0" applyFont="1" applyFill="1" applyBorder="1" applyAlignment="1">
      <alignment wrapText="1"/>
    </xf>
    <xf numFmtId="0" fontId="39" fillId="3" borderId="17" xfId="0" quotePrefix="1" applyFont="1" applyFill="1" applyBorder="1" applyAlignment="1">
      <alignment wrapText="1"/>
    </xf>
    <xf numFmtId="0" fontId="42" fillId="0" borderId="17" xfId="0" quotePrefix="1" applyNumberFormat="1" applyFont="1" applyFill="1" applyBorder="1" applyAlignment="1">
      <alignment vertical="top" wrapText="1"/>
    </xf>
    <xf numFmtId="2" fontId="45" fillId="0" borderId="17" xfId="0" applyNumberFormat="1" applyFont="1" applyFill="1" applyBorder="1" applyAlignment="1">
      <alignment wrapText="1"/>
    </xf>
    <xf numFmtId="0" fontId="42" fillId="0" borderId="17" xfId="0" applyNumberFormat="1" applyFont="1" applyFill="1" applyBorder="1" applyAlignment="1">
      <alignment wrapText="1"/>
    </xf>
    <xf numFmtId="0" fontId="39" fillId="0" borderId="11" xfId="0" applyFont="1" applyBorder="1" applyAlignment="1">
      <alignment wrapText="1"/>
    </xf>
    <xf numFmtId="0" fontId="42" fillId="0" borderId="18" xfId="0" applyFont="1" applyFill="1" applyBorder="1" applyAlignment="1">
      <alignment horizontal="left" vertical="top" wrapText="1"/>
    </xf>
    <xf numFmtId="0" fontId="45" fillId="3" borderId="17" xfId="0" applyFont="1" applyFill="1" applyBorder="1" applyAlignment="1">
      <alignment horizontal="left" wrapText="1"/>
    </xf>
    <xf numFmtId="1" fontId="39" fillId="3" borderId="17" xfId="0" applyNumberFormat="1" applyFont="1" applyFill="1" applyBorder="1" applyAlignment="1">
      <alignment wrapText="1"/>
    </xf>
    <xf numFmtId="0" fontId="39" fillId="0" borderId="0" xfId="0" applyFont="1" applyBorder="1"/>
    <xf numFmtId="0" fontId="48" fillId="37" borderId="17" xfId="0" applyFont="1" applyFill="1" applyBorder="1" applyAlignment="1">
      <alignment vertical="top" wrapText="1"/>
    </xf>
    <xf numFmtId="0" fontId="42" fillId="0" borderId="0" xfId="0" applyFont="1" applyBorder="1" applyAlignment="1">
      <alignment wrapText="1"/>
    </xf>
    <xf numFmtId="0" fontId="39" fillId="0" borderId="17" xfId="0" applyFont="1" applyFill="1" applyBorder="1"/>
    <xf numFmtId="0" fontId="42" fillId="0" borderId="17" xfId="0" applyFont="1" applyFill="1" applyBorder="1" applyAlignment="1">
      <alignment horizontal="left" vertical="top" wrapText="1"/>
    </xf>
    <xf numFmtId="0" fontId="43" fillId="0" borderId="17" xfId="0" applyFont="1" applyFill="1" applyBorder="1" applyAlignment="1"/>
    <xf numFmtId="0" fontId="43" fillId="0" borderId="17" xfId="0" applyFont="1" applyFill="1" applyBorder="1"/>
    <xf numFmtId="0" fontId="42" fillId="0" borderId="17" xfId="277" applyNumberFormat="1" applyFont="1" applyFill="1" applyBorder="1" applyAlignment="1">
      <alignment wrapText="1"/>
    </xf>
    <xf numFmtId="0" fontId="42" fillId="0" borderId="17" xfId="277" applyFont="1" applyFill="1" applyBorder="1" applyAlignment="1">
      <alignment wrapText="1"/>
    </xf>
    <xf numFmtId="0" fontId="42" fillId="0" borderId="17" xfId="0" applyNumberFormat="1" applyFont="1" applyFill="1" applyBorder="1" applyAlignment="1"/>
    <xf numFmtId="3" fontId="42" fillId="0" borderId="17" xfId="0" applyNumberFormat="1" applyFont="1" applyFill="1" applyBorder="1" applyAlignment="1">
      <alignment wrapText="1"/>
    </xf>
    <xf numFmtId="9" fontId="42" fillId="0" borderId="17" xfId="0" applyNumberFormat="1" applyFont="1" applyFill="1" applyBorder="1" applyAlignment="1">
      <alignment vertical="top" wrapText="1"/>
    </xf>
    <xf numFmtId="0" fontId="42" fillId="0" borderId="17" xfId="0" quotePrefix="1" applyFont="1" applyFill="1" applyBorder="1" applyAlignment="1">
      <alignment vertical="top" wrapText="1"/>
    </xf>
    <xf numFmtId="9" fontId="42" fillId="0" borderId="17" xfId="0" applyNumberFormat="1" applyFont="1" applyFill="1" applyBorder="1" applyAlignment="1">
      <alignment wrapText="1"/>
    </xf>
    <xf numFmtId="0" fontId="42" fillId="0" borderId="17" xfId="0" applyFont="1" applyFill="1" applyBorder="1"/>
    <xf numFmtId="0" fontId="42" fillId="0" borderId="17" xfId="0" applyNumberFormat="1" applyFont="1" applyFill="1" applyBorder="1"/>
    <xf numFmtId="2" fontId="42" fillId="0" borderId="17" xfId="0" applyNumberFormat="1" applyFont="1" applyFill="1" applyBorder="1" applyAlignment="1">
      <alignment wrapText="1"/>
    </xf>
    <xf numFmtId="0" fontId="42" fillId="0" borderId="17" xfId="0" applyNumberFormat="1" applyFont="1" applyFill="1" applyBorder="1" applyAlignment="1">
      <alignment vertical="top" wrapText="1"/>
    </xf>
    <xf numFmtId="2" fontId="42" fillId="0" borderId="17" xfId="0" applyNumberFormat="1" applyFont="1" applyFill="1" applyBorder="1" applyAlignment="1">
      <alignment vertical="top" wrapText="1"/>
    </xf>
    <xf numFmtId="0" fontId="42" fillId="0" borderId="19" xfId="0" applyFont="1" applyFill="1" applyBorder="1" applyAlignment="1">
      <alignment wrapText="1"/>
    </xf>
    <xf numFmtId="0" fontId="42" fillId="0" borderId="18" xfId="0" applyFont="1" applyFill="1" applyBorder="1" applyAlignment="1">
      <alignment vertical="top" wrapText="1"/>
    </xf>
    <xf numFmtId="0" fontId="42" fillId="0" borderId="17" xfId="0" quotePrefix="1" applyNumberFormat="1" applyFont="1" applyFill="1" applyBorder="1" applyAlignment="1">
      <alignment wrapText="1"/>
    </xf>
    <xf numFmtId="0" fontId="42" fillId="0" borderId="17" xfId="0" quotePrefix="1" applyFont="1" applyFill="1" applyBorder="1" applyAlignment="1">
      <alignment wrapText="1"/>
    </xf>
    <xf numFmtId="0" fontId="42" fillId="0" borderId="18" xfId="0" applyFont="1" applyFill="1" applyBorder="1" applyAlignment="1"/>
    <xf numFmtId="0" fontId="42" fillId="0" borderId="17" xfId="0" quotePrefix="1" applyFont="1" applyFill="1" applyBorder="1" applyAlignment="1"/>
    <xf numFmtId="14" fontId="42" fillId="0" borderId="17" xfId="0" applyNumberFormat="1" applyFont="1" applyFill="1" applyBorder="1" applyAlignment="1">
      <alignment wrapText="1"/>
    </xf>
    <xf numFmtId="2" fontId="42" fillId="0" borderId="17" xfId="0" quotePrefix="1" applyNumberFormat="1" applyFont="1" applyFill="1" applyBorder="1" applyAlignment="1">
      <alignment wrapText="1"/>
    </xf>
    <xf numFmtId="0" fontId="49" fillId="0" borderId="17" xfId="45" applyFont="1" applyFill="1" applyBorder="1" applyAlignment="1">
      <alignment vertical="top" wrapText="1"/>
    </xf>
    <xf numFmtId="2" fontId="42" fillId="0" borderId="17" xfId="0" applyNumberFormat="1" applyFont="1" applyFill="1" applyBorder="1" applyAlignment="1">
      <alignment horizontal="left" wrapText="1"/>
    </xf>
    <xf numFmtId="49" fontId="42" fillId="0" borderId="17" xfId="0" applyNumberFormat="1" applyFont="1" applyFill="1" applyBorder="1" applyAlignment="1">
      <alignment horizontal="left" vertical="top" wrapText="1"/>
    </xf>
    <xf numFmtId="0" fontId="42" fillId="0" borderId="17" xfId="0" applyFont="1" applyFill="1" applyBorder="1" applyAlignment="1">
      <alignment vertical="top"/>
    </xf>
    <xf numFmtId="4" fontId="42" fillId="0" borderId="17" xfId="0" applyNumberFormat="1" applyFont="1" applyFill="1" applyBorder="1" applyAlignment="1">
      <alignment vertical="top" wrapText="1"/>
    </xf>
    <xf numFmtId="0" fontId="49" fillId="0" borderId="17" xfId="45" applyFont="1" applyFill="1" applyBorder="1" applyAlignment="1">
      <alignment wrapText="1"/>
    </xf>
    <xf numFmtId="2" fontId="42" fillId="0" borderId="17" xfId="0" applyNumberFormat="1" applyFont="1" applyFill="1" applyBorder="1"/>
    <xf numFmtId="0" fontId="42" fillId="0" borderId="17" xfId="0" applyFont="1" applyFill="1" applyBorder="1" applyAlignment="1">
      <alignment vertical="center"/>
    </xf>
    <xf numFmtId="2" fontId="42" fillId="0" borderId="17" xfId="0" applyNumberFormat="1" applyFont="1" applyFill="1" applyBorder="1" applyAlignment="1"/>
    <xf numFmtId="0" fontId="42" fillId="0" borderId="17" xfId="0" applyFont="1" applyFill="1" applyBorder="1" applyAlignment="1">
      <alignment vertical="center" wrapText="1"/>
    </xf>
    <xf numFmtId="1" fontId="42" fillId="0" borderId="17" xfId="0" applyNumberFormat="1" applyFont="1" applyFill="1" applyBorder="1" applyAlignment="1">
      <alignment wrapText="1"/>
    </xf>
    <xf numFmtId="0" fontId="42" fillId="0" borderId="17" xfId="0" applyNumberFormat="1" applyFont="1" applyFill="1" applyBorder="1" applyAlignment="1">
      <alignment horizontal="left" vertical="top" wrapText="1"/>
    </xf>
    <xf numFmtId="0" fontId="49" fillId="0" borderId="17" xfId="45" applyFont="1" applyFill="1" applyBorder="1" applyAlignment="1">
      <alignment horizontal="left" vertical="top" wrapText="1"/>
    </xf>
    <xf numFmtId="0" fontId="39" fillId="3" borderId="17" xfId="0" applyFont="1" applyFill="1" applyBorder="1" applyAlignment="1">
      <alignment horizontal="left" vertical="top" wrapText="1"/>
    </xf>
    <xf numFmtId="0" fontId="46" fillId="3" borderId="17" xfId="272" applyFont="1" applyFill="1" applyBorder="1" applyAlignment="1">
      <alignment vertical="center" wrapText="1"/>
    </xf>
    <xf numFmtId="2" fontId="46" fillId="3" borderId="17" xfId="0" applyNumberFormat="1" applyFont="1" applyFill="1" applyBorder="1" applyAlignment="1">
      <alignment wrapText="1"/>
    </xf>
    <xf numFmtId="0" fontId="39" fillId="36" borderId="17" xfId="0" applyFont="1" applyFill="1" applyBorder="1" applyAlignment="1">
      <alignment wrapText="1"/>
    </xf>
    <xf numFmtId="0" fontId="0" fillId="40" borderId="0" xfId="0" applyFill="1" applyAlignment="1"/>
    <xf numFmtId="0" fontId="39" fillId="40" borderId="0" xfId="0" applyFont="1" applyFill="1"/>
    <xf numFmtId="0" fontId="39" fillId="40" borderId="0" xfId="0" applyFont="1" applyFill="1" applyAlignment="1"/>
    <xf numFmtId="0" fontId="39" fillId="40" borderId="0" xfId="0" applyFont="1" applyFill="1" applyAlignment="1">
      <alignment wrapText="1"/>
    </xf>
    <xf numFmtId="0" fontId="39" fillId="40" borderId="0" xfId="0" applyFont="1" applyFill="1" applyAlignment="1">
      <alignment vertical="center"/>
    </xf>
    <xf numFmtId="0" fontId="39" fillId="40" borderId="0" xfId="0" applyFont="1" applyFill="1" applyAlignment="1">
      <alignment vertical="top"/>
    </xf>
    <xf numFmtId="0" fontId="52" fillId="42" borderId="17" xfId="0" applyFont="1" applyFill="1" applyBorder="1" applyAlignment="1">
      <alignment horizontal="center" vertical="center" wrapText="1"/>
    </xf>
    <xf numFmtId="0" fontId="38" fillId="0" borderId="17" xfId="0" applyFont="1" applyBorder="1" applyAlignment="1">
      <alignment horizontal="center" wrapText="1"/>
    </xf>
    <xf numFmtId="0" fontId="39" fillId="0" borderId="17" xfId="0" applyFont="1" applyBorder="1" applyAlignment="1">
      <alignment horizontal="center" wrapText="1"/>
    </xf>
    <xf numFmtId="0" fontId="38" fillId="0" borderId="17" xfId="0" applyFont="1" applyBorder="1" applyAlignment="1">
      <alignment horizontal="center" vertical="center" wrapText="1"/>
    </xf>
    <xf numFmtId="0" fontId="38" fillId="0" borderId="17" xfId="0" applyFont="1" applyFill="1" applyBorder="1" applyAlignment="1">
      <alignment horizontal="center" vertical="center" wrapText="1"/>
    </xf>
    <xf numFmtId="0" fontId="38" fillId="0" borderId="17" xfId="0" applyFont="1" applyFill="1" applyBorder="1" applyAlignment="1">
      <alignment horizontal="center" wrapText="1"/>
    </xf>
    <xf numFmtId="0" fontId="38" fillId="0" borderId="17" xfId="0" applyFont="1" applyBorder="1" applyAlignment="1">
      <alignment horizontal="center" vertical="top" wrapText="1"/>
    </xf>
    <xf numFmtId="0" fontId="37" fillId="50" borderId="23" xfId="0" applyFont="1" applyFill="1" applyBorder="1" applyAlignment="1">
      <alignment vertical="top" wrapText="1"/>
    </xf>
    <xf numFmtId="0" fontId="40" fillId="37" borderId="23" xfId="0" applyFont="1" applyFill="1" applyBorder="1" applyAlignment="1">
      <alignment vertical="top" wrapText="1"/>
    </xf>
    <xf numFmtId="0" fontId="39" fillId="40" borderId="11" xfId="0" applyFont="1" applyFill="1" applyBorder="1" applyAlignment="1"/>
    <xf numFmtId="0" fontId="0" fillId="40" borderId="11" xfId="0" applyFill="1" applyBorder="1"/>
    <xf numFmtId="0" fontId="34" fillId="43" borderId="13" xfId="0" applyFont="1" applyFill="1" applyBorder="1" applyAlignment="1">
      <alignment horizontal="left" vertical="center"/>
    </xf>
    <xf numFmtId="0" fontId="34" fillId="41" borderId="13" xfId="0" applyFont="1" applyFill="1" applyBorder="1" applyAlignment="1">
      <alignment horizontal="left" vertical="center"/>
    </xf>
    <xf numFmtId="1" fontId="35" fillId="43" borderId="14" xfId="0" applyNumberFormat="1" applyFont="1" applyFill="1" applyBorder="1" applyAlignment="1">
      <alignment horizontal="left" vertical="top" wrapText="1"/>
    </xf>
    <xf numFmtId="1" fontId="35" fillId="41" borderId="14" xfId="0" applyNumberFormat="1" applyFont="1" applyFill="1" applyBorder="1" applyAlignment="1">
      <alignment horizontal="left" vertical="top" wrapText="1"/>
    </xf>
    <xf numFmtId="0" fontId="34" fillId="43" borderId="15" xfId="0" applyFont="1" applyFill="1" applyBorder="1" applyAlignment="1">
      <alignment horizontal="left" vertical="center"/>
    </xf>
    <xf numFmtId="1" fontId="35" fillId="43" borderId="16" xfId="0" applyNumberFormat="1" applyFont="1" applyFill="1" applyBorder="1" applyAlignment="1">
      <alignment horizontal="left" vertical="top" wrapText="1"/>
    </xf>
    <xf numFmtId="0" fontId="35" fillId="41" borderId="13" xfId="0" applyFont="1" applyFill="1" applyBorder="1" applyAlignment="1">
      <alignment horizontal="left" vertical="top" wrapText="1"/>
    </xf>
    <xf numFmtId="0" fontId="35" fillId="43" borderId="13" xfId="0" applyFont="1" applyFill="1" applyBorder="1" applyAlignment="1">
      <alignment horizontal="left" vertical="top" wrapText="1"/>
    </xf>
    <xf numFmtId="0" fontId="35" fillId="41" borderId="15" xfId="0" applyFont="1" applyFill="1" applyBorder="1" applyAlignment="1">
      <alignment horizontal="left" vertical="top" wrapText="1"/>
    </xf>
    <xf numFmtId="1" fontId="35" fillId="41" borderId="13" xfId="0" applyNumberFormat="1" applyFont="1" applyFill="1" applyBorder="1" applyAlignment="1">
      <alignment horizontal="left" vertical="top" wrapText="1"/>
    </xf>
    <xf numFmtId="1" fontId="35" fillId="43" borderId="13" xfId="0" applyNumberFormat="1" applyFont="1" applyFill="1" applyBorder="1" applyAlignment="1">
      <alignment horizontal="left" vertical="top" wrapText="1"/>
    </xf>
    <xf numFmtId="1" fontId="35" fillId="41" borderId="15" xfId="0" applyNumberFormat="1" applyFont="1" applyFill="1" applyBorder="1" applyAlignment="1">
      <alignment horizontal="left" vertical="top" wrapText="1"/>
    </xf>
    <xf numFmtId="0" fontId="35" fillId="41" borderId="17" xfId="0" applyFont="1" applyFill="1" applyBorder="1" applyAlignment="1">
      <alignment horizontal="left" vertical="center"/>
    </xf>
    <xf numFmtId="0" fontId="35" fillId="43" borderId="17" xfId="0" applyFont="1" applyFill="1" applyBorder="1" applyAlignment="1">
      <alignment horizontal="left" vertical="center"/>
    </xf>
    <xf numFmtId="0" fontId="35" fillId="41" borderId="22" xfId="0" applyFont="1" applyFill="1" applyBorder="1" applyAlignment="1">
      <alignment horizontal="left" vertical="center"/>
    </xf>
    <xf numFmtId="0" fontId="35" fillId="41" borderId="17" xfId="0" applyFont="1" applyFill="1" applyBorder="1" applyAlignment="1">
      <alignment horizontal="center" vertical="center"/>
    </xf>
    <xf numFmtId="1" fontId="35" fillId="41" borderId="13" xfId="0" applyNumberFormat="1" applyFont="1" applyFill="1" applyBorder="1" applyAlignment="1">
      <alignment horizontal="center" vertical="top" wrapText="1"/>
    </xf>
    <xf numFmtId="0" fontId="35" fillId="41" borderId="13" xfId="0" applyFont="1" applyFill="1" applyBorder="1" applyAlignment="1">
      <alignment horizontal="center" vertical="top" wrapText="1"/>
    </xf>
    <xf numFmtId="0" fontId="35" fillId="43" borderId="17" xfId="0" applyFont="1" applyFill="1" applyBorder="1" applyAlignment="1">
      <alignment horizontal="center" vertical="center"/>
    </xf>
    <xf numFmtId="1" fontId="35" fillId="43" borderId="13" xfId="0" applyNumberFormat="1" applyFont="1" applyFill="1" applyBorder="1" applyAlignment="1">
      <alignment horizontal="center" vertical="top" wrapText="1"/>
    </xf>
    <xf numFmtId="0" fontId="35" fillId="43" borderId="13" xfId="0" applyFont="1" applyFill="1" applyBorder="1" applyAlignment="1">
      <alignment horizontal="center" vertical="top" wrapText="1"/>
    </xf>
    <xf numFmtId="0" fontId="33" fillId="42" borderId="12" xfId="0" applyFont="1" applyFill="1" applyBorder="1" applyAlignment="1">
      <alignment horizontal="center" vertical="top" wrapText="1"/>
    </xf>
    <xf numFmtId="0" fontId="35" fillId="41" borderId="22" xfId="0" applyFont="1" applyFill="1" applyBorder="1" applyAlignment="1">
      <alignment horizontal="center" vertical="center"/>
    </xf>
    <xf numFmtId="1" fontId="35" fillId="41" borderId="15" xfId="0" applyNumberFormat="1" applyFont="1" applyFill="1" applyBorder="1" applyAlignment="1">
      <alignment horizontal="center" vertical="top" wrapText="1"/>
    </xf>
    <xf numFmtId="0" fontId="35" fillId="41" borderId="15" xfId="0" applyFont="1" applyFill="1" applyBorder="1" applyAlignment="1">
      <alignment horizontal="center" vertical="top" wrapText="1"/>
    </xf>
    <xf numFmtId="0" fontId="33" fillId="42" borderId="17" xfId="0" applyFont="1" applyFill="1" applyBorder="1" applyAlignment="1">
      <alignment vertical="center" wrapText="1"/>
    </xf>
    <xf numFmtId="0" fontId="0" fillId="40" borderId="0" xfId="0" applyFill="1" applyAlignment="1">
      <alignment vertical="center" wrapText="1"/>
    </xf>
    <xf numFmtId="0" fontId="28" fillId="40" borderId="0" xfId="0" applyFont="1" applyFill="1" applyAlignment="1">
      <alignment vertical="center" wrapText="1"/>
    </xf>
    <xf numFmtId="0" fontId="28" fillId="40" borderId="0" xfId="0" applyFont="1" applyFill="1"/>
    <xf numFmtId="0" fontId="0" fillId="40" borderId="0" xfId="0" applyFill="1" applyAlignment="1">
      <alignment horizontal="left" vertical="top" wrapText="1"/>
    </xf>
    <xf numFmtId="0" fontId="53" fillId="40" borderId="0" xfId="0" applyFont="1" applyFill="1"/>
    <xf numFmtId="0" fontId="30" fillId="40" borderId="0" xfId="0" applyFont="1" applyFill="1"/>
    <xf numFmtId="0" fontId="1" fillId="40" borderId="0" xfId="0" applyFont="1" applyFill="1"/>
    <xf numFmtId="0" fontId="50" fillId="40" borderId="0" xfId="0" applyFont="1" applyFill="1"/>
    <xf numFmtId="0" fontId="51" fillId="40" borderId="0" xfId="0" applyFont="1" applyFill="1"/>
    <xf numFmtId="0" fontId="0" fillId="40" borderId="0" xfId="0" applyFill="1" applyAlignment="1">
      <alignment horizontal="right"/>
    </xf>
    <xf numFmtId="14" fontId="0" fillId="40" borderId="0" xfId="0" applyNumberFormat="1" applyFill="1"/>
    <xf numFmtId="0" fontId="32" fillId="40" borderId="11" xfId="0" applyFont="1" applyFill="1" applyBorder="1"/>
    <xf numFmtId="0" fontId="39" fillId="40" borderId="0" xfId="0" applyFont="1" applyFill="1" applyAlignment="1">
      <alignment horizontal="left" vertical="top"/>
    </xf>
    <xf numFmtId="0" fontId="40" fillId="51" borderId="17" xfId="0" applyFont="1" applyFill="1" applyBorder="1" applyAlignment="1">
      <alignment vertical="top" wrapText="1"/>
    </xf>
    <xf numFmtId="0" fontId="38" fillId="52" borderId="17" xfId="0" applyFont="1" applyFill="1" applyBorder="1" applyAlignment="1">
      <alignment vertical="top" wrapText="1"/>
    </xf>
    <xf numFmtId="0" fontId="40" fillId="53" borderId="17" xfId="0" applyFont="1" applyFill="1" applyBorder="1" applyAlignment="1">
      <alignment vertical="top" wrapText="1"/>
    </xf>
    <xf numFmtId="2" fontId="38" fillId="44" borderId="17" xfId="0" applyNumberFormat="1" applyFont="1" applyFill="1" applyBorder="1" applyAlignment="1">
      <alignment vertical="top"/>
    </xf>
    <xf numFmtId="2" fontId="40" fillId="54" borderId="17" xfId="0" applyNumberFormat="1" applyFont="1" applyFill="1" applyBorder="1" applyAlignment="1">
      <alignment vertical="top" wrapText="1"/>
    </xf>
    <xf numFmtId="0" fontId="0" fillId="40" borderId="0" xfId="0" applyFill="1" applyAlignment="1">
      <alignment vertical="center"/>
    </xf>
    <xf numFmtId="0" fontId="1" fillId="40" borderId="0" xfId="0" applyFont="1" applyFill="1" applyAlignment="1"/>
    <xf numFmtId="0" fontId="46" fillId="0" borderId="17" xfId="277" applyFont="1" applyFill="1" applyBorder="1" applyAlignment="1">
      <alignment wrapText="1"/>
    </xf>
    <xf numFmtId="0" fontId="46" fillId="0" borderId="17" xfId="277" applyNumberFormat="1" applyFont="1" applyFill="1" applyBorder="1" applyAlignment="1">
      <alignment wrapText="1"/>
    </xf>
    <xf numFmtId="0" fontId="38" fillId="0" borderId="17" xfId="0" applyFont="1" applyBorder="1" applyAlignment="1">
      <alignment horizontal="left" vertical="center" wrapText="1"/>
    </xf>
    <xf numFmtId="0" fontId="39" fillId="0" borderId="0" xfId="0" applyFont="1" applyFill="1" applyBorder="1" applyAlignment="1">
      <alignment wrapText="1"/>
    </xf>
    <xf numFmtId="0" fontId="39" fillId="0" borderId="0" xfId="0" applyFont="1" applyFill="1" applyBorder="1" applyAlignment="1">
      <alignment vertical="top" wrapText="1"/>
    </xf>
    <xf numFmtId="0" fontId="42" fillId="0" borderId="0" xfId="0" applyFont="1" applyFill="1" applyBorder="1" applyAlignment="1">
      <alignment vertical="top" wrapText="1"/>
    </xf>
    <xf numFmtId="0" fontId="49" fillId="0" borderId="0" xfId="45" applyFont="1" applyFill="1" applyBorder="1" applyAlignment="1">
      <alignment vertical="top" wrapText="1"/>
    </xf>
    <xf numFmtId="2" fontId="42" fillId="36" borderId="17" xfId="0" applyNumberFormat="1" applyFont="1" applyFill="1" applyBorder="1" applyAlignment="1">
      <alignment wrapText="1"/>
    </xf>
    <xf numFmtId="0" fontId="45" fillId="0" borderId="17" xfId="276" applyFont="1" applyFill="1" applyBorder="1"/>
    <xf numFmtId="0" fontId="42" fillId="0" borderId="17" xfId="275" applyFont="1" applyFill="1" applyBorder="1" applyAlignment="1">
      <alignment horizontal="right" wrapText="1"/>
    </xf>
    <xf numFmtId="0" fontId="33" fillId="42" borderId="12" xfId="0" applyFont="1" applyFill="1" applyBorder="1" applyAlignment="1">
      <alignment horizontal="center" vertical="center" wrapText="1"/>
    </xf>
    <xf numFmtId="0" fontId="42" fillId="0" borderId="17" xfId="0" applyFont="1" applyFill="1" applyBorder="1" applyAlignment="1"/>
    <xf numFmtId="2" fontId="42" fillId="3" borderId="17" xfId="0" applyNumberFormat="1" applyFont="1" applyFill="1" applyBorder="1" applyAlignment="1">
      <alignment wrapText="1"/>
    </xf>
    <xf numFmtId="2" fontId="39" fillId="3" borderId="17" xfId="0" applyNumberFormat="1" applyFont="1" applyFill="1" applyBorder="1" applyAlignment="1">
      <alignment vertical="top" wrapText="1"/>
    </xf>
    <xf numFmtId="0" fontId="37" fillId="50" borderId="19" xfId="0" applyFont="1" applyFill="1" applyBorder="1" applyAlignment="1">
      <alignment vertical="top" wrapText="1"/>
    </xf>
    <xf numFmtId="0" fontId="40" fillId="37" borderId="19" xfId="0" applyFont="1" applyFill="1" applyBorder="1" applyAlignment="1">
      <alignment vertical="top" wrapText="1"/>
    </xf>
    <xf numFmtId="0" fontId="39" fillId="0" borderId="19" xfId="0" applyFont="1" applyFill="1" applyBorder="1" applyAlignment="1">
      <alignment wrapText="1"/>
    </xf>
    <xf numFmtId="0" fontId="39" fillId="0" borderId="19" xfId="0" applyFont="1" applyFill="1" applyBorder="1" applyAlignment="1">
      <alignment vertical="top" wrapText="1"/>
    </xf>
    <xf numFmtId="0" fontId="39" fillId="0" borderId="19" xfId="0" applyFont="1" applyFill="1" applyBorder="1" applyAlignment="1"/>
    <xf numFmtId="0" fontId="39" fillId="0" borderId="19" xfId="0" applyFont="1" applyFill="1" applyBorder="1"/>
    <xf numFmtId="0" fontId="39" fillId="0" borderId="19" xfId="0" applyFont="1" applyFill="1" applyBorder="1" applyAlignment="1">
      <alignment horizontal="left" vertical="top" wrapText="1"/>
    </xf>
    <xf numFmtId="0" fontId="37" fillId="50" borderId="18" xfId="0" applyFont="1" applyFill="1" applyBorder="1" applyAlignment="1">
      <alignment vertical="top" wrapText="1"/>
    </xf>
    <xf numFmtId="0" fontId="40" fillId="37" borderId="18" xfId="0" applyFont="1" applyFill="1" applyBorder="1" applyAlignment="1">
      <alignment vertical="top" wrapText="1"/>
    </xf>
    <xf numFmtId="0" fontId="42" fillId="0" borderId="18" xfId="0" applyFont="1" applyFill="1" applyBorder="1" applyAlignment="1">
      <alignment vertical="top"/>
    </xf>
    <xf numFmtId="0" fontId="42" fillId="0" borderId="18" xfId="0" applyFont="1" applyFill="1" applyBorder="1"/>
    <xf numFmtId="0" fontId="54" fillId="39" borderId="26" xfId="0" applyFont="1" applyFill="1" applyBorder="1" applyAlignment="1">
      <alignment vertical="top" wrapText="1"/>
    </xf>
    <xf numFmtId="0" fontId="42" fillId="0" borderId="27" xfId="277" applyNumberFormat="1" applyFont="1" applyFill="1" applyBorder="1" applyAlignment="1">
      <alignment wrapText="1"/>
    </xf>
    <xf numFmtId="0" fontId="42" fillId="0" borderId="27" xfId="277" applyFont="1" applyFill="1" applyBorder="1" applyAlignment="1">
      <alignment wrapText="1"/>
    </xf>
    <xf numFmtId="0" fontId="1" fillId="40" borderId="0" xfId="0" applyFont="1" applyFill="1" applyAlignment="1">
      <alignment vertical="center"/>
    </xf>
    <xf numFmtId="0" fontId="39" fillId="2" borderId="17" xfId="0" applyFont="1" applyFill="1" applyBorder="1" applyAlignment="1">
      <alignment vertical="center"/>
    </xf>
    <xf numFmtId="0" fontId="38" fillId="0" borderId="17" xfId="0" applyFont="1" applyBorder="1" applyAlignment="1">
      <alignment horizontal="left" vertical="center"/>
    </xf>
    <xf numFmtId="0" fontId="39" fillId="0" borderId="17" xfId="0" applyFont="1" applyBorder="1" applyAlignment="1">
      <alignment horizontal="left" vertical="center"/>
    </xf>
    <xf numFmtId="0" fontId="38" fillId="2" borderId="17" xfId="0" applyFont="1" applyFill="1" applyBorder="1" applyAlignment="1">
      <alignment horizontal="left" vertical="center"/>
    </xf>
    <xf numFmtId="0" fontId="39" fillId="2" borderId="17" xfId="0" applyFont="1" applyFill="1" applyBorder="1" applyAlignment="1">
      <alignment horizontal="left" vertical="center"/>
    </xf>
    <xf numFmtId="0" fontId="38" fillId="0" borderId="17" xfId="0" applyFont="1" applyFill="1" applyBorder="1" applyAlignment="1">
      <alignment horizontal="left" vertical="center"/>
    </xf>
    <xf numFmtId="0" fontId="45" fillId="0" borderId="17" xfId="0" applyFont="1" applyBorder="1" applyAlignment="1">
      <alignment horizontal="left" vertical="center"/>
    </xf>
    <xf numFmtId="0" fontId="39" fillId="0" borderId="17" xfId="0" quotePrefix="1" applyFont="1" applyBorder="1" applyAlignment="1">
      <alignment horizontal="left" vertical="center"/>
    </xf>
    <xf numFmtId="0" fontId="38" fillId="0" borderId="22" xfId="0" applyFont="1" applyBorder="1" applyAlignment="1">
      <alignment horizontal="left" vertical="center"/>
    </xf>
    <xf numFmtId="0" fontId="39" fillId="0" borderId="22" xfId="0" applyFont="1" applyBorder="1" applyAlignment="1">
      <alignment horizontal="left" vertical="center"/>
    </xf>
    <xf numFmtId="0" fontId="39" fillId="0" borderId="0" xfId="0" applyFont="1" applyFill="1" applyBorder="1" applyAlignment="1">
      <alignment wrapText="1"/>
    </xf>
    <xf numFmtId="0" fontId="48" fillId="47" borderId="27" xfId="0" applyFont="1" applyFill="1" applyBorder="1" applyAlignment="1">
      <alignment vertical="top" wrapText="1"/>
    </xf>
    <xf numFmtId="0" fontId="42" fillId="0" borderId="28" xfId="277" applyNumberFormat="1" applyFont="1" applyFill="1" applyBorder="1" applyAlignment="1">
      <alignment wrapText="1"/>
    </xf>
    <xf numFmtId="0" fontId="55" fillId="0" borderId="17" xfId="0" applyFont="1" applyFill="1" applyBorder="1" applyAlignment="1">
      <alignment vertical="center"/>
    </xf>
    <xf numFmtId="0" fontId="55" fillId="0" borderId="17" xfId="0" applyFont="1" applyFill="1" applyBorder="1"/>
    <xf numFmtId="0" fontId="55" fillId="0" borderId="17" xfId="0" applyFont="1" applyFill="1" applyBorder="1" applyAlignment="1"/>
    <xf numFmtId="0" fontId="0" fillId="0" borderId="0" xfId="0"/>
    <xf numFmtId="0" fontId="39" fillId="0" borderId="17" xfId="0" applyFont="1" applyFill="1" applyBorder="1" applyAlignment="1">
      <alignment wrapText="1"/>
    </xf>
    <xf numFmtId="0" fontId="39" fillId="0" borderId="0" xfId="0" applyFont="1" applyFill="1" applyBorder="1" applyAlignment="1">
      <alignment wrapText="1"/>
    </xf>
    <xf numFmtId="0" fontId="42" fillId="0" borderId="19" xfId="0" applyFont="1" applyFill="1" applyBorder="1" applyAlignment="1">
      <alignment vertical="top" wrapText="1"/>
    </xf>
    <xf numFmtId="0" fontId="39" fillId="0" borderId="11" xfId="0" applyFont="1" applyFill="1" applyBorder="1" applyAlignment="1">
      <alignment wrapText="1"/>
    </xf>
    <xf numFmtId="0" fontId="1" fillId="0" borderId="0" xfId="0" applyFont="1"/>
    <xf numFmtId="1" fontId="38" fillId="46" borderId="17" xfId="0" applyNumberFormat="1" applyFont="1" applyFill="1" applyBorder="1" applyAlignment="1">
      <alignment horizontal="left" vertical="top" wrapText="1"/>
    </xf>
    <xf numFmtId="1" fontId="40" fillId="47" borderId="17" xfId="0" applyNumberFormat="1" applyFont="1" applyFill="1" applyBorder="1" applyAlignment="1">
      <alignment vertical="top" wrapText="1"/>
    </xf>
    <xf numFmtId="1" fontId="42" fillId="0" borderId="17" xfId="0" applyNumberFormat="1" applyFont="1" applyFill="1" applyBorder="1" applyAlignment="1">
      <alignment vertical="top" wrapText="1"/>
    </xf>
    <xf numFmtId="1" fontId="42" fillId="0" borderId="17" xfId="0" applyNumberFormat="1" applyFont="1" applyFill="1" applyBorder="1" applyAlignment="1">
      <alignment horizontal="left" vertical="top" wrapText="1"/>
    </xf>
    <xf numFmtId="1" fontId="39" fillId="0" borderId="0" xfId="0" applyNumberFormat="1" applyFont="1" applyBorder="1" applyAlignment="1">
      <alignment wrapText="1"/>
    </xf>
    <xf numFmtId="1" fontId="42" fillId="0" borderId="17" xfId="0" applyNumberFormat="1" applyFont="1" applyFill="1" applyBorder="1" applyAlignment="1">
      <alignment horizontal="right" wrapText="1"/>
    </xf>
    <xf numFmtId="0" fontId="0" fillId="0" borderId="0" xfId="0" applyAlignment="1">
      <alignment vertical="top" wrapText="1"/>
    </xf>
    <xf numFmtId="0" fontId="0" fillId="0" borderId="0" xfId="0" applyAlignment="1">
      <alignment horizontal="left" vertical="top" wrapText="1"/>
    </xf>
    <xf numFmtId="0" fontId="39" fillId="0" borderId="17" xfId="0" applyFont="1" applyFill="1" applyBorder="1" applyAlignment="1">
      <alignment wrapText="1"/>
    </xf>
    <xf numFmtId="0" fontId="39" fillId="0" borderId="0" xfId="0" applyFont="1" applyFill="1" applyBorder="1" applyAlignment="1">
      <alignment wrapText="1"/>
    </xf>
    <xf numFmtId="0" fontId="1" fillId="0" borderId="0" xfId="0" applyFont="1" applyAlignment="1">
      <alignment vertical="top"/>
    </xf>
    <xf numFmtId="0" fontId="39" fillId="0" borderId="0" xfId="0" applyFont="1" applyFill="1" applyBorder="1" applyAlignment="1">
      <alignment wrapText="1"/>
    </xf>
    <xf numFmtId="0" fontId="39" fillId="0" borderId="17" xfId="0" applyFont="1" applyFill="1" applyBorder="1" applyAlignment="1">
      <alignment wrapText="1"/>
    </xf>
    <xf numFmtId="0" fontId="39" fillId="0" borderId="0" xfId="0" applyFont="1" applyFill="1" applyBorder="1" applyAlignment="1">
      <alignment wrapText="1"/>
    </xf>
    <xf numFmtId="0" fontId="58" fillId="0" borderId="0" xfId="0" applyFont="1" applyAlignment="1">
      <alignment vertical="top"/>
    </xf>
    <xf numFmtId="0" fontId="36" fillId="58" borderId="41" xfId="0" applyFont="1" applyFill="1" applyBorder="1" applyAlignment="1">
      <alignment horizontal="left" vertical="top" wrapText="1"/>
    </xf>
    <xf numFmtId="0" fontId="36" fillId="59" borderId="42" xfId="0" applyFont="1" applyFill="1" applyBorder="1" applyAlignment="1">
      <alignment horizontal="left" vertical="top" wrapText="1"/>
    </xf>
    <xf numFmtId="0" fontId="6" fillId="59" borderId="42" xfId="0" applyFont="1" applyFill="1" applyBorder="1" applyAlignment="1">
      <alignment horizontal="left" vertical="top" wrapText="1"/>
    </xf>
    <xf numFmtId="0" fontId="6" fillId="59" borderId="48" xfId="0" applyFont="1" applyFill="1" applyBorder="1" applyAlignment="1">
      <alignment horizontal="left" vertical="top" wrapText="1"/>
    </xf>
    <xf numFmtId="0" fontId="6" fillId="59" borderId="49" xfId="0" applyFont="1" applyFill="1" applyBorder="1" applyAlignment="1">
      <alignment horizontal="left" vertical="top" wrapText="1"/>
    </xf>
    <xf numFmtId="0" fontId="62" fillId="59" borderId="50" xfId="0" applyFont="1" applyFill="1" applyBorder="1" applyAlignment="1">
      <alignment vertical="top" wrapText="1"/>
    </xf>
    <xf numFmtId="0" fontId="6" fillId="0" borderId="51" xfId="0" applyFont="1" applyBorder="1" applyAlignment="1">
      <alignment vertical="top" wrapText="1"/>
    </xf>
    <xf numFmtId="0" fontId="36" fillId="59" borderId="52" xfId="0" applyFont="1" applyFill="1" applyBorder="1" applyAlignment="1">
      <alignment horizontal="left" vertical="top" wrapText="1"/>
    </xf>
    <xf numFmtId="0" fontId="6" fillId="59" borderId="52" xfId="0" applyFont="1" applyFill="1" applyBorder="1" applyAlignment="1">
      <alignment horizontal="left" vertical="top" wrapText="1"/>
    </xf>
    <xf numFmtId="0" fontId="6" fillId="59" borderId="53" xfId="0" applyFont="1" applyFill="1" applyBorder="1" applyAlignment="1">
      <alignment horizontal="left" vertical="top" wrapText="1"/>
    </xf>
    <xf numFmtId="0" fontId="6" fillId="59" borderId="54" xfId="0" applyFont="1" applyFill="1" applyBorder="1" applyAlignment="1">
      <alignment horizontal="left" vertical="top" wrapText="1"/>
    </xf>
    <xf numFmtId="0" fontId="62" fillId="59" borderId="55" xfId="0" applyFont="1" applyFill="1" applyBorder="1" applyAlignment="1">
      <alignment vertical="top" wrapText="1"/>
    </xf>
    <xf numFmtId="0" fontId="6" fillId="0" borderId="56" xfId="0" applyFont="1" applyBorder="1" applyAlignment="1">
      <alignment vertical="top" wrapText="1"/>
    </xf>
    <xf numFmtId="0" fontId="6" fillId="59" borderId="57" xfId="0" applyFont="1" applyFill="1" applyBorder="1" applyAlignment="1">
      <alignment horizontal="left" vertical="top" wrapText="1"/>
    </xf>
    <xf numFmtId="0" fontId="6" fillId="59" borderId="58" xfId="0" applyFont="1" applyFill="1" applyBorder="1" applyAlignment="1">
      <alignment horizontal="left" vertical="top" wrapText="1"/>
    </xf>
    <xf numFmtId="0" fontId="62" fillId="59" borderId="59" xfId="0" applyFont="1" applyFill="1" applyBorder="1" applyAlignment="1">
      <alignment vertical="top" wrapText="1"/>
    </xf>
    <xf numFmtId="0" fontId="62" fillId="59" borderId="60" xfId="0" applyFont="1" applyFill="1" applyBorder="1" applyAlignment="1">
      <alignment vertical="top" wrapText="1"/>
    </xf>
    <xf numFmtId="0" fontId="62" fillId="59" borderId="61" xfId="0" applyFont="1" applyFill="1" applyBorder="1" applyAlignment="1">
      <alignment vertical="top" wrapText="1"/>
    </xf>
    <xf numFmtId="0" fontId="6" fillId="59" borderId="62" xfId="0" applyFont="1" applyFill="1" applyBorder="1" applyAlignment="1">
      <alignment horizontal="left" vertical="top" wrapText="1"/>
    </xf>
    <xf numFmtId="0" fontId="62" fillId="59" borderId="63" xfId="0" applyFont="1" applyFill="1" applyBorder="1" applyAlignment="1">
      <alignment vertical="top" wrapText="1"/>
    </xf>
    <xf numFmtId="0" fontId="63" fillId="59" borderId="60" xfId="0" applyFont="1" applyFill="1" applyBorder="1" applyAlignment="1">
      <alignment horizontal="left" vertical="top" wrapText="1"/>
    </xf>
    <xf numFmtId="0" fontId="6" fillId="59" borderId="64" xfId="0" applyFont="1" applyFill="1" applyBorder="1" applyAlignment="1">
      <alignment horizontal="left" vertical="top" wrapText="1"/>
    </xf>
    <xf numFmtId="0" fontId="63" fillId="59" borderId="61" xfId="0" applyFont="1" applyFill="1" applyBorder="1" applyAlignment="1">
      <alignment horizontal="left" vertical="top" wrapText="1"/>
    </xf>
    <xf numFmtId="0" fontId="36" fillId="53" borderId="42" xfId="0" applyFont="1" applyFill="1" applyBorder="1" applyAlignment="1">
      <alignment horizontal="left" vertical="top" wrapText="1"/>
    </xf>
    <xf numFmtId="0" fontId="6" fillId="53" borderId="42" xfId="0" applyFont="1" applyFill="1" applyBorder="1" applyAlignment="1">
      <alignment horizontal="left" vertical="top" wrapText="1"/>
    </xf>
    <xf numFmtId="0" fontId="6" fillId="53" borderId="48" xfId="0" applyFont="1" applyFill="1" applyBorder="1" applyAlignment="1">
      <alignment horizontal="left" vertical="top" wrapText="1"/>
    </xf>
    <xf numFmtId="0" fontId="6" fillId="53" borderId="49" xfId="0" applyFont="1" applyFill="1" applyBorder="1" applyAlignment="1">
      <alignment horizontal="left" vertical="top" wrapText="1"/>
    </xf>
    <xf numFmtId="0" fontId="63" fillId="53" borderId="65" xfId="0" applyFont="1" applyFill="1" applyBorder="1" applyAlignment="1">
      <alignment horizontal="left" vertical="top" wrapText="1"/>
    </xf>
    <xf numFmtId="0" fontId="6" fillId="0" borderId="56" xfId="0" applyNumberFormat="1" applyFont="1" applyBorder="1" applyAlignment="1">
      <alignment vertical="top" wrapText="1"/>
    </xf>
    <xf numFmtId="0" fontId="6" fillId="53" borderId="52" xfId="0" applyFont="1" applyFill="1" applyBorder="1" applyAlignment="1">
      <alignment horizontal="left" vertical="top" wrapText="1"/>
    </xf>
    <xf numFmtId="0" fontId="6" fillId="53" borderId="57" xfId="0" applyFont="1" applyFill="1" applyBorder="1" applyAlignment="1">
      <alignment horizontal="left" vertical="top" wrapText="1"/>
    </xf>
    <xf numFmtId="0" fontId="6" fillId="53" borderId="58" xfId="0" applyFont="1" applyFill="1" applyBorder="1" applyAlignment="1">
      <alignment horizontal="left" vertical="top" wrapText="1"/>
    </xf>
    <xf numFmtId="0" fontId="63" fillId="53" borderId="59" xfId="0" applyFont="1" applyFill="1" applyBorder="1" applyAlignment="1">
      <alignment horizontal="left" vertical="top" wrapText="1"/>
    </xf>
    <xf numFmtId="0" fontId="63" fillId="53" borderId="60" xfId="0" applyFont="1" applyFill="1" applyBorder="1" applyAlignment="1">
      <alignment horizontal="left" vertical="top" wrapText="1"/>
    </xf>
    <xf numFmtId="0" fontId="6" fillId="53" borderId="53" xfId="0" applyFont="1" applyFill="1" applyBorder="1" applyAlignment="1">
      <alignment horizontal="left" vertical="top" wrapText="1"/>
    </xf>
    <xf numFmtId="0" fontId="6" fillId="53" borderId="62" xfId="0" applyFont="1" applyFill="1" applyBorder="1" applyAlignment="1">
      <alignment horizontal="left" vertical="top" wrapText="1"/>
    </xf>
    <xf numFmtId="0" fontId="6" fillId="53" borderId="63" xfId="0" applyFont="1" applyFill="1" applyBorder="1" applyAlignment="1">
      <alignment horizontal="left" vertical="top" wrapText="1"/>
    </xf>
    <xf numFmtId="0" fontId="6" fillId="53" borderId="66" xfId="0" applyFont="1" applyFill="1" applyBorder="1" applyAlignment="1">
      <alignment horizontal="left" vertical="top" wrapText="1"/>
    </xf>
    <xf numFmtId="0" fontId="6" fillId="53" borderId="61" xfId="0" applyFont="1" applyFill="1" applyBorder="1" applyAlignment="1">
      <alignment horizontal="left" vertical="top" wrapText="1"/>
    </xf>
    <xf numFmtId="0" fontId="6" fillId="0" borderId="56" xfId="0" applyFont="1" applyBorder="1" applyAlignment="1">
      <alignment horizontal="left" vertical="top" wrapText="1"/>
    </xf>
    <xf numFmtId="0" fontId="6" fillId="53" borderId="29" xfId="0" applyFont="1" applyFill="1" applyBorder="1" applyAlignment="1">
      <alignment horizontal="left" vertical="top" wrapText="1"/>
    </xf>
    <xf numFmtId="0" fontId="6" fillId="53" borderId="67" xfId="0" applyFont="1" applyFill="1" applyBorder="1" applyAlignment="1">
      <alignment horizontal="left" vertical="top" wrapText="1"/>
    </xf>
    <xf numFmtId="0" fontId="63" fillId="53" borderId="50" xfId="0" applyFont="1" applyFill="1" applyBorder="1" applyAlignment="1">
      <alignment horizontal="left" vertical="top" wrapText="1"/>
    </xf>
    <xf numFmtId="0" fontId="63" fillId="53" borderId="68" xfId="0" applyFont="1" applyFill="1" applyBorder="1" applyAlignment="1">
      <alignment horizontal="left" vertical="top" wrapText="1"/>
    </xf>
    <xf numFmtId="0" fontId="63" fillId="53" borderId="63" xfId="0" applyFont="1" applyFill="1" applyBorder="1" applyAlignment="1">
      <alignment horizontal="left" vertical="top" wrapText="1"/>
    </xf>
    <xf numFmtId="0" fontId="36" fillId="60" borderId="42" xfId="0" applyFont="1" applyFill="1" applyBorder="1" applyAlignment="1">
      <alignment horizontal="left" vertical="top" wrapText="1"/>
    </xf>
    <xf numFmtId="0" fontId="6" fillId="60" borderId="42" xfId="0" applyFont="1" applyFill="1" applyBorder="1" applyAlignment="1">
      <alignment horizontal="left" vertical="top" wrapText="1"/>
    </xf>
    <xf numFmtId="0" fontId="6" fillId="60" borderId="48" xfId="0" applyFont="1" applyFill="1" applyBorder="1" applyAlignment="1">
      <alignment horizontal="left" vertical="top" wrapText="1"/>
    </xf>
    <xf numFmtId="0" fontId="6" fillId="60" borderId="49" xfId="0" applyFont="1" applyFill="1" applyBorder="1" applyAlignment="1">
      <alignment horizontal="left" vertical="top" wrapText="1"/>
    </xf>
    <xf numFmtId="0" fontId="63" fillId="60" borderId="60" xfId="0" applyFont="1" applyFill="1" applyBorder="1" applyAlignment="1">
      <alignment horizontal="left" vertical="top" wrapText="1"/>
    </xf>
    <xf numFmtId="0" fontId="6" fillId="60" borderId="52" xfId="0" applyFont="1" applyFill="1" applyBorder="1" applyAlignment="1">
      <alignment horizontal="left" vertical="top" wrapText="1"/>
    </xf>
    <xf numFmtId="0" fontId="6" fillId="60" borderId="57" xfId="0" applyFont="1" applyFill="1" applyBorder="1" applyAlignment="1">
      <alignment horizontal="left" vertical="top" wrapText="1"/>
    </xf>
    <xf numFmtId="0" fontId="6" fillId="60" borderId="58" xfId="0" applyFont="1" applyFill="1" applyBorder="1" applyAlignment="1">
      <alignment horizontal="left" vertical="top" wrapText="1"/>
    </xf>
    <xf numFmtId="0" fontId="6" fillId="60" borderId="61" xfId="0" applyFont="1" applyFill="1" applyBorder="1" applyAlignment="1">
      <alignment horizontal="left" vertical="top" wrapText="1"/>
    </xf>
    <xf numFmtId="0" fontId="6" fillId="40" borderId="56" xfId="0" applyFont="1" applyFill="1" applyBorder="1" applyAlignment="1">
      <alignment vertical="top" wrapText="1"/>
    </xf>
    <xf numFmtId="0" fontId="6" fillId="60" borderId="53" xfId="0" applyFont="1" applyFill="1" applyBorder="1" applyAlignment="1">
      <alignment horizontal="left" vertical="top" wrapText="1"/>
    </xf>
    <xf numFmtId="0" fontId="6" fillId="60" borderId="69" xfId="0" applyFont="1" applyFill="1" applyBorder="1" applyAlignment="1">
      <alignment horizontal="left" vertical="top" wrapText="1"/>
    </xf>
    <xf numFmtId="0" fontId="63" fillId="60" borderId="63" xfId="0" applyFont="1" applyFill="1" applyBorder="1" applyAlignment="1">
      <alignment horizontal="left" vertical="top" wrapText="1"/>
    </xf>
    <xf numFmtId="0" fontId="6" fillId="0" borderId="70" xfId="0" applyFont="1" applyBorder="1" applyAlignment="1">
      <alignment vertical="top" wrapText="1"/>
    </xf>
    <xf numFmtId="0" fontId="6" fillId="60" borderId="54" xfId="0" applyFont="1" applyFill="1" applyBorder="1" applyAlignment="1">
      <alignment horizontal="left" vertical="top" wrapText="1"/>
    </xf>
    <xf numFmtId="0" fontId="6" fillId="60" borderId="62" xfId="0" applyFont="1" applyFill="1" applyBorder="1" applyAlignment="1">
      <alignment horizontal="left" vertical="top" wrapText="1"/>
    </xf>
    <xf numFmtId="0" fontId="63" fillId="60" borderId="61" xfId="0" applyFont="1" applyFill="1" applyBorder="1" applyAlignment="1">
      <alignment horizontal="left" vertical="top" wrapText="1"/>
    </xf>
    <xf numFmtId="0" fontId="0" fillId="0" borderId="70" xfId="0" applyBorder="1" applyAlignment="1">
      <alignment horizontal="left" vertical="top" wrapText="1"/>
    </xf>
    <xf numFmtId="0" fontId="6" fillId="60" borderId="71" xfId="0" applyFont="1" applyFill="1" applyBorder="1" applyAlignment="1">
      <alignment horizontal="left" vertical="top" wrapText="1"/>
    </xf>
    <xf numFmtId="0" fontId="6" fillId="60" borderId="11" xfId="0" applyFont="1" applyFill="1" applyBorder="1" applyAlignment="1">
      <alignment horizontal="left" vertical="top" wrapText="1"/>
    </xf>
    <xf numFmtId="0" fontId="6" fillId="0" borderId="72" xfId="0" applyFont="1" applyBorder="1" applyAlignment="1">
      <alignment vertical="top" wrapText="1"/>
    </xf>
    <xf numFmtId="0" fontId="6" fillId="60" borderId="0" xfId="0" applyFont="1" applyFill="1" applyBorder="1" applyAlignment="1">
      <alignment horizontal="left" vertical="top" wrapText="1"/>
    </xf>
    <xf numFmtId="0" fontId="6" fillId="60" borderId="73" xfId="0" applyFont="1" applyFill="1" applyBorder="1" applyAlignment="1">
      <alignment horizontal="left" vertical="top" wrapText="1"/>
    </xf>
    <xf numFmtId="0" fontId="6" fillId="60" borderId="74" xfId="0" applyFont="1" applyFill="1" applyBorder="1" applyAlignment="1">
      <alignment horizontal="left" vertical="top" wrapText="1"/>
    </xf>
    <xf numFmtId="0" fontId="38" fillId="0" borderId="75" xfId="0" applyFont="1" applyBorder="1" applyAlignment="1">
      <alignment horizontal="center" wrapText="1"/>
    </xf>
    <xf numFmtId="0" fontId="6" fillId="60" borderId="66" xfId="0" applyFont="1" applyFill="1" applyBorder="1" applyAlignment="1">
      <alignment horizontal="left" vertical="top" wrapText="1"/>
    </xf>
    <xf numFmtId="0" fontId="65" fillId="60" borderId="76" xfId="0" applyFont="1" applyFill="1" applyBorder="1" applyAlignment="1">
      <alignment horizontal="left" vertical="top" wrapText="1"/>
    </xf>
    <xf numFmtId="0" fontId="6" fillId="0" borderId="77" xfId="0" applyFont="1" applyBorder="1" applyAlignment="1">
      <alignment vertical="top" wrapText="1"/>
    </xf>
    <xf numFmtId="0" fontId="38" fillId="0" borderId="78" xfId="0" applyFont="1" applyBorder="1" applyAlignment="1">
      <alignment horizontal="center" wrapText="1"/>
    </xf>
    <xf numFmtId="0" fontId="1" fillId="0" borderId="79" xfId="0" applyFont="1" applyBorder="1" applyAlignment="1">
      <alignment horizontal="left" vertical="top" wrapText="1"/>
    </xf>
    <xf numFmtId="0" fontId="0" fillId="0" borderId="79" xfId="0" applyBorder="1" applyAlignment="1">
      <alignment horizontal="left" vertical="top" wrapText="1"/>
    </xf>
    <xf numFmtId="0" fontId="0" fillId="0" borderId="80" xfId="0" applyBorder="1" applyAlignment="1">
      <alignment horizontal="left" vertical="top" wrapText="1"/>
    </xf>
    <xf numFmtId="0" fontId="0" fillId="0" borderId="81" xfId="0" applyBorder="1" applyAlignment="1">
      <alignment horizontal="left" vertical="top" wrapText="1"/>
    </xf>
    <xf numFmtId="0" fontId="0" fillId="0" borderId="82" xfId="0" applyBorder="1" applyAlignment="1">
      <alignment horizontal="left" vertical="top" wrapText="1"/>
    </xf>
    <xf numFmtId="0" fontId="0" fillId="0" borderId="83" xfId="0" applyBorder="1" applyAlignment="1">
      <alignment horizontal="left" vertical="top" wrapText="1"/>
    </xf>
    <xf numFmtId="0" fontId="0" fillId="0" borderId="84" xfId="0" applyBorder="1" applyAlignment="1">
      <alignment horizontal="left" vertical="top" wrapText="1"/>
    </xf>
    <xf numFmtId="0" fontId="38" fillId="0" borderId="85" xfId="0" applyFont="1" applyBorder="1" applyAlignment="1">
      <alignment horizontal="center" wrapText="1"/>
    </xf>
    <xf numFmtId="0" fontId="66" fillId="36" borderId="0" xfId="0" applyFont="1" applyFill="1"/>
    <xf numFmtId="0" fontId="0" fillId="36" borderId="0" xfId="0" applyFill="1"/>
    <xf numFmtId="0" fontId="36" fillId="36" borderId="42" xfId="0" applyFont="1" applyFill="1" applyBorder="1" applyAlignment="1">
      <alignment horizontal="left" vertical="top" wrapText="1"/>
    </xf>
    <xf numFmtId="0" fontId="6" fillId="36" borderId="48" xfId="0" applyFont="1" applyFill="1" applyBorder="1" applyAlignment="1">
      <alignment horizontal="left" vertical="top" wrapText="1"/>
    </xf>
    <xf numFmtId="0" fontId="6" fillId="36" borderId="65" xfId="0" applyFont="1" applyFill="1" applyBorder="1" applyAlignment="1">
      <alignment horizontal="left" vertical="top" wrapText="1"/>
    </xf>
    <xf numFmtId="0" fontId="6" fillId="36" borderId="86" xfId="0" applyFont="1" applyFill="1" applyBorder="1" applyAlignment="1">
      <alignment horizontal="left" vertical="top" wrapText="1"/>
    </xf>
    <xf numFmtId="0" fontId="36" fillId="36" borderId="52" xfId="0" applyFont="1" applyFill="1" applyBorder="1" applyAlignment="1">
      <alignment horizontal="left" vertical="top" wrapText="1"/>
    </xf>
    <xf numFmtId="0" fontId="6" fillId="36" borderId="57" xfId="0" applyFont="1" applyFill="1" applyBorder="1" applyAlignment="1">
      <alignment horizontal="left" vertical="top" wrapText="1"/>
    </xf>
    <xf numFmtId="0" fontId="6" fillId="36" borderId="59" xfId="0" applyFont="1" applyFill="1" applyBorder="1" applyAlignment="1">
      <alignment horizontal="left" vertical="top" wrapText="1"/>
    </xf>
    <xf numFmtId="0" fontId="6" fillId="36" borderId="87" xfId="0" applyFont="1" applyFill="1" applyBorder="1" applyAlignment="1">
      <alignment horizontal="left" vertical="top" wrapText="1"/>
    </xf>
    <xf numFmtId="0" fontId="6" fillId="36" borderId="88" xfId="0" applyFont="1" applyFill="1" applyBorder="1" applyAlignment="1">
      <alignment horizontal="left" vertical="top" wrapText="1"/>
    </xf>
    <xf numFmtId="0" fontId="6" fillId="36" borderId="52" xfId="0" applyFont="1" applyFill="1" applyBorder="1" applyAlignment="1">
      <alignment horizontal="left" vertical="top" wrapText="1"/>
    </xf>
    <xf numFmtId="0" fontId="6" fillId="36" borderId="73" xfId="0" applyFont="1" applyFill="1" applyBorder="1" applyAlignment="1">
      <alignment horizontal="left" vertical="top" wrapText="1"/>
    </xf>
    <xf numFmtId="0" fontId="6" fillId="36" borderId="66" xfId="0" applyFont="1" applyFill="1" applyBorder="1" applyAlignment="1">
      <alignment horizontal="left" vertical="top" wrapText="1"/>
    </xf>
    <xf numFmtId="0" fontId="6" fillId="36" borderId="89" xfId="0" applyFont="1" applyFill="1" applyBorder="1" applyAlignment="1">
      <alignment horizontal="left" vertical="top" wrapText="1"/>
    </xf>
    <xf numFmtId="0" fontId="6" fillId="36" borderId="45" xfId="0" applyFont="1" applyFill="1" applyBorder="1" applyAlignment="1">
      <alignment horizontal="left" vertical="top" wrapText="1"/>
    </xf>
    <xf numFmtId="0" fontId="6" fillId="36" borderId="90" xfId="0" applyFont="1" applyFill="1" applyBorder="1" applyAlignment="1">
      <alignment horizontal="left" vertical="top" wrapText="1"/>
    </xf>
    <xf numFmtId="0" fontId="6" fillId="36" borderId="91" xfId="0" applyFont="1" applyFill="1" applyBorder="1" applyAlignment="1">
      <alignment horizontal="left" vertical="top" wrapText="1"/>
    </xf>
    <xf numFmtId="0" fontId="36" fillId="36" borderId="74" xfId="0" applyFont="1" applyFill="1" applyBorder="1" applyAlignment="1">
      <alignment horizontal="left" vertical="top" wrapText="1"/>
    </xf>
    <xf numFmtId="0" fontId="6" fillId="36" borderId="76" xfId="0" applyFont="1" applyFill="1" applyBorder="1" applyAlignment="1">
      <alignment horizontal="left" vertical="top" wrapText="1"/>
    </xf>
    <xf numFmtId="0" fontId="67" fillId="56" borderId="38" xfId="0" applyFont="1" applyFill="1" applyBorder="1" applyAlignment="1">
      <alignment horizontal="left" vertical="center" wrapText="1"/>
    </xf>
    <xf numFmtId="0" fontId="68" fillId="56" borderId="39" xfId="0" applyFont="1" applyFill="1" applyBorder="1" applyAlignment="1">
      <alignment horizontal="left" vertical="center" wrapText="1"/>
    </xf>
    <xf numFmtId="0" fontId="69" fillId="56" borderId="40" xfId="0" applyFont="1" applyFill="1" applyBorder="1" applyAlignment="1">
      <alignment horizontal="center" vertical="center" wrapText="1"/>
    </xf>
    <xf numFmtId="0" fontId="2" fillId="43" borderId="13" xfId="45" applyFill="1" applyBorder="1" applyAlignment="1">
      <alignment horizontal="left" vertical="top" wrapText="1"/>
    </xf>
    <xf numFmtId="0" fontId="2" fillId="41" borderId="13" xfId="45" applyFill="1" applyBorder="1" applyAlignment="1">
      <alignment horizontal="left" vertical="top" wrapText="1"/>
    </xf>
    <xf numFmtId="0" fontId="34" fillId="43" borderId="0" xfId="0" applyFont="1" applyFill="1" applyBorder="1" applyAlignment="1">
      <alignment horizontal="left" vertical="center"/>
    </xf>
    <xf numFmtId="1" fontId="35" fillId="43" borderId="0" xfId="0" applyNumberFormat="1" applyFont="1" applyFill="1" applyBorder="1" applyAlignment="1">
      <alignment horizontal="left" vertical="top" wrapText="1"/>
    </xf>
    <xf numFmtId="0" fontId="0" fillId="0" borderId="0" xfId="0" applyFont="1"/>
    <xf numFmtId="0" fontId="1" fillId="0" borderId="10" xfId="0" applyFont="1" applyBorder="1" applyAlignment="1">
      <alignment vertical="top"/>
    </xf>
    <xf numFmtId="0" fontId="71" fillId="37" borderId="30" xfId="0" applyFont="1" applyFill="1" applyBorder="1" applyAlignment="1">
      <alignment vertical="top" wrapText="1"/>
    </xf>
    <xf numFmtId="0" fontId="63" fillId="37" borderId="30" xfId="0" applyFont="1" applyFill="1" applyBorder="1" applyAlignment="1">
      <alignment vertical="top" wrapText="1"/>
    </xf>
    <xf numFmtId="0" fontId="56" fillId="37" borderId="30" xfId="0" applyFont="1" applyFill="1" applyBorder="1" applyAlignment="1">
      <alignment vertical="top" wrapText="1"/>
    </xf>
    <xf numFmtId="0" fontId="57" fillId="37" borderId="30" xfId="0" applyFont="1" applyFill="1" applyBorder="1" applyAlignment="1">
      <alignment vertical="top" wrapText="1"/>
    </xf>
    <xf numFmtId="0" fontId="56" fillId="37" borderId="31" xfId="0" applyFont="1" applyFill="1" applyBorder="1" applyAlignment="1">
      <alignment vertical="top" wrapText="1"/>
    </xf>
    <xf numFmtId="0" fontId="57" fillId="37" borderId="31" xfId="0" applyFont="1" applyFill="1" applyBorder="1" applyAlignment="1">
      <alignment vertical="top" wrapText="1"/>
    </xf>
    <xf numFmtId="0" fontId="71" fillId="47" borderId="32" xfId="0" applyFont="1" applyFill="1" applyBorder="1" applyAlignment="1">
      <alignment vertical="top" wrapText="1"/>
    </xf>
    <xf numFmtId="0" fontId="63" fillId="47" borderId="32" xfId="0" applyFont="1" applyFill="1" applyBorder="1" applyAlignment="1">
      <alignment vertical="top" wrapText="1"/>
    </xf>
    <xf numFmtId="0" fontId="56" fillId="37" borderId="21" xfId="0" applyFont="1" applyFill="1" applyBorder="1" applyAlignment="1">
      <alignment vertical="top" wrapText="1"/>
    </xf>
    <xf numFmtId="0" fontId="57" fillId="37" borderId="20" xfId="0" applyFont="1" applyFill="1" applyBorder="1" applyAlignment="1">
      <alignment vertical="top" wrapText="1"/>
    </xf>
    <xf numFmtId="0" fontId="56" fillId="37" borderId="20" xfId="0" applyFont="1" applyFill="1" applyBorder="1" applyAlignment="1">
      <alignment vertical="top" wrapText="1"/>
    </xf>
    <xf numFmtId="1" fontId="56" fillId="47" borderId="30" xfId="0" applyNumberFormat="1" applyFont="1" applyFill="1" applyBorder="1" applyAlignment="1">
      <alignment vertical="top" wrapText="1"/>
    </xf>
    <xf numFmtId="1" fontId="57" fillId="47" borderId="30" xfId="0" applyNumberFormat="1" applyFont="1" applyFill="1" applyBorder="1" applyAlignment="1">
      <alignment vertical="top" wrapText="1"/>
    </xf>
    <xf numFmtId="0" fontId="56" fillId="38" borderId="30" xfId="0" applyFont="1" applyFill="1" applyBorder="1" applyAlignment="1">
      <alignment vertical="top" wrapText="1"/>
    </xf>
    <xf numFmtId="0" fontId="57" fillId="38" borderId="30" xfId="0" applyFont="1" applyFill="1" applyBorder="1" applyAlignment="1">
      <alignment vertical="top" wrapText="1"/>
    </xf>
    <xf numFmtId="0" fontId="56" fillId="51" borderId="22" xfId="0" applyFont="1" applyFill="1" applyBorder="1" applyAlignment="1">
      <alignment vertical="top" wrapText="1"/>
    </xf>
    <xf numFmtId="0" fontId="57" fillId="51" borderId="30" xfId="0" applyFont="1" applyFill="1" applyBorder="1" applyAlignment="1">
      <alignment vertical="top" wrapText="1"/>
    </xf>
    <xf numFmtId="0" fontId="57" fillId="51" borderId="22" xfId="0" applyFont="1" applyFill="1" applyBorder="1" applyAlignment="1">
      <alignment vertical="top" wrapText="1"/>
    </xf>
    <xf numFmtId="0" fontId="56" fillId="53" borderId="30" xfId="0" applyFont="1" applyFill="1" applyBorder="1" applyAlignment="1">
      <alignment vertical="top" wrapText="1"/>
    </xf>
    <xf numFmtId="0" fontId="57" fillId="53" borderId="30" xfId="0" applyFont="1" applyFill="1" applyBorder="1" applyAlignment="1">
      <alignment vertical="top" wrapText="1"/>
    </xf>
    <xf numFmtId="2" fontId="56" fillId="47" borderId="30" xfId="0" applyNumberFormat="1" applyFont="1" applyFill="1" applyBorder="1" applyAlignment="1">
      <alignment vertical="top" wrapText="1"/>
    </xf>
    <xf numFmtId="0" fontId="57" fillId="47" borderId="30" xfId="0" applyFont="1" applyFill="1" applyBorder="1" applyAlignment="1">
      <alignment vertical="top" wrapText="1"/>
    </xf>
    <xf numFmtId="2" fontId="57" fillId="47" borderId="30" xfId="0" applyNumberFormat="1" applyFont="1" applyFill="1" applyBorder="1" applyAlignment="1">
      <alignment vertical="top" wrapText="1"/>
    </xf>
    <xf numFmtId="2" fontId="56" fillId="54" borderId="30" xfId="0" applyNumberFormat="1" applyFont="1" applyFill="1" applyBorder="1" applyAlignment="1">
      <alignment vertical="top" wrapText="1"/>
    </xf>
    <xf numFmtId="2" fontId="57" fillId="54" borderId="30" xfId="0" applyNumberFormat="1" applyFont="1" applyFill="1" applyBorder="1" applyAlignment="1">
      <alignment vertical="top" wrapText="1"/>
    </xf>
    <xf numFmtId="0" fontId="56" fillId="45" borderId="30" xfId="0" applyFont="1" applyFill="1" applyBorder="1" applyAlignment="1">
      <alignment vertical="top" wrapText="1"/>
    </xf>
    <xf numFmtId="0" fontId="57" fillId="45" borderId="30" xfId="0" applyFont="1" applyFill="1" applyBorder="1" applyAlignment="1">
      <alignment vertical="top" wrapText="1"/>
    </xf>
    <xf numFmtId="0" fontId="56" fillId="38" borderId="33" xfId="0" applyFont="1" applyFill="1" applyBorder="1" applyAlignment="1">
      <alignment vertical="top" wrapText="1"/>
    </xf>
    <xf numFmtId="0" fontId="57" fillId="38" borderId="33" xfId="0" applyFont="1" applyFill="1" applyBorder="1" applyAlignment="1">
      <alignment vertical="top" wrapText="1"/>
    </xf>
    <xf numFmtId="0" fontId="59" fillId="0" borderId="0" xfId="0" applyFont="1" applyAlignment="1">
      <alignment vertical="top" wrapText="1"/>
    </xf>
    <xf numFmtId="0" fontId="72" fillId="58" borderId="41" xfId="0" applyFont="1" applyFill="1" applyBorder="1" applyAlignment="1">
      <alignment horizontal="left" vertical="top" wrapText="1"/>
    </xf>
    <xf numFmtId="0" fontId="72" fillId="58" borderId="42" xfId="0" applyFont="1" applyFill="1" applyBorder="1" applyAlignment="1">
      <alignment horizontal="left" vertical="top" wrapText="1"/>
    </xf>
    <xf numFmtId="0" fontId="70" fillId="0" borderId="0" xfId="0" applyFont="1" applyAlignment="1">
      <alignment horizontal="left" vertical="top" wrapText="1"/>
    </xf>
    <xf numFmtId="0" fontId="73" fillId="56" borderId="43" xfId="0" applyFont="1" applyFill="1" applyBorder="1" applyAlignment="1">
      <alignment vertical="top" wrapText="1"/>
    </xf>
    <xf numFmtId="0" fontId="73" fillId="56" borderId="41" xfId="0" applyFont="1" applyFill="1" applyBorder="1" applyAlignment="1">
      <alignment vertical="top" wrapText="1"/>
    </xf>
    <xf numFmtId="0" fontId="73" fillId="56" borderId="44" xfId="0" applyFont="1" applyFill="1" applyBorder="1" applyAlignment="1">
      <alignment vertical="top" wrapText="1"/>
    </xf>
    <xf numFmtId="0" fontId="73" fillId="56" borderId="46" xfId="0" applyFont="1" applyFill="1" applyBorder="1" applyAlignment="1">
      <alignment vertical="top" wrapText="1"/>
    </xf>
    <xf numFmtId="0" fontId="74" fillId="3" borderId="41" xfId="0" applyFont="1" applyFill="1" applyBorder="1" applyAlignment="1">
      <alignment vertical="center" wrapText="1"/>
    </xf>
    <xf numFmtId="0" fontId="74" fillId="3" borderId="47" xfId="0" applyFont="1" applyFill="1" applyBorder="1" applyAlignment="1">
      <alignment horizontal="center" vertical="center" wrapText="1"/>
    </xf>
    <xf numFmtId="0" fontId="73" fillId="56" borderId="45" xfId="0" applyFont="1" applyFill="1" applyBorder="1" applyAlignment="1">
      <alignment vertical="top" wrapText="1"/>
    </xf>
    <xf numFmtId="0" fontId="70" fillId="0" borderId="0" xfId="0" applyFont="1" applyAlignment="1">
      <alignment vertical="top" wrapText="1"/>
    </xf>
    <xf numFmtId="0" fontId="30" fillId="0" borderId="0" xfId="0" applyFont="1" applyAlignment="1">
      <alignment horizontal="left" vertical="top"/>
    </xf>
    <xf numFmtId="0" fontId="0" fillId="40" borderId="0" xfId="0" applyFont="1" applyFill="1" applyAlignment="1"/>
    <xf numFmtId="0" fontId="60" fillId="55" borderId="34" xfId="0" applyFont="1" applyFill="1" applyBorder="1" applyAlignment="1">
      <alignment vertical="top" wrapText="1"/>
    </xf>
    <xf numFmtId="0" fontId="60" fillId="55" borderId="35" xfId="0" applyFont="1" applyFill="1" applyBorder="1" applyAlignment="1">
      <alignment vertical="top" wrapText="1"/>
    </xf>
    <xf numFmtId="0" fontId="60" fillId="55" borderId="36" xfId="0" applyFont="1" applyFill="1" applyBorder="1" applyAlignment="1">
      <alignment vertical="top" wrapText="1"/>
    </xf>
    <xf numFmtId="0" fontId="67" fillId="56" borderId="37" xfId="0" applyFont="1" applyFill="1" applyBorder="1" applyAlignment="1">
      <alignment horizontal="left" vertical="center" wrapText="1"/>
    </xf>
    <xf numFmtId="0" fontId="67" fillId="56" borderId="40" xfId="0" applyFont="1" applyFill="1" applyBorder="1" applyAlignment="1">
      <alignment horizontal="left" vertical="center" wrapText="1"/>
    </xf>
    <xf numFmtId="0" fontId="61" fillId="57" borderId="34" xfId="0" applyFont="1" applyFill="1" applyBorder="1" applyAlignment="1">
      <alignment horizontal="left" vertical="top" wrapText="1"/>
    </xf>
    <xf numFmtId="0" fontId="61" fillId="57" borderId="35" xfId="0" applyFont="1" applyFill="1" applyBorder="1" applyAlignment="1">
      <alignment horizontal="left" vertical="top" wrapText="1"/>
    </xf>
    <xf numFmtId="0" fontId="61" fillId="57" borderId="36" xfId="0" applyFont="1" applyFill="1" applyBorder="1" applyAlignment="1">
      <alignment horizontal="left" vertical="top" wrapText="1"/>
    </xf>
    <xf numFmtId="0" fontId="39" fillId="40" borderId="0" xfId="0" applyFont="1" applyFill="1" applyAlignment="1">
      <alignment horizontal="left" vertical="top" wrapText="1"/>
    </xf>
    <xf numFmtId="0" fontId="33" fillId="42" borderId="24" xfId="0" applyFont="1" applyFill="1" applyBorder="1" applyAlignment="1">
      <alignment horizontal="center" vertical="center" wrapText="1"/>
    </xf>
    <xf numFmtId="0" fontId="33" fillId="42" borderId="0" xfId="0" applyFont="1" applyFill="1" applyBorder="1" applyAlignment="1">
      <alignment horizontal="center" vertical="center" wrapText="1"/>
    </xf>
    <xf numFmtId="0" fontId="33" fillId="42" borderId="25" xfId="0" applyFont="1" applyFill="1" applyBorder="1" applyAlignment="1">
      <alignment horizontal="center" vertical="center" wrapText="1"/>
    </xf>
    <xf numFmtId="0" fontId="33" fillId="42" borderId="24" xfId="0" applyFont="1" applyFill="1" applyBorder="1" applyAlignment="1">
      <alignment horizontal="center" vertical="top" wrapText="1"/>
    </xf>
    <xf numFmtId="0" fontId="33" fillId="42" borderId="0" xfId="0" applyFont="1" applyFill="1" applyBorder="1" applyAlignment="1">
      <alignment horizontal="center" vertical="top" wrapText="1"/>
    </xf>
    <xf numFmtId="0" fontId="33" fillId="42" borderId="25" xfId="0" applyFont="1" applyFill="1" applyBorder="1" applyAlignment="1">
      <alignment horizontal="center" vertical="top" wrapText="1"/>
    </xf>
    <xf numFmtId="0" fontId="39" fillId="40" borderId="11" xfId="0" applyFont="1" applyFill="1" applyBorder="1" applyAlignment="1">
      <alignment horizontal="left" vertical="top" wrapText="1"/>
    </xf>
    <xf numFmtId="0" fontId="39" fillId="40" borderId="0" xfId="0" applyFont="1" applyFill="1" applyBorder="1" applyAlignment="1">
      <alignment horizontal="left" vertical="top" wrapText="1"/>
    </xf>
    <xf numFmtId="0" fontId="33" fillId="42" borderId="24" xfId="0" applyFont="1" applyFill="1" applyBorder="1" applyAlignment="1">
      <alignment horizontal="left" vertical="top" wrapText="1"/>
    </xf>
    <xf numFmtId="0" fontId="33" fillId="42" borderId="25" xfId="0" applyFont="1" applyFill="1" applyBorder="1" applyAlignment="1">
      <alignment horizontal="left" vertical="top" wrapText="1"/>
    </xf>
  </cellXfs>
  <cellStyles count="278">
    <cellStyle name="20 % - Akzent1" xfId="68" builtinId="30" customBuiltin="1"/>
    <cellStyle name="20 % - Akzent2" xfId="72" builtinId="34" customBuiltin="1"/>
    <cellStyle name="20 % - Akzent3" xfId="76" builtinId="38" customBuiltin="1"/>
    <cellStyle name="20 % - Akzent4" xfId="80" builtinId="42" customBuiltin="1"/>
    <cellStyle name="20 % - Akzent5" xfId="84" builtinId="46" customBuiltin="1"/>
    <cellStyle name="20 % - Akzent6" xfId="88" builtinId="50" customBuiltin="1"/>
    <cellStyle name="40 % - Akzent1" xfId="69" builtinId="31" customBuiltin="1"/>
    <cellStyle name="40 % - Akzent2" xfId="73" builtinId="35" customBuiltin="1"/>
    <cellStyle name="40 % - Akzent3" xfId="77" builtinId="39" customBuiltin="1"/>
    <cellStyle name="40 % - Akzent4" xfId="81" builtinId="43" customBuiltin="1"/>
    <cellStyle name="40 % - Akzent5" xfId="85" builtinId="47" customBuiltin="1"/>
    <cellStyle name="40 % - Akzent6" xfId="89" builtinId="51" customBuiltin="1"/>
    <cellStyle name="60 % - Akzent1" xfId="70" builtinId="32" customBuiltin="1"/>
    <cellStyle name="60 % - Akzent2" xfId="74" builtinId="36" customBuiltin="1"/>
    <cellStyle name="60 % - Akzent3" xfId="78" builtinId="40" customBuiltin="1"/>
    <cellStyle name="60 % - Akzent4" xfId="82" builtinId="44" customBuiltin="1"/>
    <cellStyle name="60 % - Akzent5" xfId="86" builtinId="48" customBuiltin="1"/>
    <cellStyle name="60 % - Akzent6" xfId="90" builtinId="52" customBuiltin="1"/>
    <cellStyle name="Akzent1" xfId="67" builtinId="29" customBuiltin="1"/>
    <cellStyle name="Akzent2" xfId="71" builtinId="33" customBuiltin="1"/>
    <cellStyle name="Akzent3" xfId="75" builtinId="37" customBuiltin="1"/>
    <cellStyle name="Akzent4" xfId="79" builtinId="41" customBuiltin="1"/>
    <cellStyle name="Akzent5" xfId="83" builtinId="45" customBuiltin="1"/>
    <cellStyle name="Akzent6" xfId="87" builtinId="49" customBuiltin="1"/>
    <cellStyle name="Ausgabe" xfId="59" builtinId="21" customBuiltin="1"/>
    <cellStyle name="Berechnung" xfId="60" builtinId="22" customBuiltin="1"/>
    <cellStyle name="Besuchter Hyperlink" xfId="106" builtinId="9" hidden="1"/>
    <cellStyle name="Besuchter Hyperlink" xfId="108" builtinId="9" hidden="1"/>
    <cellStyle name="Besuchter Hyperlink" xfId="110" builtinId="9" hidden="1"/>
    <cellStyle name="Besuchter Hyperlink" xfId="112" builtinId="9" hidden="1"/>
    <cellStyle name="Besuchter Hyperlink" xfId="114" builtinId="9" hidden="1"/>
    <cellStyle name="Besuchter Hyperlink" xfId="116" builtinId="9" hidden="1"/>
    <cellStyle name="Besuchter Hyperlink" xfId="118" builtinId="9" hidden="1"/>
    <cellStyle name="Besuchter Hyperlink" xfId="120" builtinId="9" hidden="1"/>
    <cellStyle name="Besuchter Hyperlink" xfId="122" builtinId="9" hidden="1"/>
    <cellStyle name="Besuchter Hyperlink" xfId="124" builtinId="9" hidden="1"/>
    <cellStyle name="Besuchter Hyperlink" xfId="126" builtinId="9" hidden="1"/>
    <cellStyle name="Besuchter Hyperlink" xfId="128" builtinId="9" hidden="1"/>
    <cellStyle name="Besuchter Hyperlink" xfId="130" builtinId="9" hidden="1"/>
    <cellStyle name="Besuchter Hyperlink" xfId="132" builtinId="9" hidden="1"/>
    <cellStyle name="Besuchter Hyperlink" xfId="134" builtinId="9" hidden="1"/>
    <cellStyle name="Besuchter Hyperlink" xfId="136" builtinId="9" hidden="1"/>
    <cellStyle name="Besuchter Hyperlink" xfId="138" builtinId="9" hidden="1"/>
    <cellStyle name="Besuchter Hyperlink" xfId="140" builtinId="9" hidden="1"/>
    <cellStyle name="Besuchter Hyperlink" xfId="142" builtinId="9" hidden="1"/>
    <cellStyle name="Besuchter Hyperlink" xfId="144" builtinId="9" hidden="1"/>
    <cellStyle name="Besuchter Hyperlink" xfId="146" builtinId="9" hidden="1"/>
    <cellStyle name="Besuchter Hyperlink" xfId="148" builtinId="9" hidden="1"/>
    <cellStyle name="Besuchter Hyperlink" xfId="150" builtinId="9" hidden="1"/>
    <cellStyle name="Besuchter Hyperlink" xfId="152" builtinId="9" hidden="1"/>
    <cellStyle name="Besuchter Hyperlink" xfId="154" builtinId="9" hidden="1"/>
    <cellStyle name="Besuchter Hyperlink" xfId="156" builtinId="9" hidden="1"/>
    <cellStyle name="Besuchter Hyperlink" xfId="158" builtinId="9" hidden="1"/>
    <cellStyle name="Besuchter Hyperlink" xfId="160" builtinId="9" hidden="1"/>
    <cellStyle name="Besuchter Hyperlink" xfId="162" builtinId="9" hidden="1"/>
    <cellStyle name="Besuchter Hyperlink" xfId="164" builtinId="9" hidden="1"/>
    <cellStyle name="Besuchter Hyperlink" xfId="166" builtinId="9" hidden="1"/>
    <cellStyle name="Besuchter Hyperlink" xfId="168" builtinId="9" hidden="1"/>
    <cellStyle name="Besuchter Hyperlink" xfId="170" builtinId="9" hidden="1"/>
    <cellStyle name="Besuchter Hyperlink" xfId="172" builtinId="9" hidden="1"/>
    <cellStyle name="Besuchter Hyperlink" xfId="174" builtinId="9" hidden="1"/>
    <cellStyle name="Besuchter Hyperlink" xfId="176" builtinId="9" hidden="1"/>
    <cellStyle name="Besuchter Hyperlink" xfId="178" builtinId="9" hidden="1"/>
    <cellStyle name="Besuchter Hyperlink" xfId="180" builtinId="9" hidden="1"/>
    <cellStyle name="Besuchter Hyperlink" xfId="182" builtinId="9" hidden="1"/>
    <cellStyle name="Besuchter Hyperlink" xfId="184" builtinId="9" hidden="1"/>
    <cellStyle name="Besuchter Hyperlink" xfId="186" builtinId="9" hidden="1"/>
    <cellStyle name="Besuchter Hyperlink" xfId="188" builtinId="9" hidden="1"/>
    <cellStyle name="Besuchter Hyperlink" xfId="190" builtinId="9" hidden="1"/>
    <cellStyle name="Besuchter Hyperlink" xfId="192" builtinId="9" hidden="1"/>
    <cellStyle name="Besuchter Hyperlink" xfId="194" builtinId="9" hidden="1"/>
    <cellStyle name="Besuchter Hyperlink" xfId="196" builtinId="9" hidden="1"/>
    <cellStyle name="Besuchter Hyperlink" xfId="198" builtinId="9" hidden="1"/>
    <cellStyle name="Besuchter Hyperlink" xfId="200" builtinId="9" hidden="1"/>
    <cellStyle name="Besuchter Hyperlink" xfId="202" builtinId="9" hidden="1"/>
    <cellStyle name="Besuchter Hyperlink" xfId="204" builtinId="9" hidden="1"/>
    <cellStyle name="Besuchter Hyperlink" xfId="206" builtinId="9" hidden="1"/>
    <cellStyle name="Besuchter Hyperlink" xfId="208" builtinId="9" hidden="1"/>
    <cellStyle name="Besuchter Hyperlink" xfId="210" builtinId="9" hidden="1"/>
    <cellStyle name="Besuchter Hyperlink" xfId="212" builtinId="9" hidden="1"/>
    <cellStyle name="Besuchter Hyperlink" xfId="214" builtinId="9" hidden="1"/>
    <cellStyle name="Besuchter Hyperlink" xfId="216" builtinId="9" hidden="1"/>
    <cellStyle name="Besuchter Hyperlink" xfId="218" builtinId="9" hidden="1"/>
    <cellStyle name="Besuchter Hyperlink" xfId="220" builtinId="9" hidden="1"/>
    <cellStyle name="Besuchter Hyperlink" xfId="222" builtinId="9" hidden="1"/>
    <cellStyle name="Besuchter Hyperlink" xfId="224" builtinId="9" hidden="1"/>
    <cellStyle name="Besuchter Hyperlink" xfId="226" builtinId="9" hidden="1"/>
    <cellStyle name="Besuchter Hyperlink" xfId="228" builtinId="9" hidden="1"/>
    <cellStyle name="Besuchter Hyperlink" xfId="230" builtinId="9" hidden="1"/>
    <cellStyle name="Besuchter Hyperlink" xfId="232" builtinId="9" hidden="1"/>
    <cellStyle name="Besuchter Hyperlink" xfId="234" builtinId="9" hidden="1"/>
    <cellStyle name="Besuchter Hyperlink" xfId="236" builtinId="9" hidden="1"/>
    <cellStyle name="Besuchter Hyperlink" xfId="238" builtinId="9" hidden="1"/>
    <cellStyle name="Besuchter Hyperlink" xfId="240" builtinId="9" hidden="1"/>
    <cellStyle name="Besuchter Hyperlink" xfId="242" builtinId="9" hidden="1"/>
    <cellStyle name="Besuchter Hyperlink" xfId="244" builtinId="9" hidden="1"/>
    <cellStyle name="Besuchter Hyperlink" xfId="246" builtinId="9" hidden="1"/>
    <cellStyle name="Besuchter Hyperlink" xfId="248" builtinId="9" hidden="1"/>
    <cellStyle name="Besuchter Hyperlink" xfId="250" builtinId="9" hidden="1"/>
    <cellStyle name="Besuchter Hyperlink" xfId="252" builtinId="9" hidden="1"/>
    <cellStyle name="Besuchter Hyperlink" xfId="254" builtinId="9" hidden="1"/>
    <cellStyle name="Besuchter Hyperlink" xfId="256" builtinId="9" hidden="1"/>
    <cellStyle name="Besuchter Hyperlink" xfId="258" builtinId="9" hidden="1"/>
    <cellStyle name="Besuchter Hyperlink" xfId="260" builtinId="9" hidden="1"/>
    <cellStyle name="Besuchter Hyperlink" xfId="262" builtinId="9" hidden="1"/>
    <cellStyle name="Besuchter Hyperlink" xfId="264" builtinId="9" hidden="1"/>
    <cellStyle name="Besuchter Hyperlink" xfId="266" builtinId="9" hidden="1"/>
    <cellStyle name="Besuchter Hyperlink" xfId="268" builtinId="9" hidden="1"/>
    <cellStyle name="Besuchter Hyperlink" xfId="270" builtinId="9" hidden="1"/>
    <cellStyle name="Besuchter Hyperlink" xfId="271" builtinId="9" hidden="1"/>
    <cellStyle name="Besuchter Hyperlink" xfId="269" builtinId="9" hidden="1"/>
    <cellStyle name="Besuchter Hyperlink" xfId="267" builtinId="9" hidden="1"/>
    <cellStyle name="Besuchter Hyperlink" xfId="265" builtinId="9" hidden="1"/>
    <cellStyle name="Besuchter Hyperlink" xfId="263" builtinId="9" hidden="1"/>
    <cellStyle name="Besuchter Hyperlink" xfId="261" builtinId="9" hidden="1"/>
    <cellStyle name="Besuchter Hyperlink" xfId="259" builtinId="9" hidden="1"/>
    <cellStyle name="Besuchter Hyperlink" xfId="257" builtinId="9" hidden="1"/>
    <cellStyle name="Besuchter Hyperlink" xfId="255" builtinId="9" hidden="1"/>
    <cellStyle name="Besuchter Hyperlink" xfId="253" builtinId="9" hidden="1"/>
    <cellStyle name="Besuchter Hyperlink" xfId="251" builtinId="9" hidden="1"/>
    <cellStyle name="Besuchter Hyperlink" xfId="249" builtinId="9" hidden="1"/>
    <cellStyle name="Besuchter Hyperlink" xfId="247" builtinId="9" hidden="1"/>
    <cellStyle name="Besuchter Hyperlink" xfId="245" builtinId="9" hidden="1"/>
    <cellStyle name="Besuchter Hyperlink" xfId="243" builtinId="9" hidden="1"/>
    <cellStyle name="Besuchter Hyperlink" xfId="241" builtinId="9" hidden="1"/>
    <cellStyle name="Besuchter Hyperlink" xfId="239" builtinId="9" hidden="1"/>
    <cellStyle name="Besuchter Hyperlink" xfId="237" builtinId="9" hidden="1"/>
    <cellStyle name="Besuchter Hyperlink" xfId="235" builtinId="9" hidden="1"/>
    <cellStyle name="Besuchter Hyperlink" xfId="233" builtinId="9" hidden="1"/>
    <cellStyle name="Besuchter Hyperlink" xfId="231" builtinId="9" hidden="1"/>
    <cellStyle name="Besuchter Hyperlink" xfId="229" builtinId="9" hidden="1"/>
    <cellStyle name="Besuchter Hyperlink" xfId="227" builtinId="9" hidden="1"/>
    <cellStyle name="Besuchter Hyperlink" xfId="225" builtinId="9" hidden="1"/>
    <cellStyle name="Besuchter Hyperlink" xfId="223" builtinId="9" hidden="1"/>
    <cellStyle name="Besuchter Hyperlink" xfId="221" builtinId="9" hidden="1"/>
    <cellStyle name="Besuchter Hyperlink" xfId="219" builtinId="9" hidden="1"/>
    <cellStyle name="Besuchter Hyperlink" xfId="217" builtinId="9" hidden="1"/>
    <cellStyle name="Besuchter Hyperlink" xfId="215" builtinId="9" hidden="1"/>
    <cellStyle name="Besuchter Hyperlink" xfId="213" builtinId="9" hidden="1"/>
    <cellStyle name="Besuchter Hyperlink" xfId="211" builtinId="9" hidden="1"/>
    <cellStyle name="Besuchter Hyperlink" xfId="209" builtinId="9" hidden="1"/>
    <cellStyle name="Besuchter Hyperlink" xfId="207" builtinId="9" hidden="1"/>
    <cellStyle name="Besuchter Hyperlink" xfId="205" builtinId="9" hidden="1"/>
    <cellStyle name="Besuchter Hyperlink" xfId="203" builtinId="9" hidden="1"/>
    <cellStyle name="Besuchter Hyperlink" xfId="201" builtinId="9" hidden="1"/>
    <cellStyle name="Besuchter Hyperlink" xfId="199" builtinId="9" hidden="1"/>
    <cellStyle name="Besuchter Hyperlink" xfId="197" builtinId="9" hidden="1"/>
    <cellStyle name="Besuchter Hyperlink" xfId="195" builtinId="9" hidden="1"/>
    <cellStyle name="Besuchter Hyperlink" xfId="193" builtinId="9" hidden="1"/>
    <cellStyle name="Besuchter Hyperlink" xfId="191" builtinId="9" hidden="1"/>
    <cellStyle name="Besuchter Hyperlink" xfId="189" builtinId="9" hidden="1"/>
    <cellStyle name="Besuchter Hyperlink" xfId="187" builtinId="9" hidden="1"/>
    <cellStyle name="Besuchter Hyperlink" xfId="185" builtinId="9" hidden="1"/>
    <cellStyle name="Besuchter Hyperlink" xfId="183" builtinId="9" hidden="1"/>
    <cellStyle name="Besuchter Hyperlink" xfId="181" builtinId="9" hidden="1"/>
    <cellStyle name="Besuchter Hyperlink" xfId="179" builtinId="9" hidden="1"/>
    <cellStyle name="Besuchter Hyperlink" xfId="177" builtinId="9" hidden="1"/>
    <cellStyle name="Besuchter Hyperlink" xfId="175" builtinId="9" hidden="1"/>
    <cellStyle name="Besuchter Hyperlink" xfId="173" builtinId="9" hidden="1"/>
    <cellStyle name="Besuchter Hyperlink" xfId="171" builtinId="9" hidden="1"/>
    <cellStyle name="Besuchter Hyperlink" xfId="169" builtinId="9" hidden="1"/>
    <cellStyle name="Besuchter Hyperlink" xfId="167" builtinId="9" hidden="1"/>
    <cellStyle name="Besuchter Hyperlink" xfId="165" builtinId="9" hidden="1"/>
    <cellStyle name="Besuchter Hyperlink" xfId="163" builtinId="9" hidden="1"/>
    <cellStyle name="Besuchter Hyperlink" xfId="161" builtinId="9" hidden="1"/>
    <cellStyle name="Besuchter Hyperlink" xfId="159" builtinId="9" hidden="1"/>
    <cellStyle name="Besuchter Hyperlink" xfId="157" builtinId="9" hidden="1"/>
    <cellStyle name="Besuchter Hyperlink" xfId="155" builtinId="9" hidden="1"/>
    <cellStyle name="Besuchter Hyperlink" xfId="153" builtinId="9" hidden="1"/>
    <cellStyle name="Besuchter Hyperlink" xfId="151" builtinId="9" hidden="1"/>
    <cellStyle name="Besuchter Hyperlink" xfId="149" builtinId="9" hidden="1"/>
    <cellStyle name="Besuchter Hyperlink" xfId="147" builtinId="9" hidden="1"/>
    <cellStyle name="Besuchter Hyperlink" xfId="145" builtinId="9" hidden="1"/>
    <cellStyle name="Besuchter Hyperlink" xfId="143" builtinId="9" hidden="1"/>
    <cellStyle name="Besuchter Hyperlink" xfId="141" builtinId="9" hidden="1"/>
    <cellStyle name="Besuchter Hyperlink" xfId="139" builtinId="9" hidden="1"/>
    <cellStyle name="Besuchter Hyperlink" xfId="137" builtinId="9" hidden="1"/>
    <cellStyle name="Besuchter Hyperlink" xfId="135" builtinId="9" hidden="1"/>
    <cellStyle name="Besuchter Hyperlink" xfId="133" builtinId="9" hidden="1"/>
    <cellStyle name="Besuchter Hyperlink" xfId="131" builtinId="9" hidden="1"/>
    <cellStyle name="Besuchter Hyperlink" xfId="129" builtinId="9" hidden="1"/>
    <cellStyle name="Besuchter Hyperlink" xfId="127" builtinId="9" hidden="1"/>
    <cellStyle name="Besuchter Hyperlink" xfId="125" builtinId="9" hidden="1"/>
    <cellStyle name="Besuchter Hyperlink" xfId="123" builtinId="9" hidden="1"/>
    <cellStyle name="Besuchter Hyperlink" xfId="121" builtinId="9" hidden="1"/>
    <cellStyle name="Besuchter Hyperlink" xfId="119" builtinId="9" hidden="1"/>
    <cellStyle name="Besuchter Hyperlink" xfId="117" builtinId="9" hidden="1"/>
    <cellStyle name="Besuchter Hyperlink" xfId="115" builtinId="9" hidden="1"/>
    <cellStyle name="Besuchter Hyperlink" xfId="113" builtinId="9" hidden="1"/>
    <cellStyle name="Besuchter Hyperlink" xfId="111" builtinId="9" hidden="1"/>
    <cellStyle name="Besuchter Hyperlink" xfId="109" builtinId="9" hidden="1"/>
    <cellStyle name="Besuchter Hyperlink" xfId="107" builtinId="9" hidden="1"/>
    <cellStyle name="Besuchter Hyperlink" xfId="105" builtinId="9" hidden="1"/>
    <cellStyle name="Besuchter Hyperlink" xfId="30" builtinId="9" hidden="1"/>
    <cellStyle name="Besuchter Hyperlink" xfId="10" builtinId="9" hidden="1"/>
    <cellStyle name="Besuchter Hyperlink" xfId="12" builtinId="9" hidden="1"/>
    <cellStyle name="Besuchter Hyperlink" xfId="8" builtinId="9" hidden="1"/>
    <cellStyle name="Besuchter Hyperlink" xfId="38" builtinId="9" hidden="1"/>
    <cellStyle name="Besuchter Hyperlink" xfId="18" builtinId="9" hidden="1"/>
    <cellStyle name="Besuchter Hyperlink" xfId="24" builtinId="9" hidden="1"/>
    <cellStyle name="Besuchter Hyperlink" xfId="22" builtinId="9" hidden="1"/>
    <cellStyle name="Besuchter Hyperlink" xfId="42" builtinId="9" hidden="1"/>
    <cellStyle name="Besuchter Hyperlink" xfId="40" builtinId="9" hidden="1"/>
    <cellStyle name="Besuchter Hyperlink" xfId="48" builtinId="9" hidden="1"/>
    <cellStyle name="Besuchter Hyperlink" xfId="49" builtinId="9" hidden="1"/>
    <cellStyle name="Besuchter Hyperlink" xfId="104" builtinId="9" hidden="1"/>
    <cellStyle name="Besuchter Hyperlink" xfId="50" builtinId="9" hidden="1"/>
    <cellStyle name="Besuchter Hyperlink" xfId="44" builtinId="9" hidden="1"/>
    <cellStyle name="Besuchter Hyperlink" xfId="20" builtinId="9" hidden="1"/>
    <cellStyle name="Besuchter Hyperlink" xfId="16" builtinId="9" hidden="1"/>
    <cellStyle name="Besuchter Hyperlink" xfId="36" builtinId="9" hidden="1"/>
    <cellStyle name="Besuchter Hyperlink" xfId="14" builtinId="9" hidden="1"/>
    <cellStyle name="Besuchter Hyperlink" xfId="28" builtinId="9" hidden="1"/>
    <cellStyle name="Besuchter Hyperlink" xfId="32" builtinId="9" hidden="1"/>
    <cellStyle name="Besuchter Hyperlink" xfId="34" builtinId="9" hidden="1"/>
    <cellStyle name="Besuchter Hyperlink" xfId="26" builtinId="9" hidden="1"/>
    <cellStyle name="Besuchter Hyperlink" xfId="6" builtinId="9" hidden="1"/>
    <cellStyle name="Besuchter Hyperlink" xfId="2" builtinId="9" hidden="1"/>
    <cellStyle name="Besuchter Hyperlink" xfId="4" builtinId="9" hidden="1"/>
    <cellStyle name="Eingabe" xfId="58" builtinId="20" customBuiltin="1"/>
    <cellStyle name="Ergebnis" xfId="66" builtinId="25" customBuiltin="1"/>
    <cellStyle name="Erklärender Text" xfId="65" builtinId="53" customBuiltin="1"/>
    <cellStyle name="Gut" xfId="56" builtinId="26" customBuiltin="1"/>
    <cellStyle name="Hyperlink" xfId="35" builtinId="8" hidden="1"/>
    <cellStyle name="Hyperlink" xfId="27" builtinId="8" hidden="1"/>
    <cellStyle name="Hyperlink" xfId="37" builtinId="8" hidden="1"/>
    <cellStyle name="Hyperlink" xfId="29" builtinId="8" hidden="1"/>
    <cellStyle name="Hyperlink" xfId="31" builtinId="8" hidden="1"/>
    <cellStyle name="Hyperlink" xfId="25" builtinId="8" hidden="1"/>
    <cellStyle name="Hyperlink" xfId="23" builtinId="8" hidden="1"/>
    <cellStyle name="Hyperlink" xfId="3" builtinId="8" hidden="1"/>
    <cellStyle name="Hyperlink" xfId="1" builtinId="8" hidden="1"/>
    <cellStyle name="Hyperlink" xfId="11" builtinId="8" hidden="1"/>
    <cellStyle name="Hyperlink" xfId="15" builtinId="8" hidden="1"/>
    <cellStyle name="Hyperlink" xfId="33" builtinId="8" hidden="1"/>
    <cellStyle name="Hyperlink" xfId="39" builtinId="8" hidden="1"/>
    <cellStyle name="Hyperlink" xfId="41" builtinId="8" hidden="1"/>
    <cellStyle name="Hyperlink" xfId="43" builtinId="8" hidden="1"/>
    <cellStyle name="Hyperlink" xfId="19" builtinId="8" hidden="1"/>
    <cellStyle name="Hyperlink" xfId="21" builtinId="8" hidden="1"/>
    <cellStyle name="Hyperlink" xfId="5" builtinId="8" hidden="1"/>
    <cellStyle name="Hyperlink" xfId="7" builtinId="8" hidden="1"/>
    <cellStyle name="Hyperlink" xfId="13" builtinId="8" hidden="1"/>
    <cellStyle name="Hyperlink" xfId="17" builtinId="8" hidden="1"/>
    <cellStyle name="Hyperlink" xfId="9" builtinId="8" hidden="1"/>
    <cellStyle name="Hyperlink" xfId="45" builtinId="8"/>
    <cellStyle name="Hyperlink 2" xfId="47"/>
    <cellStyle name="Neutral 10" xfId="94"/>
    <cellStyle name="Neutral 2" xfId="95"/>
    <cellStyle name="Neutral 3" xfId="96"/>
    <cellStyle name="Neutral 4" xfId="97"/>
    <cellStyle name="Neutral 5" xfId="98"/>
    <cellStyle name="Neutral 6" xfId="99"/>
    <cellStyle name="Neutral 7" xfId="100"/>
    <cellStyle name="Neutral 8" xfId="102"/>
    <cellStyle name="Neutral 9" xfId="101"/>
    <cellStyle name="Normal_Sheet4" xfId="274"/>
    <cellStyle name="Notiz" xfId="64" builtinId="10" customBuiltin="1"/>
    <cellStyle name="Schlecht" xfId="57" builtinId="27" customBuiltin="1"/>
    <cellStyle name="Standard" xfId="0" builtinId="0"/>
    <cellStyle name="Standard 2" xfId="46"/>
    <cellStyle name="Standard 2 2" xfId="103"/>
    <cellStyle name="Standard 2 3" xfId="92"/>
    <cellStyle name="Standard 3" xfId="91"/>
    <cellStyle name="Standard 3 2" xfId="93"/>
    <cellStyle name="Standard 4" xfId="272"/>
    <cellStyle name="Standard_Ergebnis_Loin_II" xfId="277"/>
    <cellStyle name="Standard_Master" xfId="276"/>
    <cellStyle name="Standard_Tabelle2" xfId="273"/>
    <cellStyle name="Standard_Tabelle4" xfId="275"/>
    <cellStyle name="Überschrift" xfId="51" builtinId="15" customBuiltin="1"/>
    <cellStyle name="Überschrift 1" xfId="52" builtinId="16" customBuiltin="1"/>
    <cellStyle name="Überschrift 2" xfId="53" builtinId="17" customBuiltin="1"/>
    <cellStyle name="Überschrift 3" xfId="54" builtinId="18" customBuiltin="1"/>
    <cellStyle name="Überschrift 4" xfId="55" builtinId="19" customBuiltin="1"/>
    <cellStyle name="Verknüpfte Zelle" xfId="61" builtinId="24" customBuiltin="1"/>
    <cellStyle name="Warnender Text" xfId="63" builtinId="11" customBuiltin="1"/>
    <cellStyle name="Zelle überprüfen" xfId="62" builtinId="23" customBuiltin="1"/>
  </cellStyles>
  <dxfs count="36">
    <dxf>
      <fill>
        <patternFill>
          <bgColor rgb="FFE6E6E6"/>
        </patternFill>
      </fill>
    </dxf>
    <dxf>
      <fill>
        <patternFill>
          <bgColor rgb="FFE6E6E6"/>
        </patternFill>
      </fill>
    </dxf>
    <dxf>
      <fill>
        <patternFill>
          <bgColor rgb="FFE6E6E6"/>
        </patternFill>
      </fill>
    </dxf>
    <dxf>
      <fill>
        <patternFill>
          <bgColor rgb="FFE6E6E6"/>
        </patternFill>
      </fill>
    </dxf>
    <dxf>
      <fill>
        <patternFill>
          <bgColor rgb="FFE6E6E6"/>
        </patternFill>
      </fill>
    </dxf>
    <dxf>
      <fill>
        <patternFill>
          <bgColor rgb="FFE6E6E6"/>
        </patternFill>
      </fill>
    </dxf>
    <dxf>
      <fill>
        <patternFill>
          <bgColor rgb="FFE6E6E6"/>
        </patternFill>
      </fill>
    </dxf>
    <dxf>
      <fill>
        <patternFill>
          <bgColor rgb="FFE6E6E6"/>
        </patternFill>
      </fill>
    </dxf>
    <dxf>
      <fill>
        <patternFill>
          <bgColor rgb="FFE6E6E6"/>
        </patternFill>
      </fill>
    </dxf>
    <dxf>
      <fill>
        <patternFill>
          <bgColor rgb="FFE6E6E6"/>
        </patternFill>
      </fill>
    </dxf>
    <dxf>
      <fill>
        <patternFill>
          <bgColor rgb="FFE6E6E6"/>
        </patternFill>
      </fill>
    </dxf>
    <dxf>
      <fill>
        <patternFill>
          <bgColor rgb="FFE6E6E6"/>
        </patternFill>
      </fill>
    </dxf>
    <dxf>
      <fill>
        <patternFill>
          <bgColor rgb="FFE6E6E6"/>
        </patternFill>
      </fill>
    </dxf>
    <dxf>
      <fill>
        <patternFill>
          <bgColor rgb="FFE6E6E6"/>
        </patternFill>
      </fill>
    </dxf>
    <dxf>
      <fill>
        <patternFill>
          <bgColor rgb="FFE6E6E6"/>
        </patternFill>
      </fill>
    </dxf>
    <dxf>
      <fill>
        <patternFill>
          <bgColor rgb="FFE6E6E6"/>
        </patternFill>
      </fill>
    </dxf>
    <dxf>
      <fill>
        <patternFill>
          <bgColor rgb="FFE6E6E6"/>
        </patternFill>
      </fill>
    </dxf>
    <dxf>
      <fill>
        <patternFill>
          <bgColor rgb="FFE6E6E6"/>
        </patternFill>
      </fill>
    </dxf>
    <dxf>
      <fill>
        <patternFill>
          <bgColor rgb="FFE6E6E6"/>
        </patternFill>
      </fill>
    </dxf>
    <dxf>
      <fill>
        <patternFill>
          <bgColor rgb="FFE6E6E6"/>
        </patternFill>
      </fill>
    </dxf>
    <dxf>
      <fill>
        <patternFill>
          <bgColor rgb="FFE6E6E6"/>
        </patternFill>
      </fill>
    </dxf>
    <dxf>
      <fill>
        <patternFill>
          <bgColor rgb="FFE6E6E6"/>
        </patternFill>
      </fill>
    </dxf>
    <dxf>
      <fill>
        <patternFill>
          <bgColor rgb="FFE6E6E6"/>
        </patternFill>
      </fill>
    </dxf>
    <dxf>
      <fill>
        <patternFill>
          <bgColor rgb="FFE6E6E6"/>
        </patternFill>
      </fill>
    </dxf>
    <dxf>
      <fill>
        <patternFill>
          <bgColor rgb="FFE6E6E6"/>
        </patternFill>
      </fill>
    </dxf>
    <dxf>
      <fill>
        <patternFill>
          <bgColor rgb="FFE6E6E6"/>
        </patternFill>
      </fill>
    </dxf>
    <dxf>
      <fill>
        <patternFill>
          <bgColor rgb="FFE6E6E6"/>
        </patternFill>
      </fill>
    </dxf>
    <dxf>
      <fill>
        <patternFill>
          <bgColor rgb="FFE6E6E6"/>
        </patternFill>
      </fill>
    </dxf>
    <dxf>
      <fill>
        <patternFill>
          <bgColor rgb="FFE6E6E6"/>
        </patternFill>
      </fill>
    </dxf>
    <dxf>
      <fill>
        <patternFill>
          <bgColor rgb="FFE6E6E6"/>
        </patternFill>
      </fill>
    </dxf>
    <dxf>
      <fill>
        <patternFill>
          <bgColor rgb="FFE6E6E6"/>
        </patternFill>
      </fill>
    </dxf>
    <dxf>
      <fill>
        <patternFill>
          <bgColor rgb="FFE6E6E6"/>
        </patternFill>
      </fill>
    </dxf>
    <dxf>
      <fill>
        <patternFill>
          <bgColor rgb="FFE6E6E6"/>
        </patternFill>
      </fill>
    </dxf>
    <dxf>
      <fill>
        <patternFill>
          <bgColor rgb="FFE6E6E6"/>
        </patternFill>
      </fill>
    </dxf>
    <dxf>
      <fill>
        <patternFill>
          <bgColor rgb="FFE6E6E6"/>
        </patternFill>
      </fill>
    </dxf>
    <dxf>
      <fill>
        <patternFill>
          <bgColor rgb="FFE6E6E6"/>
        </patternFill>
      </fill>
    </dxf>
  </dxfs>
  <tableStyles count="0" defaultTableStyle="TableStyleMedium2" defaultPivotStyle="PivotStyleLight16"/>
  <colors>
    <mruColors>
      <color rgb="FFF5F50B"/>
      <color rgb="FFE6E6E6"/>
      <color rgb="FFEDCAC9"/>
      <color rgb="FFEEE909"/>
      <color rgb="FFFDFA8E"/>
      <color rgb="FFE6FFFF"/>
      <color rgb="FF59595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hyperlink" Target="#'&#214;SL Definitionen'!A1"/><Relationship Id="rId7" Type="http://schemas.openxmlformats.org/officeDocument/2006/relationships/hyperlink" Target="#'Spannweiten UBA'!A1"/><Relationship Id="rId2" Type="http://schemas.openxmlformats.org/officeDocument/2006/relationships/hyperlink" Target="#'Spannweiten WS'!A1"/><Relationship Id="rId1" Type="http://schemas.openxmlformats.org/officeDocument/2006/relationships/hyperlink" Target="#Master!A1"/><Relationship Id="rId6" Type="http://schemas.openxmlformats.org/officeDocument/2006/relationships/hyperlink" Target="#Kohlenstoffbilanz!A1"/><Relationship Id="rId5" Type="http://schemas.openxmlformats.org/officeDocument/2006/relationships/hyperlink" Target="#'Analysierte Datenbanken'!A1"/><Relationship Id="rId4" Type="http://schemas.openxmlformats.org/officeDocument/2006/relationships/hyperlink" Target="#Umrechnungsindizes!A1"/></Relationships>
</file>

<file path=xl/drawings/drawing1.xml><?xml version="1.0" encoding="utf-8"?>
<xdr:wsDr xmlns:xdr="http://schemas.openxmlformats.org/drawingml/2006/spreadsheetDrawing" xmlns:a="http://schemas.openxmlformats.org/drawingml/2006/main">
  <xdr:twoCellAnchor>
    <xdr:from>
      <xdr:col>0</xdr:col>
      <xdr:colOff>0</xdr:colOff>
      <xdr:row>47</xdr:row>
      <xdr:rowOff>190499</xdr:rowOff>
    </xdr:from>
    <xdr:to>
      <xdr:col>16</xdr:col>
      <xdr:colOff>0</xdr:colOff>
      <xdr:row>62</xdr:row>
      <xdr:rowOff>0</xdr:rowOff>
    </xdr:to>
    <xdr:sp macro="" textlink="">
      <xdr:nvSpPr>
        <xdr:cNvPr id="2" name="Textfeld 1"/>
        <xdr:cNvSpPr txBox="1"/>
      </xdr:nvSpPr>
      <xdr:spPr>
        <a:xfrm>
          <a:off x="0" y="8572499"/>
          <a:ext cx="12192000" cy="26670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100">
              <a:solidFill>
                <a:schemeClr val="dk1"/>
              </a:solidFill>
              <a:effectLst/>
              <a:latin typeface="+mn-lt"/>
              <a:ea typeface="+mn-ea"/>
              <a:cs typeface="+mn-cs"/>
            </a:rPr>
            <a:t>Ecosystem Services (ES) describe the direct and indirect contributions</a:t>
          </a:r>
          <a:r>
            <a:rPr lang="de-DE" sz="1100" baseline="0">
              <a:solidFill>
                <a:schemeClr val="dk1"/>
              </a:solidFill>
              <a:effectLst/>
              <a:latin typeface="+mn-lt"/>
              <a:ea typeface="+mn-ea"/>
              <a:cs typeface="+mn-cs"/>
            </a:rPr>
            <a:t> of ecosystems to human wellbeing</a:t>
          </a:r>
          <a:r>
            <a:rPr lang="de-DE" sz="1100">
              <a:solidFill>
                <a:schemeClr val="dk1"/>
              </a:solidFill>
              <a:effectLst/>
              <a:latin typeface="+mn-lt"/>
              <a:ea typeface="+mn-ea"/>
              <a:cs typeface="+mn-cs"/>
            </a:rPr>
            <a:t> (Pascual 2010). The monetary valuation of ES is often seen as an important</a:t>
          </a:r>
          <a:r>
            <a:rPr lang="de-DE" sz="1100" baseline="0">
              <a:solidFill>
                <a:schemeClr val="dk1"/>
              </a:solidFill>
              <a:effectLst/>
              <a:latin typeface="+mn-lt"/>
              <a:ea typeface="+mn-ea"/>
              <a:cs typeface="+mn-cs"/>
            </a:rPr>
            <a:t> device to support decision-making, as it provides explicit values for services or goods provided by nature that are either  otherwise not considered at all or that do not have any markets </a:t>
          </a:r>
          <a:r>
            <a:rPr lang="de-DE" sz="1100">
              <a:solidFill>
                <a:schemeClr val="dk1"/>
              </a:solidFill>
              <a:effectLst/>
              <a:latin typeface="+mn-lt"/>
              <a:ea typeface="+mn-ea"/>
              <a:cs typeface="+mn-cs"/>
            </a:rPr>
            <a:t>(CBD COP 2010). But when estimating generalisable or transferable rates for the loss of ES and biodiversity, one</a:t>
          </a:r>
          <a:r>
            <a:rPr lang="de-DE" sz="1100" baseline="0">
              <a:solidFill>
                <a:schemeClr val="dk1"/>
              </a:solidFill>
              <a:effectLst/>
              <a:latin typeface="+mn-lt"/>
              <a:ea typeface="+mn-ea"/>
              <a:cs typeface="+mn-cs"/>
            </a:rPr>
            <a:t> faces c</a:t>
          </a:r>
          <a:r>
            <a:rPr lang="de-DE" sz="1100">
              <a:solidFill>
                <a:schemeClr val="dk1"/>
              </a:solidFill>
              <a:effectLst/>
              <a:latin typeface="+mn-lt"/>
              <a:ea typeface="+mn-ea"/>
              <a:cs typeface="+mn-cs"/>
            </a:rPr>
            <a:t>onsiderable methodical challenges,</a:t>
          </a:r>
          <a:r>
            <a:rPr lang="de-DE" sz="1100" baseline="0">
              <a:solidFill>
                <a:schemeClr val="dk1"/>
              </a:solidFill>
              <a:effectLst/>
              <a:latin typeface="+mn-lt"/>
              <a:ea typeface="+mn-ea"/>
              <a:cs typeface="+mn-cs"/>
            </a:rPr>
            <a:t> e.g.  depending on the peculiarity of the geographical investigation area and the resolution of spacial and temporal scales,</a:t>
          </a:r>
          <a:r>
            <a:rPr lang="de-DE" sz="1100">
              <a:solidFill>
                <a:schemeClr val="dk1"/>
              </a:solidFill>
              <a:effectLst/>
              <a:latin typeface="+mn-lt"/>
              <a:ea typeface="+mn-ea"/>
              <a:cs typeface="+mn-cs"/>
            </a:rPr>
            <a:t> socio-ecological landscape factors that have to be taken into account for the valuation of ES may vary considerably (Schmidt et al. 2016).</a:t>
          </a:r>
          <a:endParaRPr lang="de-DE">
            <a:effectLst/>
          </a:endParaRPr>
        </a:p>
        <a:p>
          <a:endParaRPr lang="de-DE" sz="1100">
            <a:solidFill>
              <a:schemeClr val="dk1"/>
            </a:solidFill>
            <a:effectLst/>
            <a:latin typeface="+mn-lt"/>
            <a:ea typeface="+mn-ea"/>
            <a:cs typeface="+mn-cs"/>
          </a:endParaRPr>
        </a:p>
        <a:p>
          <a:r>
            <a:rPr lang="de-DE" sz="1100">
              <a:solidFill>
                <a:schemeClr val="dk1"/>
              </a:solidFill>
              <a:effectLst/>
              <a:latin typeface="+mn-lt"/>
              <a:ea typeface="+mn-ea"/>
              <a:cs typeface="+mn-cs"/>
            </a:rPr>
            <a:t>This database compiles studies</a:t>
          </a:r>
          <a:r>
            <a:rPr lang="de-DE" sz="1100" baseline="0">
              <a:solidFill>
                <a:schemeClr val="dk1"/>
              </a:solidFill>
              <a:effectLst/>
              <a:latin typeface="+mn-lt"/>
              <a:ea typeface="+mn-ea"/>
              <a:cs typeface="+mn-cs"/>
            </a:rPr>
            <a:t> on monetary valuation of changes in ecosystem services and biodiversity available for Germany (and for tropical forests).</a:t>
          </a:r>
          <a:r>
            <a:rPr lang="de-DE" sz="1100">
              <a:solidFill>
                <a:schemeClr val="dk1"/>
              </a:solidFill>
              <a:effectLst/>
              <a:latin typeface="+mn-lt"/>
              <a:ea typeface="+mn-ea"/>
              <a:cs typeface="+mn-cs"/>
            </a:rPr>
            <a:t> I</a:t>
          </a:r>
          <a:r>
            <a:rPr lang="de-DE" sz="1100" baseline="0">
              <a:solidFill>
                <a:schemeClr val="dk1"/>
              </a:solidFill>
              <a:effectLst/>
              <a:latin typeface="+mn-lt"/>
              <a:ea typeface="+mn-ea"/>
              <a:cs typeface="+mn-cs"/>
            </a:rPr>
            <a:t>n this database, monetary values are documented and the method of valuation used is described. It is also assessed to what extent the values could be used in order to estimate standard cost rates</a:t>
          </a:r>
          <a:r>
            <a:rPr lang="de-DE" sz="1100">
              <a:solidFill>
                <a:schemeClr val="dk1"/>
              </a:solidFill>
              <a:effectLst/>
              <a:latin typeface="+mn-lt"/>
              <a:ea typeface="+mn-ea"/>
              <a:cs typeface="+mn-cs"/>
            </a:rPr>
            <a:t>. In addition experts were consulted for an appraisal of how representative and sound</a:t>
          </a:r>
          <a:r>
            <a:rPr lang="de-DE" sz="1100" baseline="0">
              <a:solidFill>
                <a:schemeClr val="dk1"/>
              </a:solidFill>
              <a:effectLst/>
              <a:latin typeface="+mn-lt"/>
              <a:ea typeface="+mn-ea"/>
              <a:cs typeface="+mn-cs"/>
            </a:rPr>
            <a:t> the valuation studies are, whether they are transferable and whether it is possible to calculate generally valid cost rates</a:t>
          </a:r>
          <a:r>
            <a:rPr lang="de-DE" sz="1100">
              <a:solidFill>
                <a:schemeClr val="dk1"/>
              </a:solidFill>
              <a:effectLst/>
              <a:latin typeface="+mn-lt"/>
              <a:ea typeface="+mn-ea"/>
              <a:cs typeface="+mn-cs"/>
            </a:rPr>
            <a:t> (see</a:t>
          </a:r>
          <a:r>
            <a:rPr lang="de-DE" sz="1100" baseline="0">
              <a:solidFill>
                <a:schemeClr val="dk1"/>
              </a:solidFill>
              <a:effectLst/>
              <a:latin typeface="+mn-lt"/>
              <a:ea typeface="+mn-ea"/>
              <a:cs typeface="+mn-cs"/>
            </a:rPr>
            <a:t> Report Chapter 10</a:t>
          </a:r>
          <a:r>
            <a:rPr lang="de-DE" sz="1100">
              <a:solidFill>
                <a:schemeClr val="dk1"/>
              </a:solidFill>
              <a:effectLst/>
              <a:latin typeface="+mn-lt"/>
              <a:ea typeface="+mn-ea"/>
              <a:cs typeface="+mn-cs"/>
            </a:rPr>
            <a:t> "Expert Workshop"). </a:t>
          </a:r>
          <a:r>
            <a:rPr lang="de-DE" sz="1100" baseline="0">
              <a:solidFill>
                <a:schemeClr val="dk1"/>
              </a:solidFill>
              <a:effectLst/>
              <a:latin typeface="+mn-lt"/>
              <a:ea typeface="+mn-ea"/>
              <a:cs typeface="+mn-cs"/>
            </a:rPr>
            <a:t> </a:t>
          </a:r>
        </a:p>
        <a:p>
          <a:endParaRPr lang="de-DE" sz="1100">
            <a:solidFill>
              <a:schemeClr val="dk1"/>
            </a:solidFill>
            <a:effectLst/>
            <a:latin typeface="+mn-lt"/>
            <a:ea typeface="+mn-ea"/>
            <a:cs typeface="+mn-cs"/>
          </a:endParaRPr>
        </a:p>
        <a:p>
          <a:r>
            <a:rPr lang="de-DE" sz="1100" baseline="0">
              <a:solidFill>
                <a:schemeClr val="dk1"/>
              </a:solidFill>
              <a:effectLst/>
              <a:latin typeface="+mn-lt"/>
              <a:ea typeface="+mn-ea"/>
              <a:cs typeface="+mn-cs"/>
            </a:rPr>
            <a:t>Valuations of environmental costs of four transformation processes of ecosystems were analysed </a:t>
          </a:r>
          <a:r>
            <a:rPr lang="de-DE" sz="1100">
              <a:solidFill>
                <a:schemeClr val="dk1"/>
              </a:solidFill>
              <a:effectLst/>
              <a:latin typeface="+mn-lt"/>
              <a:ea typeface="+mn-ea"/>
              <a:cs typeface="+mn-cs"/>
            </a:rPr>
            <a:t>(I-III in Germany; IV in the tropics):</a:t>
          </a:r>
        </a:p>
        <a:p>
          <a:r>
            <a:rPr lang="de-DE" sz="1100">
              <a:solidFill>
                <a:schemeClr val="dk1"/>
              </a:solidFill>
              <a:effectLst/>
              <a:latin typeface="+mn-lt"/>
              <a:ea typeface="+mn-ea"/>
              <a:cs typeface="+mn-cs"/>
            </a:rPr>
            <a:t>I. Transformation of extensively or intensively used grassland into farmland, if applicable,</a:t>
          </a:r>
          <a:r>
            <a:rPr lang="de-DE" sz="1100" baseline="0">
              <a:solidFill>
                <a:schemeClr val="dk1"/>
              </a:solidFill>
              <a:effectLst/>
              <a:latin typeface="+mn-lt"/>
              <a:ea typeface="+mn-ea"/>
              <a:cs typeface="+mn-cs"/>
            </a:rPr>
            <a:t> by taking the loss of riparian strips and small structures (groves etc</a:t>
          </a:r>
          <a:r>
            <a:rPr lang="de-DE" sz="1100">
              <a:solidFill>
                <a:schemeClr val="dk1"/>
              </a:solidFill>
              <a:effectLst/>
              <a:latin typeface="+mn-lt"/>
              <a:ea typeface="+mn-ea"/>
              <a:cs typeface="+mn-cs"/>
            </a:rPr>
            <a:t>.) into account, </a:t>
          </a:r>
        </a:p>
        <a:p>
          <a:r>
            <a:rPr lang="de-DE" sz="1100">
              <a:solidFill>
                <a:schemeClr val="dk1"/>
              </a:solidFill>
              <a:effectLst/>
              <a:latin typeface="+mn-lt"/>
              <a:ea typeface="+mn-ea"/>
              <a:cs typeface="+mn-cs"/>
            </a:rPr>
            <a:t>II. Transformation of grassland, farmland, forest and related land cover into settlement- and traffic-areas, including sealing of soil surface, </a:t>
          </a:r>
        </a:p>
        <a:p>
          <a:r>
            <a:rPr lang="de-DE" sz="1100">
              <a:solidFill>
                <a:schemeClr val="dk1"/>
              </a:solidFill>
              <a:effectLst/>
              <a:latin typeface="+mn-lt"/>
              <a:ea typeface="+mn-ea"/>
              <a:cs typeface="+mn-cs"/>
            </a:rPr>
            <a:t>III. Draining of wetlands (or renaturation) and </a:t>
          </a:r>
        </a:p>
        <a:p>
          <a:r>
            <a:rPr lang="de-DE" sz="1100">
              <a:solidFill>
                <a:schemeClr val="dk1"/>
              </a:solidFill>
              <a:effectLst/>
              <a:latin typeface="+mn-lt"/>
              <a:ea typeface="+mn-ea"/>
              <a:cs typeface="+mn-cs"/>
            </a:rPr>
            <a:t>IV. Transformation of tropical forests into grassland or farmland (This has been included for assessing potential  effects of local decisions in Germany</a:t>
          </a:r>
          <a:r>
            <a:rPr lang="de-DE" sz="1100" baseline="0">
              <a:solidFill>
                <a:schemeClr val="dk1"/>
              </a:solidFill>
              <a:effectLst/>
              <a:latin typeface="+mn-lt"/>
              <a:ea typeface="+mn-ea"/>
              <a:cs typeface="+mn-cs"/>
            </a:rPr>
            <a:t> on far away ecosystems ,</a:t>
          </a:r>
          <a:r>
            <a:rPr lang="de-DE" sz="1100">
              <a:solidFill>
                <a:schemeClr val="dk1"/>
              </a:solidFill>
              <a:effectLst/>
              <a:latin typeface="+mn-lt"/>
              <a:ea typeface="+mn-ea"/>
              <a:cs typeface="+mn-cs"/>
            </a:rPr>
            <a:t> so-called "</a:t>
          </a:r>
          <a:r>
            <a:rPr lang="de-DE" sz="1100" i="1">
              <a:solidFill>
                <a:schemeClr val="dk1"/>
              </a:solidFill>
              <a:effectLst/>
              <a:latin typeface="+mn-lt"/>
              <a:ea typeface="+mn-ea"/>
              <a:cs typeface="+mn-cs"/>
            </a:rPr>
            <a:t>off-site effects</a:t>
          </a:r>
          <a:r>
            <a:rPr lang="de-DE" sz="1100">
              <a:solidFill>
                <a:schemeClr val="dk1"/>
              </a:solidFill>
              <a:effectLst/>
              <a:latin typeface="+mn-lt"/>
              <a:ea typeface="+mn-ea"/>
              <a:cs typeface="+mn-cs"/>
            </a:rPr>
            <a:t>").</a:t>
          </a:r>
          <a:endParaRPr lang="de-DE" sz="1100" baseline="0"/>
        </a:p>
        <a:p>
          <a:r>
            <a:rPr lang="de-DE" sz="1100">
              <a:solidFill>
                <a:schemeClr val="dk1"/>
              </a:solidFill>
              <a:effectLst/>
              <a:latin typeface="+mn-lt"/>
              <a:ea typeface="+mn-ea"/>
              <a:cs typeface="+mn-cs"/>
            </a:rPr>
            <a:t>These four transformation</a:t>
          </a:r>
          <a:r>
            <a:rPr lang="de-DE" sz="1100" baseline="0">
              <a:solidFill>
                <a:schemeClr val="dk1"/>
              </a:solidFill>
              <a:effectLst/>
              <a:latin typeface="+mn-lt"/>
              <a:ea typeface="+mn-ea"/>
              <a:cs typeface="+mn-cs"/>
            </a:rPr>
            <a:t> processes were defined within the framework of the Methodological Convention 3.0. </a:t>
          </a:r>
          <a:endParaRPr lang="de-DE" sz="1100" baseline="0"/>
        </a:p>
      </xdr:txBody>
    </xdr:sp>
    <xdr:clientData/>
  </xdr:twoCellAnchor>
  <xdr:twoCellAnchor>
    <xdr:from>
      <xdr:col>0</xdr:col>
      <xdr:colOff>0</xdr:colOff>
      <xdr:row>63</xdr:row>
      <xdr:rowOff>190499</xdr:rowOff>
    </xdr:from>
    <xdr:to>
      <xdr:col>16</xdr:col>
      <xdr:colOff>0</xdr:colOff>
      <xdr:row>86</xdr:row>
      <xdr:rowOff>0</xdr:rowOff>
    </xdr:to>
    <xdr:sp macro="" textlink="">
      <xdr:nvSpPr>
        <xdr:cNvPr id="3" name="Textfeld 2"/>
        <xdr:cNvSpPr txBox="1"/>
      </xdr:nvSpPr>
      <xdr:spPr>
        <a:xfrm>
          <a:off x="0" y="11620499"/>
          <a:ext cx="12192000" cy="4191001"/>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a:solidFill>
                <a:schemeClr val="dk1"/>
              </a:solidFill>
              <a:effectLst/>
              <a:latin typeface="+mn-lt"/>
              <a:ea typeface="+mn-ea"/>
              <a:cs typeface="+mn-cs"/>
            </a:rPr>
            <a:t>The database is organised</a:t>
          </a:r>
          <a:r>
            <a:rPr lang="de-DE" sz="1100" baseline="0">
              <a:solidFill>
                <a:schemeClr val="dk1"/>
              </a:solidFill>
              <a:effectLst/>
              <a:latin typeface="+mn-lt"/>
              <a:ea typeface="+mn-ea"/>
              <a:cs typeface="+mn-cs"/>
            </a:rPr>
            <a:t> in</a:t>
          </a:r>
          <a:r>
            <a:rPr lang="de-DE" sz="1100">
              <a:solidFill>
                <a:schemeClr val="dk1"/>
              </a:solidFill>
              <a:effectLst/>
              <a:latin typeface="+mn-lt"/>
              <a:ea typeface="+mn-ea"/>
              <a:cs typeface="+mn-cs"/>
            </a:rPr>
            <a:t> seperate tabs </a:t>
          </a:r>
          <a:r>
            <a:rPr lang="de-DE" sz="1100" baseline="0">
              <a:solidFill>
                <a:schemeClr val="dk1"/>
              </a:solidFill>
              <a:effectLst/>
              <a:latin typeface="+mn-lt"/>
              <a:ea typeface="+mn-ea"/>
              <a:cs typeface="+mn-cs"/>
            </a:rPr>
            <a:t>containing</a:t>
          </a:r>
          <a:r>
            <a:rPr lang="de-DE" sz="1100">
              <a:solidFill>
                <a:schemeClr val="dk1"/>
              </a:solidFill>
              <a:effectLst/>
              <a:latin typeface="+mn-lt"/>
              <a:ea typeface="+mn-ea"/>
              <a:cs typeface="+mn-cs"/>
            </a:rPr>
            <a:t>: </a:t>
          </a:r>
        </a:p>
        <a:p>
          <a:r>
            <a:rPr lang="de-DE" sz="1100">
              <a:solidFill>
                <a:schemeClr val="dk1"/>
              </a:solidFill>
              <a:effectLst/>
              <a:latin typeface="+mn-lt"/>
              <a:ea typeface="+mn-ea"/>
              <a:cs typeface="+mn-cs"/>
            </a:rPr>
            <a:t>1) </a:t>
          </a:r>
          <a:r>
            <a:rPr lang="de-DE" sz="1100" b="1">
              <a:solidFill>
                <a:schemeClr val="dk1"/>
              </a:solidFill>
              <a:effectLst/>
              <a:latin typeface="+mn-lt"/>
              <a:ea typeface="+mn-ea"/>
              <a:cs typeface="+mn-cs"/>
            </a:rPr>
            <a:t>Introduction:</a:t>
          </a:r>
          <a:r>
            <a:rPr lang="de-DE" sz="1100">
              <a:solidFill>
                <a:schemeClr val="dk1"/>
              </a:solidFill>
              <a:effectLst/>
              <a:latin typeface="+mn-lt"/>
              <a:ea typeface="+mn-ea"/>
              <a:cs typeface="+mn-cs"/>
            </a:rPr>
            <a:t> Preliminary remarks</a:t>
          </a:r>
          <a:r>
            <a:rPr lang="de-DE" sz="1100" baseline="0">
              <a:solidFill>
                <a:schemeClr val="dk1"/>
              </a:solidFill>
              <a:effectLst/>
              <a:latin typeface="+mn-lt"/>
              <a:ea typeface="+mn-ea"/>
              <a:cs typeface="+mn-cs"/>
            </a:rPr>
            <a:t> on the background and use of the database plus information on its citation</a:t>
          </a:r>
          <a:r>
            <a:rPr lang="de-DE" sz="1100">
              <a:solidFill>
                <a:schemeClr val="dk1"/>
              </a:solidFill>
              <a:effectLst/>
              <a:latin typeface="+mn-lt"/>
              <a:ea typeface="+mn-ea"/>
              <a:cs typeface="+mn-cs"/>
            </a:rPr>
            <a:t>. </a:t>
          </a:r>
        </a:p>
        <a:p>
          <a:r>
            <a:rPr lang="de-DE" sz="1100">
              <a:solidFill>
                <a:schemeClr val="dk1"/>
              </a:solidFill>
              <a:effectLst/>
              <a:latin typeface="+mn-lt"/>
              <a:ea typeface="+mn-ea"/>
              <a:cs typeface="+mn-cs"/>
            </a:rPr>
            <a:t>2) </a:t>
          </a:r>
          <a:r>
            <a:rPr lang="de-DE" sz="1100" b="1">
              <a:solidFill>
                <a:schemeClr val="dk1"/>
              </a:solidFill>
              <a:effectLst/>
              <a:latin typeface="+mn-lt"/>
              <a:ea typeface="+mn-ea"/>
              <a:cs typeface="+mn-cs"/>
            </a:rPr>
            <a:t>Master:</a:t>
          </a:r>
          <a:r>
            <a:rPr lang="de-DE" sz="1100">
              <a:solidFill>
                <a:schemeClr val="dk1"/>
              </a:solidFill>
              <a:effectLst/>
              <a:latin typeface="+mn-lt"/>
              <a:ea typeface="+mn-ea"/>
              <a:cs typeface="+mn-cs"/>
            </a:rPr>
            <a:t> Database with 277 valuation</a:t>
          </a:r>
          <a:r>
            <a:rPr lang="de-DE" sz="1100" baseline="0">
              <a:solidFill>
                <a:schemeClr val="dk1"/>
              </a:solidFill>
              <a:effectLst/>
              <a:latin typeface="+mn-lt"/>
              <a:ea typeface="+mn-ea"/>
              <a:cs typeface="+mn-cs"/>
            </a:rPr>
            <a:t> studies and</a:t>
          </a:r>
          <a:r>
            <a:rPr lang="de-DE" sz="1100">
              <a:solidFill>
                <a:schemeClr val="dk1"/>
              </a:solidFill>
              <a:effectLst/>
              <a:latin typeface="+mn-lt"/>
              <a:ea typeface="+mn-ea"/>
              <a:cs typeface="+mn-cs"/>
            </a:rPr>
            <a:t> 873 monetary values, which are</a:t>
          </a:r>
          <a:r>
            <a:rPr lang="de-DE" sz="1100" baseline="0">
              <a:solidFill>
                <a:schemeClr val="dk1"/>
              </a:solidFill>
              <a:effectLst/>
              <a:latin typeface="+mn-lt"/>
              <a:ea typeface="+mn-ea"/>
              <a:cs typeface="+mn-cs"/>
            </a:rPr>
            <a:t> explained by means of </a:t>
          </a:r>
          <a:r>
            <a:rPr lang="de-DE" sz="1100">
              <a:solidFill>
                <a:schemeClr val="dk1"/>
              </a:solidFill>
              <a:effectLst/>
              <a:latin typeface="+mn-lt"/>
              <a:ea typeface="+mn-ea"/>
              <a:cs typeface="+mn-cs"/>
            </a:rPr>
            <a:t>62 attributes (columns). Each</a:t>
          </a:r>
          <a:r>
            <a:rPr lang="de-DE" sz="1100" baseline="0">
              <a:solidFill>
                <a:schemeClr val="dk1"/>
              </a:solidFill>
              <a:effectLst/>
              <a:latin typeface="+mn-lt"/>
              <a:ea typeface="+mn-ea"/>
              <a:cs typeface="+mn-cs"/>
            </a:rPr>
            <a:t> attribute has a name (first line) and is briefly explained (second line)</a:t>
          </a:r>
          <a:r>
            <a:rPr lang="de-DE" sz="1100">
              <a:solidFill>
                <a:schemeClr val="dk1"/>
              </a:solidFill>
              <a:effectLst/>
              <a:latin typeface="+mn-lt"/>
              <a:ea typeface="+mn-ea"/>
              <a:cs typeface="+mn-cs"/>
            </a:rPr>
            <a:t>.</a:t>
          </a:r>
          <a:r>
            <a:rPr lang="de-DE" sz="1100" baseline="0">
              <a:solidFill>
                <a:schemeClr val="dk1"/>
              </a:solidFill>
              <a:effectLst/>
              <a:latin typeface="+mn-lt"/>
              <a:ea typeface="+mn-ea"/>
              <a:cs typeface="+mn-cs"/>
            </a:rPr>
            <a:t> Furthermore the attributes were categorised </a:t>
          </a:r>
          <a:r>
            <a:rPr lang="de-DE" sz="1100">
              <a:solidFill>
                <a:schemeClr val="dk1"/>
              </a:solidFill>
              <a:effectLst/>
              <a:latin typeface="+mn-lt"/>
              <a:ea typeface="+mn-ea"/>
              <a:cs typeface="+mn-cs"/>
            </a:rPr>
            <a:t>in six thematic</a:t>
          </a:r>
          <a:r>
            <a:rPr lang="de-DE" sz="1100" baseline="0">
              <a:solidFill>
                <a:schemeClr val="dk1"/>
              </a:solidFill>
              <a:effectLst/>
              <a:latin typeface="+mn-lt"/>
              <a:ea typeface="+mn-ea"/>
              <a:cs typeface="+mn-cs"/>
            </a:rPr>
            <a:t> g</a:t>
          </a:r>
          <a:r>
            <a:rPr lang="de-DE" sz="1100">
              <a:solidFill>
                <a:schemeClr val="dk1"/>
              </a:solidFill>
              <a:effectLst/>
              <a:latin typeface="+mn-lt"/>
              <a:ea typeface="+mn-ea"/>
              <a:cs typeface="+mn-cs"/>
            </a:rPr>
            <a:t>roups</a:t>
          </a:r>
          <a:r>
            <a:rPr lang="de-DE" sz="1100" baseline="0">
              <a:solidFill>
                <a:schemeClr val="dk1"/>
              </a:solidFill>
              <a:effectLst/>
              <a:latin typeface="+mn-lt"/>
              <a:ea typeface="+mn-ea"/>
              <a:cs typeface="+mn-cs"/>
            </a:rPr>
            <a:t> in order to achieve more transparency and facilitate orientation. The following colour coding was used for the categories:</a:t>
          </a:r>
          <a:endParaRPr lang="de-DE" sz="1100">
            <a:solidFill>
              <a:schemeClr val="dk1"/>
            </a:solidFill>
            <a:effectLst/>
            <a:latin typeface="+mn-lt"/>
            <a:ea typeface="+mn-ea"/>
            <a:cs typeface="+mn-cs"/>
          </a:endParaRPr>
        </a:p>
        <a:p>
          <a:r>
            <a:rPr lang="de-DE" sz="1100">
              <a:solidFill>
                <a:schemeClr val="dk1"/>
              </a:solidFill>
              <a:effectLst/>
              <a:latin typeface="+mn-lt"/>
              <a:ea typeface="+mn-ea"/>
              <a:cs typeface="+mn-cs"/>
            </a:rPr>
            <a:t>	- grey: Reference and availability of the publication </a:t>
          </a:r>
        </a:p>
        <a:p>
          <a:r>
            <a:rPr lang="de-DE" sz="1100">
              <a:solidFill>
                <a:schemeClr val="dk1"/>
              </a:solidFill>
              <a:effectLst/>
              <a:latin typeface="+mn-lt"/>
              <a:ea typeface="+mn-ea"/>
              <a:cs typeface="+mn-cs"/>
            </a:rPr>
            <a:t>	- yellow: Classification of the ES according to various definitions (CICES, TEEB)</a:t>
          </a:r>
        </a:p>
        <a:p>
          <a:r>
            <a:rPr lang="de-DE" sz="1100">
              <a:solidFill>
                <a:schemeClr val="dk1"/>
              </a:solidFill>
              <a:effectLst/>
              <a:latin typeface="+mn-lt"/>
              <a:ea typeface="+mn-ea"/>
              <a:cs typeface="+mn-cs"/>
            </a:rPr>
            <a:t>	- green: Geographical information on the investigation area of the valuation</a:t>
          </a:r>
        </a:p>
        <a:p>
          <a:r>
            <a:rPr lang="de-DE" sz="1100">
              <a:solidFill>
                <a:schemeClr val="dk1"/>
              </a:solidFill>
              <a:effectLst/>
              <a:latin typeface="+mn-lt"/>
              <a:ea typeface="+mn-ea"/>
              <a:cs typeface="+mn-cs"/>
            </a:rPr>
            <a:t>	- red: Documentation of transformation processes and monetary values</a:t>
          </a:r>
          <a:r>
            <a:rPr lang="de-DE" sz="1100" baseline="0">
              <a:solidFill>
                <a:schemeClr val="dk1"/>
              </a:solidFill>
              <a:effectLst/>
              <a:latin typeface="+mn-lt"/>
              <a:ea typeface="+mn-ea"/>
              <a:cs typeface="+mn-cs"/>
            </a:rPr>
            <a:t> </a:t>
          </a:r>
          <a:r>
            <a:rPr lang="de-DE" sz="1100">
              <a:solidFill>
                <a:schemeClr val="dk1"/>
              </a:solidFill>
              <a:effectLst/>
              <a:latin typeface="+mn-lt"/>
              <a:ea typeface="+mn-ea"/>
              <a:cs typeface="+mn-cs"/>
            </a:rPr>
            <a:t>(original value from the studies and converted values,</a:t>
          </a:r>
          <a:r>
            <a:rPr lang="de-DE" sz="1100" baseline="0">
              <a:solidFill>
                <a:schemeClr val="dk1"/>
              </a:solidFill>
              <a:effectLst/>
              <a:latin typeface="+mn-lt"/>
              <a:ea typeface="+mn-ea"/>
              <a:cs typeface="+mn-cs"/>
            </a:rPr>
            <a:t> including</a:t>
          </a:r>
          <a:r>
            <a:rPr lang="de-DE" sz="1100">
              <a:solidFill>
                <a:schemeClr val="dk1"/>
              </a:solidFill>
              <a:effectLst/>
              <a:latin typeface="+mn-lt"/>
              <a:ea typeface="+mn-ea"/>
              <a:cs typeface="+mn-cs"/>
            </a:rPr>
            <a:t> conversion factors) </a:t>
          </a:r>
        </a:p>
        <a:p>
          <a:r>
            <a:rPr lang="de-DE" sz="1100">
              <a:solidFill>
                <a:schemeClr val="dk1"/>
              </a:solidFill>
              <a:effectLst/>
              <a:latin typeface="+mn-lt"/>
              <a:ea typeface="+mn-ea"/>
              <a:cs typeface="+mn-cs"/>
            </a:rPr>
            <a:t>	- purple: Methods of valuation and assumptions for the valuation</a:t>
          </a:r>
        </a:p>
        <a:p>
          <a:r>
            <a:rPr lang="de-DE" sz="1100">
              <a:solidFill>
                <a:schemeClr val="dk1"/>
              </a:solidFill>
              <a:effectLst/>
              <a:latin typeface="+mn-lt"/>
              <a:ea typeface="+mn-ea"/>
              <a:cs typeface="+mn-cs"/>
            </a:rPr>
            <a:t>	- orange: Evaluation of the relevance of the monetary values for the generation of standard cost rates (including expert opinions)</a:t>
          </a:r>
        </a:p>
        <a:p>
          <a:pPr marL="0" marR="0" indent="0" defTabSz="914400" eaLnBrk="1" fontAlgn="auto" latinLnBrk="0" hangingPunct="1">
            <a:lnSpc>
              <a:spcPct val="100000"/>
            </a:lnSpc>
            <a:spcBef>
              <a:spcPts val="0"/>
            </a:spcBef>
            <a:spcAft>
              <a:spcPts val="0"/>
            </a:spcAft>
            <a:buClrTx/>
            <a:buSzTx/>
            <a:buFontTx/>
            <a:buNone/>
            <a:tabLst/>
            <a:defRPr/>
          </a:pPr>
          <a:r>
            <a:rPr lang="de-DE" sz="1100">
              <a:solidFill>
                <a:schemeClr val="dk1"/>
              </a:solidFill>
              <a:effectLst/>
              <a:latin typeface="+mn-lt"/>
              <a:ea typeface="+mn-ea"/>
              <a:cs typeface="+mn-cs"/>
            </a:rPr>
            <a:t>3) </a:t>
          </a:r>
          <a:r>
            <a:rPr lang="de-DE" sz="1100" b="1">
              <a:solidFill>
                <a:schemeClr val="dk1"/>
              </a:solidFill>
              <a:effectLst/>
              <a:latin typeface="+mn-lt"/>
              <a:ea typeface="+mn-ea"/>
              <a:cs typeface="+mn-cs"/>
            </a:rPr>
            <a:t>Variables</a:t>
          </a:r>
          <a:r>
            <a:rPr lang="de-DE" sz="1100" b="1" baseline="0">
              <a:solidFill>
                <a:schemeClr val="dk1"/>
              </a:solidFill>
              <a:effectLst/>
              <a:latin typeface="+mn-lt"/>
              <a:ea typeface="+mn-ea"/>
              <a:cs typeface="+mn-cs"/>
            </a:rPr>
            <a:t>:</a:t>
          </a:r>
          <a:r>
            <a:rPr lang="de-DE" sz="1100" b="1">
              <a:solidFill>
                <a:schemeClr val="dk1"/>
              </a:solidFill>
              <a:effectLst/>
              <a:latin typeface="+mn-lt"/>
              <a:ea typeface="+mn-ea"/>
              <a:cs typeface="+mn-cs"/>
            </a:rPr>
            <a:t>  </a:t>
          </a:r>
          <a:r>
            <a:rPr lang="de-DE" sz="1100" b="0">
              <a:solidFill>
                <a:schemeClr val="dk1"/>
              </a:solidFill>
              <a:effectLst/>
              <a:latin typeface="+mn-lt"/>
              <a:ea typeface="+mn-ea"/>
              <a:cs typeface="+mn-cs"/>
            </a:rPr>
            <a:t>Description of variables included in systematic review</a:t>
          </a:r>
        </a:p>
        <a:p>
          <a:pPr marL="0" marR="0" indent="0" defTabSz="914400" eaLnBrk="1" fontAlgn="auto" latinLnBrk="0" hangingPunct="1">
            <a:lnSpc>
              <a:spcPct val="100000"/>
            </a:lnSpc>
            <a:spcBef>
              <a:spcPts val="0"/>
            </a:spcBef>
            <a:spcAft>
              <a:spcPts val="0"/>
            </a:spcAft>
            <a:buClrTx/>
            <a:buSzTx/>
            <a:buFontTx/>
            <a:buNone/>
            <a:tabLst/>
            <a:defRPr/>
          </a:pPr>
          <a:r>
            <a:rPr lang="de-DE" sz="1100" b="0">
              <a:solidFill>
                <a:schemeClr val="dk1"/>
              </a:solidFill>
              <a:effectLst/>
              <a:latin typeface="+mn-lt"/>
              <a:ea typeface="+mn-ea"/>
              <a:cs typeface="+mn-cs"/>
            </a:rPr>
            <a:t>4</a:t>
          </a:r>
          <a:r>
            <a:rPr lang="de-DE" sz="1100">
              <a:solidFill>
                <a:schemeClr val="dk1"/>
              </a:solidFill>
              <a:effectLst/>
              <a:latin typeface="+mn-lt"/>
              <a:ea typeface="+mn-ea"/>
              <a:cs typeface="+mn-cs"/>
            </a:rPr>
            <a:t>) </a:t>
          </a:r>
          <a:r>
            <a:rPr lang="de-DE" sz="1100" b="1">
              <a:solidFill>
                <a:schemeClr val="dk1"/>
              </a:solidFill>
              <a:effectLst/>
              <a:latin typeface="+mn-lt"/>
              <a:ea typeface="+mn-ea"/>
              <a:cs typeface="+mn-cs"/>
            </a:rPr>
            <a:t>ES Definitions according to Common International Classification of Ecosystem Services (CICES)</a:t>
          </a:r>
          <a:endParaRPr lang="de-DE" sz="110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de-DE" sz="1100">
              <a:solidFill>
                <a:schemeClr val="dk1"/>
              </a:solidFill>
              <a:effectLst/>
              <a:latin typeface="+mn-lt"/>
              <a:ea typeface="+mn-ea"/>
              <a:cs typeface="+mn-cs"/>
            </a:rPr>
            <a:t>5) </a:t>
          </a:r>
          <a:r>
            <a:rPr lang="de-DE" sz="1100" b="1">
              <a:solidFill>
                <a:schemeClr val="dk1"/>
              </a:solidFill>
              <a:effectLst/>
              <a:latin typeface="+mn-lt"/>
              <a:ea typeface="+mn-ea"/>
              <a:cs typeface="+mn-cs"/>
            </a:rPr>
            <a:t>ES Definitions according to The Economics of Ecosystems and Biodiversity (TEEB)</a:t>
          </a:r>
        </a:p>
        <a:p>
          <a:r>
            <a:rPr lang="de-DE" sz="1100">
              <a:solidFill>
                <a:schemeClr val="dk1"/>
              </a:solidFill>
              <a:effectLst/>
              <a:latin typeface="+mn-lt"/>
              <a:ea typeface="+mn-ea"/>
              <a:cs typeface="+mn-cs"/>
            </a:rPr>
            <a:t>6) </a:t>
          </a:r>
          <a:r>
            <a:rPr lang="de-DE" sz="1100" b="1">
              <a:solidFill>
                <a:schemeClr val="dk1"/>
              </a:solidFill>
              <a:effectLst/>
              <a:latin typeface="+mn-lt"/>
              <a:ea typeface="+mn-ea"/>
              <a:cs typeface="+mn-cs"/>
            </a:rPr>
            <a:t>Conversion-indices: </a:t>
          </a:r>
          <a:r>
            <a:rPr lang="de-DE" sz="1100" b="0">
              <a:solidFill>
                <a:schemeClr val="dk1"/>
              </a:solidFill>
              <a:effectLst/>
              <a:latin typeface="+mn-lt"/>
              <a:ea typeface="+mn-ea"/>
              <a:cs typeface="+mn-cs"/>
            </a:rPr>
            <a:t>Auxiliary</a:t>
          </a:r>
          <a:r>
            <a:rPr lang="de-DE" sz="1100" b="0" baseline="0">
              <a:solidFill>
                <a:schemeClr val="dk1"/>
              </a:solidFill>
              <a:effectLst/>
              <a:latin typeface="+mn-lt"/>
              <a:ea typeface="+mn-ea"/>
              <a:cs typeface="+mn-cs"/>
            </a:rPr>
            <a:t> values used in order to convert monetary values into comparable currencies and units (conversion into Euro values with 2014 as base year)</a:t>
          </a:r>
          <a:r>
            <a:rPr lang="de-DE" sz="1100">
              <a:solidFill>
                <a:schemeClr val="dk1"/>
              </a:solidFill>
              <a:effectLst/>
              <a:latin typeface="+mn-lt"/>
              <a:ea typeface="+mn-ea"/>
              <a:cs typeface="+mn-cs"/>
            </a:rPr>
            <a:t>. The conversion factors  documented here were used in the "Master"-tab for</a:t>
          </a:r>
          <a:r>
            <a:rPr lang="de-DE" sz="1100" baseline="0">
              <a:solidFill>
                <a:schemeClr val="dk1"/>
              </a:solidFill>
              <a:effectLst/>
              <a:latin typeface="+mn-lt"/>
              <a:ea typeface="+mn-ea"/>
              <a:cs typeface="+mn-cs"/>
            </a:rPr>
            <a:t> </a:t>
          </a:r>
          <a:r>
            <a:rPr lang="de-DE" sz="1100">
              <a:solidFill>
                <a:schemeClr val="dk1"/>
              </a:solidFill>
              <a:effectLst/>
              <a:latin typeface="+mn-lt"/>
              <a:ea typeface="+mn-ea"/>
              <a:cs typeface="+mn-cs"/>
            </a:rPr>
            <a:t>making individual values for ES of different studies comparable. </a:t>
          </a:r>
        </a:p>
        <a:p>
          <a:r>
            <a:rPr lang="de-DE" sz="1100">
              <a:solidFill>
                <a:schemeClr val="dk1"/>
              </a:solidFill>
              <a:effectLst/>
              <a:latin typeface="+mn-lt"/>
              <a:ea typeface="+mn-ea"/>
              <a:cs typeface="+mn-cs"/>
            </a:rPr>
            <a:t> </a:t>
          </a:r>
        </a:p>
      </xdr:txBody>
    </xdr:sp>
    <xdr:clientData/>
  </xdr:twoCellAnchor>
  <xdr:twoCellAnchor>
    <xdr:from>
      <xdr:col>0</xdr:col>
      <xdr:colOff>0</xdr:colOff>
      <xdr:row>87</xdr:row>
      <xdr:rowOff>190499</xdr:rowOff>
    </xdr:from>
    <xdr:to>
      <xdr:col>16</xdr:col>
      <xdr:colOff>0</xdr:colOff>
      <xdr:row>102</xdr:row>
      <xdr:rowOff>38100</xdr:rowOff>
    </xdr:to>
    <xdr:sp macro="" textlink="">
      <xdr:nvSpPr>
        <xdr:cNvPr id="4" name="Textfeld 3"/>
        <xdr:cNvSpPr txBox="1"/>
      </xdr:nvSpPr>
      <xdr:spPr>
        <a:xfrm>
          <a:off x="0" y="16297274"/>
          <a:ext cx="12192000" cy="27051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100">
              <a:solidFill>
                <a:schemeClr val="dk1"/>
              </a:solidFill>
              <a:effectLst/>
              <a:latin typeface="+mn-lt"/>
              <a:ea typeface="+mn-ea"/>
              <a:cs typeface="+mn-cs"/>
            </a:rPr>
            <a:t>CBD COP 2010. Report of the tenth meeting of the Conference of the Parties to the Convention on Biological Diversity. Nagoya: 2010 Contract No.: 27.</a:t>
          </a:r>
          <a:endParaRPr lang="en-US">
            <a:effectLst/>
          </a:endParaRPr>
        </a:p>
        <a:p>
          <a:r>
            <a:rPr lang="en-US" sz="1100">
              <a:solidFill>
                <a:schemeClr val="dk1"/>
              </a:solidFill>
              <a:effectLst/>
              <a:latin typeface="+mn-lt"/>
              <a:ea typeface="+mn-ea"/>
              <a:cs typeface="+mn-cs"/>
            </a:rPr>
            <a:t/>
          </a:r>
          <a:br>
            <a:rPr lang="en-US" sz="1100">
              <a:solidFill>
                <a:schemeClr val="dk1"/>
              </a:solidFill>
              <a:effectLst/>
              <a:latin typeface="+mn-lt"/>
              <a:ea typeface="+mn-ea"/>
              <a:cs typeface="+mn-cs"/>
            </a:rPr>
          </a:br>
          <a:r>
            <a:rPr lang="en-US" sz="1100">
              <a:solidFill>
                <a:schemeClr val="dk1"/>
              </a:solidFill>
              <a:effectLst/>
              <a:latin typeface="+mn-lt"/>
              <a:ea typeface="+mn-ea"/>
              <a:cs typeface="+mn-cs"/>
            </a:rPr>
            <a:t>Johnston</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R.J., Rolfe J., Rosenberger R., Brouwer R., 2015. Benefit Transfer of Environmental and Resource Values: A Guide for Researchers and Practitioners. Springer Netherlands.</a:t>
          </a:r>
          <a:endParaRPr lang="de-DE"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Martin-Lopez B., Gomez-Baggethun E., Garcia-Llorente M., Montes C. 2014. Trade-offs across value-domains in ecosystem services assessment. </a:t>
          </a:r>
          <a:r>
            <a:rPr lang="de-DE" sz="1100">
              <a:solidFill>
                <a:schemeClr val="dk1"/>
              </a:solidFill>
              <a:effectLst/>
              <a:latin typeface="+mn-lt"/>
              <a:ea typeface="+mn-ea"/>
              <a:cs typeface="+mn-cs"/>
            </a:rPr>
            <a:t>Ecological Indicators 37: 220-228.</a:t>
          </a: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Ojea E, Loureiro ML, Alló M, Barrio M. Ecosystem Services and REDD: Estimating the Benefits of Non-Carbon Services in Worldwide Forests. World Dev</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 2016;78:246–61.</a:t>
          </a:r>
          <a:br>
            <a:rPr lang="en-US" sz="1100">
              <a:solidFill>
                <a:schemeClr val="dk1"/>
              </a:solidFill>
              <a:effectLst/>
              <a:latin typeface="+mn-lt"/>
              <a:ea typeface="+mn-ea"/>
              <a:cs typeface="+mn-cs"/>
            </a:rPr>
          </a:b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Pascual U., Muradian R., Brander L., Gómez-Baggethun E., Martín-López B., Verma M., The economics of valuing ecosystem services and biodiversity. In: Kumar P, editor. The Economics of Ecosystems and  </a:t>
          </a:r>
          <a:endParaRPr lang="en-US">
            <a:effectLst/>
          </a:endParaRPr>
        </a:p>
        <a:p>
          <a:r>
            <a:rPr lang="en-US" sz="1100">
              <a:solidFill>
                <a:schemeClr val="dk1"/>
              </a:solidFill>
              <a:effectLst/>
              <a:latin typeface="+mn-lt"/>
              <a:ea typeface="+mn-ea"/>
              <a:cs typeface="+mn-cs"/>
            </a:rPr>
            <a:t>         Biodiversity Ecological and Economic Foundations. London and Washington: Earthscan; 2010.</a:t>
          </a:r>
        </a:p>
        <a:p>
          <a:pPr marL="0" marR="0" indent="0" defTabSz="914400" eaLnBrk="1" fontAlgn="auto" latinLnBrk="0" hangingPunct="1">
            <a:lnSpc>
              <a:spcPct val="100000"/>
            </a:lnSpc>
            <a:spcBef>
              <a:spcPts val="0"/>
            </a:spcBef>
            <a:spcAft>
              <a:spcPts val="0"/>
            </a:spcAft>
            <a:buClrTx/>
            <a:buSzTx/>
            <a:buFontTx/>
            <a:buNone/>
            <a:tabLst/>
            <a:defRPr/>
          </a:pPr>
          <a:endParaRPr lang="en-US" sz="110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Schmidt S., Manceur A.M., Seppelt R., Uncertainty of monetary valued ecosystem services – value transfer functions for global mapping. PLoS One, 11 (3) 2016, pp. 1–22.</a:t>
          </a:r>
          <a:endParaRPr lang="en-US">
            <a:effectLst/>
          </a:endParaRPr>
        </a:p>
        <a:p>
          <a:pPr marL="0" marR="0" indent="0" defTabSz="914400" eaLnBrk="1" fontAlgn="auto" latinLnBrk="0" hangingPunct="1">
            <a:lnSpc>
              <a:spcPct val="100000"/>
            </a:lnSpc>
            <a:spcBef>
              <a:spcPts val="0"/>
            </a:spcBef>
            <a:spcAft>
              <a:spcPts val="0"/>
            </a:spcAft>
            <a:buClrTx/>
            <a:buSzTx/>
            <a:buFontTx/>
            <a:buNone/>
            <a:tabLst/>
            <a:defRPr/>
          </a:pPr>
          <a:endParaRPr lang="en-US" sz="110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Spash, C.L. &amp; Vatn, A., 2006. Transferring environmental value estimates: Issues and alternatives. </a:t>
          </a:r>
          <a:r>
            <a:rPr lang="de-DE" sz="1100">
              <a:solidFill>
                <a:schemeClr val="dk1"/>
              </a:solidFill>
              <a:effectLst/>
              <a:latin typeface="+mn-lt"/>
              <a:ea typeface="+mn-ea"/>
              <a:cs typeface="+mn-cs"/>
            </a:rPr>
            <a:t>Ecological Economics, 60(2), pp.379–388.</a:t>
          </a:r>
          <a:endParaRPr lang="en-US">
            <a:effectLst/>
          </a:endParaRPr>
        </a:p>
        <a:p>
          <a:pPr marL="0" marR="0" indent="0" defTabSz="914400" eaLnBrk="1" fontAlgn="auto" latinLnBrk="0" hangingPunct="1">
            <a:lnSpc>
              <a:spcPct val="100000"/>
            </a:lnSpc>
            <a:spcBef>
              <a:spcPts val="0"/>
            </a:spcBef>
            <a:spcAft>
              <a:spcPts val="0"/>
            </a:spcAft>
            <a:buClrTx/>
            <a:buSzTx/>
            <a:buFontTx/>
            <a:buNone/>
            <a:tabLst/>
            <a:defRPr/>
          </a:pPr>
          <a:endParaRPr lang="en-US" sz="110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de-DE">
            <a:effectLst/>
          </a:endParaRPr>
        </a:p>
        <a:p>
          <a:endParaRPr lang="de-DE" sz="1100">
            <a:solidFill>
              <a:schemeClr val="dk1"/>
            </a:solidFill>
            <a:effectLst/>
            <a:latin typeface="+mn-lt"/>
            <a:ea typeface="+mn-ea"/>
            <a:cs typeface="+mn-cs"/>
          </a:endParaRPr>
        </a:p>
        <a:p>
          <a:endParaRPr lang="de-DE" sz="1100"/>
        </a:p>
      </xdr:txBody>
    </xdr:sp>
    <xdr:clientData/>
  </xdr:twoCellAnchor>
  <xdr:twoCellAnchor>
    <xdr:from>
      <xdr:col>0</xdr:col>
      <xdr:colOff>0</xdr:colOff>
      <xdr:row>15</xdr:row>
      <xdr:rowOff>190499</xdr:rowOff>
    </xdr:from>
    <xdr:to>
      <xdr:col>16</xdr:col>
      <xdr:colOff>0</xdr:colOff>
      <xdr:row>24</xdr:row>
      <xdr:rowOff>0</xdr:rowOff>
    </xdr:to>
    <xdr:sp macro="" textlink="">
      <xdr:nvSpPr>
        <xdr:cNvPr id="5" name="Textfeld 4"/>
        <xdr:cNvSpPr txBox="1"/>
      </xdr:nvSpPr>
      <xdr:spPr>
        <a:xfrm>
          <a:off x="0" y="2476499"/>
          <a:ext cx="12192000" cy="15240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a:solidFill>
                <a:schemeClr val="dk1"/>
              </a:solidFill>
              <a:effectLst/>
              <a:latin typeface="+mn-lt"/>
              <a:ea typeface="+mn-ea"/>
              <a:cs typeface="+mn-cs"/>
            </a:rPr>
            <a:t>Year: 	2018</a:t>
          </a:r>
        </a:p>
        <a:p>
          <a:r>
            <a:rPr lang="de-DE" sz="1100">
              <a:solidFill>
                <a:schemeClr val="dk1"/>
              </a:solidFill>
              <a:effectLst/>
              <a:latin typeface="+mn-lt"/>
              <a:ea typeface="+mn-ea"/>
              <a:cs typeface="+mn-cs"/>
            </a:rPr>
            <a:t>Version:	1.0</a:t>
          </a:r>
        </a:p>
        <a:p>
          <a:r>
            <a:rPr lang="de-DE" sz="1100">
              <a:solidFill>
                <a:schemeClr val="dk1"/>
              </a:solidFill>
              <a:effectLst/>
              <a:latin typeface="+mn-lt"/>
              <a:ea typeface="+mn-ea"/>
              <a:cs typeface="+mn-cs"/>
            </a:rPr>
            <a:t>Date: 	31 July 2018</a:t>
          </a:r>
        </a:p>
        <a:p>
          <a:endParaRPr lang="de-DE" sz="1100">
            <a:solidFill>
              <a:schemeClr val="dk1"/>
            </a:solidFill>
            <a:effectLst/>
            <a:latin typeface="+mn-lt"/>
            <a:ea typeface="+mn-ea"/>
            <a:cs typeface="+mn-cs"/>
          </a:endParaRPr>
        </a:p>
        <a:p>
          <a:r>
            <a:rPr lang="de-DE" sz="1100" b="1">
              <a:solidFill>
                <a:schemeClr val="dk1"/>
              </a:solidFill>
              <a:effectLst/>
              <a:latin typeface="+mn-lt"/>
              <a:ea typeface="+mn-ea"/>
              <a:cs typeface="+mn-cs"/>
            </a:rPr>
            <a:t>Content of database:</a:t>
          </a:r>
          <a:r>
            <a:rPr lang="de-DE" sz="1100" b="1" baseline="0">
              <a:solidFill>
                <a:schemeClr val="dk1"/>
              </a:solidFill>
              <a:effectLst/>
              <a:latin typeface="+mn-lt"/>
              <a:ea typeface="+mn-ea"/>
              <a:cs typeface="+mn-cs"/>
            </a:rPr>
            <a:t> </a:t>
          </a:r>
          <a:br>
            <a:rPr lang="de-DE" sz="1100" b="1" baseline="0">
              <a:solidFill>
                <a:schemeClr val="dk1"/>
              </a:solidFill>
              <a:effectLst/>
              <a:latin typeface="+mn-lt"/>
              <a:ea typeface="+mn-ea"/>
              <a:cs typeface="+mn-cs"/>
            </a:rPr>
          </a:br>
          <a:r>
            <a:rPr lang="de-DE" sz="1100" b="0" baseline="0">
              <a:solidFill>
                <a:schemeClr val="dk1"/>
              </a:solidFill>
              <a:effectLst/>
              <a:latin typeface="+mn-lt"/>
              <a:ea typeface="+mn-ea"/>
              <a:cs typeface="+mn-cs"/>
            </a:rPr>
            <a:t>The database </a:t>
          </a:r>
          <a:r>
            <a:rPr lang="de-DE" sz="1100" baseline="0">
              <a:solidFill>
                <a:schemeClr val="dk1"/>
              </a:solidFill>
              <a:effectLst/>
              <a:latin typeface="+mn-lt"/>
              <a:ea typeface="+mn-ea"/>
              <a:cs typeface="+mn-cs"/>
            </a:rPr>
            <a:t>contains the results of a literature review of all monetary valuation studies available for Germany and published until 13 May 2016.</a:t>
          </a:r>
          <a:r>
            <a:rPr lang="en-US" sz="1100" baseline="0">
              <a:solidFill>
                <a:schemeClr val="dk1"/>
              </a:solidFill>
              <a:effectLst/>
              <a:latin typeface="+mn-lt"/>
              <a:ea typeface="+mn-ea"/>
              <a:cs typeface="+mn-cs"/>
            </a:rPr>
            <a:t> </a:t>
          </a:r>
          <a:r>
            <a:rPr lang="de-DE" sz="1100" baseline="0">
              <a:solidFill>
                <a:schemeClr val="dk1"/>
              </a:solidFill>
              <a:effectLst/>
              <a:latin typeface="+mn-lt"/>
              <a:ea typeface="+mn-ea"/>
              <a:cs typeface="+mn-cs"/>
            </a:rPr>
            <a:t>Based on expert consultation further literature was included for the year 2016. For monetary values of ecosystem services in tropical forests, studies identified by the literature review by Ojea et al. (2016) have been  included in the database. </a:t>
          </a:r>
        </a:p>
        <a:p>
          <a:r>
            <a:rPr lang="de-DE" sz="1100">
              <a:solidFill>
                <a:schemeClr val="dk1"/>
              </a:solidFill>
              <a:effectLst/>
              <a:latin typeface="+mn-lt"/>
              <a:ea typeface="+mn-ea"/>
              <a:cs typeface="+mn-cs"/>
            </a:rPr>
            <a:t>In total,</a:t>
          </a:r>
          <a:r>
            <a:rPr lang="de-DE" sz="1100" baseline="0">
              <a:solidFill>
                <a:schemeClr val="dk1"/>
              </a:solidFill>
              <a:effectLst/>
              <a:latin typeface="+mn-lt"/>
              <a:ea typeface="+mn-ea"/>
              <a:cs typeface="+mn-cs"/>
            </a:rPr>
            <a:t> the database contains </a:t>
          </a:r>
          <a:r>
            <a:rPr lang="de-DE" sz="1100">
              <a:solidFill>
                <a:schemeClr val="dk1"/>
              </a:solidFill>
              <a:effectLst/>
              <a:latin typeface="+mn-lt"/>
              <a:ea typeface="+mn-ea"/>
              <a:cs typeface="+mn-cs"/>
            </a:rPr>
            <a:t>277 valuation studies with 873 monetary</a:t>
          </a:r>
          <a:r>
            <a:rPr lang="de-DE" sz="1100" baseline="0">
              <a:solidFill>
                <a:schemeClr val="dk1"/>
              </a:solidFill>
              <a:effectLst/>
              <a:latin typeface="+mn-lt"/>
              <a:ea typeface="+mn-ea"/>
              <a:cs typeface="+mn-cs"/>
            </a:rPr>
            <a:t> values from Germany and tropical forest countries. </a:t>
          </a:r>
        </a:p>
        <a:p>
          <a:endParaRPr lang="de-DE" sz="1100">
            <a:solidFill>
              <a:schemeClr val="dk1"/>
            </a:solidFill>
            <a:effectLst/>
            <a:latin typeface="+mn-lt"/>
            <a:ea typeface="+mn-ea"/>
            <a:cs typeface="+mn-cs"/>
          </a:endParaRPr>
        </a:p>
        <a:p>
          <a:endParaRPr lang="de-DE" sz="1100"/>
        </a:p>
      </xdr:txBody>
    </xdr:sp>
    <xdr:clientData/>
  </xdr:twoCellAnchor>
  <xdr:twoCellAnchor>
    <xdr:from>
      <xdr:col>0</xdr:col>
      <xdr:colOff>0</xdr:colOff>
      <xdr:row>5</xdr:row>
      <xdr:rowOff>0</xdr:rowOff>
    </xdr:from>
    <xdr:to>
      <xdr:col>16</xdr:col>
      <xdr:colOff>0</xdr:colOff>
      <xdr:row>7</xdr:row>
      <xdr:rowOff>28575</xdr:rowOff>
    </xdr:to>
    <xdr:sp macro="" textlink="">
      <xdr:nvSpPr>
        <xdr:cNvPr id="6" name="Textfeld 5"/>
        <xdr:cNvSpPr txBox="1"/>
      </xdr:nvSpPr>
      <xdr:spPr>
        <a:xfrm>
          <a:off x="0" y="952500"/>
          <a:ext cx="12192000" cy="409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i="0" u="none" strike="noStrike">
              <a:solidFill>
                <a:schemeClr val="dk1"/>
              </a:solidFill>
              <a:effectLst/>
              <a:latin typeface="+mn-lt"/>
              <a:ea typeface="+mn-ea"/>
              <a:cs typeface="+mn-cs"/>
            </a:rPr>
            <a:t>Helmholtz Centre for Environmental Research - UFZ, 04318 Leipzig, Germany</a:t>
          </a:r>
          <a:r>
            <a:rPr lang="en-US"/>
            <a:t> </a:t>
          </a:r>
          <a:endParaRPr lang="de-DE" sz="1100"/>
        </a:p>
      </xdr:txBody>
    </xdr:sp>
    <xdr:clientData/>
  </xdr:twoCellAnchor>
  <xdr:twoCellAnchor>
    <xdr:from>
      <xdr:col>0</xdr:col>
      <xdr:colOff>0</xdr:colOff>
      <xdr:row>7</xdr:row>
      <xdr:rowOff>28575</xdr:rowOff>
    </xdr:from>
    <xdr:to>
      <xdr:col>16</xdr:col>
      <xdr:colOff>0</xdr:colOff>
      <xdr:row>9</xdr:row>
      <xdr:rowOff>104775</xdr:rowOff>
    </xdr:to>
    <xdr:sp macro="" textlink="">
      <xdr:nvSpPr>
        <xdr:cNvPr id="7" name="Textfeld 6"/>
        <xdr:cNvSpPr txBox="1"/>
      </xdr:nvSpPr>
      <xdr:spPr>
        <a:xfrm>
          <a:off x="0" y="1362075"/>
          <a:ext cx="12192000" cy="457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baseline="0">
              <a:solidFill>
                <a:schemeClr val="dk1"/>
              </a:solidFill>
              <a:effectLst/>
              <a:latin typeface="+mn-lt"/>
              <a:ea typeface="+mn-ea"/>
              <a:cs typeface="+mn-cs"/>
            </a:rPr>
            <a:t>Design und Management of the Database:</a:t>
          </a:r>
          <a:r>
            <a:rPr lang="en-US" sz="1100" baseline="0">
              <a:solidFill>
                <a:schemeClr val="dk1"/>
              </a:solidFill>
              <a:effectLst/>
              <a:latin typeface="+mn-lt"/>
              <a:ea typeface="+mn-ea"/>
              <a:cs typeface="+mn-cs"/>
            </a:rPr>
            <a:t> Stefan Schmidt (</a:t>
          </a:r>
          <a:r>
            <a:rPr lang="en-US" sz="1100">
              <a:solidFill>
                <a:schemeClr val="dk1"/>
              </a:solidFill>
              <a:effectLst/>
              <a:latin typeface="+mn-lt"/>
              <a:ea typeface="+mn-ea"/>
              <a:cs typeface="+mn-cs"/>
            </a:rPr>
            <a:t>stefan.schmidt@ufz.de) </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      |   </a:t>
          </a:r>
          <a:r>
            <a:rPr lang="en-US" sz="1100" baseline="0">
              <a:solidFill>
                <a:schemeClr val="dk1"/>
              </a:solidFill>
              <a:effectLst/>
              <a:latin typeface="+mn-lt"/>
              <a:ea typeface="+mn-ea"/>
              <a:cs typeface="+mn-cs"/>
            </a:rPr>
            <a:t>         </a:t>
          </a:r>
          <a:r>
            <a:rPr lang="en-US" sz="1100" b="1" baseline="0">
              <a:solidFill>
                <a:schemeClr val="dk1"/>
              </a:solidFill>
              <a:effectLst/>
              <a:latin typeface="+mn-lt"/>
              <a:ea typeface="+mn-ea"/>
              <a:cs typeface="+mn-cs"/>
            </a:rPr>
            <a:t>C</a:t>
          </a:r>
          <a:r>
            <a:rPr lang="en-US" sz="1100" b="1">
              <a:solidFill>
                <a:schemeClr val="dk1"/>
              </a:solidFill>
              <a:effectLst/>
              <a:latin typeface="+mn-lt"/>
              <a:ea typeface="+mn-ea"/>
              <a:cs typeface="+mn-cs"/>
            </a:rPr>
            <a:t>oordination:</a:t>
          </a:r>
          <a:r>
            <a:rPr lang="en-US" sz="1100">
              <a:solidFill>
                <a:schemeClr val="dk1"/>
              </a:solidFill>
              <a:effectLst/>
              <a:latin typeface="+mn-lt"/>
              <a:ea typeface="+mn-ea"/>
              <a:cs typeface="+mn-cs"/>
            </a:rPr>
            <a:t> Johannes</a:t>
          </a:r>
          <a:r>
            <a:rPr lang="en-US" sz="1100" baseline="0">
              <a:solidFill>
                <a:schemeClr val="dk1"/>
              </a:solidFill>
              <a:effectLst/>
              <a:latin typeface="+mn-lt"/>
              <a:ea typeface="+mn-ea"/>
              <a:cs typeface="+mn-cs"/>
            </a:rPr>
            <a:t> Förster (</a:t>
          </a:r>
          <a:r>
            <a:rPr lang="en-US" sz="1100">
              <a:solidFill>
                <a:schemeClr val="dk1"/>
              </a:solidFill>
              <a:effectLst/>
              <a:latin typeface="+mn-lt"/>
              <a:ea typeface="+mn-ea"/>
              <a:cs typeface="+mn-cs"/>
            </a:rPr>
            <a:t>johannes.foerster@ufz.de) </a:t>
          </a:r>
          <a:endParaRPr lang="de-DE" sz="1100">
            <a:solidFill>
              <a:schemeClr val="dk1"/>
            </a:solidFill>
            <a:effectLst/>
            <a:latin typeface="+mn-lt"/>
            <a:ea typeface="+mn-ea"/>
            <a:cs typeface="+mn-cs"/>
          </a:endParaRPr>
        </a:p>
      </xdr:txBody>
    </xdr:sp>
    <xdr:clientData/>
  </xdr:twoCellAnchor>
  <xdr:twoCellAnchor>
    <xdr:from>
      <xdr:col>0</xdr:col>
      <xdr:colOff>76200</xdr:colOff>
      <xdr:row>66</xdr:row>
      <xdr:rowOff>28575</xdr:rowOff>
    </xdr:from>
    <xdr:to>
      <xdr:col>0</xdr:col>
      <xdr:colOff>742950</xdr:colOff>
      <xdr:row>66</xdr:row>
      <xdr:rowOff>161925</xdr:rowOff>
    </xdr:to>
    <xdr:sp macro="" textlink="">
      <xdr:nvSpPr>
        <xdr:cNvPr id="8" name="Textfeld 7">
          <a:hlinkClick xmlns:r="http://schemas.openxmlformats.org/officeDocument/2006/relationships" r:id="rId1"/>
        </xdr:cNvPr>
        <xdr:cNvSpPr txBox="1"/>
      </xdr:nvSpPr>
      <xdr:spPr>
        <a:xfrm>
          <a:off x="76200" y="12030075"/>
          <a:ext cx="666750" cy="133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b="1">
            <a:solidFill>
              <a:schemeClr val="dk1"/>
            </a:solidFill>
            <a:effectLst/>
            <a:latin typeface="+mn-lt"/>
            <a:ea typeface="+mn-ea"/>
            <a:cs typeface="+mn-cs"/>
          </a:endParaRPr>
        </a:p>
      </xdr:txBody>
    </xdr:sp>
    <xdr:clientData/>
  </xdr:twoCellAnchor>
  <xdr:twoCellAnchor>
    <xdr:from>
      <xdr:col>0</xdr:col>
      <xdr:colOff>85725</xdr:colOff>
      <xdr:row>74</xdr:row>
      <xdr:rowOff>0</xdr:rowOff>
    </xdr:from>
    <xdr:to>
      <xdr:col>1</xdr:col>
      <xdr:colOff>495300</xdr:colOff>
      <xdr:row>75</xdr:row>
      <xdr:rowOff>1</xdr:rowOff>
    </xdr:to>
    <xdr:sp macro="" textlink="">
      <xdr:nvSpPr>
        <xdr:cNvPr id="9" name="Textfeld 8">
          <a:hlinkClick xmlns:r="http://schemas.openxmlformats.org/officeDocument/2006/relationships" r:id="rId2"/>
        </xdr:cNvPr>
        <xdr:cNvSpPr txBox="1"/>
      </xdr:nvSpPr>
      <xdr:spPr>
        <a:xfrm>
          <a:off x="85725" y="13525500"/>
          <a:ext cx="1171575" cy="1905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57149</xdr:colOff>
      <xdr:row>79</xdr:row>
      <xdr:rowOff>76200</xdr:rowOff>
    </xdr:from>
    <xdr:to>
      <xdr:col>1</xdr:col>
      <xdr:colOff>542924</xdr:colOff>
      <xdr:row>80</xdr:row>
      <xdr:rowOff>66674</xdr:rowOff>
    </xdr:to>
    <xdr:sp macro="" textlink="">
      <xdr:nvSpPr>
        <xdr:cNvPr id="10" name="Textfeld 9">
          <a:hlinkClick xmlns:r="http://schemas.openxmlformats.org/officeDocument/2006/relationships" r:id="rId3"/>
        </xdr:cNvPr>
        <xdr:cNvSpPr txBox="1"/>
      </xdr:nvSpPr>
      <xdr:spPr>
        <a:xfrm>
          <a:off x="57149" y="14554200"/>
          <a:ext cx="1247775" cy="1809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57150</xdr:colOff>
      <xdr:row>82</xdr:row>
      <xdr:rowOff>9522</xdr:rowOff>
    </xdr:from>
    <xdr:to>
      <xdr:col>2</xdr:col>
      <xdr:colOff>9525</xdr:colOff>
      <xdr:row>83</xdr:row>
      <xdr:rowOff>19049</xdr:rowOff>
    </xdr:to>
    <xdr:sp macro="" textlink="">
      <xdr:nvSpPr>
        <xdr:cNvPr id="11" name="Textfeld 10">
          <a:hlinkClick xmlns:r="http://schemas.openxmlformats.org/officeDocument/2006/relationships" r:id="rId4"/>
        </xdr:cNvPr>
        <xdr:cNvSpPr txBox="1"/>
      </xdr:nvSpPr>
      <xdr:spPr>
        <a:xfrm>
          <a:off x="57150" y="15059022"/>
          <a:ext cx="1476375" cy="2000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85725</xdr:colOff>
      <xdr:row>83</xdr:row>
      <xdr:rowOff>190499</xdr:rowOff>
    </xdr:from>
    <xdr:to>
      <xdr:col>2</xdr:col>
      <xdr:colOff>257175</xdr:colOff>
      <xdr:row>84</xdr:row>
      <xdr:rowOff>152401</xdr:rowOff>
    </xdr:to>
    <xdr:sp macro="" textlink="">
      <xdr:nvSpPr>
        <xdr:cNvPr id="12" name="Textfeld 11">
          <a:hlinkClick xmlns:r="http://schemas.openxmlformats.org/officeDocument/2006/relationships" r:id="rId5"/>
        </xdr:cNvPr>
        <xdr:cNvSpPr txBox="1"/>
      </xdr:nvSpPr>
      <xdr:spPr>
        <a:xfrm>
          <a:off x="85725" y="15430499"/>
          <a:ext cx="1695450" cy="1524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76200</xdr:colOff>
      <xdr:row>80</xdr:row>
      <xdr:rowOff>85723</xdr:rowOff>
    </xdr:from>
    <xdr:to>
      <xdr:col>1</xdr:col>
      <xdr:colOff>552450</xdr:colOff>
      <xdr:row>81</xdr:row>
      <xdr:rowOff>47624</xdr:rowOff>
    </xdr:to>
    <xdr:sp macro="" textlink="">
      <xdr:nvSpPr>
        <xdr:cNvPr id="13" name="Textfeld 12">
          <a:hlinkClick xmlns:r="http://schemas.openxmlformats.org/officeDocument/2006/relationships" r:id="rId6"/>
        </xdr:cNvPr>
        <xdr:cNvSpPr txBox="1"/>
      </xdr:nvSpPr>
      <xdr:spPr>
        <a:xfrm>
          <a:off x="76200" y="14754223"/>
          <a:ext cx="1238250" cy="1524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66675</xdr:colOff>
      <xdr:row>77</xdr:row>
      <xdr:rowOff>123825</xdr:rowOff>
    </xdr:from>
    <xdr:to>
      <xdr:col>1</xdr:col>
      <xdr:colOff>581025</xdr:colOff>
      <xdr:row>78</xdr:row>
      <xdr:rowOff>114300</xdr:rowOff>
    </xdr:to>
    <xdr:sp macro="" textlink="">
      <xdr:nvSpPr>
        <xdr:cNvPr id="14" name="Textfeld 13">
          <a:hlinkClick xmlns:r="http://schemas.openxmlformats.org/officeDocument/2006/relationships" r:id="rId7"/>
        </xdr:cNvPr>
        <xdr:cNvSpPr txBox="1"/>
      </xdr:nvSpPr>
      <xdr:spPr>
        <a:xfrm>
          <a:off x="66675" y="14220825"/>
          <a:ext cx="1276350" cy="1809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0</xdr:colOff>
      <xdr:row>25</xdr:row>
      <xdr:rowOff>190498</xdr:rowOff>
    </xdr:from>
    <xdr:to>
      <xdr:col>16</xdr:col>
      <xdr:colOff>0</xdr:colOff>
      <xdr:row>45</xdr:row>
      <xdr:rowOff>190499</xdr:rowOff>
    </xdr:to>
    <xdr:sp macro="" textlink="">
      <xdr:nvSpPr>
        <xdr:cNvPr id="15" name="Textfeld 14"/>
        <xdr:cNvSpPr txBox="1"/>
      </xdr:nvSpPr>
      <xdr:spPr>
        <a:xfrm>
          <a:off x="0" y="4381498"/>
          <a:ext cx="12192000" cy="38100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100">
              <a:solidFill>
                <a:schemeClr val="dk1"/>
              </a:solidFill>
              <a:effectLst/>
              <a:latin typeface="+mn-lt"/>
              <a:ea typeface="+mn-ea"/>
              <a:cs typeface="+mn-cs"/>
            </a:rPr>
            <a:t>Methodological Convention 3.0 – Further development and extension of the Methodological Convention for Estimating Environmental Costs. </a:t>
          </a:r>
        </a:p>
        <a:p>
          <a:r>
            <a:rPr lang="de-DE" sz="1100">
              <a:solidFill>
                <a:schemeClr val="dk1"/>
              </a:solidFill>
              <a:effectLst/>
              <a:latin typeface="+mn-lt"/>
              <a:ea typeface="+mn-ea"/>
              <a:cs typeface="+mn-cs"/>
            </a:rPr>
            <a:t>Expert</a:t>
          </a:r>
          <a:r>
            <a:rPr lang="de-DE" sz="1100" baseline="0">
              <a:solidFill>
                <a:schemeClr val="dk1"/>
              </a:solidFill>
              <a:effectLst/>
              <a:latin typeface="+mn-lt"/>
              <a:ea typeface="+mn-ea"/>
              <a:cs typeface="+mn-cs"/>
            </a:rPr>
            <a:t> Report</a:t>
          </a:r>
          <a:r>
            <a:rPr lang="de-DE" sz="1100">
              <a:solidFill>
                <a:schemeClr val="dk1"/>
              </a:solidFill>
              <a:effectLst/>
              <a:latin typeface="+mn-lt"/>
              <a:ea typeface="+mn-ea"/>
              <a:cs typeface="+mn-cs"/>
            </a:rPr>
            <a:t> WP 2: </a:t>
          </a:r>
        </a:p>
        <a:p>
          <a:r>
            <a:rPr lang="de-DE"/>
            <a:t>Estimating environmental costs due</a:t>
          </a:r>
          <a:r>
            <a:rPr lang="de-DE" baseline="0"/>
            <a:t> to</a:t>
          </a:r>
          <a:r>
            <a:rPr lang="de-DE"/>
            <a:t> damaging or destroying eco systems and loss of biodiversity.</a:t>
          </a:r>
          <a:endParaRPr lang="de-DE" sz="1100"/>
        </a:p>
        <a:p>
          <a:endParaRPr lang="de-DE" sz="1100"/>
        </a:p>
        <a:p>
          <a:r>
            <a:rPr lang="de-DE" sz="1100" b="1">
              <a:solidFill>
                <a:schemeClr val="dk1"/>
              </a:solidFill>
              <a:effectLst/>
              <a:latin typeface="+mn-lt"/>
              <a:ea typeface="+mn-ea"/>
              <a:cs typeface="+mn-cs"/>
            </a:rPr>
            <a:t>Disclaimer and Note on</a:t>
          </a:r>
          <a:r>
            <a:rPr lang="de-DE" sz="1100" b="1" baseline="0">
              <a:solidFill>
                <a:schemeClr val="dk1"/>
              </a:solidFill>
              <a:effectLst/>
              <a:latin typeface="+mn-lt"/>
              <a:ea typeface="+mn-ea"/>
              <a:cs typeface="+mn-cs"/>
            </a:rPr>
            <a:t> the Use of the </a:t>
          </a:r>
          <a:r>
            <a:rPr lang="de-DE" sz="1100" b="1">
              <a:solidFill>
                <a:schemeClr val="dk1"/>
              </a:solidFill>
              <a:effectLst/>
              <a:latin typeface="+mn-lt"/>
              <a:ea typeface="+mn-ea"/>
              <a:cs typeface="+mn-cs"/>
            </a:rPr>
            <a:t>Database</a:t>
          </a:r>
          <a:endParaRPr lang="de-DE" sz="1100">
            <a:solidFill>
              <a:schemeClr val="dk1"/>
            </a:solidFill>
            <a:effectLst/>
            <a:latin typeface="+mn-lt"/>
            <a:ea typeface="+mn-ea"/>
            <a:cs typeface="+mn-cs"/>
          </a:endParaRPr>
        </a:p>
        <a:p>
          <a:r>
            <a:rPr lang="de-DE" sz="1100">
              <a:solidFill>
                <a:schemeClr val="dk1"/>
              </a:solidFill>
              <a:effectLst/>
              <a:latin typeface="+mn-lt"/>
              <a:ea typeface="+mn-ea"/>
              <a:cs typeface="+mn-cs"/>
            </a:rPr>
            <a:t>When using  any information from the database</a:t>
          </a:r>
          <a:r>
            <a:rPr lang="de-DE" sz="1100" baseline="0">
              <a:solidFill>
                <a:schemeClr val="dk1"/>
              </a:solidFill>
              <a:effectLst/>
              <a:latin typeface="+mn-lt"/>
              <a:ea typeface="+mn-ea"/>
              <a:cs typeface="+mn-cs"/>
            </a:rPr>
            <a:t> in a publication, presentation or in any other public way, the suggested citation shall be used</a:t>
          </a:r>
          <a:r>
            <a:rPr lang="de-DE" sz="1100">
              <a:solidFill>
                <a:schemeClr val="dk1"/>
              </a:solidFill>
              <a:effectLst/>
              <a:latin typeface="+mn-lt"/>
              <a:ea typeface="+mn-ea"/>
              <a:cs typeface="+mn-cs"/>
            </a:rPr>
            <a:t>.</a:t>
          </a:r>
        </a:p>
        <a:p>
          <a:pPr marL="0" marR="0" indent="0" defTabSz="914400" eaLnBrk="1" fontAlgn="auto" latinLnBrk="0" hangingPunct="1">
            <a:lnSpc>
              <a:spcPct val="100000"/>
            </a:lnSpc>
            <a:spcBef>
              <a:spcPts val="0"/>
            </a:spcBef>
            <a:spcAft>
              <a:spcPts val="0"/>
            </a:spcAft>
            <a:buClrTx/>
            <a:buSzTx/>
            <a:buFontTx/>
            <a:buNone/>
            <a:tabLst/>
            <a:defRPr/>
          </a:pPr>
          <a:r>
            <a:rPr lang="de-DE" sz="1100">
              <a:solidFill>
                <a:schemeClr val="dk1"/>
              </a:solidFill>
              <a:effectLst/>
              <a:latin typeface="+mn-lt"/>
              <a:ea typeface="+mn-ea"/>
              <a:cs typeface="+mn-cs"/>
            </a:rPr>
            <a:t>The authors</a:t>
          </a:r>
          <a:r>
            <a:rPr lang="de-DE" sz="1100" baseline="0">
              <a:solidFill>
                <a:schemeClr val="dk1"/>
              </a:solidFill>
              <a:effectLst/>
              <a:latin typeface="+mn-lt"/>
              <a:ea typeface="+mn-ea"/>
              <a:cs typeface="+mn-cs"/>
            </a:rPr>
            <a:t> do not assume any liability for timeliness, accuracy and completeness of the information made available in this  database. Liability claims against the authors which refer to damages of material or immaterial nature caused by the use or non-use of the information given or by the use of faulty or incomplete information, are categorically excluded, unless the authors are to be blamed for </a:t>
          </a:r>
          <a:r>
            <a:rPr lang="de-DE" sz="1100">
              <a:solidFill>
                <a:schemeClr val="dk1"/>
              </a:solidFill>
              <a:effectLst/>
              <a:latin typeface="+mn-lt"/>
              <a:ea typeface="+mn-ea"/>
              <a:cs typeface="+mn-cs"/>
            </a:rPr>
            <a:t>gross negligence or</a:t>
          </a:r>
          <a:r>
            <a:rPr lang="de-DE" sz="1100" baseline="0">
              <a:solidFill>
                <a:schemeClr val="dk1"/>
              </a:solidFill>
              <a:effectLst/>
              <a:latin typeface="+mn-lt"/>
              <a:ea typeface="+mn-ea"/>
              <a:cs typeface="+mn-cs"/>
            </a:rPr>
            <a:t> </a:t>
          </a:r>
          <a:r>
            <a:rPr lang="de-DE" sz="1100">
              <a:solidFill>
                <a:schemeClr val="dk1"/>
              </a:solidFill>
              <a:effectLst/>
              <a:latin typeface="+mn-lt"/>
              <a:ea typeface="+mn-ea"/>
              <a:cs typeface="+mn-cs"/>
            </a:rPr>
            <a:t>wilful misconduct.</a:t>
          </a:r>
        </a:p>
        <a:p>
          <a:endParaRPr lang="de-DE" sz="1100">
            <a:solidFill>
              <a:schemeClr val="dk1"/>
            </a:solidFill>
            <a:effectLst/>
            <a:latin typeface="+mn-lt"/>
            <a:ea typeface="+mn-ea"/>
            <a:cs typeface="+mn-cs"/>
          </a:endParaRPr>
        </a:p>
        <a:p>
          <a:r>
            <a:rPr lang="de-DE" sz="1100">
              <a:solidFill>
                <a:schemeClr val="dk1"/>
              </a:solidFill>
              <a:effectLst/>
              <a:latin typeface="+mn-lt"/>
              <a:ea typeface="+mn-ea"/>
              <a:cs typeface="+mn-cs"/>
            </a:rPr>
            <a:t>The Database represents a survey of monetary</a:t>
          </a:r>
          <a:r>
            <a:rPr lang="de-DE" sz="1100" baseline="0">
              <a:solidFill>
                <a:schemeClr val="dk1"/>
              </a:solidFill>
              <a:effectLst/>
              <a:latin typeface="+mn-lt"/>
              <a:ea typeface="+mn-ea"/>
              <a:cs typeface="+mn-cs"/>
            </a:rPr>
            <a:t> </a:t>
          </a:r>
          <a:r>
            <a:rPr lang="de-DE" sz="1100">
              <a:solidFill>
                <a:schemeClr val="dk1"/>
              </a:solidFill>
              <a:effectLst/>
              <a:latin typeface="+mn-lt"/>
              <a:ea typeface="+mn-ea"/>
              <a:cs typeface="+mn-cs"/>
            </a:rPr>
            <a:t> valuation studies of changes in ecosystem services</a:t>
          </a:r>
          <a:r>
            <a:rPr lang="de-DE" sz="1100" baseline="0">
              <a:solidFill>
                <a:schemeClr val="dk1"/>
              </a:solidFill>
              <a:effectLst/>
              <a:latin typeface="+mn-lt"/>
              <a:ea typeface="+mn-ea"/>
              <a:cs typeface="+mn-cs"/>
            </a:rPr>
            <a:t> in Germany</a:t>
          </a:r>
          <a:r>
            <a:rPr lang="de-DE" sz="1100">
              <a:solidFill>
                <a:schemeClr val="dk1"/>
              </a:solidFill>
              <a:effectLst/>
              <a:latin typeface="+mn-lt"/>
              <a:ea typeface="+mn-ea"/>
              <a:cs typeface="+mn-cs"/>
            </a:rPr>
            <a:t>. The studies and values included in the</a:t>
          </a:r>
          <a:r>
            <a:rPr lang="de-DE" sz="1100" baseline="0">
              <a:solidFill>
                <a:schemeClr val="dk1"/>
              </a:solidFill>
              <a:effectLst/>
              <a:latin typeface="+mn-lt"/>
              <a:ea typeface="+mn-ea"/>
              <a:cs typeface="+mn-cs"/>
            </a:rPr>
            <a:t> database are individual cases which can either be transferred  to different contexts or regions  only to a very limited degree or cannot be transferred at all.</a:t>
          </a:r>
          <a:endParaRPr lang="de-DE" sz="1100">
            <a:solidFill>
              <a:schemeClr val="dk1"/>
            </a:solidFill>
            <a:effectLst/>
            <a:latin typeface="+mn-lt"/>
            <a:ea typeface="+mn-ea"/>
            <a:cs typeface="+mn-cs"/>
          </a:endParaRPr>
        </a:p>
        <a:p>
          <a:endParaRPr lang="de-DE" sz="1100">
            <a:solidFill>
              <a:schemeClr val="dk1"/>
            </a:solidFill>
            <a:effectLst/>
            <a:latin typeface="+mn-lt"/>
            <a:ea typeface="+mn-ea"/>
            <a:cs typeface="+mn-cs"/>
          </a:endParaRPr>
        </a:p>
        <a:p>
          <a:r>
            <a:rPr lang="de-DE" sz="1100">
              <a:solidFill>
                <a:schemeClr val="dk1"/>
              </a:solidFill>
              <a:effectLst/>
              <a:latin typeface="+mn-lt"/>
              <a:ea typeface="+mn-ea"/>
              <a:cs typeface="+mn-cs"/>
            </a:rPr>
            <a:t>When using values from the database</a:t>
          </a:r>
          <a:r>
            <a:rPr lang="de-DE" sz="1100" baseline="0">
              <a:solidFill>
                <a:schemeClr val="dk1"/>
              </a:solidFill>
              <a:effectLst/>
              <a:latin typeface="+mn-lt"/>
              <a:ea typeface="+mn-ea"/>
              <a:cs typeface="+mn-cs"/>
            </a:rPr>
            <a:t>, the original literature  in which the value is first mentioned shall be consulted and cited</a:t>
          </a:r>
          <a:r>
            <a:rPr lang="de-DE" sz="1100">
              <a:solidFill>
                <a:schemeClr val="dk1"/>
              </a:solidFill>
              <a:effectLst/>
              <a:latin typeface="+mn-lt"/>
              <a:ea typeface="+mn-ea"/>
              <a:cs typeface="+mn-cs"/>
            </a:rPr>
            <a:t>. </a:t>
          </a:r>
        </a:p>
        <a:p>
          <a:r>
            <a:rPr lang="de-DE" sz="1100">
              <a:solidFill>
                <a:schemeClr val="dk1"/>
              </a:solidFill>
              <a:effectLst/>
              <a:latin typeface="+mn-lt"/>
              <a:ea typeface="+mn-ea"/>
              <a:cs typeface="+mn-cs"/>
            </a:rPr>
            <a:t>When using values for </a:t>
          </a:r>
          <a:r>
            <a:rPr lang="de-DE" sz="1100" i="1">
              <a:solidFill>
                <a:schemeClr val="dk1"/>
              </a:solidFill>
              <a:effectLst/>
              <a:latin typeface="+mn-lt"/>
              <a:ea typeface="+mn-ea"/>
              <a:cs typeface="+mn-cs"/>
            </a:rPr>
            <a:t>Benefit Transfer</a:t>
          </a:r>
          <a:r>
            <a:rPr lang="de-DE" sz="1100">
              <a:solidFill>
                <a:schemeClr val="dk1"/>
              </a:solidFill>
              <a:effectLst/>
              <a:latin typeface="+mn-lt"/>
              <a:ea typeface="+mn-ea"/>
              <a:cs typeface="+mn-cs"/>
            </a:rPr>
            <a:t>, the appropriability of this approach for the intended scheme or aim of the analysis</a:t>
          </a:r>
          <a:r>
            <a:rPr lang="de-DE" sz="1100" baseline="0">
              <a:solidFill>
                <a:schemeClr val="dk1"/>
              </a:solidFill>
              <a:effectLst/>
              <a:latin typeface="+mn-lt"/>
              <a:ea typeface="+mn-ea"/>
              <a:cs typeface="+mn-cs"/>
            </a:rPr>
            <a:t>  should be thoroughly examined and justified</a:t>
          </a:r>
          <a:r>
            <a:rPr lang="de-DE" sz="1100">
              <a:solidFill>
                <a:schemeClr val="dk1"/>
              </a:solidFill>
              <a:effectLst/>
              <a:latin typeface="+mn-lt"/>
              <a:ea typeface="+mn-ea"/>
              <a:cs typeface="+mn-cs"/>
            </a:rPr>
            <a:t>. Helpful</a:t>
          </a:r>
          <a:r>
            <a:rPr lang="de-DE" sz="1100" baseline="0">
              <a:solidFill>
                <a:schemeClr val="dk1"/>
              </a:solidFill>
              <a:effectLst/>
              <a:latin typeface="+mn-lt"/>
              <a:ea typeface="+mn-ea"/>
              <a:cs typeface="+mn-cs"/>
            </a:rPr>
            <a:t> remarks on limits and opportunities as well as on the actual procedure of various modes of</a:t>
          </a:r>
          <a:r>
            <a:rPr lang="de-DE" sz="1100">
              <a:solidFill>
                <a:schemeClr val="dk1"/>
              </a:solidFill>
              <a:effectLst/>
              <a:latin typeface="+mn-lt"/>
              <a:ea typeface="+mn-ea"/>
              <a:cs typeface="+mn-cs"/>
            </a:rPr>
            <a:t> </a:t>
          </a:r>
          <a:r>
            <a:rPr lang="de-DE" sz="1100" i="1">
              <a:solidFill>
                <a:schemeClr val="dk1"/>
              </a:solidFill>
              <a:effectLst/>
              <a:latin typeface="+mn-lt"/>
              <a:ea typeface="+mn-ea"/>
              <a:cs typeface="+mn-cs"/>
            </a:rPr>
            <a:t>Benefit Transfer </a:t>
          </a:r>
          <a:r>
            <a:rPr lang="de-DE" sz="1100">
              <a:solidFill>
                <a:schemeClr val="dk1"/>
              </a:solidFill>
              <a:effectLst/>
              <a:latin typeface="+mn-lt"/>
              <a:ea typeface="+mn-ea"/>
              <a:cs typeface="+mn-cs"/>
            </a:rPr>
            <a:t>can be found in the literature (Schmidt et al. 2016, Johnston et al. 2015, Pascual et al. 2010; Spash und Vatn 2006).</a:t>
          </a:r>
        </a:p>
        <a:p>
          <a:endParaRPr lang="de-DE" sz="1100">
            <a:solidFill>
              <a:schemeClr val="dk1"/>
            </a:solidFill>
            <a:effectLst/>
            <a:latin typeface="+mn-lt"/>
            <a:ea typeface="+mn-ea"/>
            <a:cs typeface="+mn-cs"/>
          </a:endParaRPr>
        </a:p>
        <a:p>
          <a:r>
            <a:rPr lang="de-DE" sz="1100">
              <a:solidFill>
                <a:schemeClr val="dk1"/>
              </a:solidFill>
              <a:effectLst/>
              <a:latin typeface="+mn-lt"/>
              <a:ea typeface="+mn-ea"/>
              <a:cs typeface="+mn-cs"/>
            </a:rPr>
            <a:t>Any valuation of ecosystems and their services  should favor multi-criteria</a:t>
          </a:r>
          <a:r>
            <a:rPr lang="de-DE" sz="1100" baseline="0">
              <a:solidFill>
                <a:schemeClr val="dk1"/>
              </a:solidFill>
              <a:effectLst/>
              <a:latin typeface="+mn-lt"/>
              <a:ea typeface="+mn-ea"/>
              <a:cs typeface="+mn-cs"/>
            </a:rPr>
            <a:t> approaches that include other values besides monetary values into decisionmaking-processes</a:t>
          </a:r>
          <a:r>
            <a:rPr lang="de-DE" sz="1100">
              <a:solidFill>
                <a:schemeClr val="dk1"/>
              </a:solidFill>
              <a:effectLst/>
              <a:latin typeface="+mn-lt"/>
              <a:ea typeface="+mn-ea"/>
              <a:cs typeface="+mn-cs"/>
            </a:rPr>
            <a:t> (Martin-Lopez et al. 2014). These</a:t>
          </a:r>
          <a:r>
            <a:rPr lang="de-DE" sz="1100" baseline="0">
              <a:solidFill>
                <a:schemeClr val="dk1"/>
              </a:solidFill>
              <a:effectLst/>
              <a:latin typeface="+mn-lt"/>
              <a:ea typeface="+mn-ea"/>
              <a:cs typeface="+mn-cs"/>
            </a:rPr>
            <a:t> "other values" may be preferences with regard to the cultural and aesthetic appreciation of species, habitats and landscapes by different groups of users or stakeholders</a:t>
          </a:r>
          <a:r>
            <a:rPr lang="de-DE" sz="1100">
              <a:solidFill>
                <a:schemeClr val="dk1"/>
              </a:solidFill>
              <a:effectLst/>
              <a:latin typeface="+mn-lt"/>
              <a:ea typeface="+mn-ea"/>
              <a:cs typeface="+mn-cs"/>
            </a:rPr>
            <a:t>. Also any available</a:t>
          </a:r>
          <a:r>
            <a:rPr lang="de-DE" sz="1100" baseline="0">
              <a:solidFill>
                <a:schemeClr val="dk1"/>
              </a:solidFill>
              <a:effectLst/>
              <a:latin typeface="+mn-lt"/>
              <a:ea typeface="+mn-ea"/>
              <a:cs typeface="+mn-cs"/>
            </a:rPr>
            <a:t> </a:t>
          </a:r>
          <a:r>
            <a:rPr lang="de-DE" sz="1100">
              <a:solidFill>
                <a:schemeClr val="dk1"/>
              </a:solidFill>
              <a:effectLst/>
              <a:latin typeface="+mn-lt"/>
              <a:ea typeface="+mn-ea"/>
              <a:cs typeface="+mn-cs"/>
            </a:rPr>
            <a:t>information from nature-conservation experts should be taken into account.</a:t>
          </a:r>
        </a:p>
        <a:p>
          <a:endParaRPr lang="de-DE" sz="1100"/>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johannes.foerster@ufz.de"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unstats.un.org/unsd/envaccounting/seeaLES/egm2/Biodiveristy_BSK.pdf" TargetMode="External"/><Relationship Id="rId18" Type="http://schemas.openxmlformats.org/officeDocument/2006/relationships/hyperlink" Target="http://www.ioew.de/uploads/tx_ukioewdb/IOEW_SR_117_Bewertung_Auwald_Isarmuendung.pdf" TargetMode="External"/><Relationship Id="rId26" Type="http://schemas.openxmlformats.org/officeDocument/2006/relationships/hyperlink" Target="http://www.sciencedirect.com/science/article/pii/S092180091200122Xdoi:10.1016/j.ecolecon.2012.03.008" TargetMode="External"/><Relationship Id="rId39" Type="http://schemas.openxmlformats.org/officeDocument/2006/relationships/hyperlink" Target="http://www.sciencedirect.com/science/article/pii/S092180091200122Xdoi:10.1016/j.ecolecon.2012.03.008" TargetMode="External"/><Relationship Id="rId21" Type="http://schemas.openxmlformats.org/officeDocument/2006/relationships/hyperlink" Target="http://www.ioew.de/uploads/tx_ukioewdb/IOEW_SR_117_Bewertung_Auwald_Isarmuendung.pdf" TargetMode="External"/><Relationship Id="rId34" Type="http://schemas.openxmlformats.org/officeDocument/2006/relationships/hyperlink" Target="http://ediss.sub.uni-hamburg.de/volltexte/2007/3261/pdf/Dissertation_Kuepker.pdf" TargetMode="External"/><Relationship Id="rId42" Type="http://schemas.openxmlformats.org/officeDocument/2006/relationships/hyperlink" Target="http://www.sciencedirect.com/science/article/pii/S092180091200122Xdoi:10.1016/j.ecolecon.2012.03.008" TargetMode="External"/><Relationship Id="rId47" Type="http://schemas.openxmlformats.org/officeDocument/2006/relationships/hyperlink" Target="http://www.sciencedirect.com/science/article/pii/S092180091200122Xdoi:10.1016/j.ecolecon.2012.03.008" TargetMode="External"/><Relationship Id="rId50" Type="http://schemas.openxmlformats.org/officeDocument/2006/relationships/hyperlink" Target="http://www.sciencedirect.com/science/article/pii/S092180091200122Xdoi:10.1016/j.ecolecon.2012.03.008" TargetMode="External"/><Relationship Id="rId55" Type="http://schemas.openxmlformats.org/officeDocument/2006/relationships/hyperlink" Target="http://www.sciencedirect.com/science/article/pii/S092180091200122Xdoi:10.1016/j.ecolecon.2012.03.008" TargetMode="External"/><Relationship Id="rId63" Type="http://schemas.openxmlformats.org/officeDocument/2006/relationships/hyperlink" Target="http://www.sciencedirect.com/science/article/pii/S092180091200122Xdoi:10.1016/j.ecolecon.2012.03.008" TargetMode="External"/><Relationship Id="rId68" Type="http://schemas.openxmlformats.org/officeDocument/2006/relationships/hyperlink" Target="http://www.sciencedirect.com/science/article/pii/S092180091200122Xdoi:10.1016/j.ecolecon.2012.03.008" TargetMode="External"/><Relationship Id="rId76" Type="http://schemas.openxmlformats.org/officeDocument/2006/relationships/hyperlink" Target="https://idl-bnc.idrc.ca/dspace/bitstream/10625/16009/10/107361.pdf" TargetMode="External"/><Relationship Id="rId84" Type="http://schemas.openxmlformats.org/officeDocument/2006/relationships/hyperlink" Target="http://journals.cambridge.org/action/displayAbstract?fromPage=online&amp;aid=49769&amp;fileId=S1355770X98000072" TargetMode="External"/><Relationship Id="rId89" Type="http://schemas.openxmlformats.org/officeDocument/2006/relationships/hyperlink" Target="http://www.sciencedirect.com/science/article/pii/092180099500054D" TargetMode="External"/><Relationship Id="rId7" Type="http://schemas.openxmlformats.org/officeDocument/2006/relationships/hyperlink" Target="http://unstats.un.org/unsd/envaccounting/seeaLES/egm2/Biodiveristy_BSK.pdf" TargetMode="External"/><Relationship Id="rId71" Type="http://schemas.openxmlformats.org/officeDocument/2006/relationships/hyperlink" Target="http://www.sciencedirect.com/science/article/pii/S092180091200122Xdoi:10.1016/j.ecolecon.2012.03.008" TargetMode="External"/><Relationship Id="rId92" Type="http://schemas.openxmlformats.org/officeDocument/2006/relationships/printerSettings" Target="../printerSettings/printerSettings2.bin"/><Relationship Id="rId2" Type="http://schemas.openxmlformats.org/officeDocument/2006/relationships/hyperlink" Target="http://purl.umn.edu/98082" TargetMode="External"/><Relationship Id="rId16" Type="http://schemas.openxmlformats.org/officeDocument/2006/relationships/hyperlink" Target="https://www.researchgate.net/publication/256092920_Okosystemfunktionen_von_Flussauen_-_Analyse_und_Bewertung_von_Hochwasserretention_Nahrstoffruckhalt_Kohlenstoffvorrat_Treibhausgasemissionen_und_Habitatfunktion_Ecosystem_services_in_floodplains_-_ana" TargetMode="External"/><Relationship Id="rId29" Type="http://schemas.openxmlformats.org/officeDocument/2006/relationships/hyperlink" Target="https://www.ufz.de/export/data/global/53879_DP_15_2013_Mewes_et_al.pdf" TargetMode="External"/><Relationship Id="rId11" Type="http://schemas.openxmlformats.org/officeDocument/2006/relationships/hyperlink" Target="http://unstats.un.org/unsd/envaccounting/seeaLES/egm2/Biodiveristy_BSK.pdf" TargetMode="External"/><Relationship Id="rId24" Type="http://schemas.openxmlformats.org/officeDocument/2006/relationships/hyperlink" Target="http://www.ioew.de/uploads/tx_ukioewdb/IOEW_SR_117_Bewertung_Auwald_Isarmuendung.pdf" TargetMode="External"/><Relationship Id="rId32" Type="http://schemas.openxmlformats.org/officeDocument/2006/relationships/hyperlink" Target="http://www.bauphysik.tu-berlin.de/fileadmin/a0731/uploads/publikationen/books/FOREST_Inhalt_und_Einleitung.pdf" TargetMode="External"/><Relationship Id="rId37" Type="http://schemas.openxmlformats.org/officeDocument/2006/relationships/hyperlink" Target="https://www.bfn.de/fileadmin/MDB/documents/themen/oekonomie/dokumente/schmitt_2004_bewertung_landschaftsveraenderungen.pdf" TargetMode="External"/><Relationship Id="rId40" Type="http://schemas.openxmlformats.org/officeDocument/2006/relationships/hyperlink" Target="http://www.sciencedirect.com/science/article/pii/S092180091200122Xdoi:10.1016/j.ecolecon.2012.03.008" TargetMode="External"/><Relationship Id="rId45" Type="http://schemas.openxmlformats.org/officeDocument/2006/relationships/hyperlink" Target="http://www.sciencedirect.com/science/article/pii/S092180091200122Xdoi:10.1016/j.ecolecon.2012.03.008" TargetMode="External"/><Relationship Id="rId53" Type="http://schemas.openxmlformats.org/officeDocument/2006/relationships/hyperlink" Target="http://www.sciencedirect.com/science/article/pii/S092180091200122Xdoi:10.1016/j.ecolecon.2012.03.008" TargetMode="External"/><Relationship Id="rId58" Type="http://schemas.openxmlformats.org/officeDocument/2006/relationships/hyperlink" Target="http://www.sciencedirect.com/science/article/pii/S092180091200122Xdoi:10.1016/j.ecolecon.2012.03.008" TargetMode="External"/><Relationship Id="rId66" Type="http://schemas.openxmlformats.org/officeDocument/2006/relationships/hyperlink" Target="http://www.sciencedirect.com/science/article/pii/S092180091200122Xdoi:10.1016/j.ecolecon.2012.03.008" TargetMode="External"/><Relationship Id="rId74" Type="http://schemas.openxmlformats.org/officeDocument/2006/relationships/hyperlink" Target="http://www.sciencedirect.com/science/article/pii/S092180091200122Xdoi:10.1016/j.ecolecon.2012.03.008" TargetMode="External"/><Relationship Id="rId79" Type="http://schemas.openxmlformats.org/officeDocument/2006/relationships/hyperlink" Target="http://www.sciencedirect.com/science/article/pii/S1389934105001206" TargetMode="External"/><Relationship Id="rId87" Type="http://schemas.openxmlformats.org/officeDocument/2006/relationships/hyperlink" Target="http://www.sciencedirect.com/science/article/pii/092180099500054D" TargetMode="External"/><Relationship Id="rId5" Type="http://schemas.openxmlformats.org/officeDocument/2006/relationships/hyperlink" Target="http://unstats.un.org/unsd/envaccounting/seeaLES/egm2/Biodiveristy_BSK.pdf" TargetMode="External"/><Relationship Id="rId61" Type="http://schemas.openxmlformats.org/officeDocument/2006/relationships/hyperlink" Target="http://www.sciencedirect.com/science/article/pii/S092180091200122Xdoi:10.1016/j.ecolecon.2012.03.008" TargetMode="External"/><Relationship Id="rId82" Type="http://schemas.openxmlformats.org/officeDocument/2006/relationships/hyperlink" Target="http://www.sciencedirect.com/science/article/pii/S0921800902002240" TargetMode="External"/><Relationship Id="rId90" Type="http://schemas.openxmlformats.org/officeDocument/2006/relationships/hyperlink" Target="http://www.sciencedirect.com/science/article/pii/092180099500054D" TargetMode="External"/><Relationship Id="rId19" Type="http://schemas.openxmlformats.org/officeDocument/2006/relationships/hyperlink" Target="http://www.ioew.de/uploads/tx_ukioewdb/IOEW_SR_117_Bewertung_Auwald_Isarmuendung.pdf" TargetMode="External"/><Relationship Id="rId14" Type="http://schemas.openxmlformats.org/officeDocument/2006/relationships/hyperlink" Target="https://www.researchgate.net/publication/256092920_Okosystemfunktionen_von_Flussauen_-_Analyse_und_Bewertung_von_Hochwasserretention_Nahrstoffruckhalt_Kohlenstoffvorrat_Treibhausgasemissionen_und_Habitatfunktion_Ecosystem_services_in_floodplains_-_ana" TargetMode="External"/><Relationship Id="rId22" Type="http://schemas.openxmlformats.org/officeDocument/2006/relationships/hyperlink" Target="http://www.ioew.de/uploads/tx_ukioewdb/IOEW_SR_117_Bewertung_Auwald_Isarmuendung.pdf" TargetMode="External"/><Relationship Id="rId27" Type="http://schemas.openxmlformats.org/officeDocument/2006/relationships/hyperlink" Target="http://www.sciencedirect.com/science/article/pii/S092180091200122Xdoi:10.1016/j.ecolecon.2012.03.008" TargetMode="External"/><Relationship Id="rId30" Type="http://schemas.openxmlformats.org/officeDocument/2006/relationships/hyperlink" Target="https://www.ufz.de/export/data/global/53879_DP_15_2013_Mewes_et_al.pdf" TargetMode="External"/><Relationship Id="rId35" Type="http://schemas.openxmlformats.org/officeDocument/2006/relationships/hyperlink" Target="http://www.sciencedirect.com/science/article/pii/S092180090500253310.1016/j.ecolecon.2005.04.021" TargetMode="External"/><Relationship Id="rId43" Type="http://schemas.openxmlformats.org/officeDocument/2006/relationships/hyperlink" Target="http://www.sciencedirect.com/science/article/pii/S092180091200122Xdoi:10.1016/j.ecolecon.2012.03.008" TargetMode="External"/><Relationship Id="rId48" Type="http://schemas.openxmlformats.org/officeDocument/2006/relationships/hyperlink" Target="http://www.sciencedirect.com/science/article/pii/S092180091200122Xdoi:10.1016/j.ecolecon.2012.03.008" TargetMode="External"/><Relationship Id="rId56" Type="http://schemas.openxmlformats.org/officeDocument/2006/relationships/hyperlink" Target="http://www.sciencedirect.com/science/article/pii/S092180091200122Xdoi:10.1016/j.ecolecon.2012.03.008" TargetMode="External"/><Relationship Id="rId64" Type="http://schemas.openxmlformats.org/officeDocument/2006/relationships/hyperlink" Target="http://www.sciencedirect.com/science/article/pii/S092180091200122Xdoi:10.1016/j.ecolecon.2012.03.008" TargetMode="External"/><Relationship Id="rId69" Type="http://schemas.openxmlformats.org/officeDocument/2006/relationships/hyperlink" Target="http://www.sciencedirect.com/science/article/pii/S092180091200122Xdoi:10.1016/j.ecolecon.2012.03.008" TargetMode="External"/><Relationship Id="rId77" Type="http://schemas.openxmlformats.org/officeDocument/2006/relationships/hyperlink" Target="http://www.sciencedirect.com/science/article/pii/S1389934105001206" TargetMode="External"/><Relationship Id="rId8" Type="http://schemas.openxmlformats.org/officeDocument/2006/relationships/hyperlink" Target="http://unstats.un.org/unsd/envaccounting/seeaLES/egm2/Biodiveristy_BSK.pdf" TargetMode="External"/><Relationship Id="rId51" Type="http://schemas.openxmlformats.org/officeDocument/2006/relationships/hyperlink" Target="http://www.sciencedirect.com/science/article/pii/S092180091200122Xdoi:10.1016/j.ecolecon.2012.03.008" TargetMode="External"/><Relationship Id="rId72" Type="http://schemas.openxmlformats.org/officeDocument/2006/relationships/hyperlink" Target="http://www.sciencedirect.com/science/article/pii/S092180091200122Xdoi:10.1016/j.ecolecon.2012.03.008" TargetMode="External"/><Relationship Id="rId80" Type="http://schemas.openxmlformats.org/officeDocument/2006/relationships/hyperlink" Target="http://www.sciencedirect.com/science/article/pii/S1389934105001206" TargetMode="External"/><Relationship Id="rId85" Type="http://schemas.openxmlformats.org/officeDocument/2006/relationships/hyperlink" Target="http://journals.cambridge.org/action/displayAbstract?fromPage=online&amp;aid=49769&amp;fileId=S1355770X98000072" TargetMode="External"/><Relationship Id="rId93" Type="http://schemas.openxmlformats.org/officeDocument/2006/relationships/vmlDrawing" Target="../drawings/vmlDrawing1.vml"/><Relationship Id="rId3" Type="http://schemas.openxmlformats.org/officeDocument/2006/relationships/hyperlink" Target="http://purl.umn.edu/98082" TargetMode="External"/><Relationship Id="rId12" Type="http://schemas.openxmlformats.org/officeDocument/2006/relationships/hyperlink" Target="http://unstats.un.org/unsd/envaccounting/seeaLES/egm2/Biodiveristy_BSK.pdf" TargetMode="External"/><Relationship Id="rId17" Type="http://schemas.openxmlformats.org/officeDocument/2006/relationships/hyperlink" Target="http://www.ioew.de/uploads/tx_ukioewdb/IOEW_SR_117_Bewertung_Auwald_Isarmuendung.pdf" TargetMode="External"/><Relationship Id="rId25" Type="http://schemas.openxmlformats.org/officeDocument/2006/relationships/hyperlink" Target="http://www.ioew.de/uploads/tx_ukioewdb/IOEW_SR_117_Bewertung_Auwald_Isarmuendung.pdf" TargetMode="External"/><Relationship Id="rId33" Type="http://schemas.openxmlformats.org/officeDocument/2006/relationships/hyperlink" Target="http://www.bauphysik.tu-berlin.de/fileadmin/a0731/uploads/publikationen/books/FOREST_Inhalt_und_Einleitung.pdf" TargetMode="External"/><Relationship Id="rId38" Type="http://schemas.openxmlformats.org/officeDocument/2006/relationships/hyperlink" Target="http://www.sciencedirect.com/science/article/pii/S092180091200122Xdoi:10.1016/j.ecolecon.2012.03.008" TargetMode="External"/><Relationship Id="rId46" Type="http://schemas.openxmlformats.org/officeDocument/2006/relationships/hyperlink" Target="http://www.sciencedirect.com/science/article/pii/S092180091200122Xdoi:10.1016/j.ecolecon.2012.03.008" TargetMode="External"/><Relationship Id="rId59" Type="http://schemas.openxmlformats.org/officeDocument/2006/relationships/hyperlink" Target="http://www.sciencedirect.com/science/article/pii/S092180091200122Xdoi:10.1016/j.ecolecon.2012.03.008" TargetMode="External"/><Relationship Id="rId67" Type="http://schemas.openxmlformats.org/officeDocument/2006/relationships/hyperlink" Target="http://www.sciencedirect.com/science/article/pii/S092180091200122Xdoi:10.1016/j.ecolecon.2012.03.008" TargetMode="External"/><Relationship Id="rId20" Type="http://schemas.openxmlformats.org/officeDocument/2006/relationships/hyperlink" Target="http://www.ioew.de/uploads/tx_ukioewdb/IOEW_SR_117_Bewertung_Auwald_Isarmuendung.pdf" TargetMode="External"/><Relationship Id="rId41" Type="http://schemas.openxmlformats.org/officeDocument/2006/relationships/hyperlink" Target="http://www.sciencedirect.com/science/article/pii/S092180091200122Xdoi:10.1016/j.ecolecon.2012.03.008" TargetMode="External"/><Relationship Id="rId54" Type="http://schemas.openxmlformats.org/officeDocument/2006/relationships/hyperlink" Target="http://www.sciencedirect.com/science/article/pii/S092180091200122Xdoi:10.1016/j.ecolecon.2012.03.008" TargetMode="External"/><Relationship Id="rId62" Type="http://schemas.openxmlformats.org/officeDocument/2006/relationships/hyperlink" Target="http://www.sciencedirect.com/science/article/pii/S092180091200122Xdoi:10.1016/j.ecolecon.2012.03.008" TargetMode="External"/><Relationship Id="rId70" Type="http://schemas.openxmlformats.org/officeDocument/2006/relationships/hyperlink" Target="http://www.sciencedirect.com/science/article/pii/S092180091200122Xdoi:10.1016/j.ecolecon.2012.03.008" TargetMode="External"/><Relationship Id="rId75" Type="http://schemas.openxmlformats.org/officeDocument/2006/relationships/hyperlink" Target="http://www.sciencedirect.com/science/article/pii/S092180091200122Xdoi:10.1016/j.ecolecon.2012.03.008" TargetMode="External"/><Relationship Id="rId83" Type="http://schemas.openxmlformats.org/officeDocument/2006/relationships/hyperlink" Target="http://journals.cambridge.org/action/displayAbstract?fromPage=online&amp;aid=49769&amp;fileId=S1355770X98000072" TargetMode="External"/><Relationship Id="rId88" Type="http://schemas.openxmlformats.org/officeDocument/2006/relationships/hyperlink" Target="http://www.sciencedirect.com/science/article/pii/092180099500054D" TargetMode="External"/><Relationship Id="rId91" Type="http://schemas.openxmlformats.org/officeDocument/2006/relationships/hyperlink" Target="http://www.pnas.org/content/101/34/12579.full" TargetMode="External"/><Relationship Id="rId1" Type="http://schemas.openxmlformats.org/officeDocument/2006/relationships/hyperlink" Target="http://purl.umn.edu/98082" TargetMode="External"/><Relationship Id="rId6" Type="http://schemas.openxmlformats.org/officeDocument/2006/relationships/hyperlink" Target="http://unstats.un.org/unsd/envaccounting/seeaLES/egm2/Biodiveristy_BSK.pdf" TargetMode="External"/><Relationship Id="rId15" Type="http://schemas.openxmlformats.org/officeDocument/2006/relationships/hyperlink" Target="https://www.researchgate.net/publication/256092920_Okosystemfunktionen_von_Flussauen_-_Analyse_und_Bewertung_von_Hochwasserretention_Nahrstoffruckhalt_Kohlenstoffvorrat_Treibhausgasemissionen_und_Habitatfunktion_Ecosystem_services_in_floodplains_-_ana" TargetMode="External"/><Relationship Id="rId23" Type="http://schemas.openxmlformats.org/officeDocument/2006/relationships/hyperlink" Target="http://www.ioew.de/uploads/tx_ukioewdb/IOEW_SR_117_Bewertung_Auwald_Isarmuendung.pdf" TargetMode="External"/><Relationship Id="rId28" Type="http://schemas.openxmlformats.org/officeDocument/2006/relationships/hyperlink" Target="http://econweb.ucsd.edu/~carsonvs/papers/621.pdf" TargetMode="External"/><Relationship Id="rId36" Type="http://schemas.openxmlformats.org/officeDocument/2006/relationships/hyperlink" Target="http://le.uwpress.org/content/78/1/88.full.pdf" TargetMode="External"/><Relationship Id="rId49" Type="http://schemas.openxmlformats.org/officeDocument/2006/relationships/hyperlink" Target="http://www.sciencedirect.com/science/article/pii/S092180091200122Xdoi:10.1016/j.ecolecon.2012.03.008" TargetMode="External"/><Relationship Id="rId57" Type="http://schemas.openxmlformats.org/officeDocument/2006/relationships/hyperlink" Target="http://www.sciencedirect.com/science/article/pii/S092180091200122Xdoi:10.1016/j.ecolecon.2012.03.008" TargetMode="External"/><Relationship Id="rId10" Type="http://schemas.openxmlformats.org/officeDocument/2006/relationships/hyperlink" Target="http://unstats.un.org/unsd/envaccounting/seeaLES/egm2/Biodiveristy_BSK.pdf" TargetMode="External"/><Relationship Id="rId31" Type="http://schemas.openxmlformats.org/officeDocument/2006/relationships/hyperlink" Target="https://www.ufz.de/export/data/global/53879_DP_15_2013_Mewes_et_al.pdf" TargetMode="External"/><Relationship Id="rId44" Type="http://schemas.openxmlformats.org/officeDocument/2006/relationships/hyperlink" Target="http://www.sciencedirect.com/science/article/pii/S092180091200122Xdoi:10.1016/j.ecolecon.2012.03.008" TargetMode="External"/><Relationship Id="rId52" Type="http://schemas.openxmlformats.org/officeDocument/2006/relationships/hyperlink" Target="http://www.sciencedirect.com/science/article/pii/S092180091200122Xdoi:10.1016/j.ecolecon.2012.03.008" TargetMode="External"/><Relationship Id="rId60" Type="http://schemas.openxmlformats.org/officeDocument/2006/relationships/hyperlink" Target="http://www.sciencedirect.com/science/article/pii/S092180091200122Xdoi:10.1016/j.ecolecon.2012.03.008" TargetMode="External"/><Relationship Id="rId65" Type="http://schemas.openxmlformats.org/officeDocument/2006/relationships/hyperlink" Target="http://www.sciencedirect.com/science/article/pii/S092180091200122Xdoi:10.1016/j.ecolecon.2012.03.008" TargetMode="External"/><Relationship Id="rId73" Type="http://schemas.openxmlformats.org/officeDocument/2006/relationships/hyperlink" Target="http://www.sciencedirect.com/science/article/pii/S092180091200122Xdoi:10.1016/j.ecolecon.2012.03.008" TargetMode="External"/><Relationship Id="rId78" Type="http://schemas.openxmlformats.org/officeDocument/2006/relationships/hyperlink" Target="http://www.sciencedirect.com/science/article/pii/S1389934105001206" TargetMode="External"/><Relationship Id="rId81" Type="http://schemas.openxmlformats.org/officeDocument/2006/relationships/hyperlink" Target="http://www.sciencedirect.com/science/article/pii/S0921800902002240" TargetMode="External"/><Relationship Id="rId86" Type="http://schemas.openxmlformats.org/officeDocument/2006/relationships/hyperlink" Target="http://journals.cambridge.org/action/displayAbstract?fromPage=online&amp;aid=49769&amp;fileId=S1355770X98000072" TargetMode="External"/><Relationship Id="rId94" Type="http://schemas.openxmlformats.org/officeDocument/2006/relationships/comments" Target="../comments1.xml"/><Relationship Id="rId4" Type="http://schemas.openxmlformats.org/officeDocument/2006/relationships/hyperlink" Target="http://purl.umn.edu/98082" TargetMode="External"/><Relationship Id="rId9" Type="http://schemas.openxmlformats.org/officeDocument/2006/relationships/hyperlink" Target="http://unstats.un.org/unsd/envaccounting/seeaLES/egm2/Biodiveristy_BSK.pdf"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hyperlink" Target="http://de.statista.com/statistik/daten/studie/350573/umfrage/haushaltsgroesse-in-den-eu-laendern/" TargetMode="External"/><Relationship Id="rId7" Type="http://schemas.openxmlformats.org/officeDocument/2006/relationships/hyperlink" Target="https://www.destatis.de/DE/ZahlenFakten/GesellschaftStaat/Bevoelkerung/HaushalteFamilien/Tabellen/VorausberechnungHaushalte.htmlDatum%20Haushaltsgr&#246;&#223;e:%202015Abrufdatum:%2020.06.2016" TargetMode="External"/><Relationship Id="rId2" Type="http://schemas.openxmlformats.org/officeDocument/2006/relationships/hyperlink" Target="http://www.nakono.com/tekcarta/databank/households-average-household-size/Year:%202012Date%20accessed:%2020.06.2016" TargetMode="External"/><Relationship Id="rId1" Type="http://schemas.openxmlformats.org/officeDocument/2006/relationships/hyperlink" Target="http://de.statista.com/statistik/daten/studie/350573/umfrage/haushaltsgroesse-in-den-eu-laendern/" TargetMode="External"/><Relationship Id="rId6" Type="http://schemas.openxmlformats.org/officeDocument/2006/relationships/hyperlink" Target="http://knoema.de/MGHPS2010/households-with-periodic-survey-of-madagascar-2010Year:%202005Date%20accessed:%2020.06.2016" TargetMode="External"/><Relationship Id="rId5" Type="http://schemas.openxmlformats.org/officeDocument/2006/relationships/hyperlink" Target="http://knoema.de/MGHPS2010/households-with-periodic-survey-of-madagascar-2010Year:%202010Date%20accessed:%2020.06.2016" TargetMode="External"/><Relationship Id="rId4" Type="http://schemas.openxmlformats.org/officeDocument/2006/relationships/hyperlink" Target="http://www.nakono.com/tekcarta/databank/households-average-household-size/Year:%202012Date%20accessed:%2020.06.201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6"/>
  <sheetViews>
    <sheetView tabSelected="1" zoomScaleNormal="100" workbookViewId="0"/>
  </sheetViews>
  <sheetFormatPr baseColWidth="10" defaultColWidth="0" defaultRowHeight="15" customHeight="1" zeroHeight="1" x14ac:dyDescent="0.25"/>
  <cols>
    <col min="1" max="16" width="11.42578125" style="219" customWidth="1"/>
    <col min="17" max="18" width="0" style="219" hidden="1" customWidth="1"/>
    <col min="19" max="16384" width="11.42578125" style="219" hidden="1"/>
  </cols>
  <sheetData>
    <row r="1" spans="1:16" x14ac:dyDescent="0.25">
      <c r="A1" s="4"/>
      <c r="B1" s="4"/>
      <c r="C1" s="4"/>
      <c r="D1" s="4"/>
      <c r="E1" s="4"/>
      <c r="F1" s="4"/>
      <c r="G1" s="4"/>
      <c r="H1" s="4"/>
      <c r="I1" s="4"/>
      <c r="J1" s="4"/>
      <c r="K1" s="4"/>
      <c r="L1" s="4"/>
      <c r="M1" s="4"/>
      <c r="N1" s="4"/>
      <c r="O1" s="4"/>
      <c r="P1" s="4"/>
    </row>
    <row r="2" spans="1:16" ht="18.75" x14ac:dyDescent="0.3">
      <c r="A2" s="159" t="s">
        <v>4805</v>
      </c>
      <c r="B2" s="4"/>
      <c r="C2" s="4"/>
      <c r="D2" s="4"/>
      <c r="E2" s="4"/>
      <c r="F2" s="4"/>
      <c r="G2" s="4"/>
      <c r="H2" s="4"/>
      <c r="I2" s="4"/>
      <c r="J2" s="4"/>
      <c r="K2" s="4"/>
      <c r="L2" s="4"/>
      <c r="M2" s="4"/>
      <c r="N2" s="4"/>
      <c r="O2" s="4"/>
      <c r="P2" s="4"/>
    </row>
    <row r="3" spans="1:16" x14ac:dyDescent="0.25">
      <c r="A3" s="4" t="s">
        <v>4253</v>
      </c>
      <c r="B3" s="4"/>
      <c r="C3" s="4"/>
      <c r="D3" s="4"/>
      <c r="E3" s="4"/>
      <c r="F3" s="4"/>
      <c r="G3" s="4"/>
      <c r="H3" s="4"/>
      <c r="I3" s="4"/>
      <c r="J3" s="4"/>
      <c r="K3" s="4"/>
      <c r="L3" s="4"/>
      <c r="M3" s="4"/>
      <c r="N3" s="4"/>
      <c r="O3" s="4"/>
      <c r="P3" s="4"/>
    </row>
    <row r="4" spans="1:16" x14ac:dyDescent="0.25">
      <c r="A4" s="4"/>
      <c r="B4" s="4"/>
      <c r="C4" s="4"/>
      <c r="D4" s="4"/>
      <c r="E4" s="4"/>
      <c r="F4" s="4"/>
      <c r="G4" s="4"/>
      <c r="H4" s="4"/>
      <c r="I4" s="4"/>
      <c r="J4" s="4"/>
      <c r="K4" s="4"/>
      <c r="L4" s="4"/>
      <c r="M4" s="4"/>
      <c r="N4" s="4"/>
      <c r="O4" s="4"/>
      <c r="P4" s="4"/>
    </row>
    <row r="5" spans="1:16" x14ac:dyDescent="0.25">
      <c r="A5" s="173" t="s">
        <v>4804</v>
      </c>
      <c r="B5" s="4"/>
      <c r="C5" s="4"/>
      <c r="D5" s="4"/>
      <c r="E5" s="4"/>
      <c r="F5" s="4"/>
      <c r="G5" s="4"/>
      <c r="H5" s="4"/>
      <c r="I5" s="4"/>
      <c r="J5" s="4"/>
      <c r="K5" s="4"/>
      <c r="L5" s="4"/>
      <c r="M5" s="4"/>
      <c r="N5" s="4"/>
      <c r="O5" s="4"/>
      <c r="P5" s="4"/>
    </row>
    <row r="6" spans="1:16" x14ac:dyDescent="0.25">
      <c r="A6" s="4"/>
      <c r="B6" s="4"/>
      <c r="C6" s="4"/>
      <c r="D6" s="4"/>
      <c r="E6" s="4"/>
      <c r="F6" s="4"/>
      <c r="G6" s="4"/>
      <c r="H6" s="4"/>
      <c r="I6" s="4"/>
      <c r="J6" s="4"/>
      <c r="K6" s="4"/>
      <c r="L6" s="4"/>
      <c r="M6" s="4"/>
      <c r="N6" s="4"/>
      <c r="O6" s="4"/>
      <c r="P6" s="4"/>
    </row>
    <row r="7" spans="1:16" x14ac:dyDescent="0.25">
      <c r="A7" s="4"/>
      <c r="B7" s="4"/>
      <c r="C7" s="4"/>
      <c r="D7" s="4"/>
      <c r="E7" s="4"/>
      <c r="F7" s="4"/>
      <c r="G7" s="4"/>
      <c r="H7" s="4"/>
      <c r="I7" s="4"/>
      <c r="J7" s="4"/>
      <c r="K7" s="4"/>
      <c r="L7" s="4"/>
      <c r="M7" s="4"/>
      <c r="N7" s="4"/>
      <c r="O7" s="4"/>
      <c r="P7" s="4"/>
    </row>
    <row r="8" spans="1:16" x14ac:dyDescent="0.25">
      <c r="B8" s="4"/>
      <c r="C8" s="4"/>
      <c r="D8" s="4"/>
      <c r="E8" s="4"/>
      <c r="F8" s="4"/>
      <c r="G8" s="4"/>
      <c r="H8" s="4"/>
      <c r="I8" s="4"/>
      <c r="J8" s="4"/>
      <c r="K8" s="4"/>
      <c r="L8" s="4"/>
      <c r="M8" s="4"/>
      <c r="N8" s="4"/>
      <c r="O8" s="4"/>
      <c r="P8" s="4"/>
    </row>
    <row r="9" spans="1:16" x14ac:dyDescent="0.25">
      <c r="C9" s="4"/>
      <c r="D9" s="4"/>
      <c r="E9" s="4"/>
      <c r="F9" s="4"/>
      <c r="G9" s="4"/>
      <c r="H9" s="4"/>
      <c r="I9" s="4"/>
      <c r="J9" s="4"/>
      <c r="K9" s="4"/>
      <c r="L9" s="4"/>
      <c r="M9" s="4"/>
      <c r="N9" s="4"/>
      <c r="O9" s="4"/>
      <c r="P9" s="4"/>
    </row>
    <row r="10" spans="1:16" ht="17.25" x14ac:dyDescent="0.25">
      <c r="A10" s="162"/>
      <c r="B10" s="4"/>
      <c r="C10" s="4"/>
      <c r="D10" s="4"/>
      <c r="E10" s="4"/>
      <c r="F10" s="4"/>
      <c r="G10" s="4"/>
      <c r="H10" s="4"/>
      <c r="I10" s="4"/>
      <c r="J10" s="4"/>
      <c r="K10" s="4"/>
      <c r="L10" s="4"/>
      <c r="M10" s="4"/>
      <c r="N10" s="4"/>
      <c r="O10" s="4"/>
      <c r="P10" s="4"/>
    </row>
    <row r="11" spans="1:16" x14ac:dyDescent="0.25">
      <c r="A11" s="173" t="s">
        <v>4802</v>
      </c>
      <c r="C11" s="4"/>
      <c r="D11" s="4"/>
      <c r="E11" s="4"/>
      <c r="F11" s="4"/>
      <c r="G11" s="4"/>
      <c r="H11" s="4"/>
      <c r="I11" s="4"/>
      <c r="J11" s="4"/>
      <c r="K11" s="4"/>
      <c r="L11" s="4"/>
      <c r="M11" s="4"/>
      <c r="N11" s="4"/>
      <c r="O11" s="4"/>
      <c r="P11" s="4"/>
    </row>
    <row r="12" spans="1:16" x14ac:dyDescent="0.25">
      <c r="A12" s="393" t="s">
        <v>4803</v>
      </c>
      <c r="B12" s="173"/>
      <c r="C12" s="4"/>
      <c r="D12" s="4"/>
      <c r="E12" s="4"/>
      <c r="F12" s="4"/>
      <c r="G12" s="4"/>
      <c r="H12" s="4"/>
      <c r="I12" s="4"/>
      <c r="J12" s="4"/>
      <c r="K12" s="4"/>
      <c r="L12" s="4"/>
      <c r="M12" s="4"/>
      <c r="N12" s="4"/>
      <c r="O12" s="4"/>
      <c r="P12" s="4"/>
    </row>
    <row r="13" spans="1:16" x14ac:dyDescent="0.25">
      <c r="A13" s="393" t="s">
        <v>4806</v>
      </c>
      <c r="B13" s="173"/>
      <c r="C13" s="4"/>
      <c r="D13" s="4"/>
      <c r="E13" s="4"/>
      <c r="F13" s="4"/>
      <c r="G13" s="4"/>
      <c r="H13" s="4"/>
      <c r="I13" s="4"/>
      <c r="J13" s="4"/>
      <c r="K13" s="4"/>
      <c r="L13" s="4"/>
      <c r="M13" s="4"/>
      <c r="N13" s="4"/>
      <c r="O13" s="4"/>
      <c r="P13" s="4"/>
    </row>
    <row r="14" spans="1:16" x14ac:dyDescent="0.25">
      <c r="A14" s="4"/>
      <c r="B14" s="4"/>
      <c r="C14" s="4"/>
      <c r="D14" s="4"/>
      <c r="E14" s="4"/>
      <c r="F14" s="4"/>
      <c r="G14" s="4"/>
      <c r="H14" s="4"/>
      <c r="I14" s="4"/>
      <c r="J14" s="4"/>
      <c r="K14" s="4"/>
      <c r="L14" s="4"/>
      <c r="M14" s="4"/>
      <c r="N14" s="4"/>
      <c r="O14" s="4"/>
      <c r="P14" s="4"/>
    </row>
    <row r="15" spans="1:16" x14ac:dyDescent="0.25">
      <c r="A15" s="4"/>
      <c r="B15" s="4"/>
      <c r="C15" s="4"/>
      <c r="D15" s="4"/>
      <c r="E15" s="4"/>
      <c r="F15" s="4"/>
      <c r="G15" s="4"/>
      <c r="H15" s="4"/>
      <c r="I15" s="4"/>
      <c r="J15" s="4"/>
      <c r="K15" s="4"/>
      <c r="L15" s="4"/>
      <c r="M15" s="4"/>
      <c r="N15" s="4"/>
      <c r="O15" s="4"/>
      <c r="P15" s="4"/>
    </row>
    <row r="16" spans="1:16" x14ac:dyDescent="0.25">
      <c r="A16" s="161" t="s">
        <v>4183</v>
      </c>
      <c r="B16" s="4"/>
      <c r="C16" s="4"/>
      <c r="D16" s="4"/>
      <c r="E16" s="4"/>
      <c r="F16" s="4"/>
      <c r="G16" s="4"/>
      <c r="H16" s="4"/>
      <c r="I16" s="4"/>
      <c r="J16" s="4"/>
      <c r="K16" s="4"/>
      <c r="L16" s="4"/>
      <c r="M16" s="4"/>
      <c r="N16" s="4"/>
      <c r="O16" s="4"/>
      <c r="P16" s="4"/>
    </row>
    <row r="17" spans="1:16" x14ac:dyDescent="0.25">
      <c r="A17" s="160" t="s">
        <v>3544</v>
      </c>
      <c r="B17" s="4">
        <v>2016</v>
      </c>
      <c r="C17" s="4"/>
      <c r="D17" s="4"/>
      <c r="E17" s="4"/>
      <c r="F17" s="4"/>
      <c r="G17" s="4"/>
      <c r="H17" s="4"/>
      <c r="I17" s="4"/>
      <c r="J17" s="4"/>
      <c r="K17" s="4"/>
      <c r="L17" s="4"/>
      <c r="M17" s="4"/>
      <c r="N17" s="4"/>
      <c r="O17" s="4"/>
      <c r="P17" s="4"/>
    </row>
    <row r="18" spans="1:16" x14ac:dyDescent="0.25">
      <c r="A18" s="160" t="s">
        <v>3545</v>
      </c>
      <c r="B18" s="163" t="s">
        <v>3546</v>
      </c>
      <c r="C18" s="4"/>
      <c r="D18" s="4"/>
      <c r="E18" s="4"/>
      <c r="F18" s="4"/>
      <c r="G18" s="4"/>
      <c r="H18" s="4"/>
      <c r="I18" s="4"/>
      <c r="J18" s="4"/>
      <c r="K18" s="4"/>
      <c r="L18" s="4"/>
      <c r="M18" s="4"/>
      <c r="N18" s="4"/>
      <c r="O18" s="4"/>
      <c r="P18" s="4"/>
    </row>
    <row r="19" spans="1:16" x14ac:dyDescent="0.25">
      <c r="A19" s="160" t="s">
        <v>3547</v>
      </c>
      <c r="B19" s="164">
        <v>42628</v>
      </c>
      <c r="C19" s="4"/>
      <c r="D19" s="4"/>
      <c r="E19" s="4"/>
      <c r="F19" s="4"/>
      <c r="G19" s="4"/>
      <c r="H19" s="4"/>
      <c r="I19" s="4"/>
      <c r="J19" s="4"/>
      <c r="K19" s="4"/>
      <c r="L19" s="4"/>
      <c r="M19" s="4"/>
      <c r="N19" s="4"/>
      <c r="O19" s="4"/>
      <c r="P19" s="4"/>
    </row>
    <row r="20" spans="1:16" x14ac:dyDescent="0.25">
      <c r="A20" s="4"/>
      <c r="B20" s="4"/>
      <c r="C20" s="4"/>
      <c r="D20" s="4"/>
      <c r="E20" s="4"/>
      <c r="F20" s="4"/>
      <c r="G20" s="4"/>
      <c r="H20" s="4"/>
      <c r="I20" s="4"/>
      <c r="J20" s="4"/>
      <c r="K20" s="4"/>
      <c r="L20" s="4"/>
      <c r="M20" s="4"/>
      <c r="N20" s="4"/>
      <c r="O20" s="4"/>
      <c r="P20" s="4"/>
    </row>
    <row r="21" spans="1:16" x14ac:dyDescent="0.25">
      <c r="A21" s="4"/>
      <c r="B21" s="4"/>
      <c r="C21" s="4"/>
      <c r="D21" s="4"/>
      <c r="E21" s="4"/>
      <c r="F21" s="4"/>
      <c r="G21" s="4"/>
      <c r="H21" s="4"/>
      <c r="I21" s="4"/>
      <c r="J21" s="4"/>
      <c r="K21" s="4"/>
      <c r="L21" s="4"/>
      <c r="M21" s="4"/>
      <c r="N21" s="4"/>
      <c r="O21" s="4"/>
      <c r="P21" s="4"/>
    </row>
    <row r="22" spans="1:16" x14ac:dyDescent="0.25">
      <c r="A22" s="4"/>
      <c r="B22" s="4"/>
      <c r="C22" s="4"/>
      <c r="D22" s="4"/>
      <c r="E22" s="4"/>
      <c r="F22" s="4"/>
      <c r="G22" s="4"/>
      <c r="H22" s="4"/>
      <c r="I22" s="4"/>
      <c r="J22" s="4"/>
      <c r="K22" s="4"/>
      <c r="L22" s="4"/>
      <c r="M22" s="4"/>
      <c r="N22" s="4"/>
      <c r="O22" s="4"/>
      <c r="P22" s="4"/>
    </row>
    <row r="23" spans="1:16" x14ac:dyDescent="0.25">
      <c r="A23" s="4"/>
      <c r="B23" s="4"/>
      <c r="C23" s="4"/>
      <c r="D23" s="4"/>
      <c r="E23" s="4"/>
      <c r="F23" s="4"/>
      <c r="G23" s="4"/>
      <c r="H23" s="4"/>
      <c r="I23" s="4"/>
      <c r="J23" s="4"/>
      <c r="K23" s="4"/>
      <c r="L23" s="4"/>
      <c r="M23" s="4"/>
      <c r="N23" s="4"/>
      <c r="O23" s="4"/>
      <c r="P23" s="4"/>
    </row>
    <row r="24" spans="1:16" x14ac:dyDescent="0.25">
      <c r="A24" s="4"/>
      <c r="B24" s="4"/>
      <c r="C24" s="4"/>
      <c r="D24" s="4"/>
      <c r="E24" s="4"/>
      <c r="F24" s="4"/>
      <c r="G24" s="4"/>
      <c r="H24" s="4"/>
      <c r="I24" s="4"/>
      <c r="J24" s="4"/>
      <c r="K24" s="4"/>
      <c r="L24" s="4"/>
      <c r="M24" s="4"/>
      <c r="N24" s="4"/>
      <c r="O24" s="4"/>
      <c r="P24" s="4"/>
    </row>
    <row r="25" spans="1:16" x14ac:dyDescent="0.25">
      <c r="A25" s="172"/>
      <c r="B25" s="4"/>
      <c r="C25" s="4"/>
      <c r="D25" s="4"/>
      <c r="E25" s="4"/>
      <c r="F25" s="4"/>
      <c r="G25" s="4"/>
      <c r="H25" s="4"/>
      <c r="I25" s="4"/>
      <c r="J25" s="4"/>
      <c r="K25" s="4"/>
      <c r="L25" s="4"/>
      <c r="M25" s="4"/>
      <c r="N25" s="4"/>
      <c r="O25" s="4"/>
      <c r="P25" s="4"/>
    </row>
    <row r="26" spans="1:16" x14ac:dyDescent="0.25">
      <c r="A26" s="202" t="s">
        <v>4801</v>
      </c>
      <c r="B26" s="4"/>
      <c r="C26" s="4"/>
      <c r="D26" s="4"/>
      <c r="E26" s="4"/>
      <c r="F26" s="4"/>
      <c r="G26" s="4"/>
      <c r="H26" s="4"/>
      <c r="I26" s="4"/>
      <c r="J26" s="4"/>
      <c r="K26" s="4"/>
      <c r="L26" s="4"/>
      <c r="M26" s="4"/>
      <c r="N26" s="4"/>
      <c r="O26" s="4"/>
      <c r="P26" s="4"/>
    </row>
    <row r="27" spans="1:16" x14ac:dyDescent="0.25">
      <c r="A27" s="172"/>
      <c r="B27" s="4"/>
      <c r="C27" s="4"/>
      <c r="D27" s="4"/>
      <c r="E27" s="4"/>
      <c r="F27" s="4"/>
      <c r="G27" s="4"/>
      <c r="H27" s="4"/>
      <c r="I27" s="4"/>
      <c r="J27" s="4"/>
      <c r="K27" s="4"/>
      <c r="L27" s="4"/>
      <c r="M27" s="4"/>
      <c r="N27" s="4"/>
      <c r="O27" s="4"/>
      <c r="P27" s="4"/>
    </row>
    <row r="28" spans="1:16" x14ac:dyDescent="0.25">
      <c r="A28" s="172"/>
      <c r="B28" s="4"/>
      <c r="C28" s="4"/>
      <c r="D28" s="4"/>
      <c r="E28" s="4"/>
      <c r="F28" s="4"/>
      <c r="G28" s="4"/>
      <c r="H28" s="4"/>
      <c r="I28" s="4"/>
      <c r="J28" s="4"/>
      <c r="K28" s="4"/>
      <c r="L28" s="4"/>
      <c r="M28" s="4"/>
      <c r="N28" s="4"/>
      <c r="O28" s="4"/>
      <c r="P28" s="4"/>
    </row>
    <row r="29" spans="1:16" x14ac:dyDescent="0.25">
      <c r="A29" s="172"/>
      <c r="B29" s="4"/>
      <c r="C29" s="4"/>
      <c r="D29" s="4"/>
      <c r="E29" s="4"/>
      <c r="F29" s="4"/>
      <c r="G29" s="4"/>
      <c r="H29" s="4"/>
      <c r="I29" s="4"/>
      <c r="J29" s="4"/>
      <c r="K29" s="4"/>
      <c r="L29" s="4"/>
      <c r="M29" s="4"/>
      <c r="N29" s="4"/>
      <c r="O29" s="4"/>
      <c r="P29" s="4"/>
    </row>
    <row r="30" spans="1:16" x14ac:dyDescent="0.25">
      <c r="A30" s="172"/>
      <c r="B30" s="4"/>
      <c r="C30" s="4"/>
      <c r="D30" s="4"/>
      <c r="E30" s="4"/>
      <c r="F30" s="4"/>
      <c r="G30" s="4"/>
      <c r="H30" s="4"/>
      <c r="I30" s="4"/>
      <c r="J30" s="4"/>
      <c r="K30" s="4"/>
      <c r="L30" s="4"/>
      <c r="M30" s="4"/>
      <c r="N30" s="4"/>
      <c r="O30" s="4"/>
      <c r="P30" s="4"/>
    </row>
    <row r="31" spans="1:16" x14ac:dyDescent="0.25">
      <c r="A31" s="172"/>
      <c r="B31" s="4"/>
      <c r="C31" s="4"/>
      <c r="D31" s="4"/>
      <c r="E31" s="4"/>
      <c r="F31" s="4"/>
      <c r="G31" s="4"/>
      <c r="H31" s="4"/>
      <c r="I31" s="4"/>
      <c r="J31" s="4"/>
      <c r="K31" s="4"/>
      <c r="L31" s="4"/>
      <c r="M31" s="4"/>
      <c r="N31" s="4"/>
      <c r="O31" s="4"/>
      <c r="P31" s="4"/>
    </row>
    <row r="32" spans="1:16" x14ac:dyDescent="0.25">
      <c r="A32" s="172"/>
      <c r="B32" s="4"/>
      <c r="C32" s="4"/>
      <c r="D32" s="4"/>
      <c r="E32" s="4"/>
      <c r="F32" s="4"/>
      <c r="G32" s="4"/>
      <c r="H32" s="4"/>
      <c r="I32" s="4"/>
      <c r="J32" s="4"/>
      <c r="K32" s="4"/>
      <c r="L32" s="4"/>
      <c r="M32" s="4"/>
      <c r="N32" s="4"/>
      <c r="O32" s="4"/>
      <c r="P32" s="4"/>
    </row>
    <row r="33" spans="1:16" x14ac:dyDescent="0.25">
      <c r="A33" s="172"/>
      <c r="B33" s="4"/>
      <c r="C33" s="4"/>
      <c r="D33" s="4"/>
      <c r="E33" s="4"/>
      <c r="F33" s="4"/>
      <c r="G33" s="4"/>
      <c r="H33" s="4"/>
      <c r="I33" s="4"/>
      <c r="J33" s="4"/>
      <c r="K33" s="4"/>
      <c r="L33" s="4"/>
      <c r="M33" s="4"/>
      <c r="N33" s="4"/>
      <c r="O33" s="4"/>
      <c r="P33" s="4"/>
    </row>
    <row r="34" spans="1:16" x14ac:dyDescent="0.25">
      <c r="A34" s="172"/>
      <c r="B34" s="4"/>
      <c r="C34" s="4"/>
      <c r="D34" s="4"/>
      <c r="E34" s="4"/>
      <c r="F34" s="4"/>
      <c r="G34" s="4"/>
      <c r="H34" s="4"/>
      <c r="I34" s="4"/>
      <c r="J34" s="4"/>
      <c r="K34" s="4"/>
      <c r="L34" s="4"/>
      <c r="M34" s="4"/>
      <c r="N34" s="4"/>
      <c r="O34" s="4"/>
      <c r="P34" s="4"/>
    </row>
    <row r="35" spans="1:16" x14ac:dyDescent="0.25">
      <c r="A35" s="172"/>
      <c r="B35" s="4"/>
      <c r="C35" s="4"/>
      <c r="D35" s="4"/>
      <c r="E35" s="4"/>
      <c r="F35" s="4"/>
      <c r="G35" s="4"/>
      <c r="H35" s="4"/>
      <c r="I35" s="4"/>
      <c r="J35" s="4"/>
      <c r="K35" s="4"/>
      <c r="L35" s="4"/>
      <c r="M35" s="4"/>
      <c r="N35" s="4"/>
      <c r="O35" s="4"/>
      <c r="P35" s="4"/>
    </row>
    <row r="36" spans="1:16" x14ac:dyDescent="0.25">
      <c r="A36" s="172"/>
      <c r="B36" s="4"/>
      <c r="C36" s="4"/>
      <c r="D36" s="4"/>
      <c r="E36" s="4"/>
      <c r="F36" s="4"/>
      <c r="G36" s="4"/>
      <c r="H36" s="4"/>
      <c r="I36" s="4"/>
      <c r="J36" s="4"/>
      <c r="K36" s="4"/>
      <c r="L36" s="4"/>
      <c r="M36" s="4"/>
      <c r="N36" s="4"/>
      <c r="O36" s="4"/>
      <c r="P36" s="4"/>
    </row>
    <row r="37" spans="1:16" x14ac:dyDescent="0.25">
      <c r="A37" s="172"/>
      <c r="B37" s="4"/>
      <c r="C37" s="4"/>
      <c r="D37" s="4"/>
      <c r="E37" s="4"/>
      <c r="F37" s="4"/>
      <c r="G37" s="4"/>
      <c r="H37" s="4"/>
      <c r="I37" s="4"/>
      <c r="J37" s="4"/>
      <c r="K37" s="4"/>
      <c r="L37" s="4"/>
      <c r="M37" s="4"/>
      <c r="N37" s="4"/>
      <c r="O37" s="4"/>
      <c r="P37" s="4"/>
    </row>
    <row r="38" spans="1:16" x14ac:dyDescent="0.25">
      <c r="A38" s="172"/>
      <c r="B38" s="4"/>
      <c r="C38" s="4"/>
      <c r="D38" s="4"/>
      <c r="E38" s="4"/>
      <c r="F38" s="4"/>
      <c r="G38" s="4"/>
      <c r="H38" s="4"/>
      <c r="I38" s="4"/>
      <c r="J38" s="4"/>
      <c r="K38" s="4"/>
      <c r="L38" s="4"/>
      <c r="M38" s="4"/>
      <c r="N38" s="4"/>
      <c r="O38" s="4"/>
      <c r="P38" s="4"/>
    </row>
    <row r="39" spans="1:16" x14ac:dyDescent="0.25">
      <c r="A39" s="172"/>
      <c r="B39" s="4"/>
      <c r="C39" s="4"/>
      <c r="D39" s="4"/>
      <c r="E39" s="4"/>
      <c r="F39" s="4"/>
      <c r="G39" s="4"/>
      <c r="H39" s="4"/>
      <c r="I39" s="4"/>
      <c r="J39" s="4"/>
      <c r="K39" s="4"/>
      <c r="L39" s="4"/>
      <c r="M39" s="4"/>
      <c r="N39" s="4"/>
      <c r="O39" s="4"/>
      <c r="P39" s="4"/>
    </row>
    <row r="40" spans="1:16" x14ac:dyDescent="0.25">
      <c r="A40" s="172"/>
      <c r="B40" s="4"/>
      <c r="C40" s="4"/>
      <c r="D40" s="4"/>
      <c r="E40" s="4"/>
      <c r="F40" s="4"/>
      <c r="G40" s="4"/>
      <c r="H40" s="4"/>
      <c r="I40" s="4"/>
      <c r="J40" s="4"/>
      <c r="K40" s="4"/>
      <c r="L40" s="4"/>
      <c r="M40" s="4"/>
      <c r="N40" s="4"/>
      <c r="O40" s="4"/>
      <c r="P40" s="4"/>
    </row>
    <row r="41" spans="1:16" x14ac:dyDescent="0.25">
      <c r="A41" s="172"/>
      <c r="B41" s="4"/>
      <c r="C41" s="4"/>
      <c r="D41" s="4"/>
      <c r="E41" s="4"/>
      <c r="F41" s="4"/>
      <c r="G41" s="4"/>
      <c r="H41" s="4"/>
      <c r="I41" s="4"/>
      <c r="J41" s="4"/>
      <c r="K41" s="4"/>
      <c r="L41" s="4"/>
      <c r="M41" s="4"/>
      <c r="N41" s="4"/>
      <c r="O41" s="4"/>
      <c r="P41" s="4"/>
    </row>
    <row r="42" spans="1:16" x14ac:dyDescent="0.25">
      <c r="A42" s="172"/>
      <c r="B42" s="4"/>
      <c r="C42" s="4"/>
      <c r="D42" s="4"/>
      <c r="E42" s="4"/>
      <c r="F42" s="4"/>
      <c r="G42" s="4"/>
      <c r="H42" s="4"/>
      <c r="I42" s="4"/>
      <c r="J42" s="4"/>
      <c r="K42" s="4"/>
      <c r="L42" s="4"/>
      <c r="M42" s="4"/>
      <c r="N42" s="4"/>
      <c r="O42" s="4"/>
      <c r="P42" s="4"/>
    </row>
    <row r="43" spans="1:16" x14ac:dyDescent="0.25">
      <c r="A43" s="172"/>
      <c r="B43" s="4"/>
      <c r="C43" s="4"/>
      <c r="D43" s="4"/>
      <c r="E43" s="4"/>
      <c r="F43" s="4"/>
      <c r="G43" s="4"/>
      <c r="H43" s="4"/>
      <c r="I43" s="4"/>
      <c r="J43" s="4"/>
      <c r="K43" s="4"/>
      <c r="L43" s="4"/>
      <c r="M43" s="4"/>
      <c r="N43" s="4"/>
      <c r="O43" s="4"/>
      <c r="P43" s="4"/>
    </row>
    <row r="44" spans="1:16" x14ac:dyDescent="0.25">
      <c r="A44" s="172"/>
      <c r="B44" s="4"/>
      <c r="C44" s="4"/>
      <c r="D44" s="4"/>
      <c r="E44" s="4"/>
      <c r="F44" s="4"/>
      <c r="G44" s="4"/>
      <c r="H44" s="4"/>
      <c r="I44" s="4"/>
      <c r="J44" s="4"/>
      <c r="K44" s="4"/>
      <c r="L44" s="4"/>
      <c r="M44" s="4"/>
      <c r="N44" s="4"/>
      <c r="O44" s="4"/>
      <c r="P44" s="4"/>
    </row>
    <row r="45" spans="1:16" x14ac:dyDescent="0.25">
      <c r="A45" s="172"/>
      <c r="B45" s="4"/>
      <c r="C45" s="4"/>
      <c r="D45" s="4"/>
      <c r="E45" s="4"/>
      <c r="F45" s="4"/>
      <c r="G45" s="4"/>
      <c r="H45" s="4"/>
      <c r="I45" s="4"/>
      <c r="J45" s="4"/>
      <c r="K45" s="4"/>
      <c r="L45" s="4"/>
      <c r="M45" s="4"/>
      <c r="N45" s="4"/>
      <c r="O45" s="4"/>
      <c r="P45" s="4"/>
    </row>
    <row r="46" spans="1:16" x14ac:dyDescent="0.25">
      <c r="A46" s="172"/>
      <c r="B46" s="4"/>
      <c r="C46" s="4"/>
      <c r="D46" s="4"/>
      <c r="E46" s="4"/>
      <c r="F46" s="4"/>
      <c r="G46" s="4"/>
      <c r="H46" s="4"/>
      <c r="I46" s="4"/>
      <c r="J46" s="4"/>
      <c r="K46" s="4"/>
      <c r="L46" s="4"/>
      <c r="M46" s="4"/>
      <c r="N46" s="4"/>
      <c r="O46" s="4"/>
      <c r="P46" s="4"/>
    </row>
    <row r="47" spans="1:16" x14ac:dyDescent="0.25">
      <c r="A47" s="172"/>
      <c r="B47" s="4"/>
      <c r="C47" s="4"/>
      <c r="D47" s="4"/>
      <c r="E47" s="4"/>
      <c r="F47" s="4"/>
      <c r="G47" s="4"/>
      <c r="H47" s="4"/>
      <c r="I47" s="4"/>
      <c r="J47" s="4"/>
      <c r="K47" s="4"/>
      <c r="L47" s="4"/>
      <c r="M47" s="4"/>
      <c r="N47" s="4"/>
      <c r="O47" s="4"/>
      <c r="P47" s="4"/>
    </row>
    <row r="48" spans="1:16" x14ac:dyDescent="0.25">
      <c r="A48" s="161" t="s">
        <v>4254</v>
      </c>
      <c r="B48" s="4"/>
      <c r="C48" s="4"/>
      <c r="D48" s="4"/>
      <c r="E48" s="4"/>
      <c r="F48" s="4"/>
      <c r="G48" s="4"/>
      <c r="H48" s="4"/>
      <c r="I48" s="4"/>
      <c r="J48" s="4"/>
      <c r="K48" s="4"/>
      <c r="L48" s="4"/>
      <c r="M48" s="4"/>
      <c r="N48" s="4"/>
      <c r="O48" s="4"/>
      <c r="P48" s="4"/>
    </row>
    <row r="49" spans="1:18" x14ac:dyDescent="0.25">
      <c r="A49" s="4"/>
      <c r="B49" s="4"/>
      <c r="C49" s="4"/>
      <c r="D49" s="4"/>
      <c r="E49" s="4"/>
      <c r="F49" s="4"/>
      <c r="G49" s="4"/>
      <c r="H49" s="4"/>
      <c r="I49" s="4"/>
      <c r="J49" s="4"/>
      <c r="K49" s="4"/>
      <c r="L49" s="4"/>
      <c r="M49" s="4"/>
      <c r="N49" s="4"/>
      <c r="O49" s="4"/>
      <c r="P49" s="4"/>
    </row>
    <row r="50" spans="1:18" x14ac:dyDescent="0.25">
      <c r="A50" s="4"/>
      <c r="B50" s="4"/>
      <c r="C50" s="4"/>
      <c r="D50" s="4"/>
      <c r="E50" s="4"/>
      <c r="F50" s="4"/>
      <c r="G50" s="4"/>
      <c r="H50" s="4"/>
      <c r="I50" s="4"/>
      <c r="J50" s="4"/>
      <c r="K50" s="4"/>
      <c r="L50" s="4"/>
      <c r="M50" s="4"/>
      <c r="N50" s="4"/>
      <c r="O50" s="4"/>
      <c r="P50" s="4"/>
    </row>
    <row r="51" spans="1:18" x14ac:dyDescent="0.25">
      <c r="A51" s="4"/>
      <c r="B51" s="4"/>
      <c r="C51" s="4"/>
      <c r="D51" s="4"/>
      <c r="E51" s="4"/>
      <c r="F51" s="4"/>
      <c r="G51" s="4"/>
      <c r="H51" s="4"/>
      <c r="I51" s="4"/>
      <c r="J51" s="4"/>
      <c r="K51" s="4"/>
      <c r="L51" s="4"/>
      <c r="M51" s="4"/>
      <c r="N51" s="4"/>
      <c r="O51" s="4"/>
      <c r="P51" s="4"/>
    </row>
    <row r="52" spans="1:18" ht="15" customHeight="1" x14ac:dyDescent="0.25">
      <c r="A52" s="4"/>
      <c r="B52" s="4"/>
      <c r="C52" s="4"/>
      <c r="D52" s="4"/>
      <c r="E52" s="4"/>
      <c r="F52" s="4"/>
      <c r="G52" s="4"/>
      <c r="H52" s="4"/>
      <c r="I52" s="4"/>
      <c r="J52" s="4"/>
      <c r="K52" s="4"/>
      <c r="L52" s="4"/>
      <c r="M52" s="4"/>
      <c r="N52" s="4"/>
      <c r="O52" s="4"/>
      <c r="P52" s="4"/>
    </row>
    <row r="53" spans="1:18" ht="15" customHeight="1" x14ac:dyDescent="0.25">
      <c r="A53" s="4"/>
      <c r="B53" s="4"/>
      <c r="C53" s="4"/>
      <c r="D53" s="4"/>
      <c r="E53" s="4"/>
      <c r="F53" s="4"/>
      <c r="G53" s="4"/>
      <c r="H53" s="4"/>
      <c r="I53" s="4"/>
      <c r="J53" s="4"/>
      <c r="K53" s="4"/>
      <c r="L53" s="4"/>
      <c r="M53" s="4"/>
      <c r="N53" s="4"/>
      <c r="O53" s="4"/>
      <c r="P53" s="4"/>
    </row>
    <row r="54" spans="1:18" ht="15" customHeight="1" x14ac:dyDescent="0.25">
      <c r="A54" s="4"/>
      <c r="B54" s="4"/>
      <c r="C54" s="4"/>
      <c r="D54" s="4"/>
      <c r="E54" s="4"/>
      <c r="F54" s="4"/>
      <c r="G54" s="4"/>
      <c r="H54" s="4"/>
      <c r="I54" s="4"/>
      <c r="J54" s="4"/>
      <c r="K54" s="4"/>
      <c r="L54" s="4"/>
      <c r="M54" s="4"/>
      <c r="N54" s="4"/>
      <c r="O54" s="4"/>
      <c r="P54" s="4"/>
      <c r="R54" s="2" t="s">
        <v>490</v>
      </c>
    </row>
    <row r="55" spans="1:18" ht="15" customHeight="1" x14ac:dyDescent="0.25">
      <c r="A55" s="4"/>
      <c r="B55" s="4"/>
      <c r="C55" s="4"/>
      <c r="D55" s="4"/>
      <c r="E55" s="4"/>
      <c r="F55" s="4"/>
      <c r="G55" s="4"/>
      <c r="H55" s="4"/>
      <c r="I55" s="4"/>
      <c r="J55" s="4"/>
      <c r="K55" s="4"/>
      <c r="L55" s="4"/>
      <c r="M55" s="4"/>
      <c r="N55" s="4"/>
      <c r="O55" s="4"/>
      <c r="P55" s="4"/>
    </row>
    <row r="56" spans="1:18" ht="15" customHeight="1" x14ac:dyDescent="0.25">
      <c r="A56" s="4"/>
      <c r="B56" s="4"/>
      <c r="C56" s="4"/>
      <c r="D56" s="4"/>
      <c r="E56" s="4"/>
      <c r="F56" s="4"/>
      <c r="G56" s="4"/>
      <c r="H56" s="4"/>
      <c r="I56" s="4"/>
      <c r="J56" s="4"/>
      <c r="K56" s="4"/>
      <c r="L56" s="4"/>
      <c r="M56" s="4"/>
      <c r="N56" s="4"/>
      <c r="O56" s="4"/>
      <c r="P56" s="4"/>
    </row>
    <row r="57" spans="1:18" ht="15" customHeight="1" x14ac:dyDescent="0.25">
      <c r="A57" s="4"/>
      <c r="B57" s="4"/>
      <c r="C57" s="4"/>
      <c r="D57" s="4"/>
      <c r="E57" s="4"/>
      <c r="F57" s="4"/>
      <c r="G57" s="4"/>
      <c r="H57" s="4"/>
      <c r="I57" s="4"/>
      <c r="J57" s="4"/>
      <c r="K57" s="4"/>
      <c r="L57" s="4"/>
      <c r="M57" s="4"/>
      <c r="N57" s="4"/>
      <c r="O57" s="4"/>
      <c r="P57" s="4"/>
    </row>
    <row r="58" spans="1:18" ht="15" customHeight="1" x14ac:dyDescent="0.25">
      <c r="A58" s="4"/>
      <c r="B58" s="4"/>
      <c r="C58" s="4"/>
      <c r="D58" s="4"/>
      <c r="E58" s="4"/>
      <c r="F58" s="4"/>
      <c r="G58" s="4"/>
      <c r="H58" s="4"/>
      <c r="I58" s="4"/>
      <c r="J58" s="4"/>
      <c r="K58" s="4"/>
      <c r="L58" s="4"/>
      <c r="M58" s="4"/>
      <c r="N58" s="4"/>
      <c r="O58" s="4"/>
      <c r="P58" s="4"/>
    </row>
    <row r="59" spans="1:18" ht="15" customHeight="1" x14ac:dyDescent="0.25">
      <c r="A59" s="4"/>
      <c r="B59" s="4"/>
      <c r="C59" s="4"/>
      <c r="D59" s="4"/>
      <c r="E59" s="4"/>
      <c r="F59" s="4"/>
      <c r="G59" s="4"/>
      <c r="H59" s="4"/>
      <c r="I59" s="4"/>
      <c r="J59" s="4"/>
      <c r="K59" s="4"/>
      <c r="L59" s="4"/>
      <c r="M59" s="4"/>
      <c r="N59" s="4"/>
      <c r="O59" s="4"/>
      <c r="P59" s="4"/>
    </row>
    <row r="60" spans="1:18" ht="15" customHeight="1" x14ac:dyDescent="0.25">
      <c r="A60" s="4"/>
      <c r="B60" s="4"/>
      <c r="C60" s="4"/>
      <c r="D60" s="4"/>
      <c r="E60" s="4"/>
      <c r="F60" s="4"/>
      <c r="G60" s="4"/>
      <c r="H60" s="4"/>
      <c r="I60" s="4"/>
      <c r="J60" s="4"/>
      <c r="K60" s="4"/>
      <c r="L60" s="4"/>
      <c r="M60" s="4"/>
      <c r="N60" s="4"/>
      <c r="O60" s="4"/>
      <c r="P60" s="4"/>
    </row>
    <row r="61" spans="1:18" ht="15" customHeight="1" x14ac:dyDescent="0.25">
      <c r="A61" s="4"/>
      <c r="B61" s="4"/>
      <c r="C61" s="4"/>
      <c r="D61" s="4"/>
      <c r="E61" s="4"/>
      <c r="F61" s="4"/>
      <c r="G61" s="4"/>
      <c r="H61" s="4"/>
      <c r="I61" s="4"/>
      <c r="J61" s="4"/>
      <c r="K61" s="4"/>
      <c r="L61" s="4"/>
      <c r="M61" s="4"/>
      <c r="N61" s="4"/>
      <c r="O61" s="4"/>
      <c r="P61" s="4"/>
    </row>
    <row r="62" spans="1:18" ht="15" customHeight="1" x14ac:dyDescent="0.25">
      <c r="A62" s="4"/>
      <c r="B62" s="4"/>
      <c r="C62" s="4"/>
      <c r="D62" s="4"/>
      <c r="E62" s="4"/>
      <c r="F62" s="4"/>
      <c r="G62" s="4"/>
      <c r="H62" s="4"/>
      <c r="I62" s="4"/>
      <c r="J62" s="4"/>
      <c r="K62" s="4"/>
      <c r="L62" s="4"/>
      <c r="M62" s="4"/>
      <c r="N62" s="4"/>
      <c r="O62" s="4"/>
      <c r="P62" s="4"/>
    </row>
    <row r="63" spans="1:18" ht="15" customHeight="1" x14ac:dyDescent="0.25">
      <c r="A63" s="4"/>
      <c r="B63" s="4"/>
      <c r="C63" s="4"/>
      <c r="D63" s="4"/>
      <c r="E63" s="4"/>
      <c r="F63" s="4"/>
      <c r="G63" s="4"/>
      <c r="H63" s="4"/>
      <c r="I63" s="4"/>
      <c r="J63" s="4"/>
      <c r="K63" s="4"/>
      <c r="L63" s="4"/>
      <c r="M63" s="4"/>
      <c r="N63" s="4"/>
      <c r="O63" s="4"/>
      <c r="P63" s="4"/>
    </row>
    <row r="64" spans="1:18" ht="15" customHeight="1" x14ac:dyDescent="0.25">
      <c r="A64" s="160" t="s">
        <v>4800</v>
      </c>
      <c r="B64" s="4"/>
      <c r="C64" s="4"/>
      <c r="D64" s="4"/>
      <c r="E64" s="4"/>
      <c r="F64" s="4"/>
      <c r="G64" s="4"/>
      <c r="H64" s="4"/>
      <c r="I64" s="4"/>
      <c r="J64" s="4"/>
      <c r="K64" s="4"/>
      <c r="L64" s="4"/>
      <c r="M64" s="4"/>
      <c r="N64" s="4"/>
      <c r="O64" s="4"/>
      <c r="P64" s="4"/>
    </row>
    <row r="65" spans="1:16" ht="15" customHeight="1" x14ac:dyDescent="0.25">
      <c r="A65" s="4"/>
      <c r="B65" s="4"/>
      <c r="C65" s="4"/>
      <c r="D65" s="4"/>
      <c r="E65" s="4"/>
      <c r="F65" s="4"/>
      <c r="G65" s="4"/>
      <c r="H65" s="4"/>
      <c r="I65" s="4"/>
      <c r="J65" s="4"/>
      <c r="K65" s="4"/>
      <c r="L65" s="4"/>
      <c r="M65" s="4"/>
      <c r="N65" s="4"/>
      <c r="O65" s="4"/>
      <c r="P65" s="4"/>
    </row>
    <row r="66" spans="1:16" ht="15" customHeight="1" x14ac:dyDescent="0.25">
      <c r="A66" s="4"/>
      <c r="B66" s="4"/>
      <c r="C66" s="4"/>
      <c r="D66" s="4"/>
      <c r="E66" s="4"/>
      <c r="F66" s="4"/>
      <c r="G66" s="4"/>
      <c r="H66" s="4"/>
      <c r="I66" s="4"/>
      <c r="J66" s="4"/>
      <c r="K66" s="4"/>
      <c r="L66" s="4"/>
      <c r="M66" s="4"/>
      <c r="N66" s="4"/>
      <c r="O66" s="4"/>
      <c r="P66" s="4"/>
    </row>
    <row r="67" spans="1:16" ht="15" customHeight="1" x14ac:dyDescent="0.25">
      <c r="A67" s="4"/>
      <c r="B67" s="4"/>
      <c r="C67" s="4"/>
      <c r="D67" s="4"/>
      <c r="E67" s="4"/>
      <c r="F67" s="4"/>
      <c r="G67" s="4"/>
      <c r="H67" s="4"/>
      <c r="I67" s="4"/>
      <c r="J67" s="4"/>
      <c r="K67" s="4"/>
      <c r="L67" s="4"/>
      <c r="M67" s="4"/>
      <c r="N67" s="4"/>
      <c r="O67" s="4"/>
      <c r="P67" s="4"/>
    </row>
    <row r="68" spans="1:16" x14ac:dyDescent="0.25">
      <c r="A68" s="4"/>
      <c r="B68" s="4"/>
      <c r="C68" s="4"/>
      <c r="D68" s="4"/>
      <c r="E68" s="4"/>
      <c r="F68" s="4"/>
      <c r="G68" s="4"/>
      <c r="H68" s="4"/>
      <c r="I68" s="4"/>
      <c r="J68" s="4"/>
      <c r="K68" s="4"/>
      <c r="L68" s="4"/>
      <c r="M68" s="4"/>
      <c r="N68" s="4"/>
      <c r="O68" s="4"/>
      <c r="P68" s="4"/>
    </row>
    <row r="69" spans="1:16" x14ac:dyDescent="0.25">
      <c r="A69" s="4"/>
      <c r="B69" s="4"/>
      <c r="C69" s="4"/>
      <c r="D69" s="4"/>
      <c r="E69" s="4"/>
      <c r="F69" s="4"/>
      <c r="G69" s="4"/>
      <c r="H69" s="4"/>
      <c r="I69" s="4"/>
      <c r="J69" s="4"/>
      <c r="K69" s="4"/>
      <c r="L69" s="4"/>
      <c r="M69" s="4"/>
      <c r="N69" s="4"/>
      <c r="O69" s="4"/>
      <c r="P69" s="4"/>
    </row>
    <row r="70" spans="1:16" x14ac:dyDescent="0.25">
      <c r="A70" s="4"/>
      <c r="B70" s="4"/>
      <c r="C70" s="4"/>
      <c r="D70" s="4"/>
      <c r="E70" s="4"/>
      <c r="F70" s="4"/>
      <c r="G70" s="4"/>
      <c r="H70" s="4"/>
      <c r="I70" s="4"/>
      <c r="J70" s="4"/>
      <c r="K70" s="4"/>
      <c r="L70" s="4"/>
      <c r="M70" s="4"/>
      <c r="N70" s="4"/>
      <c r="O70" s="4"/>
      <c r="P70" s="4"/>
    </row>
    <row r="71" spans="1:16" x14ac:dyDescent="0.25">
      <c r="A71" s="4"/>
      <c r="B71" s="4"/>
      <c r="C71" s="4"/>
      <c r="D71" s="4"/>
      <c r="E71" s="4"/>
      <c r="F71" s="4"/>
      <c r="G71" s="4"/>
      <c r="H71" s="4"/>
      <c r="I71" s="4"/>
      <c r="J71" s="4"/>
      <c r="K71" s="4"/>
      <c r="L71" s="4"/>
      <c r="M71" s="4"/>
      <c r="N71" s="4"/>
      <c r="O71" s="4"/>
      <c r="P71" s="4"/>
    </row>
    <row r="72" spans="1:16" x14ac:dyDescent="0.25">
      <c r="A72" s="4"/>
      <c r="B72" s="4"/>
      <c r="C72" s="4"/>
      <c r="D72" s="4"/>
      <c r="E72" s="4"/>
      <c r="F72" s="4"/>
      <c r="G72" s="4"/>
      <c r="H72" s="4"/>
      <c r="I72" s="4"/>
      <c r="J72" s="4"/>
      <c r="K72" s="4"/>
      <c r="L72" s="4"/>
      <c r="M72" s="4"/>
      <c r="N72" s="4"/>
      <c r="O72" s="4"/>
      <c r="P72" s="4"/>
    </row>
    <row r="73" spans="1:16" x14ac:dyDescent="0.25">
      <c r="A73" s="4"/>
      <c r="B73" s="4"/>
      <c r="C73" s="4"/>
      <c r="D73" s="4"/>
      <c r="E73" s="4"/>
      <c r="F73" s="4"/>
      <c r="G73" s="4"/>
      <c r="H73" s="4"/>
      <c r="I73" s="4"/>
      <c r="J73" s="4"/>
      <c r="K73" s="4"/>
      <c r="L73" s="4"/>
      <c r="M73" s="4"/>
      <c r="N73" s="4"/>
      <c r="O73" s="4"/>
      <c r="P73" s="4"/>
    </row>
    <row r="74" spans="1:16" x14ac:dyDescent="0.25">
      <c r="A74" s="4"/>
      <c r="B74" s="4"/>
      <c r="C74" s="4"/>
      <c r="D74" s="4"/>
      <c r="E74" s="4"/>
      <c r="F74" s="4"/>
      <c r="G74" s="4"/>
      <c r="H74" s="4"/>
      <c r="I74" s="4"/>
      <c r="J74" s="4"/>
      <c r="K74" s="4"/>
      <c r="L74" s="4"/>
      <c r="M74" s="4"/>
      <c r="N74" s="4"/>
      <c r="O74" s="4"/>
      <c r="P74" s="4"/>
    </row>
    <row r="75" spans="1:16" x14ac:dyDescent="0.25">
      <c r="A75" s="4"/>
      <c r="B75" s="4"/>
      <c r="C75" s="4"/>
      <c r="D75" s="4"/>
      <c r="E75" s="4"/>
      <c r="F75" s="4"/>
      <c r="G75" s="4"/>
      <c r="H75" s="4"/>
      <c r="I75" s="4"/>
      <c r="J75" s="4"/>
      <c r="K75" s="4"/>
      <c r="L75" s="4"/>
      <c r="M75" s="4"/>
      <c r="N75" s="4"/>
      <c r="O75" s="4"/>
      <c r="P75" s="4"/>
    </row>
    <row r="76" spans="1:16" x14ac:dyDescent="0.25">
      <c r="A76" s="4"/>
      <c r="B76" s="4"/>
      <c r="C76" s="4"/>
      <c r="D76" s="4"/>
      <c r="E76" s="4"/>
      <c r="F76" s="4"/>
      <c r="G76" s="4"/>
      <c r="H76" s="4"/>
      <c r="I76" s="4"/>
      <c r="J76" s="4"/>
      <c r="K76" s="4"/>
      <c r="L76" s="4"/>
      <c r="M76" s="4"/>
      <c r="N76" s="4"/>
      <c r="O76" s="4"/>
      <c r="P76" s="4"/>
    </row>
    <row r="77" spans="1:16" x14ac:dyDescent="0.25">
      <c r="A77" s="4"/>
      <c r="B77" s="4"/>
      <c r="C77" s="4"/>
      <c r="D77" s="4"/>
      <c r="E77" s="4"/>
      <c r="F77" s="4"/>
      <c r="G77" s="4"/>
      <c r="H77" s="4"/>
      <c r="I77" s="4"/>
      <c r="J77" s="4"/>
      <c r="K77" s="4"/>
      <c r="L77" s="4"/>
      <c r="M77" s="4"/>
      <c r="N77" s="4"/>
      <c r="O77" s="4"/>
      <c r="P77" s="4"/>
    </row>
    <row r="78" spans="1:16" x14ac:dyDescent="0.25">
      <c r="A78" s="4"/>
      <c r="B78" s="4"/>
      <c r="C78" s="4"/>
      <c r="D78" s="4"/>
      <c r="E78" s="4"/>
      <c r="F78" s="4"/>
      <c r="G78" s="4"/>
      <c r="H78" s="4"/>
      <c r="I78" s="4"/>
      <c r="J78" s="4"/>
      <c r="K78" s="4"/>
      <c r="L78" s="4"/>
      <c r="M78" s="4"/>
      <c r="N78" s="4"/>
      <c r="O78" s="4"/>
      <c r="P78" s="4"/>
    </row>
    <row r="79" spans="1:16" x14ac:dyDescent="0.25">
      <c r="A79" s="4"/>
      <c r="B79" s="4"/>
      <c r="C79" s="4"/>
      <c r="D79" s="4"/>
      <c r="E79" s="4"/>
      <c r="F79" s="4"/>
      <c r="G79" s="4"/>
      <c r="H79" s="4"/>
      <c r="I79" s="4"/>
      <c r="J79" s="4"/>
      <c r="K79" s="4"/>
      <c r="L79" s="4"/>
      <c r="M79" s="4"/>
      <c r="N79" s="4"/>
      <c r="O79" s="4"/>
      <c r="P79" s="4"/>
    </row>
    <row r="80" spans="1:16" x14ac:dyDescent="0.25">
      <c r="A80" s="4"/>
      <c r="B80" s="4"/>
      <c r="C80" s="4"/>
      <c r="D80" s="4"/>
      <c r="E80" s="4"/>
      <c r="F80" s="4"/>
      <c r="G80" s="4"/>
      <c r="H80" s="4"/>
      <c r="I80" s="4"/>
      <c r="J80" s="4"/>
      <c r="K80" s="4"/>
      <c r="L80" s="4"/>
      <c r="M80" s="4"/>
      <c r="N80" s="4"/>
      <c r="O80" s="4"/>
      <c r="P80" s="4"/>
    </row>
    <row r="81" spans="1:16" x14ac:dyDescent="0.25">
      <c r="A81" s="4"/>
      <c r="B81" s="4"/>
      <c r="C81" s="4"/>
      <c r="D81" s="4"/>
      <c r="E81" s="4"/>
      <c r="F81" s="4"/>
      <c r="G81" s="4"/>
      <c r="H81" s="4"/>
      <c r="I81" s="4"/>
      <c r="J81" s="4"/>
      <c r="K81" s="4"/>
      <c r="L81" s="4"/>
      <c r="M81" s="4"/>
      <c r="N81" s="4"/>
      <c r="O81" s="4"/>
      <c r="P81" s="4"/>
    </row>
    <row r="82" spans="1:16" x14ac:dyDescent="0.25">
      <c r="A82" s="4"/>
      <c r="B82" s="4"/>
      <c r="C82" s="4"/>
      <c r="D82" s="4"/>
      <c r="E82" s="4"/>
      <c r="F82" s="4"/>
      <c r="G82" s="4"/>
      <c r="H82" s="4"/>
      <c r="I82" s="4"/>
      <c r="J82" s="4"/>
      <c r="K82" s="4"/>
      <c r="L82" s="4"/>
      <c r="M82" s="4"/>
      <c r="N82" s="4"/>
      <c r="O82" s="4"/>
      <c r="P82" s="4"/>
    </row>
    <row r="83" spans="1:16" x14ac:dyDescent="0.25">
      <c r="A83" s="4"/>
      <c r="B83" s="4"/>
      <c r="C83" s="4"/>
      <c r="D83" s="4"/>
      <c r="E83" s="4"/>
      <c r="F83" s="4"/>
      <c r="G83" s="4"/>
      <c r="H83" s="4"/>
      <c r="I83" s="4"/>
      <c r="J83" s="4"/>
      <c r="K83" s="4"/>
      <c r="L83" s="4"/>
      <c r="M83" s="4"/>
      <c r="N83" s="4"/>
      <c r="O83" s="4"/>
      <c r="P83" s="4"/>
    </row>
    <row r="84" spans="1:16" x14ac:dyDescent="0.25">
      <c r="A84" s="4"/>
      <c r="B84" s="4"/>
      <c r="C84" s="4"/>
      <c r="D84" s="4"/>
      <c r="E84" s="4"/>
      <c r="F84" s="4"/>
      <c r="G84" s="4"/>
      <c r="H84" s="4"/>
      <c r="I84" s="4"/>
      <c r="J84" s="4"/>
      <c r="K84" s="4"/>
      <c r="L84" s="4"/>
      <c r="M84" s="4"/>
      <c r="N84" s="4"/>
      <c r="O84" s="4"/>
      <c r="P84" s="4"/>
    </row>
    <row r="85" spans="1:16" x14ac:dyDescent="0.25">
      <c r="A85" s="4"/>
      <c r="B85" s="4"/>
      <c r="C85" s="4"/>
      <c r="D85" s="4"/>
      <c r="E85" s="4"/>
      <c r="F85" s="4"/>
      <c r="G85" s="4"/>
      <c r="H85" s="4"/>
      <c r="I85" s="4"/>
      <c r="J85" s="4"/>
      <c r="K85" s="4"/>
      <c r="L85" s="4"/>
      <c r="M85" s="4"/>
      <c r="N85" s="4"/>
      <c r="O85" s="4"/>
      <c r="P85" s="4"/>
    </row>
    <row r="86" spans="1:16" x14ac:dyDescent="0.25">
      <c r="A86" s="4"/>
      <c r="B86" s="4"/>
      <c r="C86" s="4"/>
      <c r="D86" s="4"/>
      <c r="E86" s="4"/>
      <c r="F86" s="4"/>
      <c r="G86" s="4"/>
      <c r="H86" s="4"/>
      <c r="I86" s="4"/>
      <c r="J86" s="4"/>
      <c r="K86" s="4"/>
      <c r="L86" s="4"/>
      <c r="M86" s="4"/>
      <c r="N86" s="4"/>
      <c r="O86" s="4"/>
      <c r="P86" s="4"/>
    </row>
    <row r="87" spans="1:16" x14ac:dyDescent="0.25">
      <c r="A87" s="4"/>
      <c r="B87" s="4"/>
      <c r="C87" s="4"/>
      <c r="D87" s="4"/>
      <c r="E87" s="4"/>
      <c r="F87" s="4"/>
      <c r="G87" s="4"/>
      <c r="H87" s="4"/>
      <c r="I87" s="4"/>
      <c r="J87" s="4"/>
      <c r="K87" s="4"/>
      <c r="L87" s="4"/>
      <c r="M87" s="4"/>
      <c r="N87" s="4"/>
      <c r="O87" s="4"/>
      <c r="P87" s="4"/>
    </row>
    <row r="88" spans="1:16" x14ac:dyDescent="0.25">
      <c r="A88" s="160" t="s">
        <v>4255</v>
      </c>
      <c r="B88" s="4"/>
      <c r="C88" s="4"/>
      <c r="D88" s="4"/>
      <c r="E88" s="4"/>
      <c r="F88" s="4"/>
      <c r="G88" s="4"/>
      <c r="H88" s="4"/>
      <c r="I88" s="4"/>
      <c r="J88" s="4"/>
      <c r="K88" s="4"/>
      <c r="L88" s="4"/>
      <c r="M88" s="4"/>
      <c r="N88" s="4"/>
      <c r="O88" s="4"/>
      <c r="P88" s="4"/>
    </row>
    <row r="89" spans="1:16" x14ac:dyDescent="0.25">
      <c r="A89" s="4"/>
      <c r="B89" s="4"/>
      <c r="C89" s="4"/>
      <c r="D89" s="4"/>
      <c r="E89" s="4"/>
      <c r="F89" s="4"/>
      <c r="G89" s="4"/>
      <c r="H89" s="4"/>
      <c r="I89" s="4"/>
      <c r="J89" s="4"/>
      <c r="K89" s="4"/>
      <c r="L89" s="4"/>
      <c r="M89" s="4"/>
      <c r="N89" s="4"/>
      <c r="O89" s="4"/>
      <c r="P89" s="4"/>
    </row>
    <row r="90" spans="1:16" x14ac:dyDescent="0.25">
      <c r="A90" s="4"/>
      <c r="B90" s="4"/>
      <c r="C90" s="4"/>
      <c r="D90" s="4"/>
      <c r="E90" s="4"/>
      <c r="F90" s="4"/>
      <c r="G90" s="4"/>
      <c r="H90" s="4"/>
      <c r="I90" s="4"/>
      <c r="J90" s="4"/>
      <c r="K90" s="4"/>
      <c r="L90" s="4"/>
      <c r="M90" s="4"/>
      <c r="N90" s="4"/>
      <c r="O90" s="4"/>
      <c r="P90" s="4"/>
    </row>
    <row r="91" spans="1:16" x14ac:dyDescent="0.25">
      <c r="A91" s="4"/>
      <c r="B91" s="4"/>
      <c r="C91" s="4"/>
      <c r="D91" s="4"/>
      <c r="E91" s="4"/>
      <c r="F91" s="4"/>
      <c r="G91" s="4"/>
      <c r="H91" s="4"/>
      <c r="I91" s="4"/>
      <c r="J91" s="4"/>
      <c r="K91" s="4"/>
      <c r="L91" s="4"/>
      <c r="M91" s="4"/>
      <c r="N91" s="4"/>
      <c r="O91" s="4"/>
      <c r="P91" s="4"/>
    </row>
    <row r="92" spans="1:16" x14ac:dyDescent="0.25">
      <c r="A92" s="4"/>
      <c r="B92" s="4"/>
      <c r="C92" s="4"/>
      <c r="D92" s="4"/>
      <c r="E92" s="4"/>
      <c r="F92" s="4"/>
      <c r="G92" s="4"/>
      <c r="H92" s="4"/>
      <c r="I92" s="4"/>
      <c r="J92" s="4"/>
      <c r="K92" s="4"/>
      <c r="L92" s="4"/>
      <c r="M92" s="4"/>
      <c r="N92" s="4"/>
      <c r="O92" s="4"/>
      <c r="P92" s="4"/>
    </row>
    <row r="93" spans="1:16" x14ac:dyDescent="0.25">
      <c r="A93" s="4"/>
      <c r="B93" s="4"/>
      <c r="C93" s="4"/>
      <c r="D93" s="4"/>
      <c r="E93" s="4"/>
      <c r="F93" s="4"/>
      <c r="G93" s="4"/>
      <c r="H93" s="4"/>
      <c r="I93" s="4"/>
      <c r="J93" s="4"/>
      <c r="K93" s="4"/>
      <c r="L93" s="4"/>
      <c r="M93" s="4"/>
      <c r="N93" s="4"/>
      <c r="O93" s="4"/>
      <c r="P93" s="4"/>
    </row>
    <row r="94" spans="1:16" x14ac:dyDescent="0.25">
      <c r="A94" s="4"/>
      <c r="B94" s="4"/>
      <c r="C94" s="4"/>
      <c r="D94" s="4"/>
      <c r="E94" s="4"/>
      <c r="F94" s="4"/>
      <c r="G94" s="4"/>
      <c r="H94" s="4"/>
      <c r="I94" s="4"/>
      <c r="J94" s="4"/>
      <c r="K94" s="4"/>
      <c r="L94" s="4"/>
      <c r="M94" s="4"/>
      <c r="N94" s="4"/>
      <c r="O94" s="4"/>
      <c r="P94" s="4"/>
    </row>
    <row r="95" spans="1:16" x14ac:dyDescent="0.25">
      <c r="A95" s="4"/>
      <c r="B95" s="4"/>
      <c r="C95" s="4"/>
      <c r="D95" s="4"/>
      <c r="E95" s="4"/>
      <c r="F95" s="4"/>
      <c r="G95" s="4"/>
      <c r="H95" s="4"/>
      <c r="I95" s="4"/>
      <c r="J95" s="4"/>
      <c r="K95" s="4"/>
      <c r="L95" s="4"/>
      <c r="M95" s="4"/>
      <c r="N95" s="4"/>
      <c r="O95" s="4"/>
      <c r="P95" s="4"/>
    </row>
    <row r="96" spans="1:16" x14ac:dyDescent="0.25">
      <c r="A96" s="4"/>
      <c r="B96" s="4"/>
      <c r="C96" s="4"/>
      <c r="D96" s="4"/>
      <c r="E96" s="4"/>
      <c r="F96" s="4"/>
      <c r="G96" s="4"/>
      <c r="H96" s="4"/>
      <c r="I96" s="4"/>
      <c r="J96" s="4"/>
      <c r="K96" s="4"/>
      <c r="L96" s="4"/>
      <c r="M96" s="4"/>
      <c r="N96" s="4"/>
      <c r="O96" s="4"/>
      <c r="P96" s="4"/>
    </row>
    <row r="97" spans="1:16" x14ac:dyDescent="0.25">
      <c r="A97" s="4"/>
      <c r="B97" s="4"/>
      <c r="C97" s="4"/>
      <c r="D97" s="4"/>
      <c r="E97" s="4"/>
      <c r="F97" s="4"/>
      <c r="G97" s="4"/>
      <c r="H97" s="4"/>
      <c r="I97" s="4"/>
      <c r="J97" s="4"/>
      <c r="K97" s="4"/>
      <c r="L97" s="4"/>
      <c r="M97" s="4"/>
      <c r="N97" s="4"/>
      <c r="O97" s="4"/>
      <c r="P97" s="4"/>
    </row>
    <row r="98" spans="1:16" x14ac:dyDescent="0.25">
      <c r="A98" s="4"/>
      <c r="B98" s="4"/>
      <c r="C98" s="4"/>
      <c r="D98" s="4"/>
      <c r="E98" s="4"/>
      <c r="F98" s="4"/>
      <c r="G98" s="4"/>
      <c r="H98" s="4"/>
      <c r="I98" s="4"/>
      <c r="J98" s="4"/>
      <c r="K98" s="4"/>
      <c r="L98" s="4"/>
      <c r="M98" s="4"/>
      <c r="N98" s="4"/>
      <c r="O98" s="4"/>
      <c r="P98" s="4"/>
    </row>
    <row r="99" spans="1:16" x14ac:dyDescent="0.25">
      <c r="A99" s="4"/>
      <c r="B99" s="4"/>
      <c r="C99" s="4"/>
      <c r="D99" s="4"/>
      <c r="E99" s="4"/>
      <c r="F99" s="4"/>
      <c r="G99" s="4"/>
      <c r="H99" s="4"/>
      <c r="I99" s="4"/>
      <c r="J99" s="4"/>
      <c r="K99" s="4"/>
      <c r="L99" s="4"/>
      <c r="M99" s="4"/>
      <c r="N99" s="4"/>
      <c r="O99" s="4"/>
      <c r="P99" s="4"/>
    </row>
    <row r="100" spans="1:16" x14ac:dyDescent="0.25">
      <c r="A100" s="4"/>
      <c r="B100" s="4"/>
      <c r="C100" s="4"/>
      <c r="D100" s="4"/>
      <c r="E100" s="4"/>
      <c r="F100" s="4"/>
      <c r="G100" s="4"/>
      <c r="H100" s="4"/>
      <c r="I100" s="4"/>
      <c r="J100" s="4"/>
      <c r="K100" s="4"/>
      <c r="L100" s="4"/>
      <c r="M100" s="4"/>
      <c r="N100" s="4"/>
      <c r="O100" s="4"/>
      <c r="P100" s="4"/>
    </row>
    <row r="101" spans="1:16" x14ac:dyDescent="0.25">
      <c r="A101" s="4"/>
      <c r="B101" s="4"/>
      <c r="C101" s="4"/>
      <c r="D101" s="4"/>
      <c r="E101" s="4"/>
      <c r="F101" s="4"/>
      <c r="G101" s="4"/>
      <c r="H101" s="4"/>
      <c r="I101" s="4"/>
      <c r="J101" s="4"/>
      <c r="K101" s="4"/>
      <c r="L101" s="4"/>
      <c r="M101" s="4"/>
      <c r="N101" s="4"/>
      <c r="O101" s="4"/>
      <c r="P101" s="4"/>
    </row>
    <row r="102" spans="1:16" x14ac:dyDescent="0.25">
      <c r="A102" s="4"/>
      <c r="B102" s="4"/>
      <c r="C102" s="4"/>
      <c r="D102" s="4"/>
      <c r="E102" s="4"/>
      <c r="F102" s="4"/>
      <c r="G102" s="4"/>
      <c r="H102" s="4"/>
      <c r="I102" s="4"/>
      <c r="J102" s="4"/>
      <c r="K102" s="4"/>
      <c r="L102" s="4"/>
      <c r="M102" s="4"/>
      <c r="N102" s="4"/>
      <c r="O102" s="4"/>
      <c r="P102" s="4"/>
    </row>
    <row r="103" spans="1:16" x14ac:dyDescent="0.25">
      <c r="A103" s="4"/>
      <c r="B103" s="4"/>
      <c r="C103" s="4"/>
      <c r="D103" s="4"/>
      <c r="E103" s="4"/>
      <c r="F103" s="4"/>
      <c r="G103" s="4"/>
      <c r="H103" s="4"/>
      <c r="I103" s="4"/>
      <c r="J103" s="4"/>
      <c r="K103" s="4"/>
      <c r="L103" s="4"/>
      <c r="M103" s="4"/>
      <c r="N103" s="4"/>
      <c r="O103" s="4"/>
      <c r="P103" s="4"/>
    </row>
    <row r="104" spans="1:16" x14ac:dyDescent="0.25">
      <c r="A104" s="4"/>
      <c r="B104" s="4"/>
      <c r="C104" s="4"/>
      <c r="D104" s="4"/>
      <c r="E104" s="4"/>
      <c r="F104" s="4"/>
      <c r="G104" s="4"/>
      <c r="H104" s="4"/>
      <c r="I104" s="4"/>
      <c r="J104" s="4"/>
      <c r="K104" s="4"/>
      <c r="L104" s="4"/>
      <c r="M104" s="4"/>
      <c r="N104" s="4"/>
      <c r="O104" s="4"/>
      <c r="P104" s="4"/>
    </row>
    <row r="105" spans="1:16" x14ac:dyDescent="0.25">
      <c r="A105" s="4"/>
      <c r="B105" s="4"/>
      <c r="C105" s="4"/>
      <c r="D105" s="4"/>
      <c r="E105" s="4"/>
      <c r="F105" s="4"/>
      <c r="G105" s="4"/>
      <c r="H105" s="4"/>
      <c r="I105" s="4"/>
      <c r="J105" s="4"/>
      <c r="K105" s="4"/>
      <c r="L105" s="4"/>
      <c r="M105" s="4"/>
      <c r="N105" s="4"/>
      <c r="O105" s="4"/>
      <c r="P105" s="4"/>
    </row>
    <row r="106" spans="1:16" x14ac:dyDescent="0.25">
      <c r="A106" s="4"/>
      <c r="B106" s="4"/>
      <c r="C106" s="4"/>
      <c r="D106" s="4"/>
      <c r="E106" s="4"/>
      <c r="F106" s="4"/>
      <c r="G106" s="4"/>
      <c r="H106" s="4"/>
      <c r="I106" s="4"/>
      <c r="J106" s="4"/>
      <c r="K106" s="4"/>
      <c r="L106" s="4"/>
      <c r="M106" s="4"/>
      <c r="N106" s="4"/>
      <c r="O106" s="4"/>
      <c r="P106" s="4"/>
    </row>
    <row r="107" spans="1:16" x14ac:dyDescent="0.25">
      <c r="A107" s="4"/>
      <c r="B107" s="4"/>
      <c r="C107" s="4"/>
      <c r="D107" s="4"/>
      <c r="E107" s="4"/>
      <c r="F107" s="4"/>
      <c r="G107" s="4"/>
      <c r="H107" s="4"/>
      <c r="I107" s="4"/>
      <c r="J107" s="4"/>
      <c r="K107" s="4"/>
      <c r="L107" s="4"/>
      <c r="M107" s="4"/>
      <c r="N107" s="4"/>
      <c r="O107" s="4"/>
      <c r="P107" s="4"/>
    </row>
    <row r="108" spans="1:16" x14ac:dyDescent="0.25">
      <c r="A108" s="4"/>
      <c r="B108" s="4"/>
      <c r="C108" s="4"/>
      <c r="D108" s="4"/>
      <c r="E108" s="4"/>
      <c r="F108" s="4"/>
      <c r="G108" s="4"/>
      <c r="H108" s="4"/>
      <c r="I108" s="4"/>
      <c r="J108" s="4"/>
      <c r="K108" s="4"/>
      <c r="L108" s="4"/>
      <c r="M108" s="4"/>
      <c r="N108" s="4"/>
      <c r="O108" s="4"/>
      <c r="P108" s="4"/>
    </row>
    <row r="109" spans="1:16" x14ac:dyDescent="0.25"/>
    <row r="110" spans="1:16" x14ac:dyDescent="0.25"/>
    <row r="111" spans="1:16" x14ac:dyDescent="0.25"/>
    <row r="112" spans="1:16" x14ac:dyDescent="0.25"/>
    <row r="113" x14ac:dyDescent="0.25"/>
    <row r="114" x14ac:dyDescent="0.25"/>
    <row r="115" x14ac:dyDescent="0.25"/>
    <row r="116" x14ac:dyDescent="0.25"/>
  </sheetData>
  <hyperlinks>
    <hyperlink ref="B7" r:id="rId1" display="johannes.foerster@ufz.de"/>
  </hyperlinks>
  <pageMargins left="0.7" right="0.7" top="0.78740157499999996" bottom="0.78740157499999996"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tabColor rgb="FFFF0000"/>
  </sheetPr>
  <dimension ref="A1:BR900"/>
  <sheetViews>
    <sheetView zoomScale="70" zoomScaleNormal="70" workbookViewId="0">
      <pane xSplit="5" ySplit="3" topLeftCell="F867" activePane="bottomRight" state="frozen"/>
      <selection pane="topRight" activeCell="F1" sqref="F1"/>
      <selection pane="bottomLeft" activeCell="A3" sqref="A3"/>
      <selection pane="bottomRight" activeCell="E548" sqref="E548"/>
    </sheetView>
  </sheetViews>
  <sheetFormatPr baseColWidth="10" defaultColWidth="0" defaultRowHeight="15" customHeight="1" x14ac:dyDescent="0.25"/>
  <cols>
    <col min="1" max="1" width="11.5703125" style="69" bestFit="1" customWidth="1"/>
    <col min="2" max="2" width="11.5703125" style="29" bestFit="1" customWidth="1"/>
    <col min="3" max="3" width="11.42578125" style="15" customWidth="1"/>
    <col min="4" max="4" width="17" style="69" customWidth="1"/>
    <col min="5" max="5" width="60.5703125" style="15" customWidth="1"/>
    <col min="6" max="7" width="11.42578125" style="15" customWidth="1"/>
    <col min="8" max="8" width="17.42578125" style="229" customWidth="1"/>
    <col min="9" max="11" width="11.42578125" style="15" customWidth="1"/>
    <col min="12" max="13" width="11.5703125" style="15" customWidth="1"/>
    <col min="14" max="14" width="13.28515625" style="15" customWidth="1"/>
    <col min="15" max="17" width="11.42578125" style="15" customWidth="1"/>
    <col min="18" max="18" width="13.5703125" style="15" customWidth="1"/>
    <col min="19" max="19" width="11.5703125" style="15" customWidth="1"/>
    <col min="20" max="20" width="24.7109375" style="15" customWidth="1"/>
    <col min="21" max="21" width="11.42578125" style="15" customWidth="1"/>
    <col min="22" max="22" width="11.5703125" style="15" customWidth="1"/>
    <col min="23" max="23" width="11.42578125" style="15" customWidth="1"/>
    <col min="24" max="24" width="11.42578125" style="29" customWidth="1"/>
    <col min="25" max="25" width="21.28515625" style="15" customWidth="1"/>
    <col min="26" max="26" width="16" style="15" customWidth="1"/>
    <col min="27" max="27" width="20.7109375" style="15" customWidth="1"/>
    <col min="28" max="28" width="10.7109375" style="15" customWidth="1"/>
    <col min="29" max="29" width="17.42578125" style="15" bestFit="1" customWidth="1"/>
    <col min="30" max="30" width="67.5703125" style="15" customWidth="1"/>
    <col min="31" max="32" width="16" style="15" customWidth="1"/>
    <col min="33" max="33" width="19.85546875" style="15" customWidth="1"/>
    <col min="34" max="34" width="10.85546875" style="15" customWidth="1"/>
    <col min="35" max="35" width="16.42578125" style="15" customWidth="1"/>
    <col min="36" max="36" width="17.42578125" style="15" customWidth="1"/>
    <col min="37" max="37" width="14.7109375" style="15" customWidth="1"/>
    <col min="38" max="38" width="19.42578125" style="15" customWidth="1"/>
    <col min="39" max="39" width="13.85546875" style="15" customWidth="1"/>
    <col min="40" max="40" width="16" style="15" customWidth="1"/>
    <col min="41" max="45" width="17.42578125" style="15" customWidth="1"/>
    <col min="46" max="46" width="11.5703125" style="15" bestFit="1" customWidth="1"/>
    <col min="47" max="47" width="24.28515625" style="15" customWidth="1"/>
    <col min="48" max="48" width="11.42578125" style="15" customWidth="1"/>
    <col min="49" max="50" width="11.5703125" style="15" bestFit="1" customWidth="1"/>
    <col min="51" max="51" width="12.85546875" style="15" customWidth="1"/>
    <col min="52" max="52" width="11.5703125" style="15" bestFit="1" customWidth="1"/>
    <col min="53" max="53" width="25.7109375" style="15" customWidth="1"/>
    <col min="54" max="54" width="14.140625" style="15" customWidth="1"/>
    <col min="55" max="55" width="11.5703125" style="15" bestFit="1" customWidth="1"/>
    <col min="56" max="57" width="11.42578125" style="15" customWidth="1"/>
    <col min="58" max="59" width="11.5703125" style="15" bestFit="1" customWidth="1"/>
    <col min="60" max="60" width="11.42578125" style="15" customWidth="1"/>
    <col min="61" max="61" width="11" style="15" customWidth="1"/>
    <col min="62" max="63" width="11.42578125" style="15" customWidth="1"/>
    <col min="64" max="16384" width="11.42578125" style="15" hidden="1"/>
  </cols>
  <sheetData>
    <row r="1" spans="1:70" ht="15" customHeight="1" x14ac:dyDescent="0.25">
      <c r="A1" s="239" t="s">
        <v>4379</v>
      </c>
      <c r="B1" s="239" t="s">
        <v>4380</v>
      </c>
      <c r="C1" s="239" t="s">
        <v>4381</v>
      </c>
      <c r="D1" s="239" t="s">
        <v>4382</v>
      </c>
      <c r="E1" s="239" t="s">
        <v>4383</v>
      </c>
      <c r="F1" s="239" t="s">
        <v>4384</v>
      </c>
      <c r="G1" s="239" t="s">
        <v>4385</v>
      </c>
      <c r="H1" s="239" t="s">
        <v>4386</v>
      </c>
      <c r="I1" s="239" t="s">
        <v>4387</v>
      </c>
      <c r="J1" s="239" t="s">
        <v>4388</v>
      </c>
      <c r="K1" s="239" t="s">
        <v>4389</v>
      </c>
      <c r="L1" s="239" t="s">
        <v>4390</v>
      </c>
      <c r="M1" s="239" t="s">
        <v>4391</v>
      </c>
      <c r="N1" s="239" t="s">
        <v>4392</v>
      </c>
      <c r="O1" s="239" t="s">
        <v>4393</v>
      </c>
      <c r="P1" s="239" t="s">
        <v>4394</v>
      </c>
      <c r="Q1" s="239" t="s">
        <v>4395</v>
      </c>
      <c r="R1" s="239" t="s">
        <v>4396</v>
      </c>
      <c r="S1" s="239" t="s">
        <v>4397</v>
      </c>
      <c r="T1" s="239" t="s">
        <v>4398</v>
      </c>
      <c r="U1" s="239" t="s">
        <v>4399</v>
      </c>
      <c r="V1" s="239" t="s">
        <v>4400</v>
      </c>
      <c r="W1" s="239" t="s">
        <v>4401</v>
      </c>
      <c r="X1" s="239" t="s">
        <v>4402</v>
      </c>
      <c r="Y1" s="239" t="s">
        <v>4403</v>
      </c>
      <c r="Z1" s="239" t="s">
        <v>4404</v>
      </c>
      <c r="AA1" s="239" t="s">
        <v>4405</v>
      </c>
      <c r="AB1" s="239" t="s">
        <v>4406</v>
      </c>
      <c r="AC1" s="239" t="s">
        <v>4407</v>
      </c>
      <c r="AD1" s="239" t="s">
        <v>4408</v>
      </c>
      <c r="AE1" s="239" t="s">
        <v>4409</v>
      </c>
      <c r="AF1" s="239" t="s">
        <v>4410</v>
      </c>
      <c r="AG1" s="239" t="s">
        <v>4411</v>
      </c>
      <c r="AH1" s="239" t="s">
        <v>4412</v>
      </c>
      <c r="AI1" s="239" t="s">
        <v>4413</v>
      </c>
      <c r="AJ1" s="239" t="s">
        <v>4414</v>
      </c>
      <c r="AK1" s="239" t="s">
        <v>4415</v>
      </c>
      <c r="AL1" s="239" t="s">
        <v>4416</v>
      </c>
      <c r="AM1" s="239" t="s">
        <v>4417</v>
      </c>
      <c r="AN1" s="239" t="s">
        <v>4418</v>
      </c>
      <c r="AO1" s="239" t="s">
        <v>4419</v>
      </c>
      <c r="AP1" s="239" t="s">
        <v>4420</v>
      </c>
      <c r="AQ1" s="239" t="s">
        <v>4421</v>
      </c>
      <c r="AR1" s="239" t="s">
        <v>4422</v>
      </c>
      <c r="AS1" s="239" t="s">
        <v>4423</v>
      </c>
      <c r="AT1" s="239" t="s">
        <v>4424</v>
      </c>
      <c r="AU1" s="239" t="s">
        <v>4425</v>
      </c>
      <c r="AV1" s="239" t="s">
        <v>4426</v>
      </c>
      <c r="AW1" s="239" t="s">
        <v>4427</v>
      </c>
      <c r="AX1" s="239" t="s">
        <v>4428</v>
      </c>
      <c r="AY1" s="239" t="s">
        <v>4429</v>
      </c>
      <c r="AZ1" s="239" t="s">
        <v>4430</v>
      </c>
      <c r="BA1" s="239" t="s">
        <v>4431</v>
      </c>
      <c r="BB1" s="239" t="s">
        <v>4432</v>
      </c>
      <c r="BC1" s="239" t="s">
        <v>4433</v>
      </c>
      <c r="BD1" s="239" t="s">
        <v>4434</v>
      </c>
      <c r="BE1" s="239" t="s">
        <v>4435</v>
      </c>
      <c r="BF1" s="239" t="s">
        <v>4436</v>
      </c>
      <c r="BG1" s="239" t="s">
        <v>4437</v>
      </c>
      <c r="BH1" s="239" t="s">
        <v>4438</v>
      </c>
      <c r="BI1" s="239" t="s">
        <v>4439</v>
      </c>
      <c r="BJ1" s="239" t="s">
        <v>4440</v>
      </c>
      <c r="BK1" s="239" t="s">
        <v>4441</v>
      </c>
    </row>
    <row r="2" spans="1:70" ht="15" customHeight="1" x14ac:dyDescent="0.25">
      <c r="A2" s="5" t="s">
        <v>4258</v>
      </c>
      <c r="B2" s="5" t="s">
        <v>4260</v>
      </c>
      <c r="C2" s="188" t="s">
        <v>4262</v>
      </c>
      <c r="D2" s="199" t="s">
        <v>4264</v>
      </c>
      <c r="E2" s="195" t="s">
        <v>4265</v>
      </c>
      <c r="F2" s="124" t="s">
        <v>4267</v>
      </c>
      <c r="G2" s="5" t="s">
        <v>4131</v>
      </c>
      <c r="H2" s="225" t="s">
        <v>4223</v>
      </c>
      <c r="I2" s="13" t="s">
        <v>4257</v>
      </c>
      <c r="J2" s="5" t="s">
        <v>4271</v>
      </c>
      <c r="K2" s="5" t="s">
        <v>4272</v>
      </c>
      <c r="L2" s="5" t="s">
        <v>4273</v>
      </c>
      <c r="M2" s="168" t="s">
        <v>4277</v>
      </c>
      <c r="N2" s="168" t="s">
        <v>4279</v>
      </c>
      <c r="O2" s="168" t="s">
        <v>4294</v>
      </c>
      <c r="P2" s="6" t="s">
        <v>4256</v>
      </c>
      <c r="Q2" s="6" t="s">
        <v>4283</v>
      </c>
      <c r="R2" s="6" t="s">
        <v>4285</v>
      </c>
      <c r="S2" s="6" t="s">
        <v>4287</v>
      </c>
      <c r="T2" s="6" t="s">
        <v>4289</v>
      </c>
      <c r="U2" s="7" t="s">
        <v>4291</v>
      </c>
      <c r="V2" s="7" t="s">
        <v>4293</v>
      </c>
      <c r="W2" s="7" t="s">
        <v>4296</v>
      </c>
      <c r="X2" s="7" t="s">
        <v>4298</v>
      </c>
      <c r="Y2" s="8" t="s">
        <v>4300</v>
      </c>
      <c r="Z2" s="9" t="s">
        <v>4302</v>
      </c>
      <c r="AA2" s="9" t="s">
        <v>4304</v>
      </c>
      <c r="AB2" s="9" t="s">
        <v>4306</v>
      </c>
      <c r="AC2" s="9" t="s">
        <v>4308</v>
      </c>
      <c r="AD2" s="7" t="s">
        <v>4310</v>
      </c>
      <c r="AE2" s="10" t="s">
        <v>4312</v>
      </c>
      <c r="AF2" s="11" t="s">
        <v>4314</v>
      </c>
      <c r="AG2" s="11" t="s">
        <v>4316</v>
      </c>
      <c r="AH2" s="11" t="s">
        <v>4318</v>
      </c>
      <c r="AI2" s="11" t="s">
        <v>4320</v>
      </c>
      <c r="AJ2" s="10" t="s">
        <v>4322</v>
      </c>
      <c r="AK2" s="10" t="s">
        <v>4324</v>
      </c>
      <c r="AL2" s="10" t="s">
        <v>4326</v>
      </c>
      <c r="AM2" s="10" t="s">
        <v>4328</v>
      </c>
      <c r="AN2" s="10" t="s">
        <v>4330</v>
      </c>
      <c r="AO2" s="170" t="s">
        <v>4332</v>
      </c>
      <c r="AP2" s="170" t="s">
        <v>4334</v>
      </c>
      <c r="AQ2" s="170" t="s">
        <v>4336</v>
      </c>
      <c r="AR2" s="170" t="s">
        <v>4338</v>
      </c>
      <c r="AS2" s="170" t="s">
        <v>4340</v>
      </c>
      <c r="AT2" s="12" t="s">
        <v>4342</v>
      </c>
      <c r="AU2" s="12" t="s">
        <v>4378</v>
      </c>
      <c r="AV2" s="12" t="s">
        <v>4345</v>
      </c>
      <c r="AW2" s="12" t="s">
        <v>4347</v>
      </c>
      <c r="AX2" s="12" t="s">
        <v>4349</v>
      </c>
      <c r="AY2" s="12" t="s">
        <v>4351</v>
      </c>
      <c r="AZ2" s="12" t="s">
        <v>4353</v>
      </c>
      <c r="BA2" s="12" t="s">
        <v>4355</v>
      </c>
      <c r="BB2" s="12" t="s">
        <v>4357</v>
      </c>
      <c r="BC2" s="12" t="s">
        <v>4359</v>
      </c>
      <c r="BD2" s="12" t="s">
        <v>4361</v>
      </c>
      <c r="BE2" s="13" t="s">
        <v>4363</v>
      </c>
      <c r="BF2" s="13" t="s">
        <v>4365</v>
      </c>
      <c r="BG2" s="13" t="s">
        <v>4367</v>
      </c>
      <c r="BH2" s="14" t="s">
        <v>4368</v>
      </c>
      <c r="BI2" s="14" t="s">
        <v>4370</v>
      </c>
      <c r="BJ2" s="14" t="s">
        <v>4372</v>
      </c>
      <c r="BK2" s="14" t="s">
        <v>4374</v>
      </c>
    </row>
    <row r="3" spans="1:70" ht="15" customHeight="1" x14ac:dyDescent="0.25">
      <c r="A3" s="68" t="s">
        <v>4259</v>
      </c>
      <c r="B3" s="16" t="s">
        <v>4261</v>
      </c>
      <c r="C3" s="189" t="s">
        <v>4263</v>
      </c>
      <c r="D3" s="214" t="s">
        <v>4275</v>
      </c>
      <c r="E3" s="196" t="s">
        <v>4266</v>
      </c>
      <c r="F3" s="125" t="s">
        <v>0</v>
      </c>
      <c r="G3" s="16" t="s">
        <v>4268</v>
      </c>
      <c r="H3" s="226" t="s">
        <v>4269</v>
      </c>
      <c r="I3" s="20" t="s">
        <v>4270</v>
      </c>
      <c r="J3" s="16" t="s">
        <v>4295</v>
      </c>
      <c r="K3" s="16" t="s">
        <v>4274</v>
      </c>
      <c r="L3" s="16" t="s">
        <v>4276</v>
      </c>
      <c r="M3" s="167" t="s">
        <v>4278</v>
      </c>
      <c r="N3" s="167" t="s">
        <v>4280</v>
      </c>
      <c r="O3" s="167" t="s">
        <v>4281</v>
      </c>
      <c r="P3" s="169" t="s">
        <v>4282</v>
      </c>
      <c r="Q3" s="169" t="s">
        <v>4284</v>
      </c>
      <c r="R3" s="169" t="s">
        <v>4286</v>
      </c>
      <c r="S3" s="169" t="s">
        <v>4288</v>
      </c>
      <c r="T3" s="169" t="s">
        <v>4290</v>
      </c>
      <c r="U3" s="17" t="s">
        <v>4292</v>
      </c>
      <c r="V3" s="17" t="s">
        <v>4377</v>
      </c>
      <c r="W3" s="17" t="s">
        <v>4297</v>
      </c>
      <c r="X3" s="17" t="s">
        <v>4299</v>
      </c>
      <c r="Y3" s="18" t="s">
        <v>4301</v>
      </c>
      <c r="Z3" s="18" t="s">
        <v>4303</v>
      </c>
      <c r="AA3" s="18" t="s">
        <v>4305</v>
      </c>
      <c r="AB3" s="18" t="s">
        <v>4307</v>
      </c>
      <c r="AC3" s="18" t="s">
        <v>4309</v>
      </c>
      <c r="AD3" s="17" t="s">
        <v>4311</v>
      </c>
      <c r="AE3" s="18" t="s">
        <v>4313</v>
      </c>
      <c r="AF3" s="18" t="s">
        <v>4315</v>
      </c>
      <c r="AG3" s="18" t="s">
        <v>4317</v>
      </c>
      <c r="AH3" s="18" t="s">
        <v>4319</v>
      </c>
      <c r="AI3" s="18" t="s">
        <v>4321</v>
      </c>
      <c r="AJ3" s="18" t="s">
        <v>4323</v>
      </c>
      <c r="AK3" s="18" t="s">
        <v>4325</v>
      </c>
      <c r="AL3" s="18" t="s">
        <v>4327</v>
      </c>
      <c r="AM3" s="18" t="s">
        <v>4329</v>
      </c>
      <c r="AN3" s="18" t="s">
        <v>4331</v>
      </c>
      <c r="AO3" s="171" t="s">
        <v>4333</v>
      </c>
      <c r="AP3" s="171" t="s">
        <v>4335</v>
      </c>
      <c r="AQ3" s="171" t="s">
        <v>4337</v>
      </c>
      <c r="AR3" s="171" t="s">
        <v>4339</v>
      </c>
      <c r="AS3" s="171" t="s">
        <v>4341</v>
      </c>
      <c r="AT3" s="19" t="s">
        <v>4343</v>
      </c>
      <c r="AU3" s="19" t="s">
        <v>4344</v>
      </c>
      <c r="AV3" s="19" t="s">
        <v>4346</v>
      </c>
      <c r="AW3" s="19" t="s">
        <v>4348</v>
      </c>
      <c r="AX3" s="19" t="s">
        <v>4350</v>
      </c>
      <c r="AY3" s="19" t="s">
        <v>4352</v>
      </c>
      <c r="AZ3" s="19" t="s">
        <v>4354</v>
      </c>
      <c r="BA3" s="19" t="s">
        <v>4356</v>
      </c>
      <c r="BB3" s="19" t="s">
        <v>4358</v>
      </c>
      <c r="BC3" s="19" t="s">
        <v>4360</v>
      </c>
      <c r="BD3" s="19" t="s">
        <v>4362</v>
      </c>
      <c r="BE3" s="20" t="s">
        <v>4364</v>
      </c>
      <c r="BF3" s="20" t="s">
        <v>4366</v>
      </c>
      <c r="BG3" s="20" t="s">
        <v>4376</v>
      </c>
      <c r="BH3" s="20" t="s">
        <v>4369</v>
      </c>
      <c r="BI3" s="20" t="s">
        <v>4371</v>
      </c>
      <c r="BJ3" s="20" t="s">
        <v>4373</v>
      </c>
      <c r="BK3" s="20" t="s">
        <v>4375</v>
      </c>
    </row>
    <row r="4" spans="1:70" ht="15" customHeight="1" x14ac:dyDescent="0.25">
      <c r="A4" s="25">
        <v>1</v>
      </c>
      <c r="B4" s="21">
        <v>1</v>
      </c>
      <c r="C4" s="190" t="s">
        <v>159</v>
      </c>
      <c r="D4" s="201">
        <v>0</v>
      </c>
      <c r="E4" s="64" t="s">
        <v>4233</v>
      </c>
      <c r="F4" s="64" t="s">
        <v>151</v>
      </c>
      <c r="G4" s="99" t="s">
        <v>161</v>
      </c>
      <c r="H4" s="104">
        <v>0</v>
      </c>
      <c r="I4" s="25" t="s">
        <v>955</v>
      </c>
      <c r="J4" s="71" t="s">
        <v>954</v>
      </c>
      <c r="K4" s="25"/>
      <c r="L4" s="25"/>
      <c r="M4" s="25"/>
      <c r="N4" s="71"/>
      <c r="O4" s="71"/>
      <c r="P4" s="71"/>
      <c r="Q4" s="25"/>
      <c r="R4" s="25"/>
      <c r="S4" s="25"/>
      <c r="T4" s="25"/>
      <c r="U4" s="25"/>
      <c r="V4" s="25"/>
      <c r="W4" s="25"/>
      <c r="X4" s="25"/>
      <c r="Y4" s="103"/>
      <c r="Z4" s="25"/>
      <c r="AA4" s="25"/>
      <c r="AB4" s="25"/>
      <c r="AC4" s="25"/>
      <c r="AD4" s="104"/>
      <c r="AE4" s="22"/>
      <c r="AF4" s="22"/>
      <c r="AG4" s="22"/>
      <c r="AH4" s="22"/>
      <c r="AI4" s="22"/>
      <c r="AJ4" s="23"/>
      <c r="AK4" s="23"/>
      <c r="AL4" s="23"/>
      <c r="AM4" s="23"/>
      <c r="AN4" s="23"/>
      <c r="AO4" s="48"/>
      <c r="AP4" s="27"/>
      <c r="AQ4" s="28">
        <v>1</v>
      </c>
      <c r="AR4" s="47"/>
      <c r="AS4" s="47" t="s">
        <v>751</v>
      </c>
      <c r="AT4" s="25"/>
      <c r="AU4" s="25"/>
      <c r="AV4" s="25"/>
      <c r="AW4" s="25"/>
      <c r="AX4" s="25"/>
      <c r="AY4" s="25"/>
      <c r="AZ4" s="25"/>
      <c r="BA4" s="25"/>
      <c r="BB4" s="25"/>
      <c r="BC4" s="25"/>
      <c r="BD4" s="25"/>
      <c r="BE4" s="25"/>
      <c r="BF4" s="25"/>
      <c r="BG4" s="25" t="s">
        <v>2000</v>
      </c>
      <c r="BH4" s="25" t="s">
        <v>2000</v>
      </c>
      <c r="BI4" s="75"/>
      <c r="BJ4" s="75" t="s">
        <v>2000</v>
      </c>
      <c r="BK4" s="75" t="s">
        <v>2000</v>
      </c>
      <c r="BM4" s="52"/>
      <c r="BN4" s="52"/>
      <c r="BO4" s="52"/>
      <c r="BP4" s="52"/>
      <c r="BQ4" s="52"/>
      <c r="BR4" s="52"/>
    </row>
    <row r="5" spans="1:70" ht="15" customHeight="1" x14ac:dyDescent="0.25">
      <c r="A5" s="25">
        <v>2</v>
      </c>
      <c r="B5" s="21">
        <v>2</v>
      </c>
      <c r="C5" s="190" t="s">
        <v>351</v>
      </c>
      <c r="D5" s="201">
        <v>0</v>
      </c>
      <c r="E5" s="57" t="s">
        <v>353</v>
      </c>
      <c r="F5" s="57" t="s">
        <v>289</v>
      </c>
      <c r="G5" s="25"/>
      <c r="H5" s="104">
        <v>0</v>
      </c>
      <c r="I5" s="25" t="s">
        <v>804</v>
      </c>
      <c r="J5" s="25"/>
      <c r="K5" s="25">
        <v>1</v>
      </c>
      <c r="L5" s="25">
        <v>2</v>
      </c>
      <c r="M5" s="25"/>
      <c r="N5" s="25"/>
      <c r="O5" s="25"/>
      <c r="P5" s="25"/>
      <c r="Q5" s="25"/>
      <c r="R5" s="25"/>
      <c r="S5" s="25"/>
      <c r="T5" s="25"/>
      <c r="U5" s="25"/>
      <c r="V5" s="25"/>
      <c r="W5" s="25"/>
      <c r="X5" s="25"/>
      <c r="Y5" s="25"/>
      <c r="Z5" s="25"/>
      <c r="AA5" s="25"/>
      <c r="AB5" s="25"/>
      <c r="AC5" s="25"/>
      <c r="AD5" s="25"/>
      <c r="AE5" s="22"/>
      <c r="AF5" s="22"/>
      <c r="AG5" s="22"/>
      <c r="AH5" s="22"/>
      <c r="AI5" s="22"/>
      <c r="AJ5" s="35"/>
      <c r="AK5" s="35"/>
      <c r="AL5" s="35"/>
      <c r="AM5" s="35"/>
      <c r="AN5" s="35"/>
      <c r="AO5" s="48"/>
      <c r="AP5" s="27"/>
      <c r="AQ5" s="27">
        <v>1</v>
      </c>
      <c r="AR5" s="28"/>
      <c r="AS5" s="28" t="s">
        <v>751</v>
      </c>
      <c r="AT5" s="25"/>
      <c r="AU5" s="25"/>
      <c r="AV5" s="25"/>
      <c r="AW5" s="25"/>
      <c r="AX5" s="25"/>
      <c r="AY5" s="25"/>
      <c r="AZ5" s="25"/>
      <c r="BA5" s="25"/>
      <c r="BB5" s="25"/>
      <c r="BC5" s="25"/>
      <c r="BD5" s="25"/>
      <c r="BE5" s="25"/>
      <c r="BF5" s="25"/>
      <c r="BG5" s="25" t="s">
        <v>2000</v>
      </c>
      <c r="BH5" s="25" t="s">
        <v>2000</v>
      </c>
      <c r="BI5" s="75" t="s">
        <v>2000</v>
      </c>
      <c r="BJ5" s="75" t="s">
        <v>2000</v>
      </c>
      <c r="BK5" s="75" t="s">
        <v>2000</v>
      </c>
      <c r="BM5" s="213"/>
      <c r="BN5" s="213"/>
      <c r="BO5" s="213"/>
      <c r="BP5" s="213"/>
      <c r="BQ5" s="213"/>
      <c r="BR5" s="213"/>
    </row>
    <row r="6" spans="1:70" ht="15" customHeight="1" x14ac:dyDescent="0.25">
      <c r="A6" s="25">
        <v>644</v>
      </c>
      <c r="B6" s="220"/>
      <c r="C6" s="190"/>
      <c r="D6" s="200">
        <v>0</v>
      </c>
      <c r="E6" s="57" t="s">
        <v>3001</v>
      </c>
      <c r="F6" s="57" t="s">
        <v>289</v>
      </c>
      <c r="G6" s="25"/>
      <c r="H6" s="104">
        <v>1</v>
      </c>
      <c r="I6" s="25">
        <v>1</v>
      </c>
      <c r="J6" s="25"/>
      <c r="K6" s="25">
        <v>4</v>
      </c>
      <c r="L6" s="25">
        <v>1</v>
      </c>
      <c r="M6" s="25">
        <v>26</v>
      </c>
      <c r="N6" s="25">
        <v>26</v>
      </c>
      <c r="O6" s="25" t="s">
        <v>3064</v>
      </c>
      <c r="P6" s="25" t="s">
        <v>3002</v>
      </c>
      <c r="Q6" s="25" t="s">
        <v>3003</v>
      </c>
      <c r="R6" s="25"/>
      <c r="S6" s="25">
        <v>4</v>
      </c>
      <c r="T6" s="25" t="s">
        <v>3007</v>
      </c>
      <c r="U6" s="25" t="s">
        <v>10</v>
      </c>
      <c r="V6" s="25">
        <v>8</v>
      </c>
      <c r="W6" s="25"/>
      <c r="X6" s="25">
        <v>1</v>
      </c>
      <c r="Y6" s="25">
        <v>1950000</v>
      </c>
      <c r="Z6" s="25"/>
      <c r="AA6" s="25"/>
      <c r="AB6" s="25"/>
      <c r="AC6" s="25"/>
      <c r="AD6" s="25" t="s">
        <v>886</v>
      </c>
      <c r="AE6" s="22">
        <f>((Y6*(108.57/$AO6))/$AQ6)*(0.830367/$AP6)</f>
        <v>1901555.4777939986</v>
      </c>
      <c r="AF6" s="22"/>
      <c r="AG6" s="22"/>
      <c r="AH6" s="22"/>
      <c r="AI6" s="22"/>
      <c r="AJ6" s="35">
        <f>AE6</f>
        <v>1901555.4777939986</v>
      </c>
      <c r="AK6" s="35"/>
      <c r="AL6" s="35"/>
      <c r="AM6" s="35"/>
      <c r="AN6" s="35"/>
      <c r="AO6" s="24">
        <v>92.449705082727405</v>
      </c>
      <c r="AP6" s="24">
        <v>1</v>
      </c>
      <c r="AQ6" s="24">
        <v>1</v>
      </c>
      <c r="AR6" s="24">
        <v>6</v>
      </c>
      <c r="AS6" s="24"/>
      <c r="AT6" s="25">
        <v>15</v>
      </c>
      <c r="AU6" s="25" t="s">
        <v>3004</v>
      </c>
      <c r="AV6" s="25" t="s">
        <v>3005</v>
      </c>
      <c r="AW6" s="25"/>
      <c r="AX6" s="25"/>
      <c r="AY6" s="25"/>
      <c r="AZ6" s="25"/>
      <c r="BA6" s="25"/>
      <c r="BB6" s="25"/>
      <c r="BC6" s="25" t="s">
        <v>3006</v>
      </c>
      <c r="BD6" s="25" t="s">
        <v>880</v>
      </c>
      <c r="BE6" s="25"/>
      <c r="BF6" s="25">
        <v>1</v>
      </c>
      <c r="BG6" s="62">
        <v>3</v>
      </c>
      <c r="BH6" s="25" t="s">
        <v>2000</v>
      </c>
      <c r="BI6" s="74">
        <v>0</v>
      </c>
      <c r="BJ6" s="75" t="s">
        <v>2000</v>
      </c>
      <c r="BK6" s="75" t="s">
        <v>4079</v>
      </c>
      <c r="BM6" s="221"/>
      <c r="BN6" s="221"/>
      <c r="BO6" s="221"/>
      <c r="BP6" s="221"/>
      <c r="BQ6" s="221"/>
      <c r="BR6" s="221"/>
    </row>
    <row r="7" spans="1:70" ht="15" customHeight="1" x14ac:dyDescent="0.25">
      <c r="A7" s="25">
        <v>743</v>
      </c>
      <c r="B7" s="220"/>
      <c r="C7" s="190"/>
      <c r="D7" s="200">
        <v>0</v>
      </c>
      <c r="E7" s="57" t="s">
        <v>3386</v>
      </c>
      <c r="F7" s="57" t="s">
        <v>5</v>
      </c>
      <c r="G7" s="25" t="s">
        <v>3387</v>
      </c>
      <c r="H7" s="104">
        <v>1</v>
      </c>
      <c r="I7" s="25">
        <v>1</v>
      </c>
      <c r="J7" s="25" t="s">
        <v>3388</v>
      </c>
      <c r="K7" s="25">
        <v>1</v>
      </c>
      <c r="L7" s="25">
        <v>3</v>
      </c>
      <c r="M7" s="25">
        <v>12</v>
      </c>
      <c r="N7" s="25" t="s">
        <v>2950</v>
      </c>
      <c r="O7" s="25" t="s">
        <v>3381</v>
      </c>
      <c r="P7" s="25" t="s">
        <v>3011</v>
      </c>
      <c r="Q7" s="25" t="s">
        <v>3390</v>
      </c>
      <c r="R7" s="25" t="s">
        <v>1826</v>
      </c>
      <c r="S7" s="25">
        <v>4</v>
      </c>
      <c r="T7" s="25" t="s">
        <v>3380</v>
      </c>
      <c r="U7" s="25" t="s">
        <v>2</v>
      </c>
      <c r="V7" s="25">
        <v>3</v>
      </c>
      <c r="W7" s="25" t="s">
        <v>3398</v>
      </c>
      <c r="X7" s="25">
        <v>2</v>
      </c>
      <c r="Y7" s="25"/>
      <c r="Z7" s="25">
        <v>13</v>
      </c>
      <c r="AA7" s="25"/>
      <c r="AB7" s="25"/>
      <c r="AC7" s="25">
        <v>32</v>
      </c>
      <c r="AD7" s="25" t="s">
        <v>3399</v>
      </c>
      <c r="AE7" s="22"/>
      <c r="AF7" s="22">
        <f>((Z7*(108.57/$AO7))/$AQ7)*(0.830367/$AP7)</f>
        <v>13.085990630343389</v>
      </c>
      <c r="AG7" s="22"/>
      <c r="AH7" s="22"/>
      <c r="AI7" s="22">
        <f>((AC7*(108.57/$AO7))/$AQ7)*(0.830367/$AP7)</f>
        <v>32.211669243922188</v>
      </c>
      <c r="AJ7" s="35"/>
      <c r="AK7" s="35">
        <f>AF7/AS7</f>
        <v>13.085990630343389</v>
      </c>
      <c r="AL7" s="35"/>
      <c r="AM7" s="35"/>
      <c r="AN7" s="35">
        <f>AI7/AS7</f>
        <v>32.211669243922188</v>
      </c>
      <c r="AO7" s="24">
        <v>89.560532372110202</v>
      </c>
      <c r="AP7" s="24">
        <v>1</v>
      </c>
      <c r="AQ7" s="24">
        <v>1</v>
      </c>
      <c r="AR7" s="24">
        <v>1</v>
      </c>
      <c r="AS7" s="24">
        <v>1</v>
      </c>
      <c r="AT7" s="25">
        <v>14</v>
      </c>
      <c r="AU7" s="25" t="s">
        <v>3402</v>
      </c>
      <c r="AV7" s="25" t="s">
        <v>3401</v>
      </c>
      <c r="AW7" s="25">
        <v>2005</v>
      </c>
      <c r="AX7" s="25" t="s">
        <v>3</v>
      </c>
      <c r="AY7" s="25" t="s">
        <v>3403</v>
      </c>
      <c r="AZ7" s="25" t="s">
        <v>3</v>
      </c>
      <c r="BA7" s="25" t="s">
        <v>3400</v>
      </c>
      <c r="BB7" s="25" t="s">
        <v>3401</v>
      </c>
      <c r="BC7" s="25"/>
      <c r="BD7" s="25" t="s">
        <v>3396</v>
      </c>
      <c r="BE7" s="25" t="s">
        <v>3397</v>
      </c>
      <c r="BF7" s="25">
        <v>3</v>
      </c>
      <c r="BG7" s="62">
        <v>3</v>
      </c>
      <c r="BH7" s="25" t="s">
        <v>2000</v>
      </c>
      <c r="BI7" s="74">
        <v>0</v>
      </c>
      <c r="BJ7" s="75" t="s">
        <v>2000</v>
      </c>
      <c r="BK7" s="75" t="s">
        <v>4092</v>
      </c>
      <c r="BM7" s="213"/>
      <c r="BN7" s="213"/>
      <c r="BO7" s="213"/>
      <c r="BP7" s="213"/>
      <c r="BQ7" s="213"/>
      <c r="BR7" s="213"/>
    </row>
    <row r="8" spans="1:70" ht="15" customHeight="1" x14ac:dyDescent="0.25">
      <c r="A8" s="25">
        <v>744</v>
      </c>
      <c r="B8" s="220"/>
      <c r="C8" s="190"/>
      <c r="D8" s="200">
        <v>0</v>
      </c>
      <c r="E8" s="57" t="s">
        <v>3386</v>
      </c>
      <c r="F8" s="57" t="s">
        <v>5</v>
      </c>
      <c r="G8" s="25" t="s">
        <v>3387</v>
      </c>
      <c r="H8" s="104">
        <v>1</v>
      </c>
      <c r="I8" s="25">
        <v>1</v>
      </c>
      <c r="J8" s="25" t="s">
        <v>3388</v>
      </c>
      <c r="K8" s="25">
        <v>1</v>
      </c>
      <c r="L8" s="25">
        <v>3</v>
      </c>
      <c r="M8" s="25">
        <v>19</v>
      </c>
      <c r="N8" s="25" t="s">
        <v>2960</v>
      </c>
      <c r="O8" s="25" t="s">
        <v>3343</v>
      </c>
      <c r="P8" s="25" t="s">
        <v>3011</v>
      </c>
      <c r="Q8" s="25" t="s">
        <v>3390</v>
      </c>
      <c r="R8" s="25" t="s">
        <v>3391</v>
      </c>
      <c r="S8" s="25">
        <v>4</v>
      </c>
      <c r="T8" s="25" t="s">
        <v>3380</v>
      </c>
      <c r="U8" s="25" t="s">
        <v>10</v>
      </c>
      <c r="V8" s="25">
        <v>8</v>
      </c>
      <c r="W8" s="25"/>
      <c r="X8" s="25">
        <v>2</v>
      </c>
      <c r="Y8" s="25"/>
      <c r="Z8" s="25"/>
      <c r="AA8" s="25">
        <v>625000</v>
      </c>
      <c r="AB8" s="25"/>
      <c r="AC8" s="25"/>
      <c r="AD8" s="25" t="s">
        <v>3404</v>
      </c>
      <c r="AE8" s="22"/>
      <c r="AF8" s="22"/>
      <c r="AG8" s="22">
        <f>((AA8*(108.57/$AO8))/$AQ8)*(0.830367/$AP8)</f>
        <v>629134.16492035531</v>
      </c>
      <c r="AH8" s="22"/>
      <c r="AI8" s="22"/>
      <c r="AJ8" s="35"/>
      <c r="AK8" s="35"/>
      <c r="AL8" s="35">
        <f>AG8/AS8</f>
        <v>10.787067964959883</v>
      </c>
      <c r="AM8" s="35"/>
      <c r="AN8" s="35"/>
      <c r="AO8" s="24">
        <v>89.560532372110202</v>
      </c>
      <c r="AP8" s="24">
        <v>1</v>
      </c>
      <c r="AQ8" s="24">
        <v>1</v>
      </c>
      <c r="AR8" s="24">
        <v>1</v>
      </c>
      <c r="AS8" s="24">
        <v>58323</v>
      </c>
      <c r="AT8" s="25">
        <v>1</v>
      </c>
      <c r="AU8" s="25" t="s">
        <v>3406</v>
      </c>
      <c r="AV8" s="25" t="s">
        <v>3407</v>
      </c>
      <c r="AW8" s="25">
        <v>2005</v>
      </c>
      <c r="AX8" s="25" t="s">
        <v>3</v>
      </c>
      <c r="AY8" s="25"/>
      <c r="AZ8" s="25" t="s">
        <v>3</v>
      </c>
      <c r="BA8" s="25" t="s">
        <v>3</v>
      </c>
      <c r="BB8" s="25" t="s">
        <v>3405</v>
      </c>
      <c r="BC8" s="25"/>
      <c r="BD8" s="25" t="s">
        <v>3396</v>
      </c>
      <c r="BE8" s="25" t="s">
        <v>3397</v>
      </c>
      <c r="BF8" s="25">
        <v>3</v>
      </c>
      <c r="BG8" s="62">
        <v>3</v>
      </c>
      <c r="BH8" s="25" t="s">
        <v>2000</v>
      </c>
      <c r="BI8" s="74">
        <v>0</v>
      </c>
      <c r="BJ8" s="75" t="s">
        <v>2000</v>
      </c>
      <c r="BK8" s="75" t="s">
        <v>4093</v>
      </c>
    </row>
    <row r="9" spans="1:70" ht="15" customHeight="1" x14ac:dyDescent="0.25">
      <c r="A9" s="25">
        <v>745</v>
      </c>
      <c r="B9" s="220"/>
      <c r="C9" s="190"/>
      <c r="D9" s="200">
        <v>0</v>
      </c>
      <c r="E9" s="57" t="s">
        <v>3386</v>
      </c>
      <c r="F9" s="57" t="s">
        <v>5</v>
      </c>
      <c r="G9" s="25" t="s">
        <v>3387</v>
      </c>
      <c r="H9" s="104">
        <v>1</v>
      </c>
      <c r="I9" s="25">
        <v>1</v>
      </c>
      <c r="J9" s="25" t="s">
        <v>3388</v>
      </c>
      <c r="K9" s="25">
        <v>1</v>
      </c>
      <c r="L9" s="25">
        <v>3</v>
      </c>
      <c r="M9" s="25">
        <v>26</v>
      </c>
      <c r="N9" s="25">
        <v>26</v>
      </c>
      <c r="O9" s="25" t="s">
        <v>3408</v>
      </c>
      <c r="P9" s="25" t="s">
        <v>3011</v>
      </c>
      <c r="Q9" s="25" t="s">
        <v>3390</v>
      </c>
      <c r="R9" s="25" t="s">
        <v>3391</v>
      </c>
      <c r="S9" s="25">
        <v>4</v>
      </c>
      <c r="T9" s="25" t="s">
        <v>3380</v>
      </c>
      <c r="U9" s="25" t="s">
        <v>10</v>
      </c>
      <c r="V9" s="25">
        <v>8</v>
      </c>
      <c r="W9" s="25"/>
      <c r="X9" s="25">
        <v>1</v>
      </c>
      <c r="Y9" s="25"/>
      <c r="Z9" s="25"/>
      <c r="AA9" s="25">
        <v>43</v>
      </c>
      <c r="AB9" s="25"/>
      <c r="AC9" s="25"/>
      <c r="AD9" s="25" t="s">
        <v>3409</v>
      </c>
      <c r="AE9" s="22"/>
      <c r="AF9" s="22"/>
      <c r="AG9" s="22">
        <f>((AA9*(108.57/$AO9))/$AQ9)*(0.830367/$AP9)</f>
        <v>43.28443054652044</v>
      </c>
      <c r="AH9" s="22"/>
      <c r="AI9" s="22"/>
      <c r="AJ9" s="35"/>
      <c r="AK9" s="35"/>
      <c r="AL9" s="35">
        <f>AG9</f>
        <v>43.28443054652044</v>
      </c>
      <c r="AM9" s="35"/>
      <c r="AN9" s="35"/>
      <c r="AO9" s="24">
        <v>89.560532372110202</v>
      </c>
      <c r="AP9" s="24">
        <v>1</v>
      </c>
      <c r="AQ9" s="24">
        <v>1</v>
      </c>
      <c r="AR9" s="24">
        <v>1</v>
      </c>
      <c r="AS9" s="24">
        <v>58323</v>
      </c>
      <c r="AT9" s="25">
        <v>17</v>
      </c>
      <c r="AU9" s="25" t="s">
        <v>3411</v>
      </c>
      <c r="AV9" s="25" t="s">
        <v>3410</v>
      </c>
      <c r="AW9" s="25">
        <v>2005</v>
      </c>
      <c r="AX9" s="25" t="s">
        <v>3</v>
      </c>
      <c r="AY9" s="25"/>
      <c r="AZ9" s="25" t="s">
        <v>3</v>
      </c>
      <c r="BA9" s="25" t="s">
        <v>3</v>
      </c>
      <c r="BB9" s="25" t="s">
        <v>3410</v>
      </c>
      <c r="BC9" s="25"/>
      <c r="BD9" s="25" t="s">
        <v>3396</v>
      </c>
      <c r="BE9" s="25" t="s">
        <v>3397</v>
      </c>
      <c r="BF9" s="25">
        <v>3</v>
      </c>
      <c r="BG9" s="62">
        <v>3</v>
      </c>
      <c r="BH9" s="25" t="s">
        <v>2000</v>
      </c>
      <c r="BI9" s="74">
        <v>0</v>
      </c>
      <c r="BJ9" s="75" t="s">
        <v>2000</v>
      </c>
      <c r="BK9" s="75" t="s">
        <v>4094</v>
      </c>
    </row>
    <row r="10" spans="1:70" ht="15" customHeight="1" x14ac:dyDescent="0.25">
      <c r="A10" s="25">
        <v>649</v>
      </c>
      <c r="B10" s="237"/>
      <c r="C10" s="190"/>
      <c r="D10" s="201">
        <v>0</v>
      </c>
      <c r="E10" s="57" t="s">
        <v>2998</v>
      </c>
      <c r="F10" s="57" t="s">
        <v>289</v>
      </c>
      <c r="G10" s="25"/>
      <c r="H10" s="104">
        <v>0</v>
      </c>
      <c r="I10" s="25" t="s">
        <v>3000</v>
      </c>
      <c r="J10" s="25" t="s">
        <v>2999</v>
      </c>
      <c r="K10" s="25">
        <v>1</v>
      </c>
      <c r="L10" s="25">
        <v>2</v>
      </c>
      <c r="M10" s="25"/>
      <c r="N10" s="25"/>
      <c r="O10" s="25"/>
      <c r="P10" s="25"/>
      <c r="Q10" s="25"/>
      <c r="R10" s="25"/>
      <c r="S10" s="25"/>
      <c r="T10" s="25"/>
      <c r="U10" s="25"/>
      <c r="V10" s="25"/>
      <c r="W10" s="25"/>
      <c r="X10" s="25"/>
      <c r="Y10" s="25"/>
      <c r="Z10" s="25"/>
      <c r="AA10" s="25"/>
      <c r="AB10" s="25"/>
      <c r="AC10" s="25"/>
      <c r="AD10" s="25"/>
      <c r="AE10" s="22"/>
      <c r="AF10" s="22"/>
      <c r="AG10" s="22"/>
      <c r="AH10" s="22"/>
      <c r="AI10" s="22"/>
      <c r="AJ10" s="23"/>
      <c r="AK10" s="23"/>
      <c r="AL10" s="23"/>
      <c r="AM10" s="23"/>
      <c r="AN10" s="23"/>
      <c r="AO10" s="24"/>
      <c r="AP10" s="24"/>
      <c r="AQ10" s="24"/>
      <c r="AR10" s="24"/>
      <c r="AS10" s="24"/>
      <c r="AT10" s="25"/>
      <c r="AU10" s="25"/>
      <c r="AV10" s="25"/>
      <c r="AW10" s="25"/>
      <c r="AX10" s="25"/>
      <c r="AY10" s="25"/>
      <c r="AZ10" s="25"/>
      <c r="BA10" s="25"/>
      <c r="BB10" s="25"/>
      <c r="BC10" s="25"/>
      <c r="BD10" s="25"/>
      <c r="BE10" s="25"/>
      <c r="BF10" s="25"/>
      <c r="BG10" s="25" t="s">
        <v>2000</v>
      </c>
      <c r="BH10" s="25" t="s">
        <v>2000</v>
      </c>
      <c r="BI10" s="75" t="s">
        <v>2000</v>
      </c>
      <c r="BJ10" s="75" t="s">
        <v>2000</v>
      </c>
      <c r="BK10" s="75" t="s">
        <v>2000</v>
      </c>
      <c r="BL10" s="53"/>
      <c r="BM10" s="53"/>
      <c r="BN10" s="53"/>
      <c r="BO10" s="53"/>
      <c r="BP10" s="53"/>
      <c r="BQ10" s="53"/>
      <c r="BR10" s="53"/>
    </row>
    <row r="11" spans="1:70" ht="15" customHeight="1" x14ac:dyDescent="0.25">
      <c r="A11" s="25">
        <v>3</v>
      </c>
      <c r="B11" s="21">
        <v>3</v>
      </c>
      <c r="C11" s="190" t="s">
        <v>186</v>
      </c>
      <c r="D11" s="201">
        <v>0</v>
      </c>
      <c r="E11" s="57" t="s">
        <v>193</v>
      </c>
      <c r="F11" s="57" t="s">
        <v>151</v>
      </c>
      <c r="G11" s="25" t="s">
        <v>194</v>
      </c>
      <c r="H11" s="104">
        <v>0</v>
      </c>
      <c r="I11" s="25" t="s">
        <v>1482</v>
      </c>
      <c r="J11" s="25"/>
      <c r="K11" s="25"/>
      <c r="L11" s="25"/>
      <c r="M11" s="25"/>
      <c r="N11" s="25"/>
      <c r="O11" s="25"/>
      <c r="P11" s="25"/>
      <c r="Q11" s="25"/>
      <c r="R11" s="25"/>
      <c r="S11" s="25"/>
      <c r="T11" s="25"/>
      <c r="U11" s="25"/>
      <c r="V11" s="25"/>
      <c r="W11" s="25"/>
      <c r="X11" s="25"/>
      <c r="Y11" s="25"/>
      <c r="Z11" s="25"/>
      <c r="AA11" s="25"/>
      <c r="AB11" s="25"/>
      <c r="AC11" s="25"/>
      <c r="AD11" s="25"/>
      <c r="AE11" s="22"/>
      <c r="AF11" s="22"/>
      <c r="AG11" s="22"/>
      <c r="AH11" s="22"/>
      <c r="AI11" s="22"/>
      <c r="AJ11" s="23"/>
      <c r="AK11" s="23"/>
      <c r="AL11" s="23"/>
      <c r="AM11" s="23"/>
      <c r="AN11" s="23"/>
      <c r="AO11" s="48"/>
      <c r="AP11" s="27"/>
      <c r="AQ11" s="28">
        <v>1</v>
      </c>
      <c r="AR11" s="28"/>
      <c r="AS11" s="28" t="s">
        <v>751</v>
      </c>
      <c r="AT11" s="25"/>
      <c r="AU11" s="25"/>
      <c r="AV11" s="25"/>
      <c r="AW11" s="25"/>
      <c r="AX11" s="25"/>
      <c r="AY11" s="25"/>
      <c r="AZ11" s="25"/>
      <c r="BA11" s="25"/>
      <c r="BB11" s="25"/>
      <c r="BC11" s="25"/>
      <c r="BD11" s="25"/>
      <c r="BE11" s="25"/>
      <c r="BF11" s="25"/>
      <c r="BG11" s="25" t="s">
        <v>2000</v>
      </c>
      <c r="BH11" s="25" t="s">
        <v>2000</v>
      </c>
      <c r="BI11" s="75" t="s">
        <v>2000</v>
      </c>
      <c r="BJ11" s="75" t="s">
        <v>2000</v>
      </c>
      <c r="BK11" s="75" t="s">
        <v>2000</v>
      </c>
      <c r="BM11" s="52"/>
      <c r="BN11" s="52"/>
      <c r="BO11" s="52"/>
      <c r="BP11" s="52"/>
      <c r="BQ11" s="52"/>
      <c r="BR11" s="52"/>
    </row>
    <row r="12" spans="1:70" ht="15" customHeight="1" x14ac:dyDescent="0.25">
      <c r="A12" s="25">
        <v>4</v>
      </c>
      <c r="B12" s="21">
        <v>4</v>
      </c>
      <c r="C12" s="191" t="s">
        <v>23</v>
      </c>
      <c r="D12" s="201">
        <v>0</v>
      </c>
      <c r="E12" s="87" t="s">
        <v>312</v>
      </c>
      <c r="F12" s="87" t="s">
        <v>289</v>
      </c>
      <c r="G12" s="44"/>
      <c r="H12" s="104">
        <v>0</v>
      </c>
      <c r="I12" s="25" t="s">
        <v>640</v>
      </c>
      <c r="J12" s="44"/>
      <c r="K12" s="25">
        <v>1</v>
      </c>
      <c r="L12" s="25">
        <v>2</v>
      </c>
      <c r="M12" s="44"/>
      <c r="N12" s="44"/>
      <c r="O12" s="44"/>
      <c r="P12" s="44"/>
      <c r="Q12" s="44"/>
      <c r="R12" s="44"/>
      <c r="S12" s="44"/>
      <c r="T12" s="44"/>
      <c r="U12" s="44"/>
      <c r="V12" s="44"/>
      <c r="W12" s="44"/>
      <c r="X12" s="44"/>
      <c r="Y12" s="25"/>
      <c r="Z12" s="25"/>
      <c r="AA12" s="25"/>
      <c r="AB12" s="25"/>
      <c r="AC12" s="25"/>
      <c r="AD12" s="44"/>
      <c r="AE12" s="22"/>
      <c r="AF12" s="22"/>
      <c r="AG12" s="22"/>
      <c r="AH12" s="22"/>
      <c r="AI12" s="22"/>
      <c r="AJ12" s="35"/>
      <c r="AK12" s="35"/>
      <c r="AL12" s="35"/>
      <c r="AM12" s="35"/>
      <c r="AN12" s="35"/>
      <c r="AO12" s="48"/>
      <c r="AP12" s="27"/>
      <c r="AQ12" s="27">
        <v>1</v>
      </c>
      <c r="AR12" s="27"/>
      <c r="AS12" s="27" t="s">
        <v>751</v>
      </c>
      <c r="AT12" s="44"/>
      <c r="AU12" s="44"/>
      <c r="AV12" s="44"/>
      <c r="AW12" s="44"/>
      <c r="AX12" s="44"/>
      <c r="AY12" s="44"/>
      <c r="AZ12" s="44"/>
      <c r="BA12" s="44"/>
      <c r="BB12" s="44"/>
      <c r="BC12" s="44"/>
      <c r="BD12" s="44"/>
      <c r="BE12" s="44"/>
      <c r="BF12" s="44"/>
      <c r="BG12" s="25" t="s">
        <v>2000</v>
      </c>
      <c r="BH12" s="25" t="s">
        <v>2000</v>
      </c>
      <c r="BI12" s="75" t="s">
        <v>2000</v>
      </c>
      <c r="BJ12" s="75" t="s">
        <v>2000</v>
      </c>
      <c r="BK12" s="75" t="s">
        <v>2000</v>
      </c>
      <c r="BM12" s="238"/>
      <c r="BN12" s="238"/>
      <c r="BO12" s="238"/>
      <c r="BP12" s="238"/>
      <c r="BQ12" s="238"/>
      <c r="BR12" s="238"/>
    </row>
    <row r="13" spans="1:70" ht="15" customHeight="1" x14ac:dyDescent="0.25">
      <c r="A13" s="25">
        <v>5</v>
      </c>
      <c r="B13" s="21">
        <v>5</v>
      </c>
      <c r="C13" s="190" t="s">
        <v>387</v>
      </c>
      <c r="D13" s="201">
        <v>0</v>
      </c>
      <c r="E13" s="57" t="s">
        <v>388</v>
      </c>
      <c r="F13" s="57" t="s">
        <v>5</v>
      </c>
      <c r="G13" s="25" t="s">
        <v>389</v>
      </c>
      <c r="H13" s="104">
        <v>0</v>
      </c>
      <c r="I13" s="25" t="s">
        <v>618</v>
      </c>
      <c r="J13" s="25"/>
      <c r="K13" s="25"/>
      <c r="L13" s="25"/>
      <c r="M13" s="25"/>
      <c r="N13" s="25"/>
      <c r="O13" s="25"/>
      <c r="P13" s="25"/>
      <c r="Q13" s="25"/>
      <c r="R13" s="25"/>
      <c r="S13" s="25"/>
      <c r="T13" s="25"/>
      <c r="U13" s="25"/>
      <c r="V13" s="25"/>
      <c r="W13" s="25"/>
      <c r="X13" s="25"/>
      <c r="Y13" s="25"/>
      <c r="Z13" s="25"/>
      <c r="AA13" s="25"/>
      <c r="AB13" s="25"/>
      <c r="AC13" s="25"/>
      <c r="AD13" s="25"/>
      <c r="AE13" s="22"/>
      <c r="AF13" s="22"/>
      <c r="AG13" s="22"/>
      <c r="AH13" s="22"/>
      <c r="AI13" s="22"/>
      <c r="AJ13" s="35"/>
      <c r="AK13" s="35"/>
      <c r="AL13" s="35"/>
      <c r="AM13" s="35"/>
      <c r="AN13" s="35"/>
      <c r="AO13" s="48"/>
      <c r="AP13" s="27"/>
      <c r="AQ13" s="28">
        <v>1</v>
      </c>
      <c r="AR13" s="28"/>
      <c r="AS13" s="28" t="s">
        <v>751</v>
      </c>
      <c r="AT13" s="25"/>
      <c r="AU13" s="25"/>
      <c r="AV13" s="25"/>
      <c r="AW13" s="25"/>
      <c r="AX13" s="25"/>
      <c r="AY13" s="25"/>
      <c r="AZ13" s="25"/>
      <c r="BA13" s="25"/>
      <c r="BB13" s="25"/>
      <c r="BC13" s="25"/>
      <c r="BD13" s="25"/>
      <c r="BE13" s="25"/>
      <c r="BF13" s="25"/>
      <c r="BG13" s="25" t="s">
        <v>2000</v>
      </c>
      <c r="BH13" s="25" t="s">
        <v>2000</v>
      </c>
      <c r="BI13" s="75" t="s">
        <v>2000</v>
      </c>
      <c r="BJ13" s="75" t="s">
        <v>2000</v>
      </c>
      <c r="BK13" s="75" t="s">
        <v>2000</v>
      </c>
    </row>
    <row r="14" spans="1:70" ht="15" customHeight="1" x14ac:dyDescent="0.25">
      <c r="A14" s="25">
        <v>6</v>
      </c>
      <c r="B14" s="21">
        <v>6</v>
      </c>
      <c r="C14" s="190" t="s">
        <v>387</v>
      </c>
      <c r="D14" s="200">
        <v>0</v>
      </c>
      <c r="E14" s="57" t="s">
        <v>415</v>
      </c>
      <c r="F14" s="57" t="s">
        <v>1307</v>
      </c>
      <c r="G14" s="25" t="s">
        <v>412</v>
      </c>
      <c r="H14" s="104">
        <v>1</v>
      </c>
      <c r="I14" s="25">
        <v>1</v>
      </c>
      <c r="J14" s="25"/>
      <c r="K14" s="25">
        <v>1</v>
      </c>
      <c r="L14" s="25">
        <v>2</v>
      </c>
      <c r="M14" s="25">
        <v>26</v>
      </c>
      <c r="N14" s="25" t="s">
        <v>2960</v>
      </c>
      <c r="O14" s="25" t="s">
        <v>926</v>
      </c>
      <c r="P14" s="25" t="s">
        <v>19</v>
      </c>
      <c r="Q14" s="25" t="s">
        <v>1604</v>
      </c>
      <c r="R14" s="25"/>
      <c r="S14" s="25">
        <v>7</v>
      </c>
      <c r="T14" s="25" t="s">
        <v>1425</v>
      </c>
      <c r="U14" s="25" t="s">
        <v>2</v>
      </c>
      <c r="V14" s="25">
        <v>7</v>
      </c>
      <c r="W14" s="25" t="s">
        <v>2112</v>
      </c>
      <c r="X14" s="25">
        <v>1</v>
      </c>
      <c r="Y14" s="25"/>
      <c r="Z14" s="25">
        <v>16</v>
      </c>
      <c r="AA14" s="25"/>
      <c r="AB14" s="25"/>
      <c r="AC14" s="25">
        <v>25</v>
      </c>
      <c r="AD14" s="25" t="s">
        <v>1950</v>
      </c>
      <c r="AE14" s="22"/>
      <c r="AF14" s="22">
        <f>(Z14*(106.875/AO14))/$AQ14</f>
        <v>11.357122106675041</v>
      </c>
      <c r="AG14" s="22"/>
      <c r="AH14" s="22"/>
      <c r="AI14" s="22">
        <f>(AC14*(106.875/AO14))/$AQ14</f>
        <v>17.745503291679753</v>
      </c>
      <c r="AJ14" s="35"/>
      <c r="AK14" s="35">
        <f>(AF14*12)/1.99</f>
        <v>68.485158432211293</v>
      </c>
      <c r="AL14" s="35"/>
      <c r="AM14" s="35"/>
      <c r="AN14" s="35">
        <f>(AI14*12)/1.99</f>
        <v>107.00806005033017</v>
      </c>
      <c r="AO14" s="24">
        <v>76.983333333333334</v>
      </c>
      <c r="AP14" s="27"/>
      <c r="AQ14" s="27">
        <v>1.95583</v>
      </c>
      <c r="AR14" s="28">
        <v>3</v>
      </c>
      <c r="AS14" s="28" t="s">
        <v>751</v>
      </c>
      <c r="AT14" s="25">
        <v>12</v>
      </c>
      <c r="AU14" s="25" t="s">
        <v>1424</v>
      </c>
      <c r="AV14" s="25" t="s">
        <v>1605</v>
      </c>
      <c r="AW14" s="25">
        <v>1993</v>
      </c>
      <c r="AX14" s="25"/>
      <c r="AY14" s="25" t="s">
        <v>1606</v>
      </c>
      <c r="AZ14" s="25"/>
      <c r="BA14" s="25"/>
      <c r="BB14" s="25"/>
      <c r="BC14" s="25" t="s">
        <v>1423</v>
      </c>
      <c r="BD14" s="25" t="s">
        <v>1035</v>
      </c>
      <c r="BE14" s="25" t="s">
        <v>1426</v>
      </c>
      <c r="BF14" s="25"/>
      <c r="BG14" s="25" t="s">
        <v>2000</v>
      </c>
      <c r="BH14" s="25" t="s">
        <v>2000</v>
      </c>
      <c r="BI14" s="74">
        <v>0</v>
      </c>
      <c r="BJ14" s="75" t="s">
        <v>3882</v>
      </c>
      <c r="BK14" s="75" t="s">
        <v>3882</v>
      </c>
      <c r="BM14" s="221"/>
      <c r="BN14" s="221"/>
      <c r="BO14" s="221"/>
      <c r="BP14" s="221"/>
      <c r="BQ14" s="221"/>
      <c r="BR14" s="221"/>
    </row>
    <row r="15" spans="1:70" ht="15" customHeight="1" x14ac:dyDescent="0.25">
      <c r="A15" s="25">
        <v>7</v>
      </c>
      <c r="B15" s="21">
        <v>7</v>
      </c>
      <c r="C15" s="191" t="s">
        <v>23</v>
      </c>
      <c r="D15" s="201">
        <v>0</v>
      </c>
      <c r="E15" s="87" t="s">
        <v>313</v>
      </c>
      <c r="F15" s="87" t="s">
        <v>289</v>
      </c>
      <c r="G15" s="44"/>
      <c r="H15" s="104">
        <v>0</v>
      </c>
      <c r="I15" s="44" t="s">
        <v>618</v>
      </c>
      <c r="J15" s="44"/>
      <c r="K15" s="25">
        <v>1</v>
      </c>
      <c r="L15" s="25">
        <v>2</v>
      </c>
      <c r="M15" s="44"/>
      <c r="N15" s="44"/>
      <c r="O15" s="44"/>
      <c r="P15" s="44"/>
      <c r="Q15" s="44"/>
      <c r="R15" s="44"/>
      <c r="S15" s="44"/>
      <c r="T15" s="44"/>
      <c r="U15" s="44"/>
      <c r="V15" s="44"/>
      <c r="W15" s="44"/>
      <c r="X15" s="44"/>
      <c r="Y15" s="25"/>
      <c r="Z15" s="25"/>
      <c r="AA15" s="25"/>
      <c r="AB15" s="25"/>
      <c r="AC15" s="25"/>
      <c r="AD15" s="44"/>
      <c r="AE15" s="22"/>
      <c r="AF15" s="22"/>
      <c r="AG15" s="22"/>
      <c r="AH15" s="22"/>
      <c r="AI15" s="22"/>
      <c r="AJ15" s="35"/>
      <c r="AK15" s="35"/>
      <c r="AL15" s="35"/>
      <c r="AM15" s="35"/>
      <c r="AN15" s="35"/>
      <c r="AO15" s="48"/>
      <c r="AP15" s="27"/>
      <c r="AQ15" s="27">
        <v>1</v>
      </c>
      <c r="AR15" s="27"/>
      <c r="AS15" s="27" t="s">
        <v>751</v>
      </c>
      <c r="AT15" s="44"/>
      <c r="AU15" s="44"/>
      <c r="AV15" s="44"/>
      <c r="AW15" s="44"/>
      <c r="AX15" s="44"/>
      <c r="AY15" s="44"/>
      <c r="AZ15" s="44"/>
      <c r="BA15" s="44"/>
      <c r="BB15" s="44"/>
      <c r="BC15" s="44"/>
      <c r="BD15" s="44"/>
      <c r="BE15" s="44"/>
      <c r="BF15" s="44"/>
      <c r="BG15" s="25" t="s">
        <v>2000</v>
      </c>
      <c r="BH15" s="25" t="s">
        <v>2000</v>
      </c>
      <c r="BI15" s="75" t="s">
        <v>2000</v>
      </c>
      <c r="BJ15" s="75" t="s">
        <v>2000</v>
      </c>
      <c r="BK15" s="75" t="s">
        <v>2000</v>
      </c>
      <c r="BM15" s="213"/>
      <c r="BN15" s="213"/>
      <c r="BO15" s="213"/>
      <c r="BP15" s="213"/>
      <c r="BQ15" s="213"/>
      <c r="BR15" s="213"/>
    </row>
    <row r="16" spans="1:70" ht="15" customHeight="1" x14ac:dyDescent="0.25">
      <c r="A16" s="25">
        <v>8</v>
      </c>
      <c r="B16" s="21">
        <v>8</v>
      </c>
      <c r="C16" s="190" t="s">
        <v>339</v>
      </c>
      <c r="D16" s="201">
        <v>0</v>
      </c>
      <c r="E16" s="57" t="s">
        <v>345</v>
      </c>
      <c r="F16" s="57" t="s">
        <v>289</v>
      </c>
      <c r="G16" s="25"/>
      <c r="H16" s="104">
        <v>0</v>
      </c>
      <c r="I16" s="25" t="s">
        <v>707</v>
      </c>
      <c r="J16" s="25"/>
      <c r="K16" s="25">
        <v>1</v>
      </c>
      <c r="L16" s="25">
        <v>2</v>
      </c>
      <c r="M16" s="25"/>
      <c r="N16" s="25"/>
      <c r="O16" s="25"/>
      <c r="P16" s="25"/>
      <c r="Q16" s="25"/>
      <c r="R16" s="25"/>
      <c r="S16" s="25"/>
      <c r="T16" s="25"/>
      <c r="U16" s="25"/>
      <c r="V16" s="25"/>
      <c r="W16" s="25"/>
      <c r="X16" s="25"/>
      <c r="Y16" s="25"/>
      <c r="Z16" s="25"/>
      <c r="AA16" s="25"/>
      <c r="AB16" s="25"/>
      <c r="AC16" s="25"/>
      <c r="AD16" s="25"/>
      <c r="AE16" s="22"/>
      <c r="AF16" s="22"/>
      <c r="AG16" s="22"/>
      <c r="AH16" s="22"/>
      <c r="AI16" s="22"/>
      <c r="AJ16" s="35"/>
      <c r="AK16" s="35"/>
      <c r="AL16" s="35"/>
      <c r="AM16" s="35"/>
      <c r="AN16" s="35"/>
      <c r="AO16" s="48"/>
      <c r="AP16" s="27"/>
      <c r="AQ16" s="27">
        <v>1</v>
      </c>
      <c r="AR16" s="28"/>
      <c r="AS16" s="28" t="s">
        <v>751</v>
      </c>
      <c r="AT16" s="25"/>
      <c r="AU16" s="25"/>
      <c r="AV16" s="25"/>
      <c r="AW16" s="25"/>
      <c r="AX16" s="25"/>
      <c r="AY16" s="25"/>
      <c r="AZ16" s="25"/>
      <c r="BA16" s="25"/>
      <c r="BB16" s="25"/>
      <c r="BC16" s="25"/>
      <c r="BD16" s="25"/>
      <c r="BE16" s="25"/>
      <c r="BF16" s="25"/>
      <c r="BG16" s="25" t="s">
        <v>2000</v>
      </c>
      <c r="BH16" s="25" t="s">
        <v>2000</v>
      </c>
      <c r="BI16" s="75" t="s">
        <v>2000</v>
      </c>
      <c r="BJ16" s="75" t="s">
        <v>2000</v>
      </c>
      <c r="BK16" s="75" t="s">
        <v>2000</v>
      </c>
      <c r="BM16" s="221"/>
      <c r="BN16" s="221"/>
      <c r="BO16" s="221"/>
      <c r="BP16" s="221"/>
      <c r="BQ16" s="221"/>
      <c r="BR16" s="221"/>
    </row>
    <row r="17" spans="1:70" ht="15" customHeight="1" x14ac:dyDescent="0.25">
      <c r="A17" s="25">
        <v>740</v>
      </c>
      <c r="B17" s="237"/>
      <c r="C17" s="190"/>
      <c r="D17" s="200">
        <v>0</v>
      </c>
      <c r="E17" s="197" t="s">
        <v>3367</v>
      </c>
      <c r="F17" s="57" t="s">
        <v>5</v>
      </c>
      <c r="G17" s="99" t="s">
        <v>3368</v>
      </c>
      <c r="H17" s="104">
        <v>1</v>
      </c>
      <c r="I17" s="25">
        <v>1</v>
      </c>
      <c r="J17" s="25" t="s">
        <v>3369</v>
      </c>
      <c r="K17" s="25">
        <v>1</v>
      </c>
      <c r="L17" s="25">
        <v>3</v>
      </c>
      <c r="M17" s="25">
        <v>24</v>
      </c>
      <c r="N17" s="25">
        <v>24</v>
      </c>
      <c r="O17" s="25" t="s">
        <v>3370</v>
      </c>
      <c r="P17" s="25" t="s">
        <v>3011</v>
      </c>
      <c r="Q17" s="25" t="s">
        <v>3371</v>
      </c>
      <c r="R17" s="25"/>
      <c r="S17" s="25">
        <v>4</v>
      </c>
      <c r="T17" s="25" t="s">
        <v>3380</v>
      </c>
      <c r="U17" s="25" t="s">
        <v>10</v>
      </c>
      <c r="V17" s="25">
        <v>8</v>
      </c>
      <c r="W17" s="25"/>
      <c r="X17" s="25">
        <v>1</v>
      </c>
      <c r="Y17" s="25"/>
      <c r="Z17" s="25"/>
      <c r="AA17" s="25">
        <v>6.77</v>
      </c>
      <c r="AB17" s="25"/>
      <c r="AC17" s="25"/>
      <c r="AD17" s="25" t="s">
        <v>3384</v>
      </c>
      <c r="AE17" s="22"/>
      <c r="AF17" s="22"/>
      <c r="AG17" s="22">
        <f>((AA17*(108.57/$AO17))/$AQ17)*(0.830367/$AP17)</f>
        <v>6.8147812744172871</v>
      </c>
      <c r="AH17" s="22"/>
      <c r="AI17" s="22"/>
      <c r="AJ17" s="35"/>
      <c r="AK17" s="35"/>
      <c r="AL17" s="35">
        <f>AG17</f>
        <v>6.8147812744172871</v>
      </c>
      <c r="AM17" s="35"/>
      <c r="AN17" s="35"/>
      <c r="AO17" s="24">
        <v>89.560532372110202</v>
      </c>
      <c r="AP17" s="24">
        <v>1</v>
      </c>
      <c r="AQ17" s="24">
        <v>1</v>
      </c>
      <c r="AR17" s="24">
        <v>4</v>
      </c>
      <c r="AS17" s="24"/>
      <c r="AT17" s="25">
        <v>12</v>
      </c>
      <c r="AU17" s="25" t="s">
        <v>3373</v>
      </c>
      <c r="AV17" s="25" t="s">
        <v>3374</v>
      </c>
      <c r="AW17" s="25">
        <v>2005</v>
      </c>
      <c r="AX17" s="25" t="s">
        <v>3</v>
      </c>
      <c r="AY17" s="25"/>
      <c r="AZ17" s="25" t="s">
        <v>3</v>
      </c>
      <c r="BA17" s="25" t="s">
        <v>3</v>
      </c>
      <c r="BB17" s="25" t="s">
        <v>3372</v>
      </c>
      <c r="BC17" s="25">
        <v>960</v>
      </c>
      <c r="BD17" s="25" t="s">
        <v>3327</v>
      </c>
      <c r="BE17" s="25" t="s">
        <v>972</v>
      </c>
      <c r="BF17" s="25">
        <v>3</v>
      </c>
      <c r="BG17" s="62">
        <v>3</v>
      </c>
      <c r="BH17" s="25" t="s">
        <v>2000</v>
      </c>
      <c r="BI17" s="74">
        <v>0</v>
      </c>
      <c r="BJ17" s="75" t="s">
        <v>2000</v>
      </c>
      <c r="BK17" s="75" t="s">
        <v>4085</v>
      </c>
    </row>
    <row r="18" spans="1:70" ht="15" customHeight="1" x14ac:dyDescent="0.25">
      <c r="A18" s="25">
        <v>9</v>
      </c>
      <c r="B18" s="21">
        <v>9</v>
      </c>
      <c r="C18" s="190" t="s">
        <v>162</v>
      </c>
      <c r="D18" s="201">
        <v>0</v>
      </c>
      <c r="E18" s="64" t="s">
        <v>169</v>
      </c>
      <c r="F18" s="64" t="s">
        <v>151</v>
      </c>
      <c r="G18" s="25"/>
      <c r="H18" s="104">
        <v>0</v>
      </c>
      <c r="I18" s="25" t="s">
        <v>640</v>
      </c>
      <c r="J18" s="25"/>
      <c r="K18" s="25"/>
      <c r="L18" s="25"/>
      <c r="M18" s="25"/>
      <c r="N18" s="25"/>
      <c r="O18" s="25"/>
      <c r="P18" s="25"/>
      <c r="Q18" s="25"/>
      <c r="R18" s="25"/>
      <c r="S18" s="25"/>
      <c r="T18" s="25"/>
      <c r="U18" s="25"/>
      <c r="V18" s="25"/>
      <c r="W18" s="25"/>
      <c r="X18" s="25"/>
      <c r="Y18" s="25"/>
      <c r="Z18" s="25"/>
      <c r="AA18" s="25"/>
      <c r="AB18" s="25"/>
      <c r="AC18" s="25"/>
      <c r="AD18" s="25"/>
      <c r="AE18" s="22"/>
      <c r="AF18" s="22"/>
      <c r="AG18" s="22"/>
      <c r="AH18" s="22"/>
      <c r="AI18" s="22"/>
      <c r="AJ18" s="35"/>
      <c r="AK18" s="35"/>
      <c r="AL18" s="35"/>
      <c r="AM18" s="35"/>
      <c r="AN18" s="35"/>
      <c r="AO18" s="48"/>
      <c r="AP18" s="27"/>
      <c r="AQ18" s="28">
        <v>1</v>
      </c>
      <c r="AR18" s="28"/>
      <c r="AS18" s="28" t="s">
        <v>751</v>
      </c>
      <c r="AT18" s="25"/>
      <c r="AU18" s="25"/>
      <c r="AV18" s="25"/>
      <c r="AW18" s="25"/>
      <c r="AX18" s="25"/>
      <c r="AY18" s="25"/>
      <c r="AZ18" s="25"/>
      <c r="BA18" s="25"/>
      <c r="BB18" s="25"/>
      <c r="BC18" s="25"/>
      <c r="BD18" s="25"/>
      <c r="BE18" s="25"/>
      <c r="BF18" s="25"/>
      <c r="BG18" s="25" t="s">
        <v>2000</v>
      </c>
      <c r="BH18" s="25" t="s">
        <v>2000</v>
      </c>
      <c r="BI18" s="75" t="s">
        <v>2000</v>
      </c>
      <c r="BJ18" s="75" t="s">
        <v>2000</v>
      </c>
      <c r="BK18" s="75" t="s">
        <v>2000</v>
      </c>
      <c r="BM18" s="52"/>
      <c r="BN18" s="52"/>
      <c r="BO18" s="52"/>
      <c r="BP18" s="52"/>
      <c r="BQ18" s="52"/>
      <c r="BR18" s="52"/>
    </row>
    <row r="19" spans="1:70" ht="15" customHeight="1" x14ac:dyDescent="0.25">
      <c r="A19" s="25">
        <v>10</v>
      </c>
      <c r="B19" s="21">
        <v>10</v>
      </c>
      <c r="C19" s="190" t="s">
        <v>367</v>
      </c>
      <c r="D19" s="201">
        <v>0</v>
      </c>
      <c r="E19" s="57" t="s">
        <v>369</v>
      </c>
      <c r="F19" s="57" t="s">
        <v>289</v>
      </c>
      <c r="G19" s="25"/>
      <c r="H19" s="104">
        <v>0</v>
      </c>
      <c r="I19" s="25" t="s">
        <v>618</v>
      </c>
      <c r="J19" s="25"/>
      <c r="K19" s="25">
        <v>1</v>
      </c>
      <c r="L19" s="25">
        <v>1</v>
      </c>
      <c r="M19" s="25"/>
      <c r="N19" s="25"/>
      <c r="O19" s="25"/>
      <c r="P19" s="25"/>
      <c r="Q19" s="25"/>
      <c r="R19" s="25"/>
      <c r="S19" s="25"/>
      <c r="T19" s="25"/>
      <c r="U19" s="25"/>
      <c r="V19" s="25"/>
      <c r="W19" s="25"/>
      <c r="X19" s="25"/>
      <c r="Y19" s="25"/>
      <c r="Z19" s="25"/>
      <c r="AA19" s="25"/>
      <c r="AB19" s="25"/>
      <c r="AC19" s="25"/>
      <c r="AD19" s="25"/>
      <c r="AE19" s="22"/>
      <c r="AF19" s="22"/>
      <c r="AG19" s="22"/>
      <c r="AH19" s="22"/>
      <c r="AI19" s="22"/>
      <c r="AJ19" s="35"/>
      <c r="AK19" s="35"/>
      <c r="AL19" s="35"/>
      <c r="AM19" s="35"/>
      <c r="AN19" s="35"/>
      <c r="AO19" s="48"/>
      <c r="AP19" s="27"/>
      <c r="AQ19" s="27">
        <v>1</v>
      </c>
      <c r="AR19" s="28"/>
      <c r="AS19" s="28" t="s">
        <v>751</v>
      </c>
      <c r="AT19" s="25"/>
      <c r="AU19" s="25"/>
      <c r="AV19" s="25"/>
      <c r="AW19" s="25"/>
      <c r="AX19" s="25"/>
      <c r="AY19" s="25"/>
      <c r="AZ19" s="25"/>
      <c r="BA19" s="25"/>
      <c r="BB19" s="25"/>
      <c r="BC19" s="25"/>
      <c r="BD19" s="25"/>
      <c r="BE19" s="25"/>
      <c r="BF19" s="25"/>
      <c r="BG19" s="25" t="s">
        <v>2000</v>
      </c>
      <c r="BH19" s="25" t="s">
        <v>2000</v>
      </c>
      <c r="BI19" s="75" t="s">
        <v>2000</v>
      </c>
      <c r="BJ19" s="75" t="s">
        <v>2000</v>
      </c>
      <c r="BK19" s="75" t="s">
        <v>2000</v>
      </c>
      <c r="BM19" s="238"/>
      <c r="BN19" s="238"/>
      <c r="BO19" s="238"/>
      <c r="BP19" s="238"/>
      <c r="BQ19" s="238"/>
      <c r="BR19" s="238"/>
    </row>
    <row r="20" spans="1:70" ht="15" customHeight="1" x14ac:dyDescent="0.25">
      <c r="A20" s="25">
        <v>11</v>
      </c>
      <c r="B20" s="21">
        <v>11</v>
      </c>
      <c r="C20" s="190" t="s">
        <v>170</v>
      </c>
      <c r="D20" s="201">
        <v>0</v>
      </c>
      <c r="E20" s="64" t="s">
        <v>181</v>
      </c>
      <c r="F20" s="64" t="s">
        <v>151</v>
      </c>
      <c r="G20" s="25"/>
      <c r="H20" s="104">
        <v>0</v>
      </c>
      <c r="I20" s="25" t="s">
        <v>653</v>
      </c>
      <c r="J20" s="71"/>
      <c r="K20" s="25"/>
      <c r="L20" s="25"/>
      <c r="M20" s="25"/>
      <c r="N20" s="71"/>
      <c r="O20" s="71"/>
      <c r="P20" s="71"/>
      <c r="Q20" s="25"/>
      <c r="R20" s="25"/>
      <c r="S20" s="25"/>
      <c r="T20" s="25"/>
      <c r="U20" s="25"/>
      <c r="V20" s="25"/>
      <c r="W20" s="25"/>
      <c r="X20" s="25"/>
      <c r="Y20" s="25"/>
      <c r="Z20" s="25"/>
      <c r="AA20" s="25"/>
      <c r="AB20" s="25"/>
      <c r="AC20" s="25"/>
      <c r="AD20" s="25"/>
      <c r="AE20" s="22"/>
      <c r="AF20" s="22"/>
      <c r="AG20" s="22"/>
      <c r="AH20" s="22"/>
      <c r="AI20" s="22"/>
      <c r="AJ20" s="35"/>
      <c r="AK20" s="35"/>
      <c r="AL20" s="35"/>
      <c r="AM20" s="35"/>
      <c r="AN20" s="35"/>
      <c r="AO20" s="48"/>
      <c r="AP20" s="27"/>
      <c r="AQ20" s="28">
        <v>1</v>
      </c>
      <c r="AR20" s="28"/>
      <c r="AS20" s="28" t="s">
        <v>751</v>
      </c>
      <c r="AT20" s="25"/>
      <c r="AU20" s="25"/>
      <c r="AV20" s="25"/>
      <c r="AW20" s="25"/>
      <c r="AX20" s="25"/>
      <c r="AY20" s="25"/>
      <c r="AZ20" s="25"/>
      <c r="BA20" s="25"/>
      <c r="BB20" s="25"/>
      <c r="BC20" s="25"/>
      <c r="BD20" s="25"/>
      <c r="BE20" s="25"/>
      <c r="BF20" s="25"/>
      <c r="BG20" s="25" t="s">
        <v>2000</v>
      </c>
      <c r="BH20" s="25" t="s">
        <v>2000</v>
      </c>
      <c r="BI20" s="75" t="s">
        <v>2000</v>
      </c>
      <c r="BJ20" s="75" t="s">
        <v>2000</v>
      </c>
      <c r="BK20" s="75" t="s">
        <v>2000</v>
      </c>
      <c r="BM20" s="52"/>
      <c r="BN20" s="52"/>
      <c r="BO20" s="52"/>
      <c r="BP20" s="52"/>
      <c r="BQ20" s="52"/>
      <c r="BR20" s="52"/>
    </row>
    <row r="21" spans="1:70" ht="15" customHeight="1" x14ac:dyDescent="0.25">
      <c r="A21" s="25">
        <v>12</v>
      </c>
      <c r="B21" s="21">
        <v>12</v>
      </c>
      <c r="C21" s="190"/>
      <c r="D21" s="200">
        <v>0</v>
      </c>
      <c r="E21" s="57" t="s">
        <v>1375</v>
      </c>
      <c r="F21" s="57" t="s">
        <v>5</v>
      </c>
      <c r="G21" s="25"/>
      <c r="H21" s="104">
        <v>1</v>
      </c>
      <c r="I21" s="25">
        <v>1</v>
      </c>
      <c r="J21" s="25"/>
      <c r="K21" s="25">
        <v>3</v>
      </c>
      <c r="L21" s="25">
        <v>3</v>
      </c>
      <c r="M21" s="25">
        <v>24</v>
      </c>
      <c r="N21" s="25">
        <v>24</v>
      </c>
      <c r="O21" s="25" t="s">
        <v>536</v>
      </c>
      <c r="P21" s="25" t="s">
        <v>19</v>
      </c>
      <c r="Q21" s="25" t="s">
        <v>19</v>
      </c>
      <c r="R21" s="25"/>
      <c r="S21" s="25">
        <v>3</v>
      </c>
      <c r="T21" s="25" t="s">
        <v>1376</v>
      </c>
      <c r="U21" s="25" t="s">
        <v>2</v>
      </c>
      <c r="V21" s="25">
        <v>8</v>
      </c>
      <c r="W21" s="25"/>
      <c r="X21" s="25">
        <v>1</v>
      </c>
      <c r="Y21" s="62"/>
      <c r="Z21" s="25"/>
      <c r="AA21" s="62">
        <v>0.21</v>
      </c>
      <c r="AB21" s="25"/>
      <c r="AC21" s="25"/>
      <c r="AD21" s="25" t="s">
        <v>1377</v>
      </c>
      <c r="AE21" s="22"/>
      <c r="AF21" s="22"/>
      <c r="AG21" s="22">
        <f>(AA21*(106.875/AO21))/$AQ21</f>
        <v>0.22445620468372363</v>
      </c>
      <c r="AH21" s="22"/>
      <c r="AI21" s="22"/>
      <c r="AJ21" s="35"/>
      <c r="AK21" s="35"/>
      <c r="AL21" s="35">
        <f>AG21/1.99</f>
        <v>0.1127920626551375</v>
      </c>
      <c r="AM21" s="35"/>
      <c r="AN21" s="35"/>
      <c r="AO21" s="24">
        <v>99.991666666666674</v>
      </c>
      <c r="AP21" s="27"/>
      <c r="AQ21" s="28">
        <v>1</v>
      </c>
      <c r="AR21" s="28">
        <v>3</v>
      </c>
      <c r="AS21" s="28" t="s">
        <v>751</v>
      </c>
      <c r="AT21" s="25">
        <v>10</v>
      </c>
      <c r="AU21" s="25" t="s">
        <v>1378</v>
      </c>
      <c r="AV21" s="25"/>
      <c r="AW21" s="25"/>
      <c r="AX21" s="25"/>
      <c r="AY21" s="25"/>
      <c r="AZ21" s="25"/>
      <c r="BA21" s="25"/>
      <c r="BB21" s="25"/>
      <c r="BC21" s="25"/>
      <c r="BD21" s="25"/>
      <c r="BE21" s="25"/>
      <c r="BF21" s="25"/>
      <c r="BG21" s="62">
        <v>3</v>
      </c>
      <c r="BH21" s="25" t="s">
        <v>2000</v>
      </c>
      <c r="BI21" s="74">
        <v>0</v>
      </c>
      <c r="BJ21" s="75" t="s">
        <v>3883</v>
      </c>
      <c r="BK21" s="75" t="s">
        <v>3884</v>
      </c>
      <c r="BM21" s="238"/>
      <c r="BN21" s="238"/>
      <c r="BO21" s="238"/>
      <c r="BP21" s="238"/>
      <c r="BQ21" s="238"/>
      <c r="BR21" s="238"/>
    </row>
    <row r="22" spans="1:70" ht="15" customHeight="1" x14ac:dyDescent="0.25">
      <c r="A22" s="25">
        <v>13</v>
      </c>
      <c r="B22" s="21">
        <v>13</v>
      </c>
      <c r="C22" s="190" t="s">
        <v>428</v>
      </c>
      <c r="D22" s="201">
        <v>0</v>
      </c>
      <c r="E22" s="57" t="s">
        <v>434</v>
      </c>
      <c r="F22" s="57" t="s">
        <v>5</v>
      </c>
      <c r="G22" s="25" t="s">
        <v>412</v>
      </c>
      <c r="H22" s="104">
        <v>0</v>
      </c>
      <c r="I22" s="25"/>
      <c r="J22" s="25"/>
      <c r="K22" s="25"/>
      <c r="L22" s="25"/>
      <c r="M22" s="25"/>
      <c r="N22" s="25"/>
      <c r="O22" s="25"/>
      <c r="P22" s="25"/>
      <c r="Q22" s="25"/>
      <c r="R22" s="25"/>
      <c r="S22" s="25"/>
      <c r="T22" s="25"/>
      <c r="U22" s="25"/>
      <c r="V22" s="25"/>
      <c r="W22" s="25"/>
      <c r="X22" s="25"/>
      <c r="Y22" s="25"/>
      <c r="Z22" s="25"/>
      <c r="AA22" s="25"/>
      <c r="AB22" s="25"/>
      <c r="AC22" s="25"/>
      <c r="AD22" s="25"/>
      <c r="AE22" s="22"/>
      <c r="AF22" s="22"/>
      <c r="AG22" s="22"/>
      <c r="AH22" s="22"/>
      <c r="AI22" s="22"/>
      <c r="AJ22" s="23"/>
      <c r="AK22" s="23"/>
      <c r="AL22" s="23"/>
      <c r="AM22" s="23"/>
      <c r="AN22" s="23"/>
      <c r="AO22" s="48"/>
      <c r="AP22" s="27"/>
      <c r="AQ22" s="28">
        <v>1</v>
      </c>
      <c r="AR22" s="28"/>
      <c r="AS22" s="28" t="s">
        <v>751</v>
      </c>
      <c r="AT22" s="25"/>
      <c r="AU22" s="25"/>
      <c r="AV22" s="25"/>
      <c r="AW22" s="25"/>
      <c r="AX22" s="25"/>
      <c r="AY22" s="25"/>
      <c r="AZ22" s="25"/>
      <c r="BA22" s="25"/>
      <c r="BB22" s="25"/>
      <c r="BC22" s="25"/>
      <c r="BD22" s="25"/>
      <c r="BE22" s="25"/>
      <c r="BF22" s="25"/>
      <c r="BG22" s="25" t="s">
        <v>2000</v>
      </c>
      <c r="BH22" s="25" t="s">
        <v>2000</v>
      </c>
      <c r="BI22" s="75" t="s">
        <v>2000</v>
      </c>
      <c r="BJ22" s="75" t="s">
        <v>2000</v>
      </c>
      <c r="BK22" s="75" t="s">
        <v>2000</v>
      </c>
    </row>
    <row r="23" spans="1:70" ht="15" customHeight="1" x14ac:dyDescent="0.25">
      <c r="A23" s="25">
        <v>14</v>
      </c>
      <c r="B23" s="21">
        <v>14</v>
      </c>
      <c r="C23" s="190" t="s">
        <v>351</v>
      </c>
      <c r="D23" s="201">
        <v>0</v>
      </c>
      <c r="E23" s="57" t="s">
        <v>359</v>
      </c>
      <c r="F23" s="57" t="s">
        <v>289</v>
      </c>
      <c r="G23" s="25"/>
      <c r="H23" s="104">
        <v>0</v>
      </c>
      <c r="I23" s="25" t="s">
        <v>618</v>
      </c>
      <c r="J23" s="25"/>
      <c r="K23" s="25">
        <v>4</v>
      </c>
      <c r="L23" s="25">
        <v>1</v>
      </c>
      <c r="M23" s="25"/>
      <c r="N23" s="25"/>
      <c r="O23" s="25"/>
      <c r="P23" s="25"/>
      <c r="Q23" s="25"/>
      <c r="R23" s="25"/>
      <c r="S23" s="25"/>
      <c r="T23" s="25"/>
      <c r="U23" s="25"/>
      <c r="V23" s="25"/>
      <c r="W23" s="25"/>
      <c r="X23" s="25"/>
      <c r="Y23" s="25"/>
      <c r="Z23" s="25"/>
      <c r="AA23" s="25"/>
      <c r="AB23" s="25"/>
      <c r="AC23" s="25"/>
      <c r="AD23" s="25"/>
      <c r="AE23" s="22"/>
      <c r="AF23" s="22"/>
      <c r="AG23" s="22"/>
      <c r="AH23" s="22"/>
      <c r="AI23" s="22"/>
      <c r="AJ23" s="35"/>
      <c r="AK23" s="35"/>
      <c r="AL23" s="35"/>
      <c r="AM23" s="35"/>
      <c r="AN23" s="35"/>
      <c r="AO23" s="48"/>
      <c r="AP23" s="27"/>
      <c r="AQ23" s="27">
        <v>1</v>
      </c>
      <c r="AR23" s="28"/>
      <c r="AS23" s="28" t="s">
        <v>751</v>
      </c>
      <c r="AT23" s="25"/>
      <c r="AU23" s="25"/>
      <c r="AV23" s="25"/>
      <c r="AW23" s="25"/>
      <c r="AX23" s="25"/>
      <c r="AY23" s="25"/>
      <c r="AZ23" s="25"/>
      <c r="BA23" s="25"/>
      <c r="BB23" s="25"/>
      <c r="BC23" s="25"/>
      <c r="BD23" s="25"/>
      <c r="BE23" s="25"/>
      <c r="BF23" s="25"/>
      <c r="BG23" s="25" t="s">
        <v>2000</v>
      </c>
      <c r="BH23" s="25" t="s">
        <v>2000</v>
      </c>
      <c r="BI23" s="75" t="s">
        <v>2000</v>
      </c>
      <c r="BJ23" s="75" t="s">
        <v>2000</v>
      </c>
      <c r="BK23" s="75" t="s">
        <v>2000</v>
      </c>
      <c r="BM23" s="238"/>
      <c r="BN23" s="238"/>
      <c r="BO23" s="238"/>
      <c r="BP23" s="238"/>
      <c r="BQ23" s="238"/>
      <c r="BR23" s="238"/>
    </row>
    <row r="24" spans="1:70" ht="15" customHeight="1" x14ac:dyDescent="0.25">
      <c r="A24" s="25">
        <v>16</v>
      </c>
      <c r="B24" s="21">
        <v>15</v>
      </c>
      <c r="C24" s="190" t="s">
        <v>195</v>
      </c>
      <c r="D24" s="200">
        <v>0</v>
      </c>
      <c r="E24" s="64" t="s">
        <v>236</v>
      </c>
      <c r="F24" s="64" t="s">
        <v>151</v>
      </c>
      <c r="G24" s="25"/>
      <c r="H24" s="104">
        <v>1</v>
      </c>
      <c r="I24" s="25">
        <v>1</v>
      </c>
      <c r="J24" s="71"/>
      <c r="K24" s="25">
        <v>3</v>
      </c>
      <c r="L24" s="25">
        <v>3</v>
      </c>
      <c r="M24" s="25">
        <v>19</v>
      </c>
      <c r="N24" s="96" t="s">
        <v>2960</v>
      </c>
      <c r="O24" s="31" t="s">
        <v>201</v>
      </c>
      <c r="P24" s="71" t="s">
        <v>20</v>
      </c>
      <c r="Q24" s="25" t="s">
        <v>563</v>
      </c>
      <c r="R24" s="32" t="s">
        <v>751</v>
      </c>
      <c r="S24" s="25">
        <v>5</v>
      </c>
      <c r="T24" s="25" t="s">
        <v>1504</v>
      </c>
      <c r="U24" s="25" t="s">
        <v>10</v>
      </c>
      <c r="V24" s="25">
        <v>8</v>
      </c>
      <c r="W24" s="33" t="s">
        <v>238</v>
      </c>
      <c r="X24" s="25">
        <v>2</v>
      </c>
      <c r="Y24" s="83"/>
      <c r="Z24" s="83"/>
      <c r="AA24" s="62">
        <v>55.92</v>
      </c>
      <c r="AB24" s="83"/>
      <c r="AC24" s="83"/>
      <c r="AD24" s="32" t="s">
        <v>221</v>
      </c>
      <c r="AE24" s="22"/>
      <c r="AF24" s="22"/>
      <c r="AG24" s="22">
        <f>(AA24*(106.875/AO24))/$AQ24</f>
        <v>45.517036197246384</v>
      </c>
      <c r="AH24" s="22"/>
      <c r="AI24" s="22"/>
      <c r="AJ24" s="23"/>
      <c r="AK24" s="23"/>
      <c r="AL24" s="23"/>
      <c r="AM24" s="23"/>
      <c r="AN24" s="23"/>
      <c r="AO24" s="24">
        <v>67.133333333333326</v>
      </c>
      <c r="AP24" s="27"/>
      <c r="AQ24" s="27">
        <v>1.95583</v>
      </c>
      <c r="AR24" s="27">
        <v>4</v>
      </c>
      <c r="AS24" s="56" t="s">
        <v>751</v>
      </c>
      <c r="AT24" s="25">
        <v>1</v>
      </c>
      <c r="AU24" s="36" t="s">
        <v>1505</v>
      </c>
      <c r="AV24" s="25" t="s">
        <v>767</v>
      </c>
      <c r="AW24" s="25" t="s">
        <v>1507</v>
      </c>
      <c r="AX24" s="25" t="s">
        <v>2</v>
      </c>
      <c r="AY24" s="36" t="s">
        <v>1506</v>
      </c>
      <c r="AZ24" s="25" t="s">
        <v>751</v>
      </c>
      <c r="BA24" s="32" t="s">
        <v>751</v>
      </c>
      <c r="BB24" s="25" t="s">
        <v>751</v>
      </c>
      <c r="BC24" s="25">
        <v>2286</v>
      </c>
      <c r="BD24" s="32" t="s">
        <v>237</v>
      </c>
      <c r="BE24" s="38"/>
      <c r="BF24" s="38">
        <v>2</v>
      </c>
      <c r="BG24" s="62">
        <v>3</v>
      </c>
      <c r="BH24" s="25" t="s">
        <v>2000</v>
      </c>
      <c r="BI24" s="74">
        <v>0</v>
      </c>
      <c r="BJ24" s="75" t="s">
        <v>3885</v>
      </c>
      <c r="BK24" s="75" t="s">
        <v>3886</v>
      </c>
      <c r="BM24" s="52"/>
      <c r="BN24" s="52"/>
      <c r="BO24" s="52"/>
      <c r="BP24" s="52"/>
      <c r="BQ24" s="52"/>
      <c r="BR24" s="52"/>
    </row>
    <row r="25" spans="1:70" ht="15" customHeight="1" x14ac:dyDescent="0.25">
      <c r="A25" s="25">
        <v>15</v>
      </c>
      <c r="B25" s="26"/>
      <c r="C25" s="190" t="s">
        <v>195</v>
      </c>
      <c r="D25" s="200">
        <v>0</v>
      </c>
      <c r="E25" s="64" t="s">
        <v>236</v>
      </c>
      <c r="F25" s="64" t="s">
        <v>151</v>
      </c>
      <c r="G25" s="25"/>
      <c r="H25" s="104">
        <v>1</v>
      </c>
      <c r="I25" s="25">
        <v>1</v>
      </c>
      <c r="J25" s="71"/>
      <c r="K25" s="25">
        <v>3</v>
      </c>
      <c r="L25" s="25">
        <v>3</v>
      </c>
      <c r="M25" s="25">
        <v>19</v>
      </c>
      <c r="N25" s="96" t="s">
        <v>2960</v>
      </c>
      <c r="O25" s="31" t="s">
        <v>201</v>
      </c>
      <c r="P25" s="71" t="s">
        <v>20</v>
      </c>
      <c r="Q25" s="25" t="s">
        <v>563</v>
      </c>
      <c r="R25" s="32" t="s">
        <v>751</v>
      </c>
      <c r="S25" s="25">
        <v>5</v>
      </c>
      <c r="T25" s="25" t="s">
        <v>1504</v>
      </c>
      <c r="U25" s="25" t="s">
        <v>10</v>
      </c>
      <c r="V25" s="25">
        <v>8</v>
      </c>
      <c r="W25" s="33" t="s">
        <v>238</v>
      </c>
      <c r="X25" s="25">
        <v>2</v>
      </c>
      <c r="Y25" s="83"/>
      <c r="Z25" s="83"/>
      <c r="AA25" s="62">
        <v>43.68</v>
      </c>
      <c r="AB25" s="83"/>
      <c r="AC25" s="83"/>
      <c r="AD25" s="32" t="s">
        <v>221</v>
      </c>
      <c r="AE25" s="22"/>
      <c r="AF25" s="22"/>
      <c r="AG25" s="22">
        <f>(AA25*(106.875/AO25))/$AQ25</f>
        <v>35.554079776389877</v>
      </c>
      <c r="AH25" s="22"/>
      <c r="AI25" s="22"/>
      <c r="AJ25" s="23"/>
      <c r="AK25" s="23"/>
      <c r="AL25" s="23"/>
      <c r="AM25" s="23"/>
      <c r="AN25" s="23"/>
      <c r="AO25" s="24">
        <v>67.133333333333326</v>
      </c>
      <c r="AP25" s="27"/>
      <c r="AQ25" s="27">
        <v>1.95583</v>
      </c>
      <c r="AR25" s="27">
        <v>4</v>
      </c>
      <c r="AS25" s="56" t="s">
        <v>751</v>
      </c>
      <c r="AT25" s="25">
        <v>1</v>
      </c>
      <c r="AU25" s="36" t="s">
        <v>1505</v>
      </c>
      <c r="AV25" s="25" t="s">
        <v>767</v>
      </c>
      <c r="AW25" s="25" t="s">
        <v>1507</v>
      </c>
      <c r="AX25" s="25" t="s">
        <v>2</v>
      </c>
      <c r="AY25" s="36" t="s">
        <v>1506</v>
      </c>
      <c r="AZ25" s="25" t="s">
        <v>751</v>
      </c>
      <c r="BA25" s="32" t="s">
        <v>751</v>
      </c>
      <c r="BB25" s="25" t="s">
        <v>751</v>
      </c>
      <c r="BC25" s="25">
        <v>2286</v>
      </c>
      <c r="BD25" s="32" t="s">
        <v>237</v>
      </c>
      <c r="BE25" s="38"/>
      <c r="BF25" s="38">
        <v>2</v>
      </c>
      <c r="BG25" s="62">
        <v>3</v>
      </c>
      <c r="BH25" s="25" t="s">
        <v>2000</v>
      </c>
      <c r="BI25" s="74">
        <v>0</v>
      </c>
      <c r="BJ25" s="75" t="s">
        <v>3885</v>
      </c>
      <c r="BK25" s="75" t="s">
        <v>3886</v>
      </c>
      <c r="BM25" s="52"/>
      <c r="BN25" s="52"/>
      <c r="BO25" s="52"/>
      <c r="BP25" s="52"/>
      <c r="BQ25" s="52"/>
      <c r="BR25" s="52"/>
    </row>
    <row r="26" spans="1:70" ht="15" customHeight="1" x14ac:dyDescent="0.25">
      <c r="A26" s="25">
        <v>17</v>
      </c>
      <c r="B26" s="21">
        <v>16</v>
      </c>
      <c r="C26" s="190" t="s">
        <v>351</v>
      </c>
      <c r="D26" s="200">
        <v>0</v>
      </c>
      <c r="E26" s="64" t="s">
        <v>236</v>
      </c>
      <c r="F26" s="87" t="s">
        <v>289</v>
      </c>
      <c r="G26" s="25"/>
      <c r="H26" s="104">
        <v>1</v>
      </c>
      <c r="I26" s="25">
        <v>1</v>
      </c>
      <c r="J26" s="25"/>
      <c r="K26" s="25">
        <v>3</v>
      </c>
      <c r="L26" s="25">
        <v>3</v>
      </c>
      <c r="M26" s="25">
        <v>19</v>
      </c>
      <c r="N26" s="25" t="s">
        <v>2960</v>
      </c>
      <c r="O26" s="25" t="s">
        <v>562</v>
      </c>
      <c r="P26" s="25" t="s">
        <v>19</v>
      </c>
      <c r="Q26" s="25" t="s">
        <v>563</v>
      </c>
      <c r="R26" s="25"/>
      <c r="S26" s="25">
        <v>5</v>
      </c>
      <c r="T26" s="25" t="s">
        <v>18</v>
      </c>
      <c r="U26" s="25" t="s">
        <v>10</v>
      </c>
      <c r="V26" s="25">
        <v>8</v>
      </c>
      <c r="W26" s="25"/>
      <c r="X26" s="25">
        <v>2</v>
      </c>
      <c r="Y26" s="44"/>
      <c r="Z26" s="83">
        <v>634</v>
      </c>
      <c r="AA26" s="83"/>
      <c r="AB26" s="83"/>
      <c r="AC26" s="83">
        <v>811.5</v>
      </c>
      <c r="AD26" s="44" t="s">
        <v>564</v>
      </c>
      <c r="AE26" s="22"/>
      <c r="AF26" s="22">
        <f>(Z26*(106.875/AO26))/$AQ26</f>
        <v>516.05509565547584</v>
      </c>
      <c r="AG26" s="22"/>
      <c r="AH26" s="22"/>
      <c r="AI26" s="22">
        <f>(AC26*(106.875/AO26))/$AQ26</f>
        <v>660.53424309845207</v>
      </c>
      <c r="AJ26" s="35"/>
      <c r="AK26" s="35">
        <f>AF26/$AS26</f>
        <v>516.05509565547584</v>
      </c>
      <c r="AL26" s="35"/>
      <c r="AM26" s="35"/>
      <c r="AN26" s="35">
        <f>AI26/$AS26</f>
        <v>660.53424309845207</v>
      </c>
      <c r="AO26" s="24">
        <v>67.133333333333326</v>
      </c>
      <c r="AP26" s="27"/>
      <c r="AQ26" s="27">
        <v>1.95583</v>
      </c>
      <c r="AR26" s="27">
        <v>2</v>
      </c>
      <c r="AS26" s="27">
        <v>1</v>
      </c>
      <c r="AT26" s="25">
        <v>1</v>
      </c>
      <c r="AU26" s="44" t="s">
        <v>565</v>
      </c>
      <c r="AV26" s="25" t="s">
        <v>567</v>
      </c>
      <c r="AW26" s="25" t="s">
        <v>569</v>
      </c>
      <c r="AX26" s="44" t="s">
        <v>2</v>
      </c>
      <c r="AY26" s="25" t="s">
        <v>566</v>
      </c>
      <c r="AZ26" s="25"/>
      <c r="BA26" s="25"/>
      <c r="BB26" s="25"/>
      <c r="BC26" s="25">
        <v>178652</v>
      </c>
      <c r="BD26" s="44" t="s">
        <v>568</v>
      </c>
      <c r="BE26" s="44" t="s">
        <v>570</v>
      </c>
      <c r="BF26" s="44">
        <v>3</v>
      </c>
      <c r="BG26" s="62">
        <v>3</v>
      </c>
      <c r="BH26" s="25" t="s">
        <v>2000</v>
      </c>
      <c r="BI26" s="74">
        <v>0</v>
      </c>
      <c r="BJ26" s="75" t="s">
        <v>3885</v>
      </c>
      <c r="BK26" s="75" t="s">
        <v>3887</v>
      </c>
      <c r="BM26" s="221"/>
      <c r="BN26" s="221"/>
      <c r="BO26" s="221"/>
      <c r="BP26" s="221"/>
      <c r="BQ26" s="221"/>
      <c r="BR26" s="221"/>
    </row>
    <row r="27" spans="1:70" ht="15" customHeight="1" x14ac:dyDescent="0.25">
      <c r="A27" s="25">
        <v>18</v>
      </c>
      <c r="B27" s="21">
        <v>17</v>
      </c>
      <c r="C27" s="190"/>
      <c r="D27" s="201">
        <v>0</v>
      </c>
      <c r="E27" s="57" t="s">
        <v>594</v>
      </c>
      <c r="F27" s="87" t="s">
        <v>289</v>
      </c>
      <c r="G27" s="25"/>
      <c r="H27" s="104">
        <v>0</v>
      </c>
      <c r="I27" s="25" t="s">
        <v>595</v>
      </c>
      <c r="J27" s="25"/>
      <c r="K27" s="25">
        <v>3</v>
      </c>
      <c r="L27" s="25">
        <v>3</v>
      </c>
      <c r="M27" s="25"/>
      <c r="N27" s="25"/>
      <c r="O27" s="25"/>
      <c r="P27" s="25" t="s">
        <v>19</v>
      </c>
      <c r="Q27" s="25" t="s">
        <v>596</v>
      </c>
      <c r="R27" s="25"/>
      <c r="S27" s="25"/>
      <c r="T27" s="25"/>
      <c r="U27" s="25"/>
      <c r="V27" s="25"/>
      <c r="W27" s="25"/>
      <c r="X27" s="25"/>
      <c r="Y27" s="25"/>
      <c r="Z27" s="25"/>
      <c r="AA27" s="25"/>
      <c r="AB27" s="25"/>
      <c r="AC27" s="25"/>
      <c r="AD27" s="25"/>
      <c r="AE27" s="22"/>
      <c r="AF27" s="22"/>
      <c r="AG27" s="22"/>
      <c r="AH27" s="22"/>
      <c r="AI27" s="22"/>
      <c r="AJ27" s="23"/>
      <c r="AK27" s="23"/>
      <c r="AL27" s="23"/>
      <c r="AM27" s="23"/>
      <c r="AN27" s="23"/>
      <c r="AO27" s="48"/>
      <c r="AP27" s="27"/>
      <c r="AQ27" s="27">
        <v>1</v>
      </c>
      <c r="AR27" s="28"/>
      <c r="AS27" s="28" t="s">
        <v>751</v>
      </c>
      <c r="AT27" s="25"/>
      <c r="AU27" s="25"/>
      <c r="AV27" s="25"/>
      <c r="AW27" s="25"/>
      <c r="AX27" s="25"/>
      <c r="AY27" s="25"/>
      <c r="AZ27" s="25"/>
      <c r="BA27" s="25"/>
      <c r="BB27" s="25"/>
      <c r="BC27" s="25"/>
      <c r="BD27" s="25"/>
      <c r="BE27" s="25"/>
      <c r="BF27" s="25"/>
      <c r="BG27" s="25" t="s">
        <v>2000</v>
      </c>
      <c r="BH27" s="25" t="s">
        <v>2000</v>
      </c>
      <c r="BI27" s="75" t="s">
        <v>2000</v>
      </c>
      <c r="BJ27" s="75" t="s">
        <v>2000</v>
      </c>
      <c r="BK27" s="75" t="s">
        <v>2000</v>
      </c>
      <c r="BM27" s="221"/>
      <c r="BN27" s="221"/>
      <c r="BO27" s="221"/>
      <c r="BP27" s="221"/>
      <c r="BQ27" s="221"/>
      <c r="BR27" s="221"/>
    </row>
    <row r="28" spans="1:70" ht="15" customHeight="1" x14ac:dyDescent="0.25">
      <c r="A28" s="25">
        <v>21</v>
      </c>
      <c r="B28" s="21">
        <v>18</v>
      </c>
      <c r="C28" s="190"/>
      <c r="D28" s="200">
        <v>0</v>
      </c>
      <c r="E28" s="57" t="s">
        <v>571</v>
      </c>
      <c r="F28" s="87" t="s">
        <v>289</v>
      </c>
      <c r="G28" s="25"/>
      <c r="H28" s="230">
        <v>1</v>
      </c>
      <c r="I28" s="25">
        <v>1</v>
      </c>
      <c r="J28" s="25"/>
      <c r="K28" s="25">
        <v>3</v>
      </c>
      <c r="L28" s="25">
        <v>3</v>
      </c>
      <c r="M28" s="25">
        <v>26</v>
      </c>
      <c r="N28" s="25">
        <v>26</v>
      </c>
      <c r="O28" s="25" t="s">
        <v>581</v>
      </c>
      <c r="P28" s="25" t="s">
        <v>19</v>
      </c>
      <c r="Q28" s="25" t="s">
        <v>573</v>
      </c>
      <c r="R28" s="25"/>
      <c r="S28" s="25">
        <v>5</v>
      </c>
      <c r="T28" s="25" t="s">
        <v>18</v>
      </c>
      <c r="U28" s="25" t="s">
        <v>2</v>
      </c>
      <c r="V28" s="25">
        <v>6</v>
      </c>
      <c r="W28" s="25"/>
      <c r="X28" s="25">
        <v>1</v>
      </c>
      <c r="Y28" s="44"/>
      <c r="Z28" s="95"/>
      <c r="AA28" s="95">
        <v>767.96</v>
      </c>
      <c r="AB28" s="95"/>
      <c r="AC28" s="95"/>
      <c r="AD28" s="44" t="s">
        <v>574</v>
      </c>
      <c r="AE28" s="22"/>
      <c r="AF28" s="22"/>
      <c r="AG28" s="22">
        <f>(AA28*(106.875/AO28))/$AQ28</f>
        <v>564.73681959125497</v>
      </c>
      <c r="AH28" s="22"/>
      <c r="AI28" s="22"/>
      <c r="AJ28" s="35"/>
      <c r="AK28" s="35"/>
      <c r="AL28" s="35">
        <f>AG28/$AS28</f>
        <v>564.73681959125497</v>
      </c>
      <c r="AM28" s="35"/>
      <c r="AN28" s="35"/>
      <c r="AO28" s="24">
        <v>74.308333333333323</v>
      </c>
      <c r="AP28" s="24"/>
      <c r="AQ28" s="24">
        <v>1.95583</v>
      </c>
      <c r="AR28" s="24">
        <v>1</v>
      </c>
      <c r="AS28" s="24">
        <v>1</v>
      </c>
      <c r="AT28" s="25">
        <v>6</v>
      </c>
      <c r="AU28" s="44" t="s">
        <v>583</v>
      </c>
      <c r="AV28" s="25" t="s">
        <v>584</v>
      </c>
      <c r="AW28" s="25"/>
      <c r="AX28" s="44" t="s">
        <v>10</v>
      </c>
      <c r="AY28" s="25"/>
      <c r="AZ28" s="25">
        <v>6</v>
      </c>
      <c r="BA28" s="44" t="s">
        <v>582</v>
      </c>
      <c r="BB28" s="25"/>
      <c r="BC28" s="25"/>
      <c r="BD28" s="44" t="s">
        <v>585</v>
      </c>
      <c r="BE28" s="44" t="s">
        <v>586</v>
      </c>
      <c r="BF28" s="44">
        <v>3</v>
      </c>
      <c r="BG28" s="62">
        <v>3</v>
      </c>
      <c r="BH28" s="25" t="s">
        <v>2000</v>
      </c>
      <c r="BI28" s="74">
        <v>0</v>
      </c>
      <c r="BJ28" s="75" t="s">
        <v>3888</v>
      </c>
      <c r="BK28" s="75" t="s">
        <v>3889</v>
      </c>
      <c r="BM28" s="221"/>
      <c r="BN28" s="221"/>
      <c r="BO28" s="221"/>
      <c r="BP28" s="221"/>
      <c r="BQ28" s="221"/>
      <c r="BR28" s="221"/>
    </row>
    <row r="29" spans="1:70" ht="15" customHeight="1" x14ac:dyDescent="0.25">
      <c r="A29" s="25">
        <v>19</v>
      </c>
      <c r="B29" s="26"/>
      <c r="C29" s="190"/>
      <c r="D29" s="200">
        <v>0</v>
      </c>
      <c r="E29" s="57" t="s">
        <v>571</v>
      </c>
      <c r="F29" s="87" t="s">
        <v>289</v>
      </c>
      <c r="G29" s="25"/>
      <c r="H29" s="104">
        <v>1</v>
      </c>
      <c r="I29" s="25">
        <v>1</v>
      </c>
      <c r="J29" s="25"/>
      <c r="K29" s="25">
        <v>3</v>
      </c>
      <c r="L29" s="25">
        <v>3</v>
      </c>
      <c r="M29" s="25">
        <v>26</v>
      </c>
      <c r="N29" s="25">
        <v>26</v>
      </c>
      <c r="O29" s="25" t="s">
        <v>581</v>
      </c>
      <c r="P29" s="25" t="s">
        <v>19</v>
      </c>
      <c r="Q29" s="25" t="s">
        <v>587</v>
      </c>
      <c r="R29" s="25"/>
      <c r="S29" s="25">
        <v>5</v>
      </c>
      <c r="T29" s="25" t="s">
        <v>18</v>
      </c>
      <c r="U29" s="25" t="s">
        <v>2</v>
      </c>
      <c r="V29" s="25">
        <v>6</v>
      </c>
      <c r="W29" s="25"/>
      <c r="X29" s="25">
        <v>1</v>
      </c>
      <c r="Y29" s="60"/>
      <c r="Z29" s="25"/>
      <c r="AA29" s="25">
        <v>-999.4</v>
      </c>
      <c r="AB29" s="25"/>
      <c r="AC29" s="25"/>
      <c r="AD29" s="44" t="s">
        <v>574</v>
      </c>
      <c r="AE29" s="22"/>
      <c r="AF29" s="22"/>
      <c r="AG29" s="22">
        <f>(AA29*(106.875/AO29))/$AQ29</f>
        <v>-813.47864763104496</v>
      </c>
      <c r="AH29" s="22"/>
      <c r="AI29" s="22"/>
      <c r="AJ29" s="35"/>
      <c r="AK29" s="35"/>
      <c r="AL29" s="35">
        <f>AG29/$AS29</f>
        <v>-813.47864763104496</v>
      </c>
      <c r="AM29" s="35"/>
      <c r="AN29" s="35"/>
      <c r="AO29" s="24">
        <v>67.133333333333326</v>
      </c>
      <c r="AP29" s="24"/>
      <c r="AQ29" s="24">
        <v>1.95583</v>
      </c>
      <c r="AR29" s="24">
        <v>1</v>
      </c>
      <c r="AS29" s="24">
        <v>1</v>
      </c>
      <c r="AT29" s="25">
        <v>6</v>
      </c>
      <c r="AU29" s="44" t="s">
        <v>588</v>
      </c>
      <c r="AV29" s="25" t="s">
        <v>584</v>
      </c>
      <c r="AW29" s="25">
        <v>1989</v>
      </c>
      <c r="AX29" s="44" t="s">
        <v>2</v>
      </c>
      <c r="AY29" s="25" t="s">
        <v>589</v>
      </c>
      <c r="AZ29" s="25"/>
      <c r="BA29" s="44"/>
      <c r="BB29" s="25"/>
      <c r="BC29" s="25"/>
      <c r="BD29" s="44" t="s">
        <v>590</v>
      </c>
      <c r="BE29" s="44" t="s">
        <v>580</v>
      </c>
      <c r="BF29" s="44">
        <v>3</v>
      </c>
      <c r="BG29" s="62">
        <v>3</v>
      </c>
      <c r="BH29" s="25" t="s">
        <v>2000</v>
      </c>
      <c r="BI29" s="74">
        <v>0</v>
      </c>
      <c r="BJ29" s="75" t="s">
        <v>3888</v>
      </c>
      <c r="BK29" s="75" t="s">
        <v>3889</v>
      </c>
      <c r="BM29" s="221"/>
      <c r="BN29" s="221"/>
      <c r="BO29" s="221"/>
      <c r="BP29" s="221"/>
      <c r="BQ29" s="221"/>
      <c r="BR29" s="221"/>
    </row>
    <row r="30" spans="1:70" ht="15" customHeight="1" x14ac:dyDescent="0.25">
      <c r="A30" s="25">
        <v>20</v>
      </c>
      <c r="B30" s="26"/>
      <c r="C30" s="190"/>
      <c r="D30" s="200">
        <v>0</v>
      </c>
      <c r="E30" s="57" t="s">
        <v>571</v>
      </c>
      <c r="F30" s="87" t="s">
        <v>289</v>
      </c>
      <c r="G30" s="25"/>
      <c r="H30" s="104">
        <v>1</v>
      </c>
      <c r="I30" s="25">
        <v>1</v>
      </c>
      <c r="J30" s="25"/>
      <c r="K30" s="25">
        <v>3</v>
      </c>
      <c r="L30" s="25">
        <v>3</v>
      </c>
      <c r="M30" s="25">
        <v>8</v>
      </c>
      <c r="N30" s="92" t="s">
        <v>2982</v>
      </c>
      <c r="O30" s="25" t="s">
        <v>572</v>
      </c>
      <c r="P30" s="25" t="s">
        <v>19</v>
      </c>
      <c r="Q30" s="25" t="s">
        <v>573</v>
      </c>
      <c r="R30" s="25"/>
      <c r="S30" s="25">
        <v>5</v>
      </c>
      <c r="T30" s="25" t="s">
        <v>18</v>
      </c>
      <c r="U30" s="25" t="s">
        <v>2</v>
      </c>
      <c r="V30" s="25">
        <v>6</v>
      </c>
      <c r="W30" s="25"/>
      <c r="X30" s="25">
        <v>1</v>
      </c>
      <c r="Y30" s="44"/>
      <c r="Z30" s="83"/>
      <c r="AA30" s="83">
        <v>98.63</v>
      </c>
      <c r="AB30" s="83"/>
      <c r="AC30" s="83"/>
      <c r="AD30" s="44" t="s">
        <v>574</v>
      </c>
      <c r="AE30" s="22"/>
      <c r="AF30" s="22"/>
      <c r="AG30" s="22">
        <f>(AA30*(106.875/AO30))/$AQ30</f>
        <v>82.535517031465346</v>
      </c>
      <c r="AH30" s="22"/>
      <c r="AI30" s="22"/>
      <c r="AJ30" s="35"/>
      <c r="AK30" s="35"/>
      <c r="AL30" s="35">
        <f>AG30/$AS30</f>
        <v>82.535517031465346</v>
      </c>
      <c r="AM30" s="35"/>
      <c r="AN30" s="35"/>
      <c r="AO30" s="24">
        <v>65.3</v>
      </c>
      <c r="AP30" s="24"/>
      <c r="AQ30" s="24">
        <v>1.95583</v>
      </c>
      <c r="AR30" s="24">
        <v>1</v>
      </c>
      <c r="AS30" s="24">
        <v>1</v>
      </c>
      <c r="AT30" s="25">
        <v>8</v>
      </c>
      <c r="AU30" s="44" t="s">
        <v>576</v>
      </c>
      <c r="AV30" s="25" t="s">
        <v>577</v>
      </c>
      <c r="AW30" s="25" t="s">
        <v>579</v>
      </c>
      <c r="AX30" s="44" t="s">
        <v>2</v>
      </c>
      <c r="AY30" s="25"/>
      <c r="AZ30" s="25"/>
      <c r="BA30" s="44" t="s">
        <v>575</v>
      </c>
      <c r="BB30" s="25"/>
      <c r="BC30" s="25"/>
      <c r="BD30" s="44" t="s">
        <v>578</v>
      </c>
      <c r="BE30" s="44" t="s">
        <v>580</v>
      </c>
      <c r="BF30" s="44">
        <v>3</v>
      </c>
      <c r="BG30" s="62">
        <v>3</v>
      </c>
      <c r="BH30" s="25" t="s">
        <v>2000</v>
      </c>
      <c r="BI30" s="74">
        <v>0</v>
      </c>
      <c r="BJ30" s="75" t="s">
        <v>3890</v>
      </c>
      <c r="BK30" s="75" t="s">
        <v>3891</v>
      </c>
      <c r="BM30" s="213"/>
      <c r="BN30" s="213"/>
      <c r="BO30" s="213"/>
      <c r="BP30" s="213"/>
      <c r="BQ30" s="213"/>
      <c r="BR30" s="213"/>
    </row>
    <row r="31" spans="1:70" s="29" customFormat="1" ht="15" customHeight="1" x14ac:dyDescent="0.25">
      <c r="A31" s="25">
        <v>22</v>
      </c>
      <c r="B31" s="26"/>
      <c r="C31" s="190"/>
      <c r="D31" s="200">
        <v>0</v>
      </c>
      <c r="E31" s="57" t="s">
        <v>571</v>
      </c>
      <c r="F31" s="87" t="s">
        <v>289</v>
      </c>
      <c r="G31" s="25"/>
      <c r="H31" s="104">
        <v>1</v>
      </c>
      <c r="I31" s="25">
        <v>1</v>
      </c>
      <c r="J31" s="25"/>
      <c r="K31" s="25">
        <v>3</v>
      </c>
      <c r="L31" s="25">
        <v>3</v>
      </c>
      <c r="M31" s="25">
        <v>26</v>
      </c>
      <c r="N31" s="25" t="s">
        <v>2978</v>
      </c>
      <c r="O31" s="25" t="s">
        <v>591</v>
      </c>
      <c r="P31" s="25" t="s">
        <v>19</v>
      </c>
      <c r="Q31" s="25" t="s">
        <v>573</v>
      </c>
      <c r="R31" s="25"/>
      <c r="S31" s="25">
        <v>5</v>
      </c>
      <c r="T31" s="25" t="s">
        <v>18</v>
      </c>
      <c r="U31" s="25" t="s">
        <v>2</v>
      </c>
      <c r="V31" s="25">
        <v>6</v>
      </c>
      <c r="W31" s="25"/>
      <c r="X31" s="25">
        <v>1</v>
      </c>
      <c r="Y31" s="79"/>
      <c r="Z31" s="25"/>
      <c r="AA31" s="25">
        <v>139.4</v>
      </c>
      <c r="AB31" s="25"/>
      <c r="AC31" s="25"/>
      <c r="AD31" s="44" t="s">
        <v>574</v>
      </c>
      <c r="AE31" s="22"/>
      <c r="AF31" s="22"/>
      <c r="AG31" s="22">
        <f>(AA31*(106.875/AO31))/$AQ31</f>
        <v>102.51095454323266</v>
      </c>
      <c r="AH31" s="22"/>
      <c r="AI31" s="22"/>
      <c r="AJ31" s="35"/>
      <c r="AK31" s="35"/>
      <c r="AL31" s="35">
        <f>AG31/$AS31</f>
        <v>102.51095454323266</v>
      </c>
      <c r="AM31" s="35"/>
      <c r="AN31" s="35"/>
      <c r="AO31" s="24">
        <v>74.308333333333323</v>
      </c>
      <c r="AP31" s="24"/>
      <c r="AQ31" s="24">
        <v>1.95583</v>
      </c>
      <c r="AR31" s="24">
        <v>1</v>
      </c>
      <c r="AS31" s="24">
        <v>1</v>
      </c>
      <c r="AT31" s="25">
        <v>6</v>
      </c>
      <c r="AU31" s="44" t="s">
        <v>593</v>
      </c>
      <c r="AV31" s="25" t="s">
        <v>584</v>
      </c>
      <c r="AW31" s="25"/>
      <c r="AX31" s="44" t="s">
        <v>10</v>
      </c>
      <c r="AY31" s="25"/>
      <c r="AZ31" s="25">
        <v>6</v>
      </c>
      <c r="BA31" s="44" t="s">
        <v>592</v>
      </c>
      <c r="BB31" s="25"/>
      <c r="BC31" s="25"/>
      <c r="BD31" s="44" t="s">
        <v>585</v>
      </c>
      <c r="BE31" s="44" t="s">
        <v>586</v>
      </c>
      <c r="BF31" s="44">
        <v>3</v>
      </c>
      <c r="BG31" s="62">
        <v>3</v>
      </c>
      <c r="BH31" s="25" t="s">
        <v>2000</v>
      </c>
      <c r="BI31" s="74">
        <v>0</v>
      </c>
      <c r="BJ31" s="75" t="s">
        <v>3892</v>
      </c>
      <c r="BK31" s="75" t="s">
        <v>3889</v>
      </c>
      <c r="BL31" s="15"/>
      <c r="BM31" s="213"/>
      <c r="BN31" s="213"/>
      <c r="BO31" s="213"/>
      <c r="BP31" s="213"/>
      <c r="BQ31" s="213"/>
      <c r="BR31" s="213"/>
    </row>
    <row r="32" spans="1:70" ht="15" customHeight="1" x14ac:dyDescent="0.25">
      <c r="A32" s="25">
        <v>741</v>
      </c>
      <c r="B32" s="220"/>
      <c r="C32" s="190"/>
      <c r="D32" s="200">
        <v>0</v>
      </c>
      <c r="E32" s="197" t="s">
        <v>3367</v>
      </c>
      <c r="F32" s="57" t="s">
        <v>5</v>
      </c>
      <c r="G32" s="99" t="s">
        <v>3368</v>
      </c>
      <c r="H32" s="104">
        <v>1</v>
      </c>
      <c r="I32" s="25">
        <v>1</v>
      </c>
      <c r="J32" s="25" t="s">
        <v>3369</v>
      </c>
      <c r="K32" s="25">
        <v>1</v>
      </c>
      <c r="L32" s="25">
        <v>3</v>
      </c>
      <c r="M32" s="25">
        <v>19</v>
      </c>
      <c r="N32" s="25" t="s">
        <v>2960</v>
      </c>
      <c r="O32" s="25" t="s">
        <v>3375</v>
      </c>
      <c r="P32" s="25" t="s">
        <v>3011</v>
      </c>
      <c r="Q32" s="25" t="s">
        <v>3371</v>
      </c>
      <c r="R32" s="25"/>
      <c r="S32" s="25">
        <v>4</v>
      </c>
      <c r="T32" s="25" t="s">
        <v>3380</v>
      </c>
      <c r="U32" s="25" t="s">
        <v>10</v>
      </c>
      <c r="V32" s="25">
        <v>8</v>
      </c>
      <c r="W32" s="25"/>
      <c r="X32" s="25">
        <v>1</v>
      </c>
      <c r="Y32" s="25"/>
      <c r="Z32" s="25"/>
      <c r="AA32" s="25">
        <v>3.36</v>
      </c>
      <c r="AB32" s="25"/>
      <c r="AC32" s="25"/>
      <c r="AD32" s="25" t="s">
        <v>3385</v>
      </c>
      <c r="AE32" s="22"/>
      <c r="AF32" s="22"/>
      <c r="AG32" s="22">
        <f>((AA32*(108.57/$AO32))/$AQ32)*(0.830367/$AP32)</f>
        <v>3.3822252706118299</v>
      </c>
      <c r="AH32" s="22"/>
      <c r="AI32" s="22"/>
      <c r="AJ32" s="35"/>
      <c r="AK32" s="35"/>
      <c r="AL32" s="35">
        <f>AG32</f>
        <v>3.3822252706118299</v>
      </c>
      <c r="AM32" s="35"/>
      <c r="AN32" s="35"/>
      <c r="AO32" s="24">
        <v>89.560532372110202</v>
      </c>
      <c r="AP32" s="24">
        <v>1</v>
      </c>
      <c r="AQ32" s="24">
        <v>1</v>
      </c>
      <c r="AR32" s="24">
        <v>4</v>
      </c>
      <c r="AS32" s="24"/>
      <c r="AT32" s="25">
        <v>12</v>
      </c>
      <c r="AU32" s="25" t="s">
        <v>3373</v>
      </c>
      <c r="AV32" s="25" t="s">
        <v>3374</v>
      </c>
      <c r="AW32" s="25">
        <v>2005</v>
      </c>
      <c r="AX32" s="25" t="s">
        <v>3</v>
      </c>
      <c r="AY32" s="25"/>
      <c r="AZ32" s="25" t="s">
        <v>3</v>
      </c>
      <c r="BA32" s="25" t="s">
        <v>3</v>
      </c>
      <c r="BB32" s="25" t="s">
        <v>3372</v>
      </c>
      <c r="BC32" s="25">
        <v>960</v>
      </c>
      <c r="BD32" s="25" t="s">
        <v>3327</v>
      </c>
      <c r="BE32" s="25" t="s">
        <v>972</v>
      </c>
      <c r="BF32" s="25">
        <v>3</v>
      </c>
      <c r="BG32" s="62">
        <v>3</v>
      </c>
      <c r="BH32" s="25" t="s">
        <v>2000</v>
      </c>
      <c r="BI32" s="74">
        <v>0</v>
      </c>
      <c r="BJ32" s="75" t="s">
        <v>2000</v>
      </c>
      <c r="BK32" s="75" t="s">
        <v>4085</v>
      </c>
    </row>
    <row r="33" spans="1:70" ht="15" customHeight="1" x14ac:dyDescent="0.25">
      <c r="A33" s="25">
        <v>645</v>
      </c>
      <c r="B33" s="220"/>
      <c r="C33" s="190"/>
      <c r="D33" s="200">
        <v>0</v>
      </c>
      <c r="E33" s="57" t="s">
        <v>3008</v>
      </c>
      <c r="F33" s="57" t="s">
        <v>289</v>
      </c>
      <c r="G33" s="25"/>
      <c r="H33" s="104">
        <v>1</v>
      </c>
      <c r="I33" s="25">
        <v>1</v>
      </c>
      <c r="J33" s="25" t="s">
        <v>3009</v>
      </c>
      <c r="K33" s="25">
        <v>4</v>
      </c>
      <c r="L33" s="25">
        <v>1</v>
      </c>
      <c r="M33" s="25">
        <v>19</v>
      </c>
      <c r="N33" s="25" t="s">
        <v>2960</v>
      </c>
      <c r="O33" s="25" t="s">
        <v>3010</v>
      </c>
      <c r="P33" s="25" t="s">
        <v>3011</v>
      </c>
      <c r="Q33" s="25" t="s">
        <v>3014</v>
      </c>
      <c r="R33" s="25"/>
      <c r="S33" s="25">
        <v>4</v>
      </c>
      <c r="T33" s="25" t="s">
        <v>2989</v>
      </c>
      <c r="U33" s="25" t="s">
        <v>10</v>
      </c>
      <c r="V33" s="25">
        <v>8</v>
      </c>
      <c r="W33" s="25"/>
      <c r="X33" s="25">
        <v>1</v>
      </c>
      <c r="Y33" s="25">
        <v>21.75</v>
      </c>
      <c r="Z33" s="25"/>
      <c r="AA33" s="25"/>
      <c r="AB33" s="25"/>
      <c r="AC33" s="25"/>
      <c r="AD33" s="25" t="s">
        <v>3013</v>
      </c>
      <c r="AE33" s="22">
        <f>((Y33*(108.57/$AO33))/$AQ33)*(0.830367/$AP33)</f>
        <v>28.058778223275606</v>
      </c>
      <c r="AF33" s="22"/>
      <c r="AG33" s="22"/>
      <c r="AH33" s="22"/>
      <c r="AI33" s="22"/>
      <c r="AJ33" s="35">
        <f>AE33</f>
        <v>28.058778223275606</v>
      </c>
      <c r="AK33" s="35"/>
      <c r="AL33" s="35"/>
      <c r="AM33" s="35"/>
      <c r="AN33" s="35"/>
      <c r="AO33" s="24">
        <v>69.882820352310802</v>
      </c>
      <c r="AP33" s="24">
        <v>1</v>
      </c>
      <c r="AQ33" s="24">
        <v>1</v>
      </c>
      <c r="AR33" s="24">
        <v>3</v>
      </c>
      <c r="AS33" s="24"/>
      <c r="AT33" s="25">
        <v>15</v>
      </c>
      <c r="AU33" s="25" t="s">
        <v>3012</v>
      </c>
      <c r="AV33" s="25"/>
      <c r="AW33" s="25">
        <v>1995</v>
      </c>
      <c r="AX33" s="25" t="s">
        <v>2</v>
      </c>
      <c r="AY33" s="25"/>
      <c r="AZ33" s="25"/>
      <c r="BA33" s="25"/>
      <c r="BB33" s="25"/>
      <c r="BC33" s="25">
        <v>311</v>
      </c>
      <c r="BD33" s="25" t="s">
        <v>297</v>
      </c>
      <c r="BE33" s="25" t="s">
        <v>813</v>
      </c>
      <c r="BF33" s="25">
        <v>3</v>
      </c>
      <c r="BG33" s="62">
        <v>3</v>
      </c>
      <c r="BH33" s="25" t="s">
        <v>2000</v>
      </c>
      <c r="BI33" s="74">
        <v>0</v>
      </c>
      <c r="BJ33" s="75" t="s">
        <v>2000</v>
      </c>
      <c r="BK33" s="75" t="s">
        <v>4080</v>
      </c>
      <c r="BM33" s="238"/>
      <c r="BN33" s="238"/>
      <c r="BO33" s="238"/>
      <c r="BP33" s="238"/>
      <c r="BQ33" s="238"/>
      <c r="BR33" s="238"/>
    </row>
    <row r="34" spans="1:70" ht="15" customHeight="1" x14ac:dyDescent="0.25">
      <c r="A34" s="25">
        <v>646</v>
      </c>
      <c r="B34" s="220"/>
      <c r="C34" s="190"/>
      <c r="D34" s="200">
        <v>0</v>
      </c>
      <c r="E34" s="57" t="s">
        <v>3008</v>
      </c>
      <c r="F34" s="57" t="s">
        <v>289</v>
      </c>
      <c r="G34" s="25"/>
      <c r="H34" s="104">
        <v>1</v>
      </c>
      <c r="I34" s="25">
        <v>1</v>
      </c>
      <c r="J34" s="25" t="s">
        <v>3009</v>
      </c>
      <c r="K34" s="25">
        <v>4</v>
      </c>
      <c r="L34" s="25">
        <v>1</v>
      </c>
      <c r="M34" s="25">
        <v>19</v>
      </c>
      <c r="N34" s="25" t="s">
        <v>2960</v>
      </c>
      <c r="O34" s="25" t="s">
        <v>3010</v>
      </c>
      <c r="P34" s="25" t="s">
        <v>3011</v>
      </c>
      <c r="Q34" s="25" t="s">
        <v>3015</v>
      </c>
      <c r="R34" s="25"/>
      <c r="S34" s="25">
        <v>4</v>
      </c>
      <c r="T34" s="25" t="s">
        <v>2989</v>
      </c>
      <c r="U34" s="25" t="s">
        <v>10</v>
      </c>
      <c r="V34" s="25">
        <v>8</v>
      </c>
      <c r="W34" s="25"/>
      <c r="X34" s="25">
        <v>1</v>
      </c>
      <c r="Y34" s="25">
        <v>21.6</v>
      </c>
      <c r="Z34" s="25"/>
      <c r="AA34" s="25"/>
      <c r="AB34" s="25"/>
      <c r="AC34" s="25"/>
      <c r="AD34" s="25" t="s">
        <v>3013</v>
      </c>
      <c r="AE34" s="22">
        <f>((Y34*(108.57/$AO34))/$AQ34)*(0.830367/$AP34)</f>
        <v>27.865269407942669</v>
      </c>
      <c r="AF34" s="22"/>
      <c r="AG34" s="22"/>
      <c r="AH34" s="22"/>
      <c r="AI34" s="22"/>
      <c r="AJ34" s="35">
        <f>AE34</f>
        <v>27.865269407942669</v>
      </c>
      <c r="AK34" s="35"/>
      <c r="AL34" s="35"/>
      <c r="AM34" s="35"/>
      <c r="AN34" s="35"/>
      <c r="AO34" s="24">
        <v>69.882820352310802</v>
      </c>
      <c r="AP34" s="24">
        <v>1</v>
      </c>
      <c r="AQ34" s="24">
        <v>1</v>
      </c>
      <c r="AR34" s="24">
        <v>3</v>
      </c>
      <c r="AS34" s="24"/>
      <c r="AT34" s="25">
        <v>15</v>
      </c>
      <c r="AU34" s="25" t="s">
        <v>3012</v>
      </c>
      <c r="AV34" s="25"/>
      <c r="AW34" s="25">
        <v>1995</v>
      </c>
      <c r="AX34" s="25" t="s">
        <v>2</v>
      </c>
      <c r="AY34" s="25"/>
      <c r="AZ34" s="25"/>
      <c r="BA34" s="25"/>
      <c r="BB34" s="25"/>
      <c r="BC34" s="25">
        <v>311</v>
      </c>
      <c r="BD34" s="25" t="s">
        <v>297</v>
      </c>
      <c r="BE34" s="25" t="s">
        <v>813</v>
      </c>
      <c r="BF34" s="25">
        <v>3</v>
      </c>
      <c r="BG34" s="62">
        <v>3</v>
      </c>
      <c r="BH34" s="25" t="s">
        <v>2000</v>
      </c>
      <c r="BI34" s="74">
        <v>0</v>
      </c>
      <c r="BJ34" s="75" t="s">
        <v>2000</v>
      </c>
      <c r="BK34" s="75" t="s">
        <v>4080</v>
      </c>
      <c r="BM34" s="238"/>
      <c r="BN34" s="238"/>
      <c r="BO34" s="238"/>
      <c r="BP34" s="238"/>
      <c r="BQ34" s="238"/>
      <c r="BR34" s="238"/>
    </row>
    <row r="35" spans="1:70" ht="15" customHeight="1" x14ac:dyDescent="0.25">
      <c r="A35" s="25">
        <v>647</v>
      </c>
      <c r="B35" s="237"/>
      <c r="C35" s="190"/>
      <c r="D35" s="200">
        <v>0</v>
      </c>
      <c r="E35" s="57" t="s">
        <v>3008</v>
      </c>
      <c r="F35" s="57" t="s">
        <v>289</v>
      </c>
      <c r="G35" s="25"/>
      <c r="H35" s="104">
        <v>1</v>
      </c>
      <c r="I35" s="25">
        <v>1</v>
      </c>
      <c r="J35" s="25" t="s">
        <v>3009</v>
      </c>
      <c r="K35" s="25">
        <v>4</v>
      </c>
      <c r="L35" s="25">
        <v>1</v>
      </c>
      <c r="M35" s="25">
        <v>19</v>
      </c>
      <c r="N35" s="25" t="s">
        <v>2960</v>
      </c>
      <c r="O35" s="25" t="s">
        <v>3010</v>
      </c>
      <c r="P35" s="25" t="s">
        <v>3011</v>
      </c>
      <c r="Q35" s="25" t="s">
        <v>3016</v>
      </c>
      <c r="R35" s="25"/>
      <c r="S35" s="25">
        <v>4</v>
      </c>
      <c r="T35" s="25" t="s">
        <v>2989</v>
      </c>
      <c r="U35" s="25" t="s">
        <v>10</v>
      </c>
      <c r="V35" s="25">
        <v>8</v>
      </c>
      <c r="W35" s="25"/>
      <c r="X35" s="25">
        <v>1</v>
      </c>
      <c r="Y35" s="25">
        <v>24.9</v>
      </c>
      <c r="Z35" s="25"/>
      <c r="AA35" s="25"/>
      <c r="AB35" s="25"/>
      <c r="AC35" s="25"/>
      <c r="AD35" s="25" t="s">
        <v>3013</v>
      </c>
      <c r="AE35" s="22">
        <f>((Y35*(108.57/$AO35))/$AQ35)*(0.830367/$AP35)</f>
        <v>32.122463345267242</v>
      </c>
      <c r="AF35" s="22"/>
      <c r="AG35" s="22"/>
      <c r="AH35" s="22"/>
      <c r="AI35" s="22"/>
      <c r="AJ35" s="35">
        <f>AE35</f>
        <v>32.122463345267242</v>
      </c>
      <c r="AK35" s="35"/>
      <c r="AL35" s="35"/>
      <c r="AM35" s="35"/>
      <c r="AN35" s="35"/>
      <c r="AO35" s="24">
        <v>69.882820352310802</v>
      </c>
      <c r="AP35" s="24">
        <v>1</v>
      </c>
      <c r="AQ35" s="24">
        <v>1</v>
      </c>
      <c r="AR35" s="24">
        <v>3</v>
      </c>
      <c r="AS35" s="24"/>
      <c r="AT35" s="25">
        <v>15</v>
      </c>
      <c r="AU35" s="25" t="s">
        <v>3012</v>
      </c>
      <c r="AV35" s="25"/>
      <c r="AW35" s="25">
        <v>1995</v>
      </c>
      <c r="AX35" s="25" t="s">
        <v>2</v>
      </c>
      <c r="AY35" s="25"/>
      <c r="AZ35" s="25"/>
      <c r="BA35" s="25"/>
      <c r="BB35" s="25"/>
      <c r="BC35" s="25">
        <v>311</v>
      </c>
      <c r="BD35" s="25" t="s">
        <v>297</v>
      </c>
      <c r="BE35" s="25" t="s">
        <v>813</v>
      </c>
      <c r="BF35" s="25">
        <v>3</v>
      </c>
      <c r="BG35" s="62">
        <v>3</v>
      </c>
      <c r="BH35" s="25" t="s">
        <v>2000</v>
      </c>
      <c r="BI35" s="74">
        <v>0</v>
      </c>
      <c r="BJ35" s="75" t="s">
        <v>2000</v>
      </c>
      <c r="BK35" s="75" t="s">
        <v>4080</v>
      </c>
      <c r="BM35" s="238"/>
      <c r="BN35" s="238"/>
      <c r="BO35" s="238"/>
      <c r="BP35" s="238"/>
      <c r="BQ35" s="238"/>
      <c r="BR35" s="238"/>
    </row>
    <row r="36" spans="1:70" s="29" customFormat="1" ht="15" customHeight="1" x14ac:dyDescent="0.25">
      <c r="A36" s="25">
        <v>23</v>
      </c>
      <c r="B36" s="21">
        <v>19</v>
      </c>
      <c r="C36" s="190" t="s">
        <v>195</v>
      </c>
      <c r="D36" s="200">
        <v>0</v>
      </c>
      <c r="E36" s="64" t="s">
        <v>268</v>
      </c>
      <c r="F36" s="64" t="s">
        <v>151</v>
      </c>
      <c r="G36" s="25"/>
      <c r="H36" s="104">
        <v>1</v>
      </c>
      <c r="I36" s="25">
        <v>1</v>
      </c>
      <c r="J36" s="71"/>
      <c r="K36" s="25">
        <v>4</v>
      </c>
      <c r="L36" s="25" t="s">
        <v>751</v>
      </c>
      <c r="M36" s="25">
        <v>19</v>
      </c>
      <c r="N36" s="96" t="s">
        <v>2960</v>
      </c>
      <c r="O36" s="31" t="s">
        <v>201</v>
      </c>
      <c r="P36" s="71" t="s">
        <v>20</v>
      </c>
      <c r="Q36" s="32" t="s">
        <v>242</v>
      </c>
      <c r="R36" s="32" t="s">
        <v>751</v>
      </c>
      <c r="S36" s="25">
        <v>5</v>
      </c>
      <c r="T36" s="25" t="s">
        <v>1504</v>
      </c>
      <c r="U36" s="25" t="s">
        <v>10</v>
      </c>
      <c r="V36" s="25">
        <v>8</v>
      </c>
      <c r="W36" s="33" t="s">
        <v>232</v>
      </c>
      <c r="X36" s="25">
        <v>1</v>
      </c>
      <c r="Y36" s="83"/>
      <c r="Z36" s="83"/>
      <c r="AA36" s="62">
        <v>39.380000000000003</v>
      </c>
      <c r="AB36" s="83"/>
      <c r="AC36" s="83"/>
      <c r="AD36" s="61" t="s">
        <v>1520</v>
      </c>
      <c r="AE36" s="22"/>
      <c r="AF36" s="22"/>
      <c r="AG36" s="22">
        <f>(AA36*(106.875/AO36))/$AQ36</f>
        <v>26.355092637306431</v>
      </c>
      <c r="AH36" s="22"/>
      <c r="AI36" s="22"/>
      <c r="AJ36" s="23"/>
      <c r="AK36" s="23"/>
      <c r="AL36" s="23"/>
      <c r="AM36" s="23"/>
      <c r="AN36" s="23"/>
      <c r="AO36" s="24">
        <v>81.649999999999991</v>
      </c>
      <c r="AP36" s="27"/>
      <c r="AQ36" s="27">
        <v>1.95583</v>
      </c>
      <c r="AR36" s="27">
        <v>4</v>
      </c>
      <c r="AS36" s="28" t="s">
        <v>751</v>
      </c>
      <c r="AT36" s="25">
        <v>10</v>
      </c>
      <c r="AU36" s="36" t="s">
        <v>1521</v>
      </c>
      <c r="AV36" s="25" t="s">
        <v>767</v>
      </c>
      <c r="AW36" s="25" t="s">
        <v>1523</v>
      </c>
      <c r="AX36" s="25" t="s">
        <v>1524</v>
      </c>
      <c r="AY36" s="36" t="s">
        <v>1522</v>
      </c>
      <c r="AZ36" s="25" t="s">
        <v>751</v>
      </c>
      <c r="BA36" s="32" t="s">
        <v>751</v>
      </c>
      <c r="BB36" s="25" t="s">
        <v>751</v>
      </c>
      <c r="BC36" s="25">
        <v>269</v>
      </c>
      <c r="BD36" s="32" t="s">
        <v>269</v>
      </c>
      <c r="BE36" s="37" t="s">
        <v>1960</v>
      </c>
      <c r="BF36" s="38">
        <v>2</v>
      </c>
      <c r="BG36" s="62">
        <v>3</v>
      </c>
      <c r="BH36" s="25" t="s">
        <v>2000</v>
      </c>
      <c r="BI36" s="74">
        <v>0</v>
      </c>
      <c r="BJ36" s="75" t="s">
        <v>2000</v>
      </c>
      <c r="BK36" s="75" t="s">
        <v>3886</v>
      </c>
      <c r="BL36" s="15"/>
      <c r="BM36" s="52"/>
      <c r="BN36" s="52"/>
      <c r="BO36" s="52"/>
      <c r="BP36" s="52"/>
      <c r="BQ36" s="52"/>
      <c r="BR36" s="52"/>
    </row>
    <row r="37" spans="1:70" s="29" customFormat="1" ht="15" customHeight="1" x14ac:dyDescent="0.25">
      <c r="A37" s="25">
        <v>25</v>
      </c>
      <c r="B37" s="21">
        <v>20</v>
      </c>
      <c r="C37" s="190" t="s">
        <v>195</v>
      </c>
      <c r="D37" s="200">
        <v>0</v>
      </c>
      <c r="E37" s="64" t="s">
        <v>240</v>
      </c>
      <c r="F37" s="64" t="s">
        <v>151</v>
      </c>
      <c r="G37" s="25"/>
      <c r="H37" s="104">
        <v>1</v>
      </c>
      <c r="I37" s="25">
        <v>1</v>
      </c>
      <c r="J37" s="71"/>
      <c r="K37" s="25">
        <v>4</v>
      </c>
      <c r="L37" s="25" t="s">
        <v>751</v>
      </c>
      <c r="M37" s="25">
        <v>26</v>
      </c>
      <c r="N37" s="25">
        <v>26</v>
      </c>
      <c r="O37" s="31" t="s">
        <v>241</v>
      </c>
      <c r="P37" s="71" t="s">
        <v>20</v>
      </c>
      <c r="Q37" s="32" t="s">
        <v>242</v>
      </c>
      <c r="R37" s="32" t="s">
        <v>751</v>
      </c>
      <c r="S37" s="25">
        <v>5</v>
      </c>
      <c r="T37" s="25" t="s">
        <v>1504</v>
      </c>
      <c r="U37" s="25" t="s">
        <v>10</v>
      </c>
      <c r="V37" s="25">
        <v>8</v>
      </c>
      <c r="W37" s="33" t="s">
        <v>247</v>
      </c>
      <c r="X37" s="25">
        <v>1</v>
      </c>
      <c r="Y37" s="83"/>
      <c r="Z37" s="83"/>
      <c r="AA37" s="83">
        <v>169</v>
      </c>
      <c r="AB37" s="83"/>
      <c r="AC37" s="83"/>
      <c r="AD37" s="34" t="s">
        <v>1542</v>
      </c>
      <c r="AE37" s="22"/>
      <c r="AF37" s="22"/>
      <c r="AG37" s="22">
        <f>(AA37*(106.875/AO37))/$AQ37</f>
        <v>109.39652572573681</v>
      </c>
      <c r="AH37" s="22"/>
      <c r="AI37" s="22"/>
      <c r="AJ37" s="35"/>
      <c r="AK37" s="35"/>
      <c r="AL37" s="35">
        <f>AG37</f>
        <v>109.39652572573681</v>
      </c>
      <c r="AM37" s="35"/>
      <c r="AN37" s="35"/>
      <c r="AO37" s="24">
        <v>84.416666666666671</v>
      </c>
      <c r="AP37" s="27"/>
      <c r="AQ37" s="27">
        <v>1.95583</v>
      </c>
      <c r="AR37" s="28">
        <v>3</v>
      </c>
      <c r="AS37" s="28" t="s">
        <v>751</v>
      </c>
      <c r="AT37" s="25">
        <v>10</v>
      </c>
      <c r="AU37" s="36" t="s">
        <v>1543</v>
      </c>
      <c r="AV37" s="25" t="s">
        <v>767</v>
      </c>
      <c r="AW37" s="25">
        <v>1999</v>
      </c>
      <c r="AX37" s="25" t="s">
        <v>773</v>
      </c>
      <c r="AY37" s="36" t="s">
        <v>1544</v>
      </c>
      <c r="AZ37" s="25" t="s">
        <v>751</v>
      </c>
      <c r="BA37" s="32" t="s">
        <v>751</v>
      </c>
      <c r="BB37" s="32" t="s">
        <v>751</v>
      </c>
      <c r="BC37" s="25" t="s">
        <v>751</v>
      </c>
      <c r="BD37" s="32" t="s">
        <v>269</v>
      </c>
      <c r="BE37" s="37" t="s">
        <v>1961</v>
      </c>
      <c r="BF37" s="38">
        <v>1</v>
      </c>
      <c r="BG37" s="62">
        <v>3</v>
      </c>
      <c r="BH37" s="25" t="s">
        <v>2000</v>
      </c>
      <c r="BI37" s="74">
        <v>0</v>
      </c>
      <c r="BJ37" s="75" t="s">
        <v>3893</v>
      </c>
      <c r="BK37" s="75" t="s">
        <v>3894</v>
      </c>
      <c r="BL37" s="15"/>
      <c r="BM37" s="15"/>
      <c r="BN37" s="15"/>
      <c r="BO37" s="15"/>
      <c r="BP37" s="15"/>
      <c r="BQ37" s="15"/>
      <c r="BR37" s="15"/>
    </row>
    <row r="38" spans="1:70" s="29" customFormat="1" ht="15" customHeight="1" x14ac:dyDescent="0.25">
      <c r="A38" s="25">
        <v>24</v>
      </c>
      <c r="B38" s="26"/>
      <c r="C38" s="190" t="s">
        <v>195</v>
      </c>
      <c r="D38" s="200">
        <v>0</v>
      </c>
      <c r="E38" s="64" t="s">
        <v>240</v>
      </c>
      <c r="F38" s="64" t="s">
        <v>151</v>
      </c>
      <c r="G38" s="25"/>
      <c r="H38" s="104">
        <v>1</v>
      </c>
      <c r="I38" s="25">
        <v>1</v>
      </c>
      <c r="J38" s="71"/>
      <c r="K38" s="25">
        <v>4</v>
      </c>
      <c r="L38" s="25" t="s">
        <v>751</v>
      </c>
      <c r="M38" s="25">
        <v>26</v>
      </c>
      <c r="N38" s="25">
        <v>26</v>
      </c>
      <c r="O38" s="31" t="s">
        <v>241</v>
      </c>
      <c r="P38" s="71" t="s">
        <v>20</v>
      </c>
      <c r="Q38" s="32" t="s">
        <v>1</v>
      </c>
      <c r="R38" s="32" t="s">
        <v>751</v>
      </c>
      <c r="S38" s="25">
        <v>5</v>
      </c>
      <c r="T38" s="25" t="s">
        <v>1504</v>
      </c>
      <c r="U38" s="25" t="s">
        <v>10</v>
      </c>
      <c r="V38" s="25">
        <v>8</v>
      </c>
      <c r="W38" s="33" t="s">
        <v>247</v>
      </c>
      <c r="X38" s="25">
        <v>1</v>
      </c>
      <c r="Y38" s="83"/>
      <c r="Z38" s="83"/>
      <c r="AA38" s="83">
        <v>166</v>
      </c>
      <c r="AB38" s="83"/>
      <c r="AC38" s="83"/>
      <c r="AD38" s="34" t="s">
        <v>1545</v>
      </c>
      <c r="AE38" s="22"/>
      <c r="AF38" s="22"/>
      <c r="AG38" s="22">
        <f>(AA38*(106.875/AO38))/$AQ38</f>
        <v>107.45457556492491</v>
      </c>
      <c r="AH38" s="22"/>
      <c r="AI38" s="22"/>
      <c r="AJ38" s="35"/>
      <c r="AK38" s="35"/>
      <c r="AL38" s="35">
        <f>AG38</f>
        <v>107.45457556492491</v>
      </c>
      <c r="AM38" s="35"/>
      <c r="AN38" s="35"/>
      <c r="AO38" s="24">
        <v>84.416666666666671</v>
      </c>
      <c r="AP38" s="27"/>
      <c r="AQ38" s="27">
        <v>1.95583</v>
      </c>
      <c r="AR38" s="28">
        <v>3</v>
      </c>
      <c r="AS38" s="28" t="s">
        <v>751</v>
      </c>
      <c r="AT38" s="25">
        <v>10</v>
      </c>
      <c r="AU38" s="36" t="s">
        <v>1543</v>
      </c>
      <c r="AV38" s="25" t="s">
        <v>767</v>
      </c>
      <c r="AW38" s="25">
        <v>1999</v>
      </c>
      <c r="AX38" s="25" t="s">
        <v>773</v>
      </c>
      <c r="AY38" s="36" t="s">
        <v>1544</v>
      </c>
      <c r="AZ38" s="25" t="s">
        <v>751</v>
      </c>
      <c r="BA38" s="32" t="s">
        <v>751</v>
      </c>
      <c r="BB38" s="32" t="s">
        <v>751</v>
      </c>
      <c r="BC38" s="25" t="s">
        <v>751</v>
      </c>
      <c r="BD38" s="32" t="s">
        <v>1546</v>
      </c>
      <c r="BE38" s="37" t="s">
        <v>1961</v>
      </c>
      <c r="BF38" s="38">
        <v>1</v>
      </c>
      <c r="BG38" s="62">
        <v>3</v>
      </c>
      <c r="BH38" s="25" t="s">
        <v>2000</v>
      </c>
      <c r="BI38" s="74">
        <v>0</v>
      </c>
      <c r="BJ38" s="75" t="s">
        <v>3893</v>
      </c>
      <c r="BK38" s="75" t="s">
        <v>3894</v>
      </c>
      <c r="BL38" s="15"/>
      <c r="BM38" s="15"/>
      <c r="BN38" s="15"/>
      <c r="BO38" s="15"/>
      <c r="BP38" s="15"/>
      <c r="BQ38" s="15"/>
      <c r="BR38" s="15"/>
    </row>
    <row r="39" spans="1:70" s="29" customFormat="1" ht="15" customHeight="1" x14ac:dyDescent="0.25">
      <c r="A39" s="25">
        <v>26</v>
      </c>
      <c r="B39" s="21">
        <v>21</v>
      </c>
      <c r="C39" s="190" t="s">
        <v>186</v>
      </c>
      <c r="D39" s="201">
        <v>0</v>
      </c>
      <c r="E39" s="57" t="s">
        <v>190</v>
      </c>
      <c r="F39" s="57" t="s">
        <v>151</v>
      </c>
      <c r="G39" s="25" t="s">
        <v>191</v>
      </c>
      <c r="H39" s="104">
        <v>0</v>
      </c>
      <c r="I39" s="25" t="s">
        <v>1481</v>
      </c>
      <c r="J39" s="25"/>
      <c r="K39" s="25"/>
      <c r="L39" s="25"/>
      <c r="M39" s="25"/>
      <c r="N39" s="25"/>
      <c r="O39" s="25"/>
      <c r="P39" s="25"/>
      <c r="Q39" s="25"/>
      <c r="R39" s="25"/>
      <c r="S39" s="25"/>
      <c r="T39" s="25"/>
      <c r="U39" s="25"/>
      <c r="V39" s="25"/>
      <c r="W39" s="25"/>
      <c r="X39" s="25"/>
      <c r="Y39" s="25"/>
      <c r="Z39" s="25"/>
      <c r="AA39" s="25"/>
      <c r="AB39" s="25"/>
      <c r="AC39" s="25"/>
      <c r="AD39" s="25"/>
      <c r="AE39" s="22"/>
      <c r="AF39" s="22"/>
      <c r="AG39" s="22"/>
      <c r="AH39" s="22"/>
      <c r="AI39" s="22"/>
      <c r="AJ39" s="23"/>
      <c r="AK39" s="23"/>
      <c r="AL39" s="23"/>
      <c r="AM39" s="23"/>
      <c r="AN39" s="23"/>
      <c r="AO39" s="48"/>
      <c r="AP39" s="27"/>
      <c r="AQ39" s="28">
        <v>1</v>
      </c>
      <c r="AR39" s="28"/>
      <c r="AS39" s="28" t="s">
        <v>751</v>
      </c>
      <c r="AT39" s="25"/>
      <c r="AU39" s="25"/>
      <c r="AV39" s="25"/>
      <c r="AW39" s="25"/>
      <c r="AX39" s="25"/>
      <c r="AY39" s="25"/>
      <c r="AZ39" s="25"/>
      <c r="BA39" s="25"/>
      <c r="BB39" s="25"/>
      <c r="BC39" s="25"/>
      <c r="BD39" s="25"/>
      <c r="BE39" s="25" t="s">
        <v>192</v>
      </c>
      <c r="BF39" s="25"/>
      <c r="BG39" s="25" t="s">
        <v>2000</v>
      </c>
      <c r="BH39" s="25" t="s">
        <v>2000</v>
      </c>
      <c r="BI39" s="75" t="s">
        <v>2000</v>
      </c>
      <c r="BJ39" s="75" t="s">
        <v>2000</v>
      </c>
      <c r="BK39" s="75" t="s">
        <v>2000</v>
      </c>
      <c r="BL39" s="15"/>
      <c r="BM39" s="52"/>
      <c r="BN39" s="52"/>
      <c r="BO39" s="52"/>
      <c r="BP39" s="52"/>
      <c r="BQ39" s="52"/>
      <c r="BR39" s="52"/>
    </row>
    <row r="40" spans="1:70" s="29" customFormat="1" ht="15" customHeight="1" x14ac:dyDescent="0.25">
      <c r="A40" s="25">
        <v>27</v>
      </c>
      <c r="B40" s="21">
        <v>22</v>
      </c>
      <c r="C40" s="190" t="s">
        <v>339</v>
      </c>
      <c r="D40" s="201">
        <v>0</v>
      </c>
      <c r="E40" s="57" t="s">
        <v>346</v>
      </c>
      <c r="F40" s="57" t="s">
        <v>289</v>
      </c>
      <c r="G40" s="25"/>
      <c r="H40" s="104">
        <v>0</v>
      </c>
      <c r="I40" s="25" t="s">
        <v>719</v>
      </c>
      <c r="J40" s="25"/>
      <c r="K40" s="25">
        <v>1</v>
      </c>
      <c r="L40" s="25">
        <v>2</v>
      </c>
      <c r="M40" s="25"/>
      <c r="N40" s="25"/>
      <c r="O40" s="25"/>
      <c r="P40" s="25"/>
      <c r="Q40" s="25"/>
      <c r="R40" s="25"/>
      <c r="S40" s="25"/>
      <c r="T40" s="25"/>
      <c r="U40" s="25"/>
      <c r="V40" s="25"/>
      <c r="W40" s="25"/>
      <c r="X40" s="25"/>
      <c r="Y40" s="25"/>
      <c r="Z40" s="83"/>
      <c r="AA40" s="83"/>
      <c r="AB40" s="83"/>
      <c r="AC40" s="83"/>
      <c r="AD40" s="25"/>
      <c r="AE40" s="22"/>
      <c r="AF40" s="22"/>
      <c r="AG40" s="22"/>
      <c r="AH40" s="22"/>
      <c r="AI40" s="22"/>
      <c r="AJ40" s="35"/>
      <c r="AK40" s="35"/>
      <c r="AL40" s="35"/>
      <c r="AM40" s="35"/>
      <c r="AN40" s="35"/>
      <c r="AO40" s="48"/>
      <c r="AP40" s="27"/>
      <c r="AQ40" s="27">
        <v>1</v>
      </c>
      <c r="AR40" s="28"/>
      <c r="AS40" s="28" t="s">
        <v>751</v>
      </c>
      <c r="AT40" s="25"/>
      <c r="AU40" s="25"/>
      <c r="AV40" s="25"/>
      <c r="AW40" s="25"/>
      <c r="AX40" s="25"/>
      <c r="AY40" s="25"/>
      <c r="AZ40" s="25"/>
      <c r="BA40" s="25"/>
      <c r="BB40" s="25"/>
      <c r="BC40" s="25"/>
      <c r="BD40" s="25"/>
      <c r="BE40" s="25"/>
      <c r="BF40" s="25"/>
      <c r="BG40" s="25" t="s">
        <v>2000</v>
      </c>
      <c r="BH40" s="25" t="s">
        <v>2000</v>
      </c>
      <c r="BI40" s="75" t="s">
        <v>2000</v>
      </c>
      <c r="BJ40" s="75" t="s">
        <v>2000</v>
      </c>
      <c r="BK40" s="75" t="s">
        <v>2000</v>
      </c>
      <c r="BL40" s="15"/>
      <c r="BM40" s="238"/>
      <c r="BN40" s="238"/>
      <c r="BO40" s="238"/>
      <c r="BP40" s="238"/>
      <c r="BQ40" s="238"/>
      <c r="BR40" s="238"/>
    </row>
    <row r="41" spans="1:70" s="29" customFormat="1" ht="15" customHeight="1" x14ac:dyDescent="0.25">
      <c r="A41" s="25">
        <v>655</v>
      </c>
      <c r="B41" s="30"/>
      <c r="C41" s="191"/>
      <c r="D41" s="200">
        <v>0</v>
      </c>
      <c r="E41" s="87" t="s">
        <v>3135</v>
      </c>
      <c r="F41" s="87" t="s">
        <v>151</v>
      </c>
      <c r="G41" s="94" t="s">
        <v>3101</v>
      </c>
      <c r="H41" s="227">
        <v>1</v>
      </c>
      <c r="I41" s="44">
        <v>1</v>
      </c>
      <c r="J41" s="44" t="s">
        <v>3102</v>
      </c>
      <c r="K41" s="44">
        <v>1</v>
      </c>
      <c r="L41" s="44">
        <v>2</v>
      </c>
      <c r="M41" s="44">
        <v>26</v>
      </c>
      <c r="N41" s="44">
        <v>26</v>
      </c>
      <c r="O41" s="44" t="s">
        <v>3103</v>
      </c>
      <c r="P41" s="44" t="s">
        <v>3011</v>
      </c>
      <c r="Q41" s="44" t="s">
        <v>3104</v>
      </c>
      <c r="R41" s="44" t="s">
        <v>751</v>
      </c>
      <c r="S41" s="44">
        <v>4</v>
      </c>
      <c r="T41" s="44" t="s">
        <v>3105</v>
      </c>
      <c r="U41" s="44" t="s">
        <v>10</v>
      </c>
      <c r="V41" s="44">
        <v>3</v>
      </c>
      <c r="W41" s="44" t="s">
        <v>3106</v>
      </c>
      <c r="X41" s="25">
        <v>1</v>
      </c>
      <c r="Y41" s="85"/>
      <c r="Z41" s="85"/>
      <c r="AA41" s="85">
        <v>137.41</v>
      </c>
      <c r="AB41" s="85"/>
      <c r="AC41" s="85"/>
      <c r="AD41" s="44" t="s">
        <v>3108</v>
      </c>
      <c r="AE41" s="22"/>
      <c r="AF41" s="22"/>
      <c r="AG41" s="22">
        <f>((AA41*(108.57/$AO41))/$AQ41)*(0.830367/$AP41)</f>
        <v>192.51121942995394</v>
      </c>
      <c r="AH41" s="22"/>
      <c r="AI41" s="22"/>
      <c r="AJ41" s="35"/>
      <c r="AK41" s="35"/>
      <c r="AL41" s="35">
        <f>AG41</f>
        <v>192.51121942995394</v>
      </c>
      <c r="AM41" s="35"/>
      <c r="AN41" s="35"/>
      <c r="AO41" s="24">
        <v>64.349060980652595</v>
      </c>
      <c r="AP41" s="24">
        <v>1</v>
      </c>
      <c r="AQ41" s="24">
        <v>1</v>
      </c>
      <c r="AR41" s="24">
        <v>6</v>
      </c>
      <c r="AS41" s="24">
        <v>1</v>
      </c>
      <c r="AT41" s="44">
        <v>10</v>
      </c>
      <c r="AU41" s="44" t="s">
        <v>3110</v>
      </c>
      <c r="AV41" s="44" t="s">
        <v>3112</v>
      </c>
      <c r="AW41" s="44" t="s">
        <v>3113</v>
      </c>
      <c r="AX41" s="44" t="s">
        <v>773</v>
      </c>
      <c r="AY41" s="44" t="s">
        <v>3111</v>
      </c>
      <c r="AZ41" s="78">
        <v>0.06</v>
      </c>
      <c r="BA41" s="44"/>
      <c r="BB41" s="44" t="s">
        <v>3109</v>
      </c>
      <c r="BC41" s="25" t="s">
        <v>3107</v>
      </c>
      <c r="BD41" s="44" t="s">
        <v>751</v>
      </c>
      <c r="BE41" s="44" t="s">
        <v>1590</v>
      </c>
      <c r="BF41" s="44">
        <v>3</v>
      </c>
      <c r="BG41" s="62">
        <v>3</v>
      </c>
      <c r="BH41" s="25" t="s">
        <v>2000</v>
      </c>
      <c r="BI41" s="74">
        <v>0</v>
      </c>
      <c r="BJ41" s="75" t="s">
        <v>2000</v>
      </c>
      <c r="BK41" s="75" t="s">
        <v>4084</v>
      </c>
      <c r="BL41" s="15"/>
      <c r="BM41" s="15"/>
      <c r="BN41" s="15"/>
      <c r="BO41" s="15"/>
      <c r="BP41" s="15"/>
      <c r="BQ41" s="15"/>
      <c r="BR41" s="15"/>
    </row>
    <row r="42" spans="1:70" s="29" customFormat="1" ht="15" customHeight="1" x14ac:dyDescent="0.25">
      <c r="A42" s="25">
        <v>656</v>
      </c>
      <c r="B42" s="30"/>
      <c r="C42" s="191"/>
      <c r="D42" s="200">
        <v>0</v>
      </c>
      <c r="E42" s="87" t="s">
        <v>3135</v>
      </c>
      <c r="F42" s="87" t="s">
        <v>151</v>
      </c>
      <c r="G42" s="94" t="s">
        <v>3101</v>
      </c>
      <c r="H42" s="227">
        <v>1</v>
      </c>
      <c r="I42" s="44">
        <v>1</v>
      </c>
      <c r="J42" s="44" t="s">
        <v>3102</v>
      </c>
      <c r="K42" s="44">
        <v>1</v>
      </c>
      <c r="L42" s="44">
        <v>2</v>
      </c>
      <c r="M42" s="44">
        <v>26</v>
      </c>
      <c r="N42" s="44">
        <v>26</v>
      </c>
      <c r="O42" s="44" t="s">
        <v>3103</v>
      </c>
      <c r="P42" s="44" t="s">
        <v>3011</v>
      </c>
      <c r="Q42" s="44" t="s">
        <v>3104</v>
      </c>
      <c r="R42" s="44" t="s">
        <v>751</v>
      </c>
      <c r="S42" s="44">
        <v>4</v>
      </c>
      <c r="T42" s="44" t="s">
        <v>3105</v>
      </c>
      <c r="U42" s="44" t="s">
        <v>10</v>
      </c>
      <c r="V42" s="44">
        <v>3</v>
      </c>
      <c r="W42" s="44" t="s">
        <v>3106</v>
      </c>
      <c r="X42" s="25">
        <v>1</v>
      </c>
      <c r="Y42" s="85"/>
      <c r="Z42" s="85"/>
      <c r="AA42" s="85">
        <v>118.76</v>
      </c>
      <c r="AB42" s="85"/>
      <c r="AC42" s="85"/>
      <c r="AD42" s="25" t="s">
        <v>3114</v>
      </c>
      <c r="AE42" s="22"/>
      <c r="AF42" s="22"/>
      <c r="AG42" s="22">
        <f>((AA42*(108.57/$AO42))/$AQ42)*(0.830367/$AP42)</f>
        <v>166.38259529511194</v>
      </c>
      <c r="AH42" s="22"/>
      <c r="AI42" s="22"/>
      <c r="AJ42" s="35"/>
      <c r="AK42" s="35"/>
      <c r="AL42" s="35">
        <f>AG42</f>
        <v>166.38259529511194</v>
      </c>
      <c r="AM42" s="35"/>
      <c r="AN42" s="35"/>
      <c r="AO42" s="24">
        <v>64.349060980652595</v>
      </c>
      <c r="AP42" s="24">
        <v>1</v>
      </c>
      <c r="AQ42" s="24">
        <v>1</v>
      </c>
      <c r="AR42" s="24">
        <v>6</v>
      </c>
      <c r="AS42" s="24">
        <v>1</v>
      </c>
      <c r="AT42" s="44">
        <v>10</v>
      </c>
      <c r="AU42" s="44" t="s">
        <v>3110</v>
      </c>
      <c r="AV42" s="44" t="s">
        <v>3112</v>
      </c>
      <c r="AW42" s="44" t="s">
        <v>3113</v>
      </c>
      <c r="AX42" s="44" t="s">
        <v>773</v>
      </c>
      <c r="AY42" s="44" t="s">
        <v>3111</v>
      </c>
      <c r="AZ42" s="78">
        <v>0.06</v>
      </c>
      <c r="BA42" s="44"/>
      <c r="BB42" s="44" t="s">
        <v>3109</v>
      </c>
      <c r="BC42" s="25" t="s">
        <v>3107</v>
      </c>
      <c r="BD42" s="44" t="s">
        <v>751</v>
      </c>
      <c r="BE42" s="44" t="s">
        <v>1590</v>
      </c>
      <c r="BF42" s="44">
        <v>3</v>
      </c>
      <c r="BG42" s="62">
        <v>3</v>
      </c>
      <c r="BH42" s="25" t="s">
        <v>2000</v>
      </c>
      <c r="BI42" s="74">
        <v>0</v>
      </c>
      <c r="BJ42" s="75" t="s">
        <v>2000</v>
      </c>
      <c r="BK42" s="75" t="s">
        <v>4084</v>
      </c>
      <c r="BL42" s="15"/>
      <c r="BM42" s="15"/>
      <c r="BN42" s="15"/>
      <c r="BO42" s="15"/>
      <c r="BP42" s="15"/>
      <c r="BQ42" s="15"/>
      <c r="BR42" s="15"/>
    </row>
    <row r="43" spans="1:70" s="29" customFormat="1" ht="15" customHeight="1" x14ac:dyDescent="0.25">
      <c r="A43" s="25">
        <v>657</v>
      </c>
      <c r="B43" s="30"/>
      <c r="C43" s="191"/>
      <c r="D43" s="200">
        <v>0</v>
      </c>
      <c r="E43" s="87" t="s">
        <v>3135</v>
      </c>
      <c r="F43" s="87" t="s">
        <v>151</v>
      </c>
      <c r="G43" s="94" t="s">
        <v>3101</v>
      </c>
      <c r="H43" s="227">
        <v>1</v>
      </c>
      <c r="I43" s="44">
        <v>1</v>
      </c>
      <c r="J43" s="44" t="s">
        <v>3102</v>
      </c>
      <c r="K43" s="44">
        <v>1</v>
      </c>
      <c r="L43" s="44">
        <v>2</v>
      </c>
      <c r="M43" s="44">
        <v>26</v>
      </c>
      <c r="N43" s="44">
        <v>26</v>
      </c>
      <c r="O43" s="44" t="s">
        <v>3103</v>
      </c>
      <c r="P43" s="44" t="s">
        <v>3011</v>
      </c>
      <c r="Q43" s="44" t="s">
        <v>3104</v>
      </c>
      <c r="R43" s="44" t="s">
        <v>751</v>
      </c>
      <c r="S43" s="44">
        <v>4</v>
      </c>
      <c r="T43" s="44" t="s">
        <v>3105</v>
      </c>
      <c r="U43" s="44" t="s">
        <v>10</v>
      </c>
      <c r="V43" s="44">
        <v>3</v>
      </c>
      <c r="W43" s="44" t="s">
        <v>3106</v>
      </c>
      <c r="X43" s="25">
        <v>1</v>
      </c>
      <c r="Y43" s="85"/>
      <c r="Z43" s="85"/>
      <c r="AA43" s="85">
        <v>130.43</v>
      </c>
      <c r="AB43" s="85"/>
      <c r="AC43" s="85"/>
      <c r="AD43" s="44" t="s">
        <v>3116</v>
      </c>
      <c r="AE43" s="22"/>
      <c r="AF43" s="22"/>
      <c r="AG43" s="22">
        <f>((AA43*(108.57/$AO43))/$AQ43)*(0.830367/$AP43)</f>
        <v>182.73224911031869</v>
      </c>
      <c r="AH43" s="22"/>
      <c r="AI43" s="22"/>
      <c r="AJ43" s="35"/>
      <c r="AK43" s="35"/>
      <c r="AL43" s="35">
        <f>AG43</f>
        <v>182.73224911031869</v>
      </c>
      <c r="AM43" s="35"/>
      <c r="AN43" s="35"/>
      <c r="AO43" s="24">
        <v>64.349060980652595</v>
      </c>
      <c r="AP43" s="24">
        <v>1</v>
      </c>
      <c r="AQ43" s="24">
        <v>1</v>
      </c>
      <c r="AR43" s="24">
        <v>6</v>
      </c>
      <c r="AS43" s="24">
        <v>1</v>
      </c>
      <c r="AT43" s="44">
        <v>10</v>
      </c>
      <c r="AU43" s="44" t="s">
        <v>3110</v>
      </c>
      <c r="AV43" s="44" t="s">
        <v>3112</v>
      </c>
      <c r="AW43" s="44" t="s">
        <v>3113</v>
      </c>
      <c r="AX43" s="44" t="s">
        <v>773</v>
      </c>
      <c r="AY43" s="44" t="s">
        <v>3111</v>
      </c>
      <c r="AZ43" s="78">
        <v>0.06</v>
      </c>
      <c r="BA43" s="44"/>
      <c r="BB43" s="44" t="s">
        <v>3109</v>
      </c>
      <c r="BC43" s="85" t="s">
        <v>3115</v>
      </c>
      <c r="BD43" s="44" t="s">
        <v>751</v>
      </c>
      <c r="BE43" s="44" t="s">
        <v>1590</v>
      </c>
      <c r="BF43" s="44">
        <v>3</v>
      </c>
      <c r="BG43" s="62">
        <v>3</v>
      </c>
      <c r="BH43" s="25" t="s">
        <v>2000</v>
      </c>
      <c r="BI43" s="74">
        <v>0</v>
      </c>
      <c r="BJ43" s="75" t="s">
        <v>2000</v>
      </c>
      <c r="BK43" s="75" t="s">
        <v>4085</v>
      </c>
      <c r="BL43" s="15"/>
      <c r="BM43" s="15"/>
      <c r="BN43" s="15"/>
      <c r="BO43" s="15"/>
      <c r="BP43" s="15"/>
      <c r="BQ43" s="15"/>
      <c r="BR43" s="15"/>
    </row>
    <row r="44" spans="1:70" s="29" customFormat="1" ht="15" customHeight="1" x14ac:dyDescent="0.25">
      <c r="A44" s="25">
        <v>663</v>
      </c>
      <c r="B44" s="237"/>
      <c r="C44" s="190"/>
      <c r="D44" s="201">
        <v>0</v>
      </c>
      <c r="E44" s="57" t="s">
        <v>3137</v>
      </c>
      <c r="F44" s="57" t="s">
        <v>151</v>
      </c>
      <c r="G44" s="25" t="s">
        <v>3138</v>
      </c>
      <c r="H44" s="104">
        <v>0</v>
      </c>
      <c r="I44" s="25" t="s">
        <v>3140</v>
      </c>
      <c r="J44" s="25" t="s">
        <v>3139</v>
      </c>
      <c r="K44" s="25"/>
      <c r="L44" s="25"/>
      <c r="M44" s="25"/>
      <c r="N44" s="25"/>
      <c r="O44" s="25"/>
      <c r="P44" s="25" t="s">
        <v>3141</v>
      </c>
      <c r="Q44" s="25" t="s">
        <v>3142</v>
      </c>
      <c r="R44" s="25" t="s">
        <v>3143</v>
      </c>
      <c r="S44" s="25">
        <v>4</v>
      </c>
      <c r="T44" s="25"/>
      <c r="U44" s="25"/>
      <c r="V44" s="25"/>
      <c r="W44" s="25"/>
      <c r="X44" s="25"/>
      <c r="Y44" s="25"/>
      <c r="Z44" s="25"/>
      <c r="AA44" s="25"/>
      <c r="AB44" s="25"/>
      <c r="AC44" s="25"/>
      <c r="AD44" s="25"/>
      <c r="AE44" s="22"/>
      <c r="AF44" s="22"/>
      <c r="AG44" s="22"/>
      <c r="AH44" s="22"/>
      <c r="AI44" s="22"/>
      <c r="AJ44" s="35"/>
      <c r="AK44" s="35"/>
      <c r="AL44" s="35"/>
      <c r="AM44" s="35"/>
      <c r="AN44" s="35"/>
      <c r="AO44" s="24"/>
      <c r="AP44" s="24"/>
      <c r="AQ44" s="24"/>
      <c r="AR44" s="24"/>
      <c r="AS44" s="24"/>
      <c r="AT44" s="25"/>
      <c r="AU44" s="25"/>
      <c r="AV44" s="25"/>
      <c r="AW44" s="25"/>
      <c r="AX44" s="25"/>
      <c r="AY44" s="25"/>
      <c r="AZ44" s="25"/>
      <c r="BA44" s="25"/>
      <c r="BB44" s="25"/>
      <c r="BC44" s="25"/>
      <c r="BD44" s="25"/>
      <c r="BE44" s="25" t="s">
        <v>3144</v>
      </c>
      <c r="BF44" s="25"/>
      <c r="BG44" s="25" t="s">
        <v>2000</v>
      </c>
      <c r="BH44" s="25" t="s">
        <v>2000</v>
      </c>
      <c r="BI44" s="75" t="s">
        <v>2000</v>
      </c>
      <c r="BJ44" s="75" t="s">
        <v>2000</v>
      </c>
      <c r="BK44" s="75" t="s">
        <v>2000</v>
      </c>
      <c r="BL44" s="15"/>
      <c r="BM44" s="15"/>
      <c r="BN44" s="15"/>
      <c r="BO44" s="15"/>
      <c r="BP44" s="15"/>
      <c r="BQ44" s="15"/>
      <c r="BR44" s="15"/>
    </row>
    <row r="45" spans="1:70" s="29" customFormat="1" ht="15" customHeight="1" x14ac:dyDescent="0.25">
      <c r="A45" s="25">
        <v>28</v>
      </c>
      <c r="B45" s="21">
        <v>23</v>
      </c>
      <c r="C45" s="190" t="s">
        <v>351</v>
      </c>
      <c r="D45" s="201">
        <v>0</v>
      </c>
      <c r="E45" s="57" t="s">
        <v>355</v>
      </c>
      <c r="F45" s="57" t="s">
        <v>289</v>
      </c>
      <c r="G45" s="25"/>
      <c r="H45" s="104">
        <v>0</v>
      </c>
      <c r="I45" s="25" t="s">
        <v>618</v>
      </c>
      <c r="J45" s="25"/>
      <c r="K45" s="25">
        <v>4</v>
      </c>
      <c r="L45" s="25">
        <v>1</v>
      </c>
      <c r="M45" s="25"/>
      <c r="N45" s="25"/>
      <c r="O45" s="25"/>
      <c r="P45" s="25"/>
      <c r="Q45" s="25"/>
      <c r="R45" s="25"/>
      <c r="S45" s="25"/>
      <c r="T45" s="25"/>
      <c r="U45" s="25"/>
      <c r="V45" s="25"/>
      <c r="W45" s="25"/>
      <c r="X45" s="25"/>
      <c r="Y45" s="25"/>
      <c r="Z45" s="83"/>
      <c r="AA45" s="83"/>
      <c r="AB45" s="83"/>
      <c r="AC45" s="83"/>
      <c r="AD45" s="25"/>
      <c r="AE45" s="22"/>
      <c r="AF45" s="22"/>
      <c r="AG45" s="22"/>
      <c r="AH45" s="22"/>
      <c r="AI45" s="22"/>
      <c r="AJ45" s="35"/>
      <c r="AK45" s="35"/>
      <c r="AL45" s="35"/>
      <c r="AM45" s="35"/>
      <c r="AN45" s="35"/>
      <c r="AO45" s="48"/>
      <c r="AP45" s="27"/>
      <c r="AQ45" s="27">
        <v>1</v>
      </c>
      <c r="AR45" s="28"/>
      <c r="AS45" s="28" t="s">
        <v>751</v>
      </c>
      <c r="AT45" s="25"/>
      <c r="AU45" s="25"/>
      <c r="AV45" s="25"/>
      <c r="AW45" s="25"/>
      <c r="AX45" s="25"/>
      <c r="AY45" s="25"/>
      <c r="AZ45" s="25"/>
      <c r="BA45" s="25"/>
      <c r="BB45" s="25"/>
      <c r="BC45" s="25"/>
      <c r="BD45" s="25"/>
      <c r="BE45" s="25"/>
      <c r="BF45" s="25"/>
      <c r="BG45" s="25" t="s">
        <v>2000</v>
      </c>
      <c r="BH45" s="25" t="s">
        <v>2000</v>
      </c>
      <c r="BI45" s="75" t="s">
        <v>2000</v>
      </c>
      <c r="BJ45" s="75" t="s">
        <v>2000</v>
      </c>
      <c r="BK45" s="75" t="s">
        <v>2000</v>
      </c>
      <c r="BL45" s="238"/>
      <c r="BM45" s="238"/>
      <c r="BN45" s="238"/>
      <c r="BO45" s="238"/>
      <c r="BP45" s="238"/>
      <c r="BQ45" s="238"/>
      <c r="BR45" s="238"/>
    </row>
    <row r="46" spans="1:70" s="29" customFormat="1" ht="15" customHeight="1" x14ac:dyDescent="0.25">
      <c r="A46" s="25">
        <v>30</v>
      </c>
      <c r="B46" s="21">
        <v>24</v>
      </c>
      <c r="C46" s="190"/>
      <c r="D46" s="200">
        <v>0</v>
      </c>
      <c r="E46" s="57" t="s">
        <v>1248</v>
      </c>
      <c r="F46" s="57" t="s">
        <v>5</v>
      </c>
      <c r="G46" s="25" t="s">
        <v>435</v>
      </c>
      <c r="H46" s="104">
        <v>1</v>
      </c>
      <c r="I46" s="25">
        <v>1</v>
      </c>
      <c r="J46" s="25"/>
      <c r="K46" s="25">
        <v>4</v>
      </c>
      <c r="L46" s="25">
        <v>1</v>
      </c>
      <c r="M46" s="25">
        <v>13</v>
      </c>
      <c r="N46" s="25" t="s">
        <v>2957</v>
      </c>
      <c r="O46" s="25" t="s">
        <v>1735</v>
      </c>
      <c r="P46" s="25" t="s">
        <v>19</v>
      </c>
      <c r="Q46" s="25" t="s">
        <v>19</v>
      </c>
      <c r="R46" s="25" t="s">
        <v>1941</v>
      </c>
      <c r="S46" s="25">
        <v>2</v>
      </c>
      <c r="T46" s="25" t="s">
        <v>1749</v>
      </c>
      <c r="U46" s="25" t="s">
        <v>10</v>
      </c>
      <c r="V46" s="25">
        <v>8</v>
      </c>
      <c r="W46" s="25"/>
      <c r="X46" s="25">
        <v>1</v>
      </c>
      <c r="Y46" s="25"/>
      <c r="Z46" s="25"/>
      <c r="AA46" s="25">
        <v>12600</v>
      </c>
      <c r="AB46" s="25"/>
      <c r="AC46" s="25"/>
      <c r="AD46" s="25" t="s">
        <v>1939</v>
      </c>
      <c r="AE46" s="22"/>
      <c r="AF46" s="22"/>
      <c r="AG46" s="22">
        <f>(AA46*(106.875/AO46))/$AQ46</f>
        <v>14791.304347826086</v>
      </c>
      <c r="AH46" s="22"/>
      <c r="AI46" s="22"/>
      <c r="AJ46" s="35"/>
      <c r="AK46" s="35"/>
      <c r="AL46" s="35">
        <f>AG46/$AS46</f>
        <v>14791.304347826086</v>
      </c>
      <c r="AM46" s="35"/>
      <c r="AN46" s="35"/>
      <c r="AO46" s="24">
        <v>91.041666666666671</v>
      </c>
      <c r="AP46" s="27"/>
      <c r="AQ46" s="28">
        <v>1</v>
      </c>
      <c r="AR46" s="27">
        <v>2</v>
      </c>
      <c r="AS46" s="28">
        <v>1</v>
      </c>
      <c r="AT46" s="25">
        <v>9</v>
      </c>
      <c r="AU46" s="25" t="s">
        <v>1251</v>
      </c>
      <c r="AV46" s="25"/>
      <c r="AW46" s="25">
        <v>2004</v>
      </c>
      <c r="AX46" s="25" t="s">
        <v>2</v>
      </c>
      <c r="AY46" s="25" t="s">
        <v>1252</v>
      </c>
      <c r="AZ46" s="25" t="s">
        <v>3</v>
      </c>
      <c r="BA46" s="25" t="s">
        <v>1249</v>
      </c>
      <c r="BB46" s="25" t="s">
        <v>1250</v>
      </c>
      <c r="BC46" s="25"/>
      <c r="BD46" s="25"/>
      <c r="BE46" s="25" t="s">
        <v>1253</v>
      </c>
      <c r="BF46" s="25">
        <v>2</v>
      </c>
      <c r="BG46" s="62">
        <v>3</v>
      </c>
      <c r="BH46" s="25" t="s">
        <v>2000</v>
      </c>
      <c r="BI46" s="74">
        <v>0</v>
      </c>
      <c r="BJ46" s="75" t="s">
        <v>3895</v>
      </c>
      <c r="BK46" s="75" t="s">
        <v>3896</v>
      </c>
      <c r="BL46" s="15"/>
      <c r="BM46" s="15"/>
      <c r="BN46" s="15"/>
      <c r="BO46" s="15"/>
      <c r="BP46" s="15"/>
      <c r="BQ46" s="15"/>
      <c r="BR46" s="15"/>
    </row>
    <row r="47" spans="1:70" s="29" customFormat="1" ht="15" customHeight="1" x14ac:dyDescent="0.25">
      <c r="A47" s="25">
        <v>29</v>
      </c>
      <c r="B47" s="26"/>
      <c r="C47" s="190"/>
      <c r="D47" s="200">
        <v>0</v>
      </c>
      <c r="E47" s="57" t="s">
        <v>1248</v>
      </c>
      <c r="F47" s="57" t="s">
        <v>5</v>
      </c>
      <c r="G47" s="25" t="s">
        <v>435</v>
      </c>
      <c r="H47" s="104">
        <v>1</v>
      </c>
      <c r="I47" s="25">
        <v>1</v>
      </c>
      <c r="J47" s="25"/>
      <c r="K47" s="25">
        <v>4</v>
      </c>
      <c r="L47" s="25">
        <v>1</v>
      </c>
      <c r="M47" s="25">
        <v>13</v>
      </c>
      <c r="N47" s="25" t="s">
        <v>2957</v>
      </c>
      <c r="O47" s="25" t="s">
        <v>1735</v>
      </c>
      <c r="P47" s="25" t="s">
        <v>19</v>
      </c>
      <c r="Q47" s="25" t="s">
        <v>19</v>
      </c>
      <c r="R47" s="25" t="s">
        <v>1941</v>
      </c>
      <c r="S47" s="25">
        <v>2</v>
      </c>
      <c r="T47" s="25" t="s">
        <v>1749</v>
      </c>
      <c r="U47" s="25" t="s">
        <v>10</v>
      </c>
      <c r="V47" s="25">
        <v>8</v>
      </c>
      <c r="W47" s="25"/>
      <c r="X47" s="25">
        <v>1</v>
      </c>
      <c r="Y47" s="25"/>
      <c r="Z47" s="25"/>
      <c r="AA47" s="25">
        <v>9900</v>
      </c>
      <c r="AB47" s="25"/>
      <c r="AC47" s="25"/>
      <c r="AD47" s="25" t="s">
        <v>1940</v>
      </c>
      <c r="AE47" s="22"/>
      <c r="AF47" s="22"/>
      <c r="AG47" s="22">
        <f>(AA47*(106.875/AO47))/$AQ47</f>
        <v>11621.739130434782</v>
      </c>
      <c r="AH47" s="22"/>
      <c r="AI47" s="22"/>
      <c r="AJ47" s="35"/>
      <c r="AK47" s="35"/>
      <c r="AL47" s="35">
        <f>AG47/$AS47</f>
        <v>11621.739130434782</v>
      </c>
      <c r="AM47" s="35"/>
      <c r="AN47" s="35"/>
      <c r="AO47" s="24">
        <v>91.041666666666671</v>
      </c>
      <c r="AP47" s="27"/>
      <c r="AQ47" s="28">
        <v>1</v>
      </c>
      <c r="AR47" s="27">
        <v>2</v>
      </c>
      <c r="AS47" s="28">
        <v>1</v>
      </c>
      <c r="AT47" s="25">
        <v>9</v>
      </c>
      <c r="AU47" s="25" t="s">
        <v>1251</v>
      </c>
      <c r="AV47" s="25"/>
      <c r="AW47" s="25">
        <v>2004</v>
      </c>
      <c r="AX47" s="25" t="s">
        <v>2</v>
      </c>
      <c r="AY47" s="25" t="s">
        <v>1252</v>
      </c>
      <c r="AZ47" s="25" t="s">
        <v>3</v>
      </c>
      <c r="BA47" s="25" t="s">
        <v>1249</v>
      </c>
      <c r="BB47" s="25" t="s">
        <v>1250</v>
      </c>
      <c r="BC47" s="25"/>
      <c r="BD47" s="25"/>
      <c r="BE47" s="25" t="s">
        <v>1253</v>
      </c>
      <c r="BF47" s="25">
        <v>2</v>
      </c>
      <c r="BG47" s="62">
        <v>3</v>
      </c>
      <c r="BH47" s="25" t="s">
        <v>2000</v>
      </c>
      <c r="BI47" s="74">
        <v>0</v>
      </c>
      <c r="BJ47" s="75" t="s">
        <v>3895</v>
      </c>
      <c r="BK47" s="75" t="s">
        <v>3896</v>
      </c>
      <c r="BL47" s="15"/>
      <c r="BM47" s="15"/>
      <c r="BN47" s="15"/>
      <c r="BO47" s="15"/>
      <c r="BP47" s="15"/>
      <c r="BQ47" s="15"/>
      <c r="BR47" s="15"/>
    </row>
    <row r="48" spans="1:70" s="29" customFormat="1" ht="15" customHeight="1" x14ac:dyDescent="0.25">
      <c r="A48" s="25">
        <v>31</v>
      </c>
      <c r="B48" s="26"/>
      <c r="C48" s="190"/>
      <c r="D48" s="200">
        <v>0</v>
      </c>
      <c r="E48" s="57" t="s">
        <v>1248</v>
      </c>
      <c r="F48" s="57" t="s">
        <v>5</v>
      </c>
      <c r="G48" s="25" t="s">
        <v>435</v>
      </c>
      <c r="H48" s="104">
        <v>1</v>
      </c>
      <c r="I48" s="25">
        <v>1</v>
      </c>
      <c r="J48" s="25"/>
      <c r="K48" s="25">
        <v>4</v>
      </c>
      <c r="L48" s="25">
        <v>1</v>
      </c>
      <c r="M48" s="25">
        <v>13</v>
      </c>
      <c r="N48" s="25" t="s">
        <v>2957</v>
      </c>
      <c r="O48" s="25" t="s">
        <v>1735</v>
      </c>
      <c r="P48" s="25" t="s">
        <v>19</v>
      </c>
      <c r="Q48" s="25" t="s">
        <v>19</v>
      </c>
      <c r="R48" s="25" t="s">
        <v>1941</v>
      </c>
      <c r="S48" s="25">
        <v>2</v>
      </c>
      <c r="T48" s="25" t="s">
        <v>1749</v>
      </c>
      <c r="U48" s="25" t="s">
        <v>10</v>
      </c>
      <c r="V48" s="25">
        <v>8</v>
      </c>
      <c r="W48" s="25"/>
      <c r="X48" s="25">
        <v>1</v>
      </c>
      <c r="Y48" s="25"/>
      <c r="Z48" s="25"/>
      <c r="AA48" s="25">
        <v>810</v>
      </c>
      <c r="AB48" s="25"/>
      <c r="AC48" s="25"/>
      <c r="AD48" s="25" t="s">
        <v>1938</v>
      </c>
      <c r="AE48" s="22"/>
      <c r="AF48" s="22"/>
      <c r="AG48" s="22">
        <f>(AA48*(106.875/AO48))/$AQ48</f>
        <v>950.86956521739125</v>
      </c>
      <c r="AH48" s="22"/>
      <c r="AI48" s="22"/>
      <c r="AJ48" s="35"/>
      <c r="AK48" s="35"/>
      <c r="AL48" s="35">
        <f>AG48/$AS48</f>
        <v>950.86956521739125</v>
      </c>
      <c r="AM48" s="35"/>
      <c r="AN48" s="35"/>
      <c r="AO48" s="24">
        <v>91.041666666666671</v>
      </c>
      <c r="AP48" s="27"/>
      <c r="AQ48" s="28">
        <v>1</v>
      </c>
      <c r="AR48" s="27">
        <v>2</v>
      </c>
      <c r="AS48" s="28">
        <v>1</v>
      </c>
      <c r="AT48" s="25">
        <v>9</v>
      </c>
      <c r="AU48" s="25" t="s">
        <v>1251</v>
      </c>
      <c r="AV48" s="25"/>
      <c r="AW48" s="25">
        <v>2004</v>
      </c>
      <c r="AX48" s="25" t="s">
        <v>2</v>
      </c>
      <c r="AY48" s="25" t="s">
        <v>1252</v>
      </c>
      <c r="AZ48" s="25" t="s">
        <v>3</v>
      </c>
      <c r="BA48" s="25" t="s">
        <v>1249</v>
      </c>
      <c r="BB48" s="25" t="s">
        <v>1250</v>
      </c>
      <c r="BC48" s="25"/>
      <c r="BD48" s="25"/>
      <c r="BE48" s="25" t="s">
        <v>1253</v>
      </c>
      <c r="BF48" s="25">
        <v>2</v>
      </c>
      <c r="BG48" s="62">
        <v>3</v>
      </c>
      <c r="BH48" s="25" t="s">
        <v>2000</v>
      </c>
      <c r="BI48" s="74">
        <v>0</v>
      </c>
      <c r="BJ48" s="75" t="s">
        <v>3895</v>
      </c>
      <c r="BK48" s="75" t="s">
        <v>3896</v>
      </c>
      <c r="BL48" s="15"/>
      <c r="BM48" s="15"/>
      <c r="BN48" s="15"/>
      <c r="BO48" s="15"/>
      <c r="BP48" s="15"/>
      <c r="BQ48" s="15"/>
      <c r="BR48" s="15"/>
    </row>
    <row r="49" spans="1:70" s="29" customFormat="1" ht="15" customHeight="1" x14ac:dyDescent="0.25">
      <c r="A49" s="25">
        <v>32</v>
      </c>
      <c r="B49" s="21">
        <v>25</v>
      </c>
      <c r="C49" s="190" t="s">
        <v>351</v>
      </c>
      <c r="D49" s="201">
        <v>0</v>
      </c>
      <c r="E49" s="87" t="s">
        <v>360</v>
      </c>
      <c r="F49" s="87" t="s">
        <v>289</v>
      </c>
      <c r="G49" s="25"/>
      <c r="H49" s="104">
        <v>0</v>
      </c>
      <c r="I49" s="25" t="s">
        <v>618</v>
      </c>
      <c r="J49" s="25"/>
      <c r="K49" s="25">
        <v>3</v>
      </c>
      <c r="L49" s="25">
        <v>3</v>
      </c>
      <c r="M49" s="25"/>
      <c r="N49" s="25"/>
      <c r="O49" s="25"/>
      <c r="P49" s="25"/>
      <c r="Q49" s="25"/>
      <c r="R49" s="25"/>
      <c r="S49" s="25"/>
      <c r="T49" s="25"/>
      <c r="U49" s="25"/>
      <c r="V49" s="25"/>
      <c r="W49" s="25"/>
      <c r="X49" s="25"/>
      <c r="Y49" s="44"/>
      <c r="Z49" s="83"/>
      <c r="AA49" s="83"/>
      <c r="AB49" s="83"/>
      <c r="AC49" s="83"/>
      <c r="AD49" s="25"/>
      <c r="AE49" s="22"/>
      <c r="AF49" s="22"/>
      <c r="AG49" s="22"/>
      <c r="AH49" s="22"/>
      <c r="AI49" s="22"/>
      <c r="AJ49" s="35"/>
      <c r="AK49" s="35"/>
      <c r="AL49" s="35"/>
      <c r="AM49" s="35"/>
      <c r="AN49" s="35"/>
      <c r="AO49" s="48"/>
      <c r="AP49" s="27"/>
      <c r="AQ49" s="27">
        <v>1</v>
      </c>
      <c r="AR49" s="28"/>
      <c r="AS49" s="28" t="s">
        <v>751</v>
      </c>
      <c r="AT49" s="25"/>
      <c r="AU49" s="25"/>
      <c r="AV49" s="25"/>
      <c r="AW49" s="25"/>
      <c r="AX49" s="25"/>
      <c r="AY49" s="25"/>
      <c r="AZ49" s="25"/>
      <c r="BA49" s="25"/>
      <c r="BB49" s="25"/>
      <c r="BC49" s="25"/>
      <c r="BD49" s="25"/>
      <c r="BE49" s="25"/>
      <c r="BF49" s="25"/>
      <c r="BG49" s="25" t="s">
        <v>2000</v>
      </c>
      <c r="BH49" s="25" t="s">
        <v>2000</v>
      </c>
      <c r="BI49" s="75" t="s">
        <v>2000</v>
      </c>
      <c r="BJ49" s="75" t="s">
        <v>2000</v>
      </c>
      <c r="BK49" s="75" t="s">
        <v>2000</v>
      </c>
      <c r="BL49" s="15"/>
      <c r="BM49" s="221"/>
      <c r="BN49" s="221"/>
      <c r="BO49" s="221"/>
      <c r="BP49" s="221"/>
      <c r="BQ49" s="221"/>
      <c r="BR49" s="221"/>
    </row>
    <row r="50" spans="1:70" s="29" customFormat="1" ht="15" customHeight="1" x14ac:dyDescent="0.25">
      <c r="A50" s="25">
        <v>33</v>
      </c>
      <c r="B50" s="21">
        <v>26</v>
      </c>
      <c r="C50" s="191" t="s">
        <v>339</v>
      </c>
      <c r="D50" s="201">
        <v>0</v>
      </c>
      <c r="E50" s="87" t="s">
        <v>340</v>
      </c>
      <c r="F50" s="87" t="s">
        <v>289</v>
      </c>
      <c r="G50" s="25"/>
      <c r="H50" s="227">
        <v>1</v>
      </c>
      <c r="I50" s="25">
        <v>1</v>
      </c>
      <c r="J50" s="25"/>
      <c r="K50" s="25">
        <v>4</v>
      </c>
      <c r="L50" s="25">
        <v>3</v>
      </c>
      <c r="M50" s="25">
        <v>9</v>
      </c>
      <c r="N50" s="25" t="s">
        <v>2973</v>
      </c>
      <c r="O50" s="25" t="s">
        <v>543</v>
      </c>
      <c r="P50" s="25" t="s">
        <v>19</v>
      </c>
      <c r="Q50" s="25" t="s">
        <v>544</v>
      </c>
      <c r="R50" s="25"/>
      <c r="S50" s="25">
        <v>3</v>
      </c>
      <c r="T50" s="25" t="s">
        <v>158</v>
      </c>
      <c r="U50" s="25" t="s">
        <v>10</v>
      </c>
      <c r="V50" s="25">
        <v>8</v>
      </c>
      <c r="W50" s="25"/>
      <c r="X50" s="25">
        <v>2</v>
      </c>
      <c r="Y50" s="45"/>
      <c r="Z50" s="85">
        <v>87210</v>
      </c>
      <c r="AA50" s="85"/>
      <c r="AB50" s="85"/>
      <c r="AC50" s="85">
        <v>719102</v>
      </c>
      <c r="AD50" s="44" t="s">
        <v>545</v>
      </c>
      <c r="AE50" s="22"/>
      <c r="AF50" s="22">
        <f>(Z50*(106.875/AO50))/$AQ50</f>
        <v>89541.930189736624</v>
      </c>
      <c r="AG50" s="22"/>
      <c r="AH50" s="22"/>
      <c r="AI50" s="22">
        <f>(AC50*(106.875/AO50))/$AQ50</f>
        <v>738330.24977984163</v>
      </c>
      <c r="AJ50" s="35"/>
      <c r="AK50" s="35">
        <f>AF50/$AS50</f>
        <v>89541.930189736624</v>
      </c>
      <c r="AL50" s="35"/>
      <c r="AM50" s="35"/>
      <c r="AN50" s="35">
        <f>AI50/$AS50</f>
        <v>738330.24977984163</v>
      </c>
      <c r="AO50" s="24">
        <v>104.09166666666665</v>
      </c>
      <c r="AP50" s="46"/>
      <c r="AQ50" s="27">
        <v>1</v>
      </c>
      <c r="AR50" s="27">
        <v>2</v>
      </c>
      <c r="AS50" s="27">
        <v>1</v>
      </c>
      <c r="AT50" s="25">
        <v>14</v>
      </c>
      <c r="AU50" s="44" t="s">
        <v>546</v>
      </c>
      <c r="AV50" s="25"/>
      <c r="AW50" s="25"/>
      <c r="AX50" s="44" t="s">
        <v>2</v>
      </c>
      <c r="AY50" s="25"/>
      <c r="AZ50" s="25"/>
      <c r="BA50" s="25"/>
      <c r="BB50" s="25"/>
      <c r="BC50" s="25"/>
      <c r="BD50" s="44" t="s">
        <v>547</v>
      </c>
      <c r="BE50" s="44" t="s">
        <v>548</v>
      </c>
      <c r="BF50" s="44">
        <v>3</v>
      </c>
      <c r="BG50" s="25" t="s">
        <v>2000</v>
      </c>
      <c r="BH50" s="25" t="s">
        <v>2000</v>
      </c>
      <c r="BI50" s="75" t="s">
        <v>2000</v>
      </c>
      <c r="BJ50" s="75" t="s">
        <v>2000</v>
      </c>
      <c r="BK50" s="75" t="s">
        <v>2000</v>
      </c>
      <c r="BL50" s="213"/>
      <c r="BM50" s="213"/>
      <c r="BN50" s="213"/>
      <c r="BO50" s="213"/>
      <c r="BP50" s="213"/>
      <c r="BQ50" s="213"/>
      <c r="BR50" s="213"/>
    </row>
    <row r="51" spans="1:70" s="29" customFormat="1" ht="15" customHeight="1" x14ac:dyDescent="0.25">
      <c r="A51" s="25">
        <v>34</v>
      </c>
      <c r="B51" s="26"/>
      <c r="C51" s="191" t="s">
        <v>339</v>
      </c>
      <c r="D51" s="201">
        <v>0</v>
      </c>
      <c r="E51" s="87" t="s">
        <v>340</v>
      </c>
      <c r="F51" s="87" t="s">
        <v>289</v>
      </c>
      <c r="G51" s="25"/>
      <c r="H51" s="104">
        <v>1</v>
      </c>
      <c r="I51" s="25">
        <v>1</v>
      </c>
      <c r="J51" s="25"/>
      <c r="K51" s="25">
        <v>4</v>
      </c>
      <c r="L51" s="25">
        <v>3</v>
      </c>
      <c r="M51" s="25">
        <v>11</v>
      </c>
      <c r="N51" s="25" t="s">
        <v>4230</v>
      </c>
      <c r="O51" s="25" t="s">
        <v>549</v>
      </c>
      <c r="P51" s="25" t="s">
        <v>19</v>
      </c>
      <c r="Q51" s="25" t="s">
        <v>544</v>
      </c>
      <c r="R51" s="25"/>
      <c r="S51" s="25">
        <v>3</v>
      </c>
      <c r="T51" s="25" t="s">
        <v>158</v>
      </c>
      <c r="U51" s="25" t="s">
        <v>10</v>
      </c>
      <c r="V51" s="25">
        <v>8</v>
      </c>
      <c r="W51" s="25"/>
      <c r="X51" s="25">
        <v>2</v>
      </c>
      <c r="Y51" s="44"/>
      <c r="Z51" s="83">
        <v>1355</v>
      </c>
      <c r="AA51" s="83"/>
      <c r="AB51" s="83"/>
      <c r="AC51" s="83">
        <v>1497</v>
      </c>
      <c r="AD51" s="44" t="s">
        <v>545</v>
      </c>
      <c r="AE51" s="22"/>
      <c r="AF51" s="22">
        <f>(Z51*(106.875/AO51))/$AQ51</f>
        <v>1391.2316868145067</v>
      </c>
      <c r="AG51" s="22"/>
      <c r="AH51" s="22"/>
      <c r="AI51" s="22">
        <f>(AC51*(106.875/AO51))/$AQ51</f>
        <v>1537.0286606356578</v>
      </c>
      <c r="AJ51" s="35"/>
      <c r="AK51" s="35">
        <f>AF51/$AS51</f>
        <v>1391.2316868145067</v>
      </c>
      <c r="AL51" s="35"/>
      <c r="AM51" s="35"/>
      <c r="AN51" s="35">
        <f>AI51/$AS51</f>
        <v>1537.0286606356578</v>
      </c>
      <c r="AO51" s="24">
        <v>104.09166666666665</v>
      </c>
      <c r="AP51" s="46"/>
      <c r="AQ51" s="27">
        <v>1</v>
      </c>
      <c r="AR51" s="27">
        <v>2</v>
      </c>
      <c r="AS51" s="27">
        <v>1</v>
      </c>
      <c r="AT51" s="25">
        <v>3</v>
      </c>
      <c r="AU51" s="44" t="s">
        <v>551</v>
      </c>
      <c r="AV51" s="25"/>
      <c r="AW51" s="25"/>
      <c r="AX51" s="44" t="s">
        <v>2</v>
      </c>
      <c r="AY51" s="25"/>
      <c r="AZ51" s="25"/>
      <c r="BA51" s="44" t="s">
        <v>550</v>
      </c>
      <c r="BB51" s="25"/>
      <c r="BC51" s="25"/>
      <c r="BD51" s="44" t="s">
        <v>552</v>
      </c>
      <c r="BE51" s="44" t="s">
        <v>553</v>
      </c>
      <c r="BF51" s="44">
        <v>3</v>
      </c>
      <c r="BG51" s="62">
        <v>3</v>
      </c>
      <c r="BH51" s="25" t="s">
        <v>2000</v>
      </c>
      <c r="BI51" s="75" t="s">
        <v>3897</v>
      </c>
      <c r="BJ51" s="75" t="s">
        <v>4250</v>
      </c>
      <c r="BK51" s="75" t="s">
        <v>3899</v>
      </c>
      <c r="BL51" s="213"/>
      <c r="BM51" s="221"/>
      <c r="BN51" s="221"/>
      <c r="BO51" s="221"/>
      <c r="BP51" s="221"/>
      <c r="BQ51" s="221"/>
      <c r="BR51" s="221"/>
    </row>
    <row r="52" spans="1:70" s="29" customFormat="1" ht="15" customHeight="1" x14ac:dyDescent="0.25">
      <c r="A52" s="25">
        <v>35</v>
      </c>
      <c r="B52" s="26"/>
      <c r="C52" s="191" t="s">
        <v>339</v>
      </c>
      <c r="D52" s="201">
        <v>0</v>
      </c>
      <c r="E52" s="87" t="s">
        <v>340</v>
      </c>
      <c r="F52" s="87" t="s">
        <v>289</v>
      </c>
      <c r="G52" s="25"/>
      <c r="H52" s="104">
        <v>1</v>
      </c>
      <c r="I52" s="25">
        <v>1</v>
      </c>
      <c r="J52" s="25"/>
      <c r="K52" s="25">
        <v>4</v>
      </c>
      <c r="L52" s="25">
        <v>3</v>
      </c>
      <c r="M52" s="25">
        <v>8</v>
      </c>
      <c r="N52" s="25" t="s">
        <v>2981</v>
      </c>
      <c r="O52" s="25" t="s">
        <v>554</v>
      </c>
      <c r="P52" s="25" t="s">
        <v>19</v>
      </c>
      <c r="Q52" s="25" t="s">
        <v>544</v>
      </c>
      <c r="R52" s="25"/>
      <c r="S52" s="25">
        <v>3</v>
      </c>
      <c r="T52" s="25" t="s">
        <v>158</v>
      </c>
      <c r="U52" s="25" t="s">
        <v>10</v>
      </c>
      <c r="V52" s="25">
        <v>8</v>
      </c>
      <c r="W52" s="25"/>
      <c r="X52" s="25">
        <v>1</v>
      </c>
      <c r="Y52" s="60"/>
      <c r="Z52" s="83"/>
      <c r="AA52" s="83">
        <v>-13.82</v>
      </c>
      <c r="AB52" s="83"/>
      <c r="AC52" s="83"/>
      <c r="AD52" s="44" t="s">
        <v>555</v>
      </c>
      <c r="AE52" s="22"/>
      <c r="AF52" s="22"/>
      <c r="AG52" s="22">
        <f>(AA52*(106.875/AO52))/$AQ52</f>
        <v>-14.189536466255706</v>
      </c>
      <c r="AH52" s="22"/>
      <c r="AI52" s="22"/>
      <c r="AJ52" s="35"/>
      <c r="AK52" s="35"/>
      <c r="AL52" s="35"/>
      <c r="AM52" s="35"/>
      <c r="AN52" s="35"/>
      <c r="AO52" s="24">
        <v>104.09166666666665</v>
      </c>
      <c r="AP52" s="46"/>
      <c r="AQ52" s="27">
        <v>1</v>
      </c>
      <c r="AR52" s="27">
        <v>5</v>
      </c>
      <c r="AS52" s="27" t="s">
        <v>751</v>
      </c>
      <c r="AT52" s="25">
        <v>9</v>
      </c>
      <c r="AU52" s="44" t="s">
        <v>557</v>
      </c>
      <c r="AV52" s="25"/>
      <c r="AW52" s="25"/>
      <c r="AX52" s="44" t="s">
        <v>2</v>
      </c>
      <c r="AY52" s="25"/>
      <c r="AZ52" s="25"/>
      <c r="BA52" s="44" t="s">
        <v>556</v>
      </c>
      <c r="BB52" s="25"/>
      <c r="BC52" s="25"/>
      <c r="BD52" s="44" t="s">
        <v>552</v>
      </c>
      <c r="BE52" s="44" t="s">
        <v>558</v>
      </c>
      <c r="BF52" s="44">
        <v>3</v>
      </c>
      <c r="BG52" s="62">
        <v>3</v>
      </c>
      <c r="BH52" s="25" t="s">
        <v>2000</v>
      </c>
      <c r="BI52" s="75" t="s">
        <v>3897</v>
      </c>
      <c r="BJ52" s="75" t="s">
        <v>3898</v>
      </c>
      <c r="BK52" s="75" t="s">
        <v>3899</v>
      </c>
      <c r="BL52" s="213"/>
      <c r="BM52" s="221"/>
      <c r="BN52" s="221"/>
      <c r="BO52" s="221"/>
      <c r="BP52" s="221"/>
      <c r="BQ52" s="221"/>
      <c r="BR52" s="221"/>
    </row>
    <row r="53" spans="1:70" s="29" customFormat="1" ht="15" customHeight="1" x14ac:dyDescent="0.25">
      <c r="A53" s="25">
        <v>36</v>
      </c>
      <c r="B53" s="26"/>
      <c r="C53" s="191" t="s">
        <v>339</v>
      </c>
      <c r="D53" s="201">
        <v>0</v>
      </c>
      <c r="E53" s="87" t="s">
        <v>340</v>
      </c>
      <c r="F53" s="87" t="s">
        <v>289</v>
      </c>
      <c r="G53" s="25"/>
      <c r="H53" s="104">
        <v>1</v>
      </c>
      <c r="I53" s="25">
        <v>1</v>
      </c>
      <c r="J53" s="25"/>
      <c r="K53" s="25">
        <v>4</v>
      </c>
      <c r="L53" s="25">
        <v>3</v>
      </c>
      <c r="M53" s="25">
        <v>8</v>
      </c>
      <c r="N53" s="25" t="s">
        <v>2981</v>
      </c>
      <c r="O53" s="25" t="s">
        <v>554</v>
      </c>
      <c r="P53" s="25" t="s">
        <v>19</v>
      </c>
      <c r="Q53" s="25" t="s">
        <v>544</v>
      </c>
      <c r="R53" s="25"/>
      <c r="S53" s="25">
        <v>3</v>
      </c>
      <c r="T53" s="25" t="s">
        <v>158</v>
      </c>
      <c r="U53" s="25" t="s">
        <v>10</v>
      </c>
      <c r="V53" s="25">
        <v>8</v>
      </c>
      <c r="W53" s="25"/>
      <c r="X53" s="25">
        <v>1</v>
      </c>
      <c r="Y53" s="60"/>
      <c r="Z53" s="83"/>
      <c r="AA53" s="83">
        <v>-70</v>
      </c>
      <c r="AB53" s="83"/>
      <c r="AC53" s="83"/>
      <c r="AD53" s="44" t="s">
        <v>555</v>
      </c>
      <c r="AE53" s="22"/>
      <c r="AF53" s="22"/>
      <c r="AG53" s="22">
        <f>(AA53*(106.875/AO53))/$AQ53</f>
        <v>-71.871747658313993</v>
      </c>
      <c r="AH53" s="22"/>
      <c r="AI53" s="22"/>
      <c r="AJ53" s="35"/>
      <c r="AK53" s="35"/>
      <c r="AL53" s="35"/>
      <c r="AM53" s="35"/>
      <c r="AN53" s="35"/>
      <c r="AO53" s="24">
        <v>104.09166666666665</v>
      </c>
      <c r="AP53" s="46"/>
      <c r="AQ53" s="27">
        <v>1</v>
      </c>
      <c r="AR53" s="27">
        <v>5</v>
      </c>
      <c r="AS53" s="27" t="s">
        <v>751</v>
      </c>
      <c r="AT53" s="25">
        <v>13</v>
      </c>
      <c r="AU53" s="44" t="s">
        <v>559</v>
      </c>
      <c r="AV53" s="25"/>
      <c r="AW53" s="25"/>
      <c r="AX53" s="44" t="s">
        <v>560</v>
      </c>
      <c r="AY53" s="25"/>
      <c r="AZ53" s="25"/>
      <c r="BA53" s="44" t="s">
        <v>556</v>
      </c>
      <c r="BB53" s="25"/>
      <c r="BC53" s="25"/>
      <c r="BD53" s="44" t="s">
        <v>552</v>
      </c>
      <c r="BE53" s="44" t="s">
        <v>561</v>
      </c>
      <c r="BF53" s="44">
        <v>3</v>
      </c>
      <c r="BG53" s="62">
        <v>3</v>
      </c>
      <c r="BH53" s="25" t="s">
        <v>2000</v>
      </c>
      <c r="BI53" s="75" t="s">
        <v>3897</v>
      </c>
      <c r="BJ53" s="75" t="s">
        <v>3898</v>
      </c>
      <c r="BK53" s="75" t="s">
        <v>3900</v>
      </c>
      <c r="BL53" s="238"/>
      <c r="BM53" s="238"/>
      <c r="BN53" s="238"/>
      <c r="BO53" s="238"/>
      <c r="BP53" s="238"/>
      <c r="BQ53" s="238"/>
      <c r="BR53" s="238"/>
    </row>
    <row r="54" spans="1:70" s="29" customFormat="1" ht="15" customHeight="1" x14ac:dyDescent="0.25">
      <c r="A54" s="25">
        <v>37</v>
      </c>
      <c r="B54" s="21">
        <v>27</v>
      </c>
      <c r="C54" s="190" t="s">
        <v>287</v>
      </c>
      <c r="D54" s="201">
        <v>0</v>
      </c>
      <c r="E54" s="57" t="s">
        <v>296</v>
      </c>
      <c r="F54" s="57" t="s">
        <v>289</v>
      </c>
      <c r="G54" s="25"/>
      <c r="H54" s="104">
        <v>0</v>
      </c>
      <c r="I54" s="25" t="s">
        <v>640</v>
      </c>
      <c r="J54" s="25"/>
      <c r="K54" s="25">
        <v>4</v>
      </c>
      <c r="L54" s="25">
        <v>1</v>
      </c>
      <c r="M54" s="25"/>
      <c r="N54" s="25"/>
      <c r="O54" s="25"/>
      <c r="P54" s="25"/>
      <c r="Q54" s="25"/>
      <c r="R54" s="25"/>
      <c r="S54" s="25"/>
      <c r="T54" s="25"/>
      <c r="U54" s="25"/>
      <c r="V54" s="25"/>
      <c r="W54" s="25"/>
      <c r="X54" s="25"/>
      <c r="Y54" s="25"/>
      <c r="Z54" s="83"/>
      <c r="AA54" s="83"/>
      <c r="AB54" s="83"/>
      <c r="AC54" s="83"/>
      <c r="AD54" s="25"/>
      <c r="AE54" s="22"/>
      <c r="AF54" s="22"/>
      <c r="AG54" s="22"/>
      <c r="AH54" s="22"/>
      <c r="AI54" s="22"/>
      <c r="AJ54" s="35"/>
      <c r="AK54" s="35"/>
      <c r="AL54" s="35"/>
      <c r="AM54" s="35"/>
      <c r="AN54" s="35"/>
      <c r="AO54" s="48"/>
      <c r="AP54" s="27"/>
      <c r="AQ54" s="27">
        <v>1</v>
      </c>
      <c r="AR54" s="28"/>
      <c r="AS54" s="28" t="s">
        <v>751</v>
      </c>
      <c r="AT54" s="25"/>
      <c r="AU54" s="25"/>
      <c r="AV54" s="25"/>
      <c r="AW54" s="25"/>
      <c r="AX54" s="25"/>
      <c r="AY54" s="25"/>
      <c r="AZ54" s="25"/>
      <c r="BA54" s="25"/>
      <c r="BB54" s="25"/>
      <c r="BC54" s="25"/>
      <c r="BD54" s="25"/>
      <c r="BE54" s="25"/>
      <c r="BF54" s="25"/>
      <c r="BG54" s="25" t="s">
        <v>2000</v>
      </c>
      <c r="BH54" s="25" t="s">
        <v>2000</v>
      </c>
      <c r="BI54" s="75" t="s">
        <v>2000</v>
      </c>
      <c r="BJ54" s="75" t="s">
        <v>2000</v>
      </c>
      <c r="BK54" s="75" t="s">
        <v>2000</v>
      </c>
      <c r="BL54" s="238"/>
      <c r="BM54" s="238"/>
      <c r="BN54" s="238"/>
      <c r="BO54" s="238"/>
      <c r="BP54" s="238"/>
      <c r="BQ54" s="238"/>
      <c r="BR54" s="238"/>
    </row>
    <row r="55" spans="1:70" s="29" customFormat="1" ht="15" customHeight="1" x14ac:dyDescent="0.25">
      <c r="A55" s="25">
        <v>39</v>
      </c>
      <c r="B55" s="21">
        <v>28</v>
      </c>
      <c r="C55" s="190"/>
      <c r="D55" s="201">
        <v>0</v>
      </c>
      <c r="E55" s="57" t="s">
        <v>75</v>
      </c>
      <c r="F55" s="57" t="s">
        <v>5</v>
      </c>
      <c r="G55" s="25" t="s">
        <v>1168</v>
      </c>
      <c r="H55" s="104">
        <v>1</v>
      </c>
      <c r="I55" s="25">
        <v>1</v>
      </c>
      <c r="J55" s="25" t="s">
        <v>1169</v>
      </c>
      <c r="K55" s="25">
        <v>2</v>
      </c>
      <c r="L55" s="25">
        <v>1</v>
      </c>
      <c r="M55" s="25">
        <v>18</v>
      </c>
      <c r="N55" s="25" t="s">
        <v>2977</v>
      </c>
      <c r="O55" s="25" t="s">
        <v>1171</v>
      </c>
      <c r="P55" s="25" t="s">
        <v>54</v>
      </c>
      <c r="Q55" s="25" t="s">
        <v>77</v>
      </c>
      <c r="R55" s="25"/>
      <c r="S55" s="25" t="s">
        <v>3865</v>
      </c>
      <c r="T55" s="25" t="s">
        <v>78</v>
      </c>
      <c r="U55" s="25" t="s">
        <v>2</v>
      </c>
      <c r="V55" s="25">
        <v>7</v>
      </c>
      <c r="W55" s="25" t="s">
        <v>99</v>
      </c>
      <c r="X55" s="25">
        <v>1</v>
      </c>
      <c r="Y55" s="62"/>
      <c r="Z55" s="25"/>
      <c r="AA55" s="62">
        <v>87.68</v>
      </c>
      <c r="AB55" s="25"/>
      <c r="AC55" s="25"/>
      <c r="AD55" s="25" t="s">
        <v>1172</v>
      </c>
      <c r="AE55" s="22"/>
      <c r="AF55" s="22"/>
      <c r="AG55" s="22">
        <f t="shared" ref="AG55:AG63" si="0">(AA55*(106.875/AO55))/$AQ55</f>
        <v>97.620974042885678</v>
      </c>
      <c r="AH55" s="22"/>
      <c r="AI55" s="22"/>
      <c r="AJ55" s="35"/>
      <c r="AK55" s="35"/>
      <c r="AL55" s="35">
        <f t="shared" ref="AL55:AL61" si="1">AG55/1.99</f>
        <v>49.055765850696318</v>
      </c>
      <c r="AM55" s="35"/>
      <c r="AN55" s="35"/>
      <c r="AO55" s="24">
        <v>95.991666666666674</v>
      </c>
      <c r="AP55" s="27"/>
      <c r="AQ55" s="28">
        <v>1</v>
      </c>
      <c r="AR55" s="28">
        <v>3</v>
      </c>
      <c r="AS55" s="28" t="s">
        <v>751</v>
      </c>
      <c r="AT55" s="25">
        <v>12</v>
      </c>
      <c r="AU55" s="25" t="s">
        <v>81</v>
      </c>
      <c r="AV55" s="25" t="s">
        <v>1756</v>
      </c>
      <c r="AW55" s="25">
        <v>2007</v>
      </c>
      <c r="AX55" s="25" t="s">
        <v>3</v>
      </c>
      <c r="AY55" s="25" t="s">
        <v>82</v>
      </c>
      <c r="AZ55" s="25" t="s">
        <v>3</v>
      </c>
      <c r="BA55" s="25" t="s">
        <v>91</v>
      </c>
      <c r="BB55" s="25" t="s">
        <v>80</v>
      </c>
      <c r="BC55" s="25" t="s">
        <v>100</v>
      </c>
      <c r="BD55" s="25" t="s">
        <v>25</v>
      </c>
      <c r="BE55" s="25" t="s">
        <v>1170</v>
      </c>
      <c r="BF55" s="25">
        <v>3</v>
      </c>
      <c r="BG55" s="25" t="s">
        <v>2000</v>
      </c>
      <c r="BH55" s="25" t="s">
        <v>2000</v>
      </c>
      <c r="BI55" s="75" t="s">
        <v>2000</v>
      </c>
      <c r="BJ55" s="75" t="s">
        <v>2000</v>
      </c>
      <c r="BK55" s="75" t="s">
        <v>2000</v>
      </c>
      <c r="BL55" s="213"/>
      <c r="BM55" s="221"/>
      <c r="BN55" s="221"/>
      <c r="BO55" s="221"/>
      <c r="BP55" s="221"/>
      <c r="BQ55" s="221"/>
      <c r="BR55" s="221"/>
    </row>
    <row r="56" spans="1:70" s="29" customFormat="1" ht="15" customHeight="1" x14ac:dyDescent="0.25">
      <c r="A56" s="25">
        <v>38</v>
      </c>
      <c r="B56" s="26"/>
      <c r="C56" s="190"/>
      <c r="D56" s="201">
        <v>0</v>
      </c>
      <c r="E56" s="57" t="s">
        <v>75</v>
      </c>
      <c r="F56" s="57" t="s">
        <v>5</v>
      </c>
      <c r="G56" s="25" t="s">
        <v>1168</v>
      </c>
      <c r="H56" s="104">
        <v>1</v>
      </c>
      <c r="I56" s="25">
        <v>1</v>
      </c>
      <c r="J56" s="25" t="s">
        <v>1169</v>
      </c>
      <c r="K56" s="25">
        <v>2</v>
      </c>
      <c r="L56" s="25">
        <v>1</v>
      </c>
      <c r="M56" s="25">
        <v>18</v>
      </c>
      <c r="N56" s="25" t="s">
        <v>2977</v>
      </c>
      <c r="O56" s="25" t="s">
        <v>1171</v>
      </c>
      <c r="P56" s="25" t="s">
        <v>54</v>
      </c>
      <c r="Q56" s="25" t="s">
        <v>77</v>
      </c>
      <c r="R56" s="25"/>
      <c r="S56" s="25">
        <v>1</v>
      </c>
      <c r="T56" s="25" t="s">
        <v>78</v>
      </c>
      <c r="U56" s="25" t="s">
        <v>2</v>
      </c>
      <c r="V56" s="25">
        <v>1</v>
      </c>
      <c r="W56" s="25" t="s">
        <v>3860</v>
      </c>
      <c r="X56" s="25">
        <v>1</v>
      </c>
      <c r="Y56" s="62"/>
      <c r="Z56" s="25"/>
      <c r="AA56" s="62">
        <v>48.48</v>
      </c>
      <c r="AB56" s="25"/>
      <c r="AC56" s="25"/>
      <c r="AD56" s="25" t="s">
        <v>97</v>
      </c>
      <c r="AE56" s="22"/>
      <c r="AF56" s="22"/>
      <c r="AG56" s="22">
        <f t="shared" si="0"/>
        <v>53.976560465318165</v>
      </c>
      <c r="AH56" s="22"/>
      <c r="AI56" s="22"/>
      <c r="AJ56" s="35"/>
      <c r="AK56" s="35"/>
      <c r="AL56" s="35">
        <f t="shared" si="1"/>
        <v>27.12389973131566</v>
      </c>
      <c r="AM56" s="35"/>
      <c r="AN56" s="35"/>
      <c r="AO56" s="24">
        <v>95.991666666666674</v>
      </c>
      <c r="AP56" s="27"/>
      <c r="AQ56" s="28">
        <v>1</v>
      </c>
      <c r="AR56" s="28">
        <v>3</v>
      </c>
      <c r="AS56" s="28" t="s">
        <v>751</v>
      </c>
      <c r="AT56" s="25">
        <v>12</v>
      </c>
      <c r="AU56" s="25" t="s">
        <v>81</v>
      </c>
      <c r="AV56" s="25" t="s">
        <v>1756</v>
      </c>
      <c r="AW56" s="25">
        <v>2007</v>
      </c>
      <c r="AX56" s="25" t="s">
        <v>3</v>
      </c>
      <c r="AY56" s="25" t="s">
        <v>82</v>
      </c>
      <c r="AZ56" s="25" t="s">
        <v>3</v>
      </c>
      <c r="BA56" s="25" t="s">
        <v>91</v>
      </c>
      <c r="BB56" s="25" t="s">
        <v>80</v>
      </c>
      <c r="BC56" s="25" t="s">
        <v>98</v>
      </c>
      <c r="BD56" s="25" t="s">
        <v>25</v>
      </c>
      <c r="BE56" s="25" t="s">
        <v>93</v>
      </c>
      <c r="BF56" s="25">
        <v>3</v>
      </c>
      <c r="BG56" s="62">
        <v>3</v>
      </c>
      <c r="BH56" s="25" t="s">
        <v>2000</v>
      </c>
      <c r="BI56" s="75" t="s">
        <v>3901</v>
      </c>
      <c r="BJ56" s="75" t="s">
        <v>3902</v>
      </c>
      <c r="BK56" s="75" t="s">
        <v>3903</v>
      </c>
      <c r="BL56" s="213"/>
      <c r="BM56" s="221"/>
      <c r="BN56" s="221"/>
      <c r="BO56" s="221"/>
      <c r="BP56" s="221"/>
      <c r="BQ56" s="221"/>
      <c r="BR56" s="221"/>
    </row>
    <row r="57" spans="1:70" s="29" customFormat="1" ht="15" customHeight="1" x14ac:dyDescent="0.25">
      <c r="A57" s="25">
        <v>40</v>
      </c>
      <c r="B57" s="26"/>
      <c r="C57" s="190"/>
      <c r="D57" s="201">
        <v>0</v>
      </c>
      <c r="E57" s="57" t="s">
        <v>75</v>
      </c>
      <c r="F57" s="57" t="s">
        <v>5</v>
      </c>
      <c r="G57" s="25" t="s">
        <v>1168</v>
      </c>
      <c r="H57" s="104">
        <v>1</v>
      </c>
      <c r="I57" s="25">
        <v>1</v>
      </c>
      <c r="J57" s="25" t="s">
        <v>1169</v>
      </c>
      <c r="K57" s="25">
        <v>2</v>
      </c>
      <c r="L57" s="25">
        <v>1</v>
      </c>
      <c r="M57" s="25">
        <v>18</v>
      </c>
      <c r="N57" s="25" t="s">
        <v>2977</v>
      </c>
      <c r="O57" s="25" t="s">
        <v>1171</v>
      </c>
      <c r="P57" s="25" t="s">
        <v>54</v>
      </c>
      <c r="Q57" s="25" t="s">
        <v>77</v>
      </c>
      <c r="R57" s="25"/>
      <c r="S57" s="25" t="s">
        <v>3863</v>
      </c>
      <c r="T57" s="25" t="s">
        <v>78</v>
      </c>
      <c r="U57" s="25" t="s">
        <v>2</v>
      </c>
      <c r="V57" s="25">
        <v>1</v>
      </c>
      <c r="W57" s="25" t="s">
        <v>3864</v>
      </c>
      <c r="X57" s="25">
        <v>1</v>
      </c>
      <c r="Y57" s="62"/>
      <c r="Z57" s="25"/>
      <c r="AA57" s="62">
        <v>-16.43</v>
      </c>
      <c r="AB57" s="25"/>
      <c r="AC57" s="25"/>
      <c r="AD57" s="25" t="s">
        <v>90</v>
      </c>
      <c r="AE57" s="22"/>
      <c r="AF57" s="22"/>
      <c r="AG57" s="22">
        <f t="shared" si="0"/>
        <v>-18.292798854067193</v>
      </c>
      <c r="AH57" s="22"/>
      <c r="AI57" s="22"/>
      <c r="AJ57" s="35"/>
      <c r="AK57" s="35"/>
      <c r="AL57" s="35">
        <f t="shared" si="1"/>
        <v>-9.1923612331995947</v>
      </c>
      <c r="AM57" s="35"/>
      <c r="AN57" s="35"/>
      <c r="AO57" s="24">
        <v>95.991666666666674</v>
      </c>
      <c r="AP57" s="27"/>
      <c r="AQ57" s="28">
        <v>1</v>
      </c>
      <c r="AR57" s="28">
        <v>3</v>
      </c>
      <c r="AS57" s="28" t="s">
        <v>751</v>
      </c>
      <c r="AT57" s="25">
        <v>12</v>
      </c>
      <c r="AU57" s="25" t="s">
        <v>81</v>
      </c>
      <c r="AV57" s="25" t="s">
        <v>1757</v>
      </c>
      <c r="AW57" s="25">
        <v>2007</v>
      </c>
      <c r="AX57" s="25" t="s">
        <v>3</v>
      </c>
      <c r="AY57" s="25" t="s">
        <v>82</v>
      </c>
      <c r="AZ57" s="25" t="s">
        <v>3</v>
      </c>
      <c r="BA57" s="25" t="s">
        <v>91</v>
      </c>
      <c r="BB57" s="25" t="s">
        <v>80</v>
      </c>
      <c r="BC57" s="25" t="s">
        <v>92</v>
      </c>
      <c r="BD57" s="25" t="s">
        <v>25</v>
      </c>
      <c r="BE57" s="25" t="s">
        <v>93</v>
      </c>
      <c r="BF57" s="25">
        <v>3</v>
      </c>
      <c r="BG57" s="62">
        <v>3</v>
      </c>
      <c r="BH57" s="25" t="s">
        <v>2000</v>
      </c>
      <c r="BI57" s="75" t="s">
        <v>3901</v>
      </c>
      <c r="BJ57" s="75" t="s">
        <v>3902</v>
      </c>
      <c r="BK57" s="75" t="s">
        <v>3903</v>
      </c>
      <c r="BL57" s="213"/>
      <c r="BM57" s="221"/>
      <c r="BN57" s="221"/>
      <c r="BO57" s="221"/>
      <c r="BP57" s="221"/>
      <c r="BQ57" s="221"/>
      <c r="BR57" s="221"/>
    </row>
    <row r="58" spans="1:70" s="29" customFormat="1" ht="15" customHeight="1" x14ac:dyDescent="0.25">
      <c r="A58" s="25">
        <v>41</v>
      </c>
      <c r="B58" s="26"/>
      <c r="C58" s="190"/>
      <c r="D58" s="201">
        <v>0</v>
      </c>
      <c r="E58" s="57" t="s">
        <v>75</v>
      </c>
      <c r="F58" s="57" t="s">
        <v>5</v>
      </c>
      <c r="G58" s="25" t="s">
        <v>1168</v>
      </c>
      <c r="H58" s="104">
        <v>1</v>
      </c>
      <c r="I58" s="25">
        <v>1</v>
      </c>
      <c r="J58" s="25" t="s">
        <v>1169</v>
      </c>
      <c r="K58" s="25">
        <v>2</v>
      </c>
      <c r="L58" s="25">
        <v>1</v>
      </c>
      <c r="M58" s="25">
        <v>18</v>
      </c>
      <c r="N58" s="25" t="s">
        <v>2977</v>
      </c>
      <c r="O58" s="25" t="s">
        <v>1171</v>
      </c>
      <c r="P58" s="25" t="s">
        <v>54</v>
      </c>
      <c r="Q58" s="25" t="s">
        <v>77</v>
      </c>
      <c r="R58" s="25"/>
      <c r="S58" s="25" t="s">
        <v>3863</v>
      </c>
      <c r="T58" s="25" t="s">
        <v>78</v>
      </c>
      <c r="U58" s="25" t="s">
        <v>2</v>
      </c>
      <c r="V58" s="25">
        <v>1</v>
      </c>
      <c r="W58" s="25" t="s">
        <v>94</v>
      </c>
      <c r="X58" s="25">
        <v>1</v>
      </c>
      <c r="Y58" s="62"/>
      <c r="Z58" s="25"/>
      <c r="AA58" s="62">
        <v>-13.17</v>
      </c>
      <c r="AB58" s="25"/>
      <c r="AC58" s="25"/>
      <c r="AD58" s="25" t="s">
        <v>95</v>
      </c>
      <c r="AE58" s="22"/>
      <c r="AF58" s="22"/>
      <c r="AG58" s="22">
        <f t="shared" si="0"/>
        <v>-14.663186908585814</v>
      </c>
      <c r="AH58" s="22"/>
      <c r="AI58" s="22"/>
      <c r="AJ58" s="35"/>
      <c r="AK58" s="35"/>
      <c r="AL58" s="35">
        <f t="shared" si="1"/>
        <v>-7.3684356324551832</v>
      </c>
      <c r="AM58" s="35"/>
      <c r="AN58" s="35"/>
      <c r="AO58" s="24">
        <v>95.991666666666674</v>
      </c>
      <c r="AP58" s="27"/>
      <c r="AQ58" s="28">
        <v>1</v>
      </c>
      <c r="AR58" s="28">
        <v>3</v>
      </c>
      <c r="AS58" s="28" t="s">
        <v>751</v>
      </c>
      <c r="AT58" s="25">
        <v>12</v>
      </c>
      <c r="AU58" s="25" t="s">
        <v>81</v>
      </c>
      <c r="AV58" s="25" t="s">
        <v>1757</v>
      </c>
      <c r="AW58" s="25">
        <v>2007</v>
      </c>
      <c r="AX58" s="25" t="s">
        <v>3</v>
      </c>
      <c r="AY58" s="25" t="s">
        <v>82</v>
      </c>
      <c r="AZ58" s="25" t="s">
        <v>3</v>
      </c>
      <c r="BA58" s="25" t="s">
        <v>91</v>
      </c>
      <c r="BB58" s="25" t="s">
        <v>80</v>
      </c>
      <c r="BC58" s="25" t="s">
        <v>96</v>
      </c>
      <c r="BD58" s="25" t="s">
        <v>25</v>
      </c>
      <c r="BE58" s="25" t="s">
        <v>93</v>
      </c>
      <c r="BF58" s="25">
        <v>3</v>
      </c>
      <c r="BG58" s="62">
        <v>3</v>
      </c>
      <c r="BH58" s="25" t="s">
        <v>2000</v>
      </c>
      <c r="BI58" s="75" t="s">
        <v>3901</v>
      </c>
      <c r="BJ58" s="75" t="s">
        <v>3902</v>
      </c>
      <c r="BK58" s="75" t="s">
        <v>3903</v>
      </c>
      <c r="BL58" s="213"/>
      <c r="BM58" s="221"/>
      <c r="BN58" s="221"/>
      <c r="BO58" s="221"/>
      <c r="BP58" s="221"/>
      <c r="BQ58" s="221"/>
      <c r="BR58" s="221"/>
    </row>
    <row r="59" spans="1:70" s="29" customFormat="1" ht="15" customHeight="1" x14ac:dyDescent="0.25">
      <c r="A59" s="25">
        <v>42</v>
      </c>
      <c r="B59" s="26"/>
      <c r="C59" s="190"/>
      <c r="D59" s="200">
        <v>0</v>
      </c>
      <c r="E59" s="57" t="s">
        <v>75</v>
      </c>
      <c r="F59" s="57" t="s">
        <v>5</v>
      </c>
      <c r="G59" s="25" t="s">
        <v>1168</v>
      </c>
      <c r="H59" s="104">
        <v>1</v>
      </c>
      <c r="I59" s="25">
        <v>1</v>
      </c>
      <c r="J59" s="25" t="s">
        <v>1169</v>
      </c>
      <c r="K59" s="25">
        <v>2</v>
      </c>
      <c r="L59" s="25">
        <v>1</v>
      </c>
      <c r="M59" s="25">
        <v>11</v>
      </c>
      <c r="N59" s="44" t="s">
        <v>2958</v>
      </c>
      <c r="O59" s="25" t="s">
        <v>87</v>
      </c>
      <c r="P59" s="25" t="s">
        <v>54</v>
      </c>
      <c r="Q59" s="25" t="s">
        <v>77</v>
      </c>
      <c r="R59" s="25"/>
      <c r="S59" s="25" t="s">
        <v>3865</v>
      </c>
      <c r="T59" s="25" t="s">
        <v>78</v>
      </c>
      <c r="U59" s="25" t="s">
        <v>2</v>
      </c>
      <c r="V59" s="25">
        <v>7</v>
      </c>
      <c r="W59" s="25" t="s">
        <v>1755</v>
      </c>
      <c r="X59" s="25">
        <v>1</v>
      </c>
      <c r="Y59" s="62"/>
      <c r="Z59" s="25"/>
      <c r="AA59" s="62">
        <v>4.24</v>
      </c>
      <c r="AB59" s="25"/>
      <c r="AC59" s="25"/>
      <c r="AD59" s="25" t="s">
        <v>88</v>
      </c>
      <c r="AE59" s="22"/>
      <c r="AF59" s="22"/>
      <c r="AG59" s="22">
        <f t="shared" si="0"/>
        <v>4.7207222849205666</v>
      </c>
      <c r="AH59" s="22"/>
      <c r="AI59" s="22"/>
      <c r="AJ59" s="35"/>
      <c r="AK59" s="35"/>
      <c r="AL59" s="35">
        <f t="shared" si="1"/>
        <v>2.3722222537289279</v>
      </c>
      <c r="AM59" s="35"/>
      <c r="AN59" s="35"/>
      <c r="AO59" s="24">
        <v>95.991666666666674</v>
      </c>
      <c r="AP59" s="27"/>
      <c r="AQ59" s="28">
        <v>1</v>
      </c>
      <c r="AR59" s="28">
        <v>3</v>
      </c>
      <c r="AS59" s="28" t="s">
        <v>751</v>
      </c>
      <c r="AT59" s="25">
        <v>12</v>
      </c>
      <c r="AU59" s="25" t="s">
        <v>81</v>
      </c>
      <c r="AV59" s="25" t="s">
        <v>1757</v>
      </c>
      <c r="AW59" s="25">
        <v>2007</v>
      </c>
      <c r="AX59" s="25" t="s">
        <v>3</v>
      </c>
      <c r="AY59" s="25" t="s">
        <v>82</v>
      </c>
      <c r="AZ59" s="25" t="s">
        <v>3</v>
      </c>
      <c r="BA59" s="25" t="s">
        <v>1752</v>
      </c>
      <c r="BB59" s="25" t="s">
        <v>80</v>
      </c>
      <c r="BC59" s="25" t="s">
        <v>89</v>
      </c>
      <c r="BD59" s="25" t="s">
        <v>25</v>
      </c>
      <c r="BE59" s="25" t="s">
        <v>1170</v>
      </c>
      <c r="BF59" s="25">
        <v>3</v>
      </c>
      <c r="BG59" s="25" t="s">
        <v>2000</v>
      </c>
      <c r="BH59" s="25" t="s">
        <v>2000</v>
      </c>
      <c r="BI59" s="74">
        <v>0</v>
      </c>
      <c r="BJ59" s="75" t="s">
        <v>3904</v>
      </c>
      <c r="BK59" s="75" t="s">
        <v>3905</v>
      </c>
      <c r="BL59" s="213"/>
      <c r="BM59" s="213"/>
      <c r="BN59" s="213"/>
      <c r="BO59" s="213"/>
      <c r="BP59" s="213"/>
      <c r="BQ59" s="213"/>
      <c r="BR59" s="213"/>
    </row>
    <row r="60" spans="1:70" s="29" customFormat="1" ht="15" customHeight="1" x14ac:dyDescent="0.25">
      <c r="A60" s="25">
        <v>43</v>
      </c>
      <c r="B60" s="26"/>
      <c r="C60" s="190"/>
      <c r="D60" s="200">
        <v>0</v>
      </c>
      <c r="E60" s="57" t="s">
        <v>75</v>
      </c>
      <c r="F60" s="57" t="s">
        <v>5</v>
      </c>
      <c r="G60" s="25" t="s">
        <v>1168</v>
      </c>
      <c r="H60" s="104">
        <v>1</v>
      </c>
      <c r="I60" s="25">
        <v>1</v>
      </c>
      <c r="J60" s="25" t="s">
        <v>1169</v>
      </c>
      <c r="K60" s="25">
        <v>2</v>
      </c>
      <c r="L60" s="25">
        <v>1</v>
      </c>
      <c r="M60" s="25">
        <v>24</v>
      </c>
      <c r="N60" s="25">
        <v>24</v>
      </c>
      <c r="O60" s="25" t="s">
        <v>84</v>
      </c>
      <c r="P60" s="25" t="s">
        <v>54</v>
      </c>
      <c r="Q60" s="25" t="s">
        <v>77</v>
      </c>
      <c r="R60" s="25"/>
      <c r="S60" s="25" t="s">
        <v>3865</v>
      </c>
      <c r="T60" s="25" t="s">
        <v>78</v>
      </c>
      <c r="U60" s="25" t="s">
        <v>2</v>
      </c>
      <c r="V60" s="25">
        <v>7</v>
      </c>
      <c r="W60" s="25" t="s">
        <v>1754</v>
      </c>
      <c r="X60" s="25">
        <v>1</v>
      </c>
      <c r="Y60" s="62"/>
      <c r="Z60" s="25"/>
      <c r="AA60" s="62">
        <v>3.26</v>
      </c>
      <c r="AB60" s="25"/>
      <c r="AC60" s="25"/>
      <c r="AD60" s="25" t="s">
        <v>85</v>
      </c>
      <c r="AE60" s="22"/>
      <c r="AF60" s="22"/>
      <c r="AG60" s="22">
        <f t="shared" si="0"/>
        <v>3.6296119454813782</v>
      </c>
      <c r="AH60" s="22"/>
      <c r="AI60" s="22"/>
      <c r="AJ60" s="35"/>
      <c r="AK60" s="35"/>
      <c r="AL60" s="35">
        <f t="shared" si="1"/>
        <v>1.8239256007444111</v>
      </c>
      <c r="AM60" s="35"/>
      <c r="AN60" s="35"/>
      <c r="AO60" s="24">
        <v>95.991666666666674</v>
      </c>
      <c r="AP60" s="27"/>
      <c r="AQ60" s="28">
        <v>1</v>
      </c>
      <c r="AR60" s="28">
        <v>3</v>
      </c>
      <c r="AS60" s="28" t="s">
        <v>751</v>
      </c>
      <c r="AT60" s="25">
        <v>12</v>
      </c>
      <c r="AU60" s="25" t="s">
        <v>81</v>
      </c>
      <c r="AV60" s="25" t="s">
        <v>1757</v>
      </c>
      <c r="AW60" s="25">
        <v>2007</v>
      </c>
      <c r="AX60" s="25" t="s">
        <v>3</v>
      </c>
      <c r="AY60" s="25" t="s">
        <v>82</v>
      </c>
      <c r="AZ60" s="25" t="s">
        <v>3</v>
      </c>
      <c r="BA60" s="25" t="s">
        <v>1751</v>
      </c>
      <c r="BB60" s="25" t="s">
        <v>80</v>
      </c>
      <c r="BC60" s="25" t="s">
        <v>86</v>
      </c>
      <c r="BD60" s="25" t="s">
        <v>25</v>
      </c>
      <c r="BE60" s="25" t="s">
        <v>1170</v>
      </c>
      <c r="BF60" s="25">
        <v>3</v>
      </c>
      <c r="BG60" s="25" t="s">
        <v>2000</v>
      </c>
      <c r="BH60" s="25" t="s">
        <v>2000</v>
      </c>
      <c r="BI60" s="74">
        <v>0</v>
      </c>
      <c r="BJ60" s="75" t="s">
        <v>2000</v>
      </c>
      <c r="BK60" s="75" t="s">
        <v>3906</v>
      </c>
      <c r="BL60" s="213"/>
      <c r="BM60" s="221"/>
      <c r="BN60" s="221"/>
      <c r="BO60" s="221"/>
      <c r="BP60" s="221"/>
      <c r="BQ60" s="221"/>
      <c r="BR60" s="221"/>
    </row>
    <row r="61" spans="1:70" s="29" customFormat="1" ht="15" customHeight="1" x14ac:dyDescent="0.25">
      <c r="A61" s="25">
        <v>44</v>
      </c>
      <c r="B61" s="26"/>
      <c r="C61" s="190"/>
      <c r="D61" s="200">
        <v>0</v>
      </c>
      <c r="E61" s="57" t="s">
        <v>75</v>
      </c>
      <c r="F61" s="57" t="s">
        <v>5</v>
      </c>
      <c r="G61" s="25" t="s">
        <v>1168</v>
      </c>
      <c r="H61" s="104">
        <v>1</v>
      </c>
      <c r="I61" s="25">
        <v>1</v>
      </c>
      <c r="J61" s="25" t="s">
        <v>1169</v>
      </c>
      <c r="K61" s="25">
        <v>2</v>
      </c>
      <c r="L61" s="25">
        <v>1</v>
      </c>
      <c r="M61" s="25">
        <v>24</v>
      </c>
      <c r="N61" s="25">
        <v>24</v>
      </c>
      <c r="O61" s="25" t="s">
        <v>76</v>
      </c>
      <c r="P61" s="25" t="s">
        <v>54</v>
      </c>
      <c r="Q61" s="25" t="s">
        <v>77</v>
      </c>
      <c r="R61" s="25"/>
      <c r="S61" s="25">
        <v>7</v>
      </c>
      <c r="T61" s="25" t="s">
        <v>78</v>
      </c>
      <c r="U61" s="25" t="s">
        <v>2</v>
      </c>
      <c r="V61" s="25">
        <v>7</v>
      </c>
      <c r="W61" s="25" t="s">
        <v>1753</v>
      </c>
      <c r="X61" s="25">
        <v>1</v>
      </c>
      <c r="Y61" s="62"/>
      <c r="Z61" s="25"/>
      <c r="AA61" s="62">
        <v>1.58</v>
      </c>
      <c r="AB61" s="25"/>
      <c r="AC61" s="25"/>
      <c r="AD61" s="25" t="s">
        <v>79</v>
      </c>
      <c r="AE61" s="22"/>
      <c r="AF61" s="22"/>
      <c r="AG61" s="22">
        <f t="shared" si="0"/>
        <v>1.7591370778713431</v>
      </c>
      <c r="AH61" s="22"/>
      <c r="AI61" s="22"/>
      <c r="AJ61" s="35"/>
      <c r="AK61" s="35"/>
      <c r="AL61" s="35">
        <f t="shared" si="1"/>
        <v>0.8839884813423835</v>
      </c>
      <c r="AM61" s="35"/>
      <c r="AN61" s="35"/>
      <c r="AO61" s="24">
        <v>95.991666666666674</v>
      </c>
      <c r="AP61" s="27"/>
      <c r="AQ61" s="28">
        <v>1</v>
      </c>
      <c r="AR61" s="28">
        <v>3</v>
      </c>
      <c r="AS61" s="28" t="s">
        <v>751</v>
      </c>
      <c r="AT61" s="25">
        <v>12</v>
      </c>
      <c r="AU61" s="25" t="s">
        <v>81</v>
      </c>
      <c r="AV61" s="25" t="s">
        <v>1757</v>
      </c>
      <c r="AW61" s="25">
        <v>2007</v>
      </c>
      <c r="AX61" s="25" t="s">
        <v>3</v>
      </c>
      <c r="AY61" s="25" t="s">
        <v>82</v>
      </c>
      <c r="AZ61" s="25" t="s">
        <v>3</v>
      </c>
      <c r="BA61" s="25" t="s">
        <v>1750</v>
      </c>
      <c r="BB61" s="25" t="s">
        <v>80</v>
      </c>
      <c r="BC61" s="25" t="s">
        <v>83</v>
      </c>
      <c r="BD61" s="25" t="s">
        <v>25</v>
      </c>
      <c r="BE61" s="25" t="s">
        <v>1170</v>
      </c>
      <c r="BF61" s="25">
        <v>3</v>
      </c>
      <c r="BG61" s="25" t="s">
        <v>2000</v>
      </c>
      <c r="BH61" s="25" t="s">
        <v>2000</v>
      </c>
      <c r="BI61" s="74">
        <v>0</v>
      </c>
      <c r="BJ61" s="75" t="s">
        <v>2000</v>
      </c>
      <c r="BK61" s="75" t="s">
        <v>3906</v>
      </c>
      <c r="BL61" s="213"/>
      <c r="BM61" s="213"/>
      <c r="BN61" s="213"/>
      <c r="BO61" s="213"/>
      <c r="BP61" s="213"/>
      <c r="BQ61" s="213"/>
      <c r="BR61" s="213"/>
    </row>
    <row r="62" spans="1:70" s="29" customFormat="1" ht="15" customHeight="1" x14ac:dyDescent="0.25">
      <c r="A62" s="25">
        <v>45</v>
      </c>
      <c r="B62" s="21">
        <v>29</v>
      </c>
      <c r="C62" s="190"/>
      <c r="D62" s="201">
        <v>1</v>
      </c>
      <c r="E62" s="57" t="s">
        <v>57</v>
      </c>
      <c r="F62" s="57" t="s">
        <v>5</v>
      </c>
      <c r="G62" s="25" t="s">
        <v>1151</v>
      </c>
      <c r="H62" s="104">
        <v>1</v>
      </c>
      <c r="I62" s="25">
        <v>1</v>
      </c>
      <c r="J62" s="25" t="s">
        <v>1152</v>
      </c>
      <c r="K62" s="25">
        <v>4</v>
      </c>
      <c r="L62" s="25">
        <v>1</v>
      </c>
      <c r="M62" s="25">
        <v>26</v>
      </c>
      <c r="N62" s="25">
        <v>26</v>
      </c>
      <c r="O62" s="25" t="s">
        <v>2963</v>
      </c>
      <c r="P62" s="25" t="s">
        <v>58</v>
      </c>
      <c r="Q62" s="25" t="s">
        <v>20</v>
      </c>
      <c r="R62" s="25"/>
      <c r="S62" s="25">
        <v>3</v>
      </c>
      <c r="T62" s="25" t="s">
        <v>59</v>
      </c>
      <c r="U62" s="25" t="s">
        <v>10</v>
      </c>
      <c r="V62" s="25">
        <v>8</v>
      </c>
      <c r="W62" s="25" t="s">
        <v>3</v>
      </c>
      <c r="X62" s="25">
        <v>1</v>
      </c>
      <c r="Y62" s="25"/>
      <c r="Z62" s="25"/>
      <c r="AA62" s="25">
        <v>4353</v>
      </c>
      <c r="AB62" s="25"/>
      <c r="AC62" s="25"/>
      <c r="AD62" s="25" t="s">
        <v>60</v>
      </c>
      <c r="AE62" s="22"/>
      <c r="AF62" s="22"/>
      <c r="AG62" s="22">
        <f t="shared" si="0"/>
        <v>5198.5496787410375</v>
      </c>
      <c r="AH62" s="22"/>
      <c r="AI62" s="22"/>
      <c r="AJ62" s="35"/>
      <c r="AK62" s="35"/>
      <c r="AL62" s="35">
        <f>AG62/$AS62</f>
        <v>5198.5496787410375</v>
      </c>
      <c r="AM62" s="35"/>
      <c r="AN62" s="35"/>
      <c r="AO62" s="24">
        <v>89.49166666666666</v>
      </c>
      <c r="AP62" s="27"/>
      <c r="AQ62" s="28">
        <v>1</v>
      </c>
      <c r="AR62" s="28">
        <v>1</v>
      </c>
      <c r="AS62" s="28">
        <v>1</v>
      </c>
      <c r="AT62" s="25">
        <v>10</v>
      </c>
      <c r="AU62" s="25" t="s">
        <v>21</v>
      </c>
      <c r="AV62" s="25" t="s">
        <v>2961</v>
      </c>
      <c r="AW62" s="25" t="s">
        <v>1153</v>
      </c>
      <c r="AX62" s="25" t="s">
        <v>3</v>
      </c>
      <c r="AY62" s="25" t="s">
        <v>2962</v>
      </c>
      <c r="AZ62" s="25" t="s">
        <v>62</v>
      </c>
      <c r="BA62" s="25" t="s">
        <v>3</v>
      </c>
      <c r="BB62" s="25" t="s">
        <v>3</v>
      </c>
      <c r="BC62" s="25" t="s">
        <v>61</v>
      </c>
      <c r="BD62" s="25" t="s">
        <v>3</v>
      </c>
      <c r="BE62" s="25" t="s">
        <v>1154</v>
      </c>
      <c r="BF62" s="25">
        <v>3</v>
      </c>
      <c r="BG62" s="62">
        <v>3</v>
      </c>
      <c r="BH62" s="25" t="s">
        <v>2000</v>
      </c>
      <c r="BI62" s="174">
        <v>1</v>
      </c>
      <c r="BJ62" s="75" t="s">
        <v>3907</v>
      </c>
      <c r="BK62" s="75" t="s">
        <v>3908</v>
      </c>
      <c r="BL62" s="213"/>
      <c r="BM62" s="15"/>
      <c r="BN62" s="15"/>
      <c r="BO62" s="15"/>
      <c r="BP62" s="15"/>
      <c r="BQ62" s="15"/>
      <c r="BR62" s="15"/>
    </row>
    <row r="63" spans="1:70" s="29" customFormat="1" ht="15" customHeight="1" x14ac:dyDescent="0.25">
      <c r="A63" s="25">
        <v>46</v>
      </c>
      <c r="B63" s="21">
        <v>30</v>
      </c>
      <c r="C63" s="190" t="s">
        <v>195</v>
      </c>
      <c r="D63" s="200">
        <v>0</v>
      </c>
      <c r="E63" s="64" t="s">
        <v>252</v>
      </c>
      <c r="F63" s="64" t="s">
        <v>151</v>
      </c>
      <c r="G63" s="25"/>
      <c r="H63" s="104">
        <v>1</v>
      </c>
      <c r="I63" s="25">
        <v>1</v>
      </c>
      <c r="J63" s="71"/>
      <c r="K63" s="25" t="s">
        <v>1511</v>
      </c>
      <c r="L63" s="25" t="s">
        <v>751</v>
      </c>
      <c r="M63" s="25">
        <v>26</v>
      </c>
      <c r="N63" s="25">
        <v>26</v>
      </c>
      <c r="O63" s="31" t="s">
        <v>253</v>
      </c>
      <c r="P63" s="71" t="s">
        <v>20</v>
      </c>
      <c r="Q63" s="32" t="s">
        <v>254</v>
      </c>
      <c r="R63" s="32" t="s">
        <v>751</v>
      </c>
      <c r="S63" s="25">
        <v>5</v>
      </c>
      <c r="T63" s="25" t="s">
        <v>1504</v>
      </c>
      <c r="U63" s="25" t="s">
        <v>10</v>
      </c>
      <c r="V63" s="25">
        <v>8</v>
      </c>
      <c r="W63" s="33" t="s">
        <v>259</v>
      </c>
      <c r="X63" s="25">
        <v>1</v>
      </c>
      <c r="Y63" s="83"/>
      <c r="Z63" s="83"/>
      <c r="AA63" s="62">
        <v>10.75</v>
      </c>
      <c r="AB63" s="83"/>
      <c r="AC63" s="83"/>
      <c r="AD63" s="25" t="s">
        <v>255</v>
      </c>
      <c r="AE63" s="22"/>
      <c r="AF63" s="22"/>
      <c r="AG63" s="22">
        <f t="shared" si="0"/>
        <v>6.9924781812985959</v>
      </c>
      <c r="AH63" s="22"/>
      <c r="AI63" s="22"/>
      <c r="AJ63" s="35"/>
      <c r="AK63" s="35"/>
      <c r="AL63" s="35">
        <f>AG63*12</f>
        <v>83.909738175583158</v>
      </c>
      <c r="AM63" s="35"/>
      <c r="AN63" s="35"/>
      <c r="AO63" s="24">
        <v>84.00833333333334</v>
      </c>
      <c r="AP63" s="27"/>
      <c r="AQ63" s="27">
        <v>1.95583</v>
      </c>
      <c r="AR63" s="28">
        <v>3</v>
      </c>
      <c r="AS63" s="28" t="s">
        <v>751</v>
      </c>
      <c r="AT63" s="25">
        <v>10</v>
      </c>
      <c r="AU63" s="36" t="s">
        <v>1536</v>
      </c>
      <c r="AV63" s="25" t="s">
        <v>767</v>
      </c>
      <c r="AW63" s="25">
        <v>1998</v>
      </c>
      <c r="AX63" s="25" t="s">
        <v>773</v>
      </c>
      <c r="AY63" s="36" t="s">
        <v>1537</v>
      </c>
      <c r="AZ63" s="25" t="s">
        <v>751</v>
      </c>
      <c r="BA63" s="32" t="s">
        <v>751</v>
      </c>
      <c r="BB63" s="32" t="s">
        <v>751</v>
      </c>
      <c r="BC63" s="25">
        <v>32</v>
      </c>
      <c r="BD63" s="32" t="s">
        <v>256</v>
      </c>
      <c r="BE63" s="38" t="s">
        <v>1962</v>
      </c>
      <c r="BF63" s="38">
        <v>2</v>
      </c>
      <c r="BG63" s="62">
        <v>3</v>
      </c>
      <c r="BH63" s="25" t="s">
        <v>2000</v>
      </c>
      <c r="BI63" s="74">
        <v>0</v>
      </c>
      <c r="BJ63" s="75" t="s">
        <v>3893</v>
      </c>
      <c r="BK63" s="75" t="s">
        <v>3894</v>
      </c>
      <c r="BL63" s="213"/>
      <c r="BM63" s="15"/>
      <c r="BN63" s="15"/>
      <c r="BO63" s="15"/>
      <c r="BP63" s="15"/>
      <c r="BQ63" s="15"/>
      <c r="BR63" s="15"/>
    </row>
    <row r="64" spans="1:70" s="29" customFormat="1" ht="15" customHeight="1" x14ac:dyDescent="0.25">
      <c r="A64" s="25">
        <v>48</v>
      </c>
      <c r="B64" s="21">
        <v>31</v>
      </c>
      <c r="C64" s="190" t="s">
        <v>339</v>
      </c>
      <c r="D64" s="201">
        <v>0</v>
      </c>
      <c r="E64" s="57" t="s">
        <v>347</v>
      </c>
      <c r="F64" s="64" t="s">
        <v>5</v>
      </c>
      <c r="G64" s="25"/>
      <c r="H64" s="104">
        <v>0</v>
      </c>
      <c r="I64" s="71" t="s">
        <v>1596</v>
      </c>
      <c r="J64" s="25"/>
      <c r="K64" s="25"/>
      <c r="L64" s="25"/>
      <c r="M64" s="25"/>
      <c r="N64" s="25"/>
      <c r="O64" s="25"/>
      <c r="P64" s="25"/>
      <c r="Q64" s="25"/>
      <c r="R64" s="25"/>
      <c r="S64" s="25"/>
      <c r="T64" s="25"/>
      <c r="U64" s="25"/>
      <c r="V64" s="25"/>
      <c r="W64" s="25"/>
      <c r="X64" s="25"/>
      <c r="Y64" s="25"/>
      <c r="Z64" s="25"/>
      <c r="AA64" s="25"/>
      <c r="AB64" s="25"/>
      <c r="AC64" s="25"/>
      <c r="AD64" s="25"/>
      <c r="AE64" s="22"/>
      <c r="AF64" s="22"/>
      <c r="AG64" s="22"/>
      <c r="AH64" s="22"/>
      <c r="AI64" s="22"/>
      <c r="AJ64" s="23"/>
      <c r="AK64" s="23"/>
      <c r="AL64" s="23"/>
      <c r="AM64" s="23"/>
      <c r="AN64" s="23"/>
      <c r="AO64" s="48"/>
      <c r="AP64" s="27"/>
      <c r="AQ64" s="28">
        <v>1</v>
      </c>
      <c r="AR64" s="28"/>
      <c r="AS64" s="28" t="s">
        <v>751</v>
      </c>
      <c r="AT64" s="25"/>
      <c r="AU64" s="25"/>
      <c r="AV64" s="25"/>
      <c r="AW64" s="25"/>
      <c r="AX64" s="25"/>
      <c r="AY64" s="25"/>
      <c r="AZ64" s="25"/>
      <c r="BA64" s="25"/>
      <c r="BB64" s="25"/>
      <c r="BC64" s="25"/>
      <c r="BD64" s="25"/>
      <c r="BE64" s="25"/>
      <c r="BF64" s="25"/>
      <c r="BG64" s="25" t="s">
        <v>2000</v>
      </c>
      <c r="BH64" s="25" t="s">
        <v>2000</v>
      </c>
      <c r="BI64" s="75" t="s">
        <v>2000</v>
      </c>
      <c r="BJ64" s="75" t="s">
        <v>2000</v>
      </c>
      <c r="BK64" s="75" t="s">
        <v>2000</v>
      </c>
      <c r="BL64" s="213"/>
      <c r="BM64" s="15"/>
      <c r="BN64" s="15"/>
      <c r="BO64" s="15"/>
      <c r="BP64" s="15"/>
      <c r="BQ64" s="15"/>
      <c r="BR64" s="15"/>
    </row>
    <row r="65" spans="1:70" s="29" customFormat="1" ht="15" customHeight="1" x14ac:dyDescent="0.25">
      <c r="A65" s="25">
        <v>47</v>
      </c>
      <c r="B65" s="26"/>
      <c r="C65" s="190" t="s">
        <v>339</v>
      </c>
      <c r="D65" s="201">
        <v>0</v>
      </c>
      <c r="E65" s="57" t="s">
        <v>347</v>
      </c>
      <c r="F65" s="57" t="s">
        <v>289</v>
      </c>
      <c r="G65" s="25"/>
      <c r="H65" s="104">
        <v>0</v>
      </c>
      <c r="I65" s="25" t="s">
        <v>618</v>
      </c>
      <c r="J65" s="25"/>
      <c r="K65" s="25">
        <v>1</v>
      </c>
      <c r="L65" s="25">
        <v>2</v>
      </c>
      <c r="M65" s="25"/>
      <c r="N65" s="25"/>
      <c r="O65" s="25"/>
      <c r="P65" s="25"/>
      <c r="Q65" s="25"/>
      <c r="R65" s="25"/>
      <c r="S65" s="25"/>
      <c r="T65" s="25"/>
      <c r="U65" s="25"/>
      <c r="V65" s="25"/>
      <c r="W65" s="25"/>
      <c r="X65" s="25"/>
      <c r="Y65" s="25"/>
      <c r="Z65" s="83"/>
      <c r="AA65" s="83"/>
      <c r="AB65" s="83"/>
      <c r="AC65" s="83"/>
      <c r="AD65" s="25"/>
      <c r="AE65" s="22"/>
      <c r="AF65" s="22"/>
      <c r="AG65" s="22"/>
      <c r="AH65" s="22"/>
      <c r="AI65" s="22"/>
      <c r="AJ65" s="35"/>
      <c r="AK65" s="35"/>
      <c r="AL65" s="35"/>
      <c r="AM65" s="35"/>
      <c r="AN65" s="35"/>
      <c r="AO65" s="48"/>
      <c r="AP65" s="27"/>
      <c r="AQ65" s="27">
        <v>1</v>
      </c>
      <c r="AR65" s="28"/>
      <c r="AS65" s="28" t="s">
        <v>751</v>
      </c>
      <c r="AT65" s="25"/>
      <c r="AU65" s="25"/>
      <c r="AV65" s="25"/>
      <c r="AW65" s="25"/>
      <c r="AX65" s="25"/>
      <c r="AY65" s="25"/>
      <c r="AZ65" s="25"/>
      <c r="BA65" s="25"/>
      <c r="BB65" s="25"/>
      <c r="BC65" s="25"/>
      <c r="BD65" s="25"/>
      <c r="BE65" s="25"/>
      <c r="BF65" s="25"/>
      <c r="BG65" s="25" t="s">
        <v>2000</v>
      </c>
      <c r="BH65" s="25" t="s">
        <v>2000</v>
      </c>
      <c r="BI65" s="75" t="s">
        <v>2000</v>
      </c>
      <c r="BJ65" s="75" t="s">
        <v>2000</v>
      </c>
      <c r="BK65" s="75" t="s">
        <v>2000</v>
      </c>
      <c r="BL65" s="213"/>
      <c r="BM65" s="238"/>
      <c r="BN65" s="238"/>
      <c r="BO65" s="238"/>
      <c r="BP65" s="238"/>
      <c r="BQ65" s="238"/>
      <c r="BR65" s="238"/>
    </row>
    <row r="66" spans="1:70" s="29" customFormat="1" ht="15" customHeight="1" x14ac:dyDescent="0.25">
      <c r="A66" s="25">
        <v>49</v>
      </c>
      <c r="B66" s="21">
        <v>32</v>
      </c>
      <c r="C66" s="190" t="s">
        <v>170</v>
      </c>
      <c r="D66" s="201">
        <v>0</v>
      </c>
      <c r="E66" s="64" t="s">
        <v>185</v>
      </c>
      <c r="F66" s="64" t="s">
        <v>151</v>
      </c>
      <c r="G66" s="99"/>
      <c r="H66" s="104">
        <v>0</v>
      </c>
      <c r="I66" s="25" t="s">
        <v>653</v>
      </c>
      <c r="J66" s="71"/>
      <c r="K66" s="25"/>
      <c r="L66" s="25"/>
      <c r="M66" s="25"/>
      <c r="N66" s="71"/>
      <c r="O66" s="71"/>
      <c r="P66" s="71"/>
      <c r="Q66" s="25"/>
      <c r="R66" s="25"/>
      <c r="S66" s="25"/>
      <c r="T66" s="25"/>
      <c r="U66" s="25"/>
      <c r="V66" s="25"/>
      <c r="W66" s="25"/>
      <c r="X66" s="25"/>
      <c r="Y66" s="83"/>
      <c r="Z66" s="83"/>
      <c r="AA66" s="83"/>
      <c r="AB66" s="83"/>
      <c r="AC66" s="83"/>
      <c r="AD66" s="25"/>
      <c r="AE66" s="22"/>
      <c r="AF66" s="22"/>
      <c r="AG66" s="22"/>
      <c r="AH66" s="22"/>
      <c r="AI66" s="22"/>
      <c r="AJ66" s="35"/>
      <c r="AK66" s="35"/>
      <c r="AL66" s="35"/>
      <c r="AM66" s="35"/>
      <c r="AN66" s="35"/>
      <c r="AO66" s="48"/>
      <c r="AP66" s="27"/>
      <c r="AQ66" s="28">
        <v>1</v>
      </c>
      <c r="AR66" s="28"/>
      <c r="AS66" s="28" t="s">
        <v>751</v>
      </c>
      <c r="AT66" s="25"/>
      <c r="AU66" s="25"/>
      <c r="AV66" s="25"/>
      <c r="AW66" s="25"/>
      <c r="AX66" s="25"/>
      <c r="AY66" s="25"/>
      <c r="AZ66" s="25"/>
      <c r="BA66" s="25"/>
      <c r="BB66" s="25"/>
      <c r="BC66" s="25"/>
      <c r="BD66" s="25"/>
      <c r="BE66" s="25"/>
      <c r="BF66" s="25"/>
      <c r="BG66" s="25" t="s">
        <v>2000</v>
      </c>
      <c r="BH66" s="25" t="s">
        <v>2000</v>
      </c>
      <c r="BI66" s="75" t="s">
        <v>2000</v>
      </c>
      <c r="BJ66" s="75" t="s">
        <v>2000</v>
      </c>
      <c r="BK66" s="75" t="s">
        <v>2000</v>
      </c>
      <c r="BL66" s="213"/>
      <c r="BM66" s="52"/>
      <c r="BN66" s="52"/>
      <c r="BO66" s="52"/>
      <c r="BP66" s="52"/>
      <c r="BQ66" s="52"/>
      <c r="BR66" s="52"/>
    </row>
    <row r="67" spans="1:70" s="29" customFormat="1" ht="15" customHeight="1" x14ac:dyDescent="0.25">
      <c r="A67" s="25">
        <v>50</v>
      </c>
      <c r="B67" s="21">
        <v>33</v>
      </c>
      <c r="C67" s="190" t="s">
        <v>428</v>
      </c>
      <c r="D67" s="201">
        <v>0</v>
      </c>
      <c r="E67" s="57" t="s">
        <v>1254</v>
      </c>
      <c r="F67" s="57" t="s">
        <v>5</v>
      </c>
      <c r="G67" s="25"/>
      <c r="H67" s="104">
        <v>0</v>
      </c>
      <c r="I67" s="25" t="s">
        <v>1255</v>
      </c>
      <c r="J67" s="25"/>
      <c r="K67" s="25"/>
      <c r="L67" s="25"/>
      <c r="M67" s="25" t="s">
        <v>412</v>
      </c>
      <c r="N67" s="25"/>
      <c r="O67" s="25"/>
      <c r="P67" s="25"/>
      <c r="Q67" s="25"/>
      <c r="R67" s="25"/>
      <c r="S67" s="25"/>
      <c r="T67" s="25"/>
      <c r="U67" s="25"/>
      <c r="V67" s="25"/>
      <c r="W67" s="25"/>
      <c r="X67" s="25"/>
      <c r="Y67" s="25"/>
      <c r="Z67" s="25"/>
      <c r="AA67" s="25"/>
      <c r="AB67" s="25"/>
      <c r="AC67" s="25"/>
      <c r="AD67" s="25"/>
      <c r="AE67" s="22"/>
      <c r="AF67" s="22"/>
      <c r="AG67" s="22"/>
      <c r="AH67" s="22"/>
      <c r="AI67" s="22"/>
      <c r="AJ67" s="23"/>
      <c r="AK67" s="23"/>
      <c r="AL67" s="23"/>
      <c r="AM67" s="23"/>
      <c r="AN67" s="23"/>
      <c r="AO67" s="48"/>
      <c r="AP67" s="27"/>
      <c r="AQ67" s="28">
        <v>1</v>
      </c>
      <c r="AR67" s="28"/>
      <c r="AS67" s="28" t="s">
        <v>751</v>
      </c>
      <c r="AT67" s="25"/>
      <c r="AU67" s="25"/>
      <c r="AV67" s="25"/>
      <c r="AW67" s="25"/>
      <c r="AX67" s="25"/>
      <c r="AY67" s="25"/>
      <c r="AZ67" s="25"/>
      <c r="BA67" s="25"/>
      <c r="BB67" s="25"/>
      <c r="BC67" s="25"/>
      <c r="BD67" s="25"/>
      <c r="BE67" s="25"/>
      <c r="BF67" s="25"/>
      <c r="BG67" s="25" t="s">
        <v>2000</v>
      </c>
      <c r="BH67" s="25" t="s">
        <v>2000</v>
      </c>
      <c r="BI67" s="75" t="s">
        <v>2000</v>
      </c>
      <c r="BJ67" s="75" t="s">
        <v>2000</v>
      </c>
      <c r="BK67" s="75" t="s">
        <v>2000</v>
      </c>
      <c r="BL67" s="213"/>
      <c r="BM67" s="15"/>
      <c r="BN67" s="15"/>
      <c r="BO67" s="15"/>
      <c r="BP67" s="15"/>
      <c r="BQ67" s="15"/>
      <c r="BR67" s="15"/>
    </row>
    <row r="68" spans="1:70" s="29" customFormat="1" ht="15" customHeight="1" x14ac:dyDescent="0.25">
      <c r="A68" s="25">
        <v>51</v>
      </c>
      <c r="B68" s="21">
        <v>34</v>
      </c>
      <c r="C68" s="190" t="s">
        <v>428</v>
      </c>
      <c r="D68" s="201">
        <v>0</v>
      </c>
      <c r="E68" s="57" t="s">
        <v>1256</v>
      </c>
      <c r="F68" s="57" t="s">
        <v>5</v>
      </c>
      <c r="G68" s="25"/>
      <c r="H68" s="104">
        <v>0</v>
      </c>
      <c r="I68" s="25" t="s">
        <v>1255</v>
      </c>
      <c r="J68" s="25"/>
      <c r="K68" s="25"/>
      <c r="L68" s="25"/>
      <c r="M68" s="25" t="s">
        <v>412</v>
      </c>
      <c r="N68" s="25"/>
      <c r="O68" s="25"/>
      <c r="P68" s="25"/>
      <c r="Q68" s="25"/>
      <c r="R68" s="25"/>
      <c r="S68" s="25"/>
      <c r="T68" s="25"/>
      <c r="U68" s="25"/>
      <c r="V68" s="25"/>
      <c r="W68" s="25"/>
      <c r="X68" s="25"/>
      <c r="Y68" s="25"/>
      <c r="Z68" s="25"/>
      <c r="AA68" s="25"/>
      <c r="AB68" s="25"/>
      <c r="AC68" s="25"/>
      <c r="AD68" s="25"/>
      <c r="AE68" s="22"/>
      <c r="AF68" s="22"/>
      <c r="AG68" s="22"/>
      <c r="AH68" s="22"/>
      <c r="AI68" s="22"/>
      <c r="AJ68" s="23"/>
      <c r="AK68" s="23"/>
      <c r="AL68" s="23"/>
      <c r="AM68" s="23"/>
      <c r="AN68" s="23"/>
      <c r="AO68" s="48"/>
      <c r="AP68" s="27"/>
      <c r="AQ68" s="28">
        <v>1</v>
      </c>
      <c r="AR68" s="28"/>
      <c r="AS68" s="28" t="s">
        <v>751</v>
      </c>
      <c r="AT68" s="25"/>
      <c r="AU68" s="25"/>
      <c r="AV68" s="25"/>
      <c r="AW68" s="25"/>
      <c r="AX68" s="25"/>
      <c r="AY68" s="25"/>
      <c r="AZ68" s="25"/>
      <c r="BA68" s="25"/>
      <c r="BB68" s="25"/>
      <c r="BC68" s="25"/>
      <c r="BD68" s="25"/>
      <c r="BE68" s="25"/>
      <c r="BF68" s="25"/>
      <c r="BG68" s="25" t="s">
        <v>2000</v>
      </c>
      <c r="BH68" s="25" t="s">
        <v>2000</v>
      </c>
      <c r="BI68" s="75" t="s">
        <v>2000</v>
      </c>
      <c r="BJ68" s="75" t="s">
        <v>2000</v>
      </c>
      <c r="BK68" s="75" t="s">
        <v>2000</v>
      </c>
      <c r="BL68" s="213"/>
      <c r="BM68" s="15"/>
      <c r="BN68" s="15"/>
      <c r="BO68" s="15"/>
      <c r="BP68" s="15"/>
      <c r="BQ68" s="15"/>
      <c r="BR68" s="15"/>
    </row>
    <row r="69" spans="1:70" s="29" customFormat="1" ht="15" customHeight="1" x14ac:dyDescent="0.25">
      <c r="A69" s="25">
        <v>52</v>
      </c>
      <c r="B69" s="21">
        <v>35</v>
      </c>
      <c r="C69" s="190" t="s">
        <v>387</v>
      </c>
      <c r="D69" s="201">
        <v>0</v>
      </c>
      <c r="E69" s="57" t="s">
        <v>400</v>
      </c>
      <c r="F69" s="57" t="s">
        <v>5</v>
      </c>
      <c r="G69" s="25" t="s">
        <v>401</v>
      </c>
      <c r="H69" s="104">
        <v>0</v>
      </c>
      <c r="I69" s="25" t="s">
        <v>653</v>
      </c>
      <c r="J69" s="25"/>
      <c r="K69" s="25"/>
      <c r="L69" s="25"/>
      <c r="M69" s="25"/>
      <c r="N69" s="25"/>
      <c r="O69" s="25"/>
      <c r="P69" s="25"/>
      <c r="Q69" s="25"/>
      <c r="R69" s="25"/>
      <c r="S69" s="25"/>
      <c r="T69" s="25"/>
      <c r="U69" s="25"/>
      <c r="V69" s="25"/>
      <c r="W69" s="25"/>
      <c r="X69" s="25"/>
      <c r="Y69" s="25"/>
      <c r="Z69" s="83"/>
      <c r="AA69" s="83"/>
      <c r="AB69" s="83"/>
      <c r="AC69" s="83"/>
      <c r="AD69" s="25"/>
      <c r="AE69" s="22"/>
      <c r="AF69" s="22"/>
      <c r="AG69" s="22"/>
      <c r="AH69" s="22"/>
      <c r="AI69" s="22"/>
      <c r="AJ69" s="35"/>
      <c r="AK69" s="35"/>
      <c r="AL69" s="35"/>
      <c r="AM69" s="35"/>
      <c r="AN69" s="35"/>
      <c r="AO69" s="48"/>
      <c r="AP69" s="27"/>
      <c r="AQ69" s="28">
        <v>1</v>
      </c>
      <c r="AR69" s="28"/>
      <c r="AS69" s="28" t="s">
        <v>751</v>
      </c>
      <c r="AT69" s="25"/>
      <c r="AU69" s="25"/>
      <c r="AV69" s="25"/>
      <c r="AW69" s="25"/>
      <c r="AX69" s="25"/>
      <c r="AY69" s="25"/>
      <c r="AZ69" s="25"/>
      <c r="BA69" s="25"/>
      <c r="BB69" s="25"/>
      <c r="BC69" s="25"/>
      <c r="BD69" s="25"/>
      <c r="BE69" s="25"/>
      <c r="BF69" s="25"/>
      <c r="BG69" s="25" t="s">
        <v>2000</v>
      </c>
      <c r="BH69" s="25" t="s">
        <v>2000</v>
      </c>
      <c r="BI69" s="75" t="s">
        <v>2000</v>
      </c>
      <c r="BJ69" s="75" t="s">
        <v>2000</v>
      </c>
      <c r="BK69" s="75" t="s">
        <v>2000</v>
      </c>
      <c r="BL69" s="213"/>
      <c r="BM69" s="15"/>
      <c r="BN69" s="15"/>
      <c r="BO69" s="15"/>
      <c r="BP69" s="15"/>
      <c r="BQ69" s="15"/>
      <c r="BR69" s="15"/>
    </row>
    <row r="70" spans="1:70" s="29" customFormat="1" ht="15" customHeight="1" x14ac:dyDescent="0.25">
      <c r="A70" s="25">
        <v>886</v>
      </c>
      <c r="B70" s="237"/>
      <c r="C70" s="190"/>
      <c r="D70" s="201">
        <v>0</v>
      </c>
      <c r="E70" s="57" t="s">
        <v>3846</v>
      </c>
      <c r="F70" s="57" t="s">
        <v>5</v>
      </c>
      <c r="G70" s="25" t="s">
        <v>3847</v>
      </c>
      <c r="H70" s="104">
        <v>0</v>
      </c>
      <c r="I70" s="25" t="s">
        <v>4106</v>
      </c>
      <c r="J70" s="25"/>
      <c r="K70" s="25">
        <v>4</v>
      </c>
      <c r="L70" s="25">
        <v>1</v>
      </c>
      <c r="M70" s="25">
        <v>8</v>
      </c>
      <c r="N70" s="25" t="s">
        <v>2981</v>
      </c>
      <c r="O70" s="25" t="s">
        <v>3848</v>
      </c>
      <c r="P70" s="25" t="s">
        <v>3441</v>
      </c>
      <c r="Q70" s="25" t="s">
        <v>3849</v>
      </c>
      <c r="R70" s="25"/>
      <c r="S70" s="25">
        <v>4</v>
      </c>
      <c r="T70" s="25" t="s">
        <v>680</v>
      </c>
      <c r="U70" s="25" t="s">
        <v>10</v>
      </c>
      <c r="V70" s="25">
        <v>8</v>
      </c>
      <c r="W70" s="25"/>
      <c r="X70" s="25"/>
      <c r="Y70" s="25"/>
      <c r="Z70" s="25" t="s">
        <v>3</v>
      </c>
      <c r="AA70" s="25" t="s">
        <v>3</v>
      </c>
      <c r="AB70" s="25" t="s">
        <v>3</v>
      </c>
      <c r="AC70" s="25" t="s">
        <v>3</v>
      </c>
      <c r="AD70" s="25" t="s">
        <v>3</v>
      </c>
      <c r="AE70" s="110"/>
      <c r="AF70" s="110"/>
      <c r="AG70" s="110"/>
      <c r="AH70" s="110"/>
      <c r="AI70" s="110"/>
      <c r="AJ70" s="23"/>
      <c r="AK70" s="23"/>
      <c r="AL70" s="23"/>
      <c r="AM70" s="23"/>
      <c r="AN70" s="23"/>
      <c r="AO70" s="237"/>
      <c r="AP70" s="237"/>
      <c r="AQ70" s="237"/>
      <c r="AR70" s="28"/>
      <c r="AS70" s="28"/>
      <c r="AT70" s="25"/>
      <c r="AU70" s="25"/>
      <c r="AV70" s="25" t="s">
        <v>3851</v>
      </c>
      <c r="AW70" s="25"/>
      <c r="AX70" s="25"/>
      <c r="AY70" s="25"/>
      <c r="AZ70" s="25"/>
      <c r="BA70" s="25" t="s">
        <v>3850</v>
      </c>
      <c r="BB70" s="25"/>
      <c r="BC70" s="25"/>
      <c r="BD70" s="25"/>
      <c r="BE70" s="25"/>
      <c r="BF70" s="25">
        <v>2</v>
      </c>
      <c r="BG70" s="25" t="s">
        <v>2000</v>
      </c>
      <c r="BH70" s="25" t="s">
        <v>2000</v>
      </c>
      <c r="BI70" s="75" t="s">
        <v>2000</v>
      </c>
      <c r="BJ70" s="75" t="s">
        <v>2000</v>
      </c>
      <c r="BK70" s="75" t="s">
        <v>2000</v>
      </c>
      <c r="BL70" s="15"/>
      <c r="BM70" s="15"/>
      <c r="BN70" s="15"/>
      <c r="BO70" s="15"/>
      <c r="BP70" s="15"/>
      <c r="BQ70" s="15"/>
      <c r="BR70" s="15"/>
    </row>
    <row r="71" spans="1:70" s="29" customFormat="1" ht="15" customHeight="1" x14ac:dyDescent="0.25">
      <c r="A71" s="25">
        <v>652</v>
      </c>
      <c r="B71" s="220"/>
      <c r="C71" s="190"/>
      <c r="D71" s="200">
        <v>0</v>
      </c>
      <c r="E71" s="57" t="s">
        <v>3055</v>
      </c>
      <c r="F71" s="57" t="s">
        <v>289</v>
      </c>
      <c r="G71" s="25"/>
      <c r="H71" s="104">
        <v>1</v>
      </c>
      <c r="I71" s="25">
        <v>1</v>
      </c>
      <c r="J71" s="25" t="s">
        <v>3056</v>
      </c>
      <c r="K71" s="25">
        <v>1</v>
      </c>
      <c r="L71" s="25">
        <v>2</v>
      </c>
      <c r="M71" s="25">
        <v>18</v>
      </c>
      <c r="N71" s="25" t="s">
        <v>2977</v>
      </c>
      <c r="O71" s="25" t="s">
        <v>637</v>
      </c>
      <c r="P71" s="25" t="s">
        <v>3011</v>
      </c>
      <c r="Q71" s="25" t="s">
        <v>3057</v>
      </c>
      <c r="R71" s="25"/>
      <c r="S71" s="25">
        <v>4</v>
      </c>
      <c r="T71" s="25" t="s">
        <v>2989</v>
      </c>
      <c r="U71" s="25" t="s">
        <v>2</v>
      </c>
      <c r="V71" s="25">
        <v>8</v>
      </c>
      <c r="W71" s="25"/>
      <c r="X71" s="25">
        <v>1</v>
      </c>
      <c r="Y71" s="25">
        <v>2</v>
      </c>
      <c r="Z71" s="25"/>
      <c r="AA71" s="25"/>
      <c r="AB71" s="25"/>
      <c r="AC71" s="25"/>
      <c r="AD71" s="25" t="s">
        <v>3013</v>
      </c>
      <c r="AE71" s="22">
        <f>((Y71*(108.57/$AO71))/$AQ71)*(0.830367/$AP71)</f>
        <v>2.3602996295816348</v>
      </c>
      <c r="AF71" s="22"/>
      <c r="AG71" s="22"/>
      <c r="AH71" s="22"/>
      <c r="AI71" s="22"/>
      <c r="AJ71" s="35">
        <f>AE71</f>
        <v>2.3602996295816348</v>
      </c>
      <c r="AK71" s="35"/>
      <c r="AL71" s="35"/>
      <c r="AM71" s="35"/>
      <c r="AN71" s="35"/>
      <c r="AO71" s="24">
        <v>76.391102265249003</v>
      </c>
      <c r="AP71" s="24">
        <v>1</v>
      </c>
      <c r="AQ71" s="24">
        <v>1</v>
      </c>
      <c r="AR71" s="24">
        <v>3</v>
      </c>
      <c r="AS71" s="24"/>
      <c r="AT71" s="25">
        <v>12</v>
      </c>
      <c r="AU71" s="25" t="s">
        <v>3060</v>
      </c>
      <c r="AV71" s="25" t="s">
        <v>3058</v>
      </c>
      <c r="AW71" s="25">
        <v>1999</v>
      </c>
      <c r="AX71" s="25" t="s">
        <v>2</v>
      </c>
      <c r="AY71" s="25" t="s">
        <v>3059</v>
      </c>
      <c r="AZ71" s="25"/>
      <c r="BA71" s="25"/>
      <c r="BB71" s="25"/>
      <c r="BC71" s="25">
        <v>432</v>
      </c>
      <c r="BD71" s="25" t="s">
        <v>297</v>
      </c>
      <c r="BE71" s="25" t="s">
        <v>3061</v>
      </c>
      <c r="BF71" s="25">
        <v>3</v>
      </c>
      <c r="BG71" s="62">
        <v>3</v>
      </c>
      <c r="BH71" s="25" t="s">
        <v>2000</v>
      </c>
      <c r="BI71" s="74">
        <v>0</v>
      </c>
      <c r="BJ71" s="75" t="s">
        <v>2000</v>
      </c>
      <c r="BK71" s="75" t="s">
        <v>4081</v>
      </c>
      <c r="BL71" s="15"/>
      <c r="BM71" s="221"/>
      <c r="BN71" s="221"/>
      <c r="BO71" s="221"/>
      <c r="BP71" s="221"/>
      <c r="BQ71" s="221"/>
      <c r="BR71" s="221"/>
    </row>
    <row r="72" spans="1:70" s="29" customFormat="1" ht="15" customHeight="1" x14ac:dyDescent="0.25">
      <c r="A72" s="25">
        <v>642</v>
      </c>
      <c r="B72" s="220"/>
      <c r="C72" s="190"/>
      <c r="D72" s="200">
        <v>0</v>
      </c>
      <c r="E72" s="57" t="s">
        <v>3017</v>
      </c>
      <c r="F72" s="57" t="s">
        <v>289</v>
      </c>
      <c r="G72" s="25"/>
      <c r="H72" s="104">
        <v>1</v>
      </c>
      <c r="I72" s="25">
        <v>1</v>
      </c>
      <c r="J72" s="25" t="s">
        <v>3018</v>
      </c>
      <c r="K72" s="25">
        <v>1</v>
      </c>
      <c r="L72" s="25">
        <v>2</v>
      </c>
      <c r="M72" s="25">
        <v>19</v>
      </c>
      <c r="N72" s="25" t="s">
        <v>2960</v>
      </c>
      <c r="O72" s="25" t="s">
        <v>3020</v>
      </c>
      <c r="P72" s="25" t="s">
        <v>2991</v>
      </c>
      <c r="Q72" s="25" t="s">
        <v>3022</v>
      </c>
      <c r="R72" s="25" t="s">
        <v>4110</v>
      </c>
      <c r="S72" s="25">
        <v>4</v>
      </c>
      <c r="T72" s="25" t="s">
        <v>2989</v>
      </c>
      <c r="U72" s="25" t="s">
        <v>2</v>
      </c>
      <c r="V72" s="25">
        <v>8</v>
      </c>
      <c r="W72" s="25"/>
      <c r="X72" s="25">
        <v>1</v>
      </c>
      <c r="Y72" s="25">
        <v>22.08</v>
      </c>
      <c r="Z72" s="25"/>
      <c r="AA72" s="25">
        <v>22.08</v>
      </c>
      <c r="AB72" s="25"/>
      <c r="AC72" s="25"/>
      <c r="AD72" s="25" t="s">
        <v>3013</v>
      </c>
      <c r="AE72" s="22">
        <f>((Y72*(108.57/$AO72))/$AQ72)*(0.830367/$AP72)</f>
        <v>26.627857646572757</v>
      </c>
      <c r="AF72" s="22"/>
      <c r="AG72" s="22">
        <f>((AA72*(108.57/$AO72))/$AQ72)*(0.830367/$AP72)</f>
        <v>26.627857646572757</v>
      </c>
      <c r="AH72" s="22"/>
      <c r="AI72" s="22"/>
      <c r="AJ72" s="35">
        <f>AE72</f>
        <v>26.627857646572757</v>
      </c>
      <c r="AK72" s="35"/>
      <c r="AL72" s="35">
        <f>AG72</f>
        <v>26.627857646572757</v>
      </c>
      <c r="AM72" s="35"/>
      <c r="AN72" s="35"/>
      <c r="AO72" s="24">
        <v>74.755433058708903</v>
      </c>
      <c r="AP72" s="24">
        <v>1</v>
      </c>
      <c r="AQ72" s="24">
        <v>1</v>
      </c>
      <c r="AR72" s="24">
        <v>3</v>
      </c>
      <c r="AS72" s="24">
        <v>1</v>
      </c>
      <c r="AT72" s="25">
        <v>12</v>
      </c>
      <c r="AU72" s="25" t="s">
        <v>3024</v>
      </c>
      <c r="AV72" s="25"/>
      <c r="AW72" s="25" t="s">
        <v>751</v>
      </c>
      <c r="AX72" s="25" t="s">
        <v>2</v>
      </c>
      <c r="AY72" s="25" t="s">
        <v>3021</v>
      </c>
      <c r="AZ72" s="25"/>
      <c r="BA72" s="25"/>
      <c r="BB72" s="25" t="s">
        <v>3019</v>
      </c>
      <c r="BC72" s="25">
        <v>215</v>
      </c>
      <c r="BD72" s="25" t="s">
        <v>297</v>
      </c>
      <c r="BE72" s="25"/>
      <c r="BF72" s="25">
        <v>3</v>
      </c>
      <c r="BG72" s="62">
        <v>3</v>
      </c>
      <c r="BH72" s="25" t="s">
        <v>2000</v>
      </c>
      <c r="BI72" s="74">
        <v>0</v>
      </c>
      <c r="BJ72" s="75" t="s">
        <v>2000</v>
      </c>
      <c r="BK72" s="75" t="s">
        <v>4078</v>
      </c>
      <c r="BL72" s="15"/>
      <c r="BM72" s="15"/>
      <c r="BN72" s="15"/>
      <c r="BO72" s="15"/>
      <c r="BP72" s="15"/>
      <c r="BQ72" s="15"/>
      <c r="BR72" s="15"/>
    </row>
    <row r="73" spans="1:70" s="29" customFormat="1" ht="15" customHeight="1" x14ac:dyDescent="0.25">
      <c r="A73" s="25">
        <v>53</v>
      </c>
      <c r="B73" s="21">
        <v>36</v>
      </c>
      <c r="C73" s="191" t="s">
        <v>23</v>
      </c>
      <c r="D73" s="200">
        <v>0</v>
      </c>
      <c r="E73" s="87" t="s">
        <v>314</v>
      </c>
      <c r="F73" s="87" t="s">
        <v>289</v>
      </c>
      <c r="G73" s="44"/>
      <c r="H73" s="104">
        <v>1</v>
      </c>
      <c r="I73" s="25">
        <v>1</v>
      </c>
      <c r="J73" s="44" t="s">
        <v>315</v>
      </c>
      <c r="K73" s="25">
        <v>1</v>
      </c>
      <c r="L73" s="25">
        <v>2</v>
      </c>
      <c r="M73" s="44">
        <v>16</v>
      </c>
      <c r="N73" s="44" t="s">
        <v>2955</v>
      </c>
      <c r="O73" s="44" t="s">
        <v>1003</v>
      </c>
      <c r="P73" s="44" t="s">
        <v>316</v>
      </c>
      <c r="Q73" s="44" t="s">
        <v>317</v>
      </c>
      <c r="R73" s="44" t="s">
        <v>780</v>
      </c>
      <c r="S73" s="44">
        <v>6</v>
      </c>
      <c r="T73" s="44" t="s">
        <v>641</v>
      </c>
      <c r="U73" s="44" t="s">
        <v>2</v>
      </c>
      <c r="V73" s="44">
        <v>8</v>
      </c>
      <c r="W73" s="44" t="s">
        <v>642</v>
      </c>
      <c r="X73" s="25">
        <v>1</v>
      </c>
      <c r="Y73" s="44"/>
      <c r="Z73" s="83"/>
      <c r="AA73" s="83">
        <v>15.8</v>
      </c>
      <c r="AB73" s="83"/>
      <c r="AC73" s="83"/>
      <c r="AD73" s="44" t="s">
        <v>1244</v>
      </c>
      <c r="AE73" s="22"/>
      <c r="AF73" s="22"/>
      <c r="AG73" s="22">
        <f>((AA73*(106.875/$AO73))/$AQ73)*(0.830367/$AP73)</f>
        <v>14.231702363613298</v>
      </c>
      <c r="AH73" s="22"/>
      <c r="AI73" s="22"/>
      <c r="AJ73" s="35"/>
      <c r="AK73" s="35"/>
      <c r="AL73" s="35"/>
      <c r="AM73" s="35"/>
      <c r="AN73" s="35"/>
      <c r="AO73" s="24">
        <v>98.524999999999991</v>
      </c>
      <c r="AP73" s="27">
        <v>1</v>
      </c>
      <c r="AQ73" s="27">
        <v>1</v>
      </c>
      <c r="AR73" s="28">
        <v>6</v>
      </c>
      <c r="AS73" s="27">
        <v>1</v>
      </c>
      <c r="AT73" s="44">
        <v>10</v>
      </c>
      <c r="AU73" s="44" t="s">
        <v>643</v>
      </c>
      <c r="AV73" s="44" t="s">
        <v>539</v>
      </c>
      <c r="AW73" s="44">
        <v>2008</v>
      </c>
      <c r="AX73" s="44" t="s">
        <v>2</v>
      </c>
      <c r="AY73" s="44"/>
      <c r="AZ73" s="44"/>
      <c r="BA73" s="44"/>
      <c r="BB73" s="44"/>
      <c r="BC73" s="44">
        <v>460</v>
      </c>
      <c r="BD73" s="44" t="s">
        <v>585</v>
      </c>
      <c r="BE73" s="44" t="s">
        <v>644</v>
      </c>
      <c r="BF73" s="44">
        <v>3</v>
      </c>
      <c r="BG73" s="25" t="s">
        <v>2000</v>
      </c>
      <c r="BH73" s="25" t="s">
        <v>2000</v>
      </c>
      <c r="BI73" s="74">
        <v>0</v>
      </c>
      <c r="BJ73" s="75" t="s">
        <v>3909</v>
      </c>
      <c r="BK73" s="75" t="s">
        <v>3910</v>
      </c>
      <c r="BL73" s="238"/>
      <c r="BM73" s="15"/>
      <c r="BN73" s="15"/>
      <c r="BO73" s="15"/>
      <c r="BP73" s="15"/>
      <c r="BQ73" s="15"/>
      <c r="BR73" s="15"/>
    </row>
    <row r="74" spans="1:70" s="29" customFormat="1" ht="15" customHeight="1" x14ac:dyDescent="0.25">
      <c r="A74" s="25">
        <v>54</v>
      </c>
      <c r="B74" s="26"/>
      <c r="C74" s="191" t="s">
        <v>23</v>
      </c>
      <c r="D74" s="200">
        <v>0</v>
      </c>
      <c r="E74" s="87" t="s">
        <v>314</v>
      </c>
      <c r="F74" s="87" t="s">
        <v>289</v>
      </c>
      <c r="G74" s="44"/>
      <c r="H74" s="104">
        <v>1</v>
      </c>
      <c r="I74" s="25">
        <v>1</v>
      </c>
      <c r="J74" s="44" t="s">
        <v>315</v>
      </c>
      <c r="K74" s="25">
        <v>1</v>
      </c>
      <c r="L74" s="25">
        <v>2</v>
      </c>
      <c r="M74" s="44">
        <v>16</v>
      </c>
      <c r="N74" s="44" t="s">
        <v>2955</v>
      </c>
      <c r="O74" s="44" t="s">
        <v>1004</v>
      </c>
      <c r="P74" s="44" t="s">
        <v>316</v>
      </c>
      <c r="Q74" s="44" t="s">
        <v>317</v>
      </c>
      <c r="R74" s="44" t="s">
        <v>780</v>
      </c>
      <c r="S74" s="44">
        <v>6</v>
      </c>
      <c r="T74" s="44" t="s">
        <v>641</v>
      </c>
      <c r="U74" s="44" t="s">
        <v>2</v>
      </c>
      <c r="V74" s="44">
        <v>8</v>
      </c>
      <c r="W74" s="44" t="s">
        <v>642</v>
      </c>
      <c r="X74" s="25">
        <v>1</v>
      </c>
      <c r="Y74" s="44"/>
      <c r="Z74" s="83"/>
      <c r="AA74" s="83">
        <v>7.81</v>
      </c>
      <c r="AB74" s="83"/>
      <c r="AC74" s="83"/>
      <c r="AD74" s="44" t="s">
        <v>1244</v>
      </c>
      <c r="AE74" s="22"/>
      <c r="AF74" s="22"/>
      <c r="AG74" s="22">
        <f>((AA74*(106.875/$AO74))/$AQ74)*(0.830367/$AP74)</f>
        <v>7.0347845227734087</v>
      </c>
      <c r="AH74" s="22"/>
      <c r="AI74" s="22"/>
      <c r="AJ74" s="35"/>
      <c r="AK74" s="35"/>
      <c r="AL74" s="35"/>
      <c r="AM74" s="35"/>
      <c r="AN74" s="35"/>
      <c r="AO74" s="24">
        <v>98.524999999999991</v>
      </c>
      <c r="AP74" s="27">
        <v>1</v>
      </c>
      <c r="AQ74" s="27">
        <v>1</v>
      </c>
      <c r="AR74" s="28">
        <v>6</v>
      </c>
      <c r="AS74" s="27">
        <v>1</v>
      </c>
      <c r="AT74" s="44">
        <v>10</v>
      </c>
      <c r="AU74" s="44" t="s">
        <v>643</v>
      </c>
      <c r="AV74" s="44" t="s">
        <v>539</v>
      </c>
      <c r="AW74" s="44">
        <v>2008</v>
      </c>
      <c r="AX74" s="44" t="s">
        <v>2</v>
      </c>
      <c r="AY74" s="44"/>
      <c r="AZ74" s="44"/>
      <c r="BA74" s="44"/>
      <c r="BB74" s="44"/>
      <c r="BC74" s="44">
        <v>460</v>
      </c>
      <c r="BD74" s="44" t="s">
        <v>585</v>
      </c>
      <c r="BE74" s="44" t="s">
        <v>644</v>
      </c>
      <c r="BF74" s="44">
        <v>3</v>
      </c>
      <c r="BG74" s="25" t="s">
        <v>2000</v>
      </c>
      <c r="BH74" s="25" t="s">
        <v>2000</v>
      </c>
      <c r="BI74" s="74">
        <v>0</v>
      </c>
      <c r="BJ74" s="75" t="s">
        <v>3909</v>
      </c>
      <c r="BK74" s="75" t="s">
        <v>3910</v>
      </c>
      <c r="BL74" s="213"/>
      <c r="BM74" s="15"/>
      <c r="BN74" s="15"/>
      <c r="BO74" s="15"/>
      <c r="BP74" s="15"/>
      <c r="BQ74" s="15"/>
      <c r="BR74" s="15"/>
    </row>
    <row r="75" spans="1:70" s="29" customFormat="1" ht="15" customHeight="1" x14ac:dyDescent="0.25">
      <c r="A75" s="25">
        <v>55</v>
      </c>
      <c r="B75" s="21">
        <v>37</v>
      </c>
      <c r="C75" s="190" t="s">
        <v>387</v>
      </c>
      <c r="D75" s="200">
        <v>0</v>
      </c>
      <c r="E75" s="57" t="s">
        <v>1139</v>
      </c>
      <c r="F75" s="57" t="s">
        <v>5</v>
      </c>
      <c r="G75" s="25" t="s">
        <v>416</v>
      </c>
      <c r="H75" s="104">
        <v>1</v>
      </c>
      <c r="I75" s="25">
        <v>1</v>
      </c>
      <c r="J75" s="25"/>
      <c r="K75" s="25">
        <v>3</v>
      </c>
      <c r="L75" s="25">
        <v>1</v>
      </c>
      <c r="M75" s="25">
        <v>21</v>
      </c>
      <c r="N75" s="25" t="s">
        <v>4231</v>
      </c>
      <c r="O75" s="25" t="s">
        <v>1736</v>
      </c>
      <c r="P75" s="25" t="s">
        <v>19</v>
      </c>
      <c r="Q75" s="25" t="s">
        <v>1140</v>
      </c>
      <c r="R75" s="25"/>
      <c r="S75" s="25">
        <v>7</v>
      </c>
      <c r="T75" s="25" t="s">
        <v>1108</v>
      </c>
      <c r="U75" s="25" t="s">
        <v>10</v>
      </c>
      <c r="V75" s="25">
        <v>8</v>
      </c>
      <c r="W75" s="25"/>
      <c r="X75" s="25">
        <v>1</v>
      </c>
      <c r="Y75" s="25"/>
      <c r="Z75" s="83"/>
      <c r="AA75" s="62">
        <v>19.399999999999999</v>
      </c>
      <c r="AB75" s="83"/>
      <c r="AC75" s="83"/>
      <c r="AD75" s="25" t="s">
        <v>2098</v>
      </c>
      <c r="AE75" s="22"/>
      <c r="AF75" s="22"/>
      <c r="AG75" s="22">
        <f>(AA75*(106.875/AO75))/$AQ75</f>
        <v>14.833486065884459</v>
      </c>
      <c r="AH75" s="22"/>
      <c r="AI75" s="22"/>
      <c r="AJ75" s="35"/>
      <c r="AK75" s="35"/>
      <c r="AL75" s="35">
        <f>AG75*12</f>
        <v>178.00183279061352</v>
      </c>
      <c r="AM75" s="35"/>
      <c r="AN75" s="35"/>
      <c r="AO75" s="24">
        <v>71.466666666666669</v>
      </c>
      <c r="AP75" s="27"/>
      <c r="AQ75" s="27">
        <v>1.95583</v>
      </c>
      <c r="AR75" s="28">
        <v>3</v>
      </c>
      <c r="AS75" s="28" t="s">
        <v>751</v>
      </c>
      <c r="AT75" s="25">
        <v>10</v>
      </c>
      <c r="AU75" s="25" t="s">
        <v>1141</v>
      </c>
      <c r="AV75" s="25" t="s">
        <v>2099</v>
      </c>
      <c r="AW75" s="25">
        <v>1991</v>
      </c>
      <c r="AX75" s="25" t="s">
        <v>2</v>
      </c>
      <c r="AY75" s="25"/>
      <c r="AZ75" s="25" t="s">
        <v>3</v>
      </c>
      <c r="BA75" s="25"/>
      <c r="BB75" s="25"/>
      <c r="BC75" s="25" t="s">
        <v>1142</v>
      </c>
      <c r="BD75" s="25"/>
      <c r="BE75" s="25" t="s">
        <v>1143</v>
      </c>
      <c r="BF75" s="25">
        <v>2</v>
      </c>
      <c r="BG75" s="25" t="s">
        <v>2000</v>
      </c>
      <c r="BH75" s="25" t="s">
        <v>2000</v>
      </c>
      <c r="BI75" s="74">
        <v>0</v>
      </c>
      <c r="BJ75" s="75" t="s">
        <v>3911</v>
      </c>
      <c r="BK75" s="75" t="s">
        <v>3912</v>
      </c>
      <c r="BL75" s="213"/>
      <c r="BM75" s="238"/>
      <c r="BN75" s="238"/>
      <c r="BO75" s="238"/>
      <c r="BP75" s="238"/>
      <c r="BQ75" s="238"/>
      <c r="BR75" s="238"/>
    </row>
    <row r="76" spans="1:70" s="29" customFormat="1" ht="15" customHeight="1" x14ac:dyDescent="0.25">
      <c r="A76" s="25">
        <v>56</v>
      </c>
      <c r="B76" s="21">
        <v>38</v>
      </c>
      <c r="C76" s="190" t="s">
        <v>367</v>
      </c>
      <c r="D76" s="201">
        <v>0</v>
      </c>
      <c r="E76" s="57" t="s">
        <v>380</v>
      </c>
      <c r="F76" s="57" t="s">
        <v>289</v>
      </c>
      <c r="G76" s="25"/>
      <c r="H76" s="104">
        <v>0</v>
      </c>
      <c r="I76" s="25" t="s">
        <v>883</v>
      </c>
      <c r="J76" s="25"/>
      <c r="K76" s="25">
        <v>1</v>
      </c>
      <c r="L76" s="25">
        <v>2</v>
      </c>
      <c r="M76" s="25"/>
      <c r="N76" s="25"/>
      <c r="O76" s="25"/>
      <c r="P76" s="25"/>
      <c r="Q76" s="25"/>
      <c r="R76" s="25"/>
      <c r="S76" s="25"/>
      <c r="T76" s="25"/>
      <c r="U76" s="25"/>
      <c r="V76" s="25"/>
      <c r="W76" s="25"/>
      <c r="X76" s="25"/>
      <c r="Y76" s="25"/>
      <c r="Z76" s="83"/>
      <c r="AA76" s="83"/>
      <c r="AB76" s="83"/>
      <c r="AC76" s="83"/>
      <c r="AD76" s="25"/>
      <c r="AE76" s="22"/>
      <c r="AF76" s="22"/>
      <c r="AG76" s="22"/>
      <c r="AH76" s="22"/>
      <c r="AI76" s="22"/>
      <c r="AJ76" s="35"/>
      <c r="AK76" s="35"/>
      <c r="AL76" s="35"/>
      <c r="AM76" s="35"/>
      <c r="AN76" s="35"/>
      <c r="AO76" s="48"/>
      <c r="AP76" s="27"/>
      <c r="AQ76" s="27">
        <v>1</v>
      </c>
      <c r="AR76" s="28"/>
      <c r="AS76" s="28" t="s">
        <v>751</v>
      </c>
      <c r="AT76" s="25"/>
      <c r="AU76" s="25"/>
      <c r="AV76" s="25"/>
      <c r="AW76" s="25"/>
      <c r="AX76" s="25"/>
      <c r="AY76" s="25"/>
      <c r="AZ76" s="25"/>
      <c r="BA76" s="25"/>
      <c r="BB76" s="25"/>
      <c r="BC76" s="25"/>
      <c r="BD76" s="25"/>
      <c r="BE76" s="25"/>
      <c r="BF76" s="25"/>
      <c r="BG76" s="25" t="s">
        <v>2000</v>
      </c>
      <c r="BH76" s="25" t="s">
        <v>2000</v>
      </c>
      <c r="BI76" s="75" t="s">
        <v>2000</v>
      </c>
      <c r="BJ76" s="75" t="s">
        <v>2000</v>
      </c>
      <c r="BK76" s="75" t="s">
        <v>2000</v>
      </c>
      <c r="BL76" s="213"/>
      <c r="BM76" s="221"/>
      <c r="BN76" s="221"/>
      <c r="BO76" s="221"/>
      <c r="BP76" s="221"/>
      <c r="BQ76" s="221"/>
      <c r="BR76" s="221"/>
    </row>
    <row r="77" spans="1:70" s="29" customFormat="1" ht="15" customHeight="1" x14ac:dyDescent="0.25">
      <c r="A77" s="25">
        <v>57</v>
      </c>
      <c r="B77" s="21">
        <v>39</v>
      </c>
      <c r="C77" s="190" t="s">
        <v>23</v>
      </c>
      <c r="D77" s="201">
        <v>0</v>
      </c>
      <c r="E77" s="57" t="s">
        <v>318</v>
      </c>
      <c r="F77" s="57" t="s">
        <v>289</v>
      </c>
      <c r="G77" s="25"/>
      <c r="H77" s="104">
        <v>0</v>
      </c>
      <c r="I77" s="25" t="s">
        <v>618</v>
      </c>
      <c r="J77" s="25"/>
      <c r="K77" s="25">
        <v>1</v>
      </c>
      <c r="L77" s="25">
        <v>2</v>
      </c>
      <c r="M77" s="25"/>
      <c r="N77" s="25"/>
      <c r="O77" s="25"/>
      <c r="P77" s="25"/>
      <c r="Q77" s="25"/>
      <c r="R77" s="25"/>
      <c r="S77" s="25"/>
      <c r="T77" s="25"/>
      <c r="U77" s="25"/>
      <c r="V77" s="25"/>
      <c r="W77" s="25"/>
      <c r="X77" s="25"/>
      <c r="Y77" s="25"/>
      <c r="Z77" s="83"/>
      <c r="AA77" s="83"/>
      <c r="AB77" s="83"/>
      <c r="AC77" s="83"/>
      <c r="AD77" s="25"/>
      <c r="AE77" s="22"/>
      <c r="AF77" s="22"/>
      <c r="AG77" s="22"/>
      <c r="AH77" s="22"/>
      <c r="AI77" s="22"/>
      <c r="AJ77" s="35"/>
      <c r="AK77" s="35"/>
      <c r="AL77" s="35"/>
      <c r="AM77" s="35"/>
      <c r="AN77" s="35"/>
      <c r="AO77" s="48"/>
      <c r="AP77" s="27"/>
      <c r="AQ77" s="27">
        <v>1</v>
      </c>
      <c r="AR77" s="28"/>
      <c r="AS77" s="28" t="s">
        <v>751</v>
      </c>
      <c r="AT77" s="25"/>
      <c r="AU77" s="25"/>
      <c r="AV77" s="25"/>
      <c r="AW77" s="25"/>
      <c r="AX77" s="25"/>
      <c r="AY77" s="25"/>
      <c r="AZ77" s="25"/>
      <c r="BA77" s="25"/>
      <c r="BB77" s="25"/>
      <c r="BC77" s="25"/>
      <c r="BD77" s="25"/>
      <c r="BE77" s="25"/>
      <c r="BF77" s="25"/>
      <c r="BG77" s="25" t="s">
        <v>2000</v>
      </c>
      <c r="BH77" s="25" t="s">
        <v>2000</v>
      </c>
      <c r="BI77" s="75" t="s">
        <v>2000</v>
      </c>
      <c r="BJ77" s="75" t="s">
        <v>2000</v>
      </c>
      <c r="BK77" s="75" t="s">
        <v>2000</v>
      </c>
      <c r="BL77" s="213"/>
      <c r="BM77" s="221"/>
      <c r="BN77" s="221"/>
      <c r="BO77" s="221"/>
      <c r="BP77" s="221"/>
      <c r="BQ77" s="221"/>
      <c r="BR77" s="221"/>
    </row>
    <row r="78" spans="1:70" s="29" customFormat="1" ht="15" customHeight="1" x14ac:dyDescent="0.25">
      <c r="A78" s="25">
        <v>60</v>
      </c>
      <c r="B78" s="21">
        <v>40</v>
      </c>
      <c r="C78" s="190" t="s">
        <v>287</v>
      </c>
      <c r="D78" s="200">
        <v>0</v>
      </c>
      <c r="E78" s="57" t="s">
        <v>288</v>
      </c>
      <c r="F78" s="57" t="s">
        <v>1307</v>
      </c>
      <c r="G78" s="25"/>
      <c r="H78" s="104">
        <v>1</v>
      </c>
      <c r="I78" s="25">
        <v>1</v>
      </c>
      <c r="J78" s="25"/>
      <c r="K78" s="25">
        <v>4</v>
      </c>
      <c r="L78" s="25">
        <v>3</v>
      </c>
      <c r="M78" s="25">
        <v>24</v>
      </c>
      <c r="N78" s="25">
        <v>24</v>
      </c>
      <c r="O78" s="25" t="s">
        <v>1728</v>
      </c>
      <c r="P78" s="25" t="s">
        <v>19</v>
      </c>
      <c r="Q78" s="25" t="s">
        <v>1310</v>
      </c>
      <c r="R78" s="25" t="s">
        <v>1311</v>
      </c>
      <c r="S78" s="25" t="s">
        <v>3862</v>
      </c>
      <c r="T78" s="25" t="s">
        <v>1748</v>
      </c>
      <c r="U78" s="25" t="s">
        <v>1747</v>
      </c>
      <c r="V78" s="25">
        <v>8</v>
      </c>
      <c r="W78" s="25"/>
      <c r="X78" s="25">
        <v>1</v>
      </c>
      <c r="Y78" s="62"/>
      <c r="Z78" s="62">
        <v>3.13</v>
      </c>
      <c r="AA78" s="25"/>
      <c r="AB78" s="25"/>
      <c r="AC78" s="62">
        <v>5.31</v>
      </c>
      <c r="AD78" s="25" t="s">
        <v>2109</v>
      </c>
      <c r="AE78" s="22"/>
      <c r="AF78" s="22">
        <f>(Z78*(106.875/AO78))/$AQ78</f>
        <v>2.1645651252846343</v>
      </c>
      <c r="AG78" s="22"/>
      <c r="AH78" s="22"/>
      <c r="AI78" s="22">
        <f>(AC78*(106.875/AO78))/$AQ78</f>
        <v>3.6721536150994911</v>
      </c>
      <c r="AJ78" s="35"/>
      <c r="AK78" s="35">
        <f>AF78*12</f>
        <v>25.974781503415613</v>
      </c>
      <c r="AL78" s="35"/>
      <c r="AM78" s="35"/>
      <c r="AN78" s="35">
        <f>AI78*12</f>
        <v>44.065843381193893</v>
      </c>
      <c r="AO78" s="24">
        <v>79.016666666666666</v>
      </c>
      <c r="AP78" s="27"/>
      <c r="AQ78" s="27">
        <v>1.95583</v>
      </c>
      <c r="AR78" s="28">
        <v>3</v>
      </c>
      <c r="AS78" s="28">
        <v>14500</v>
      </c>
      <c r="AT78" s="25">
        <v>10</v>
      </c>
      <c r="AU78" s="25" t="s">
        <v>1309</v>
      </c>
      <c r="AV78" s="25" t="s">
        <v>539</v>
      </c>
      <c r="AW78" s="25" t="s">
        <v>541</v>
      </c>
      <c r="AX78" s="25" t="s">
        <v>2</v>
      </c>
      <c r="AY78" s="25" t="s">
        <v>538</v>
      </c>
      <c r="AZ78" s="25" t="s">
        <v>2</v>
      </c>
      <c r="BA78" s="25" t="s">
        <v>290</v>
      </c>
      <c r="BB78" s="25"/>
      <c r="BC78" s="25" t="s">
        <v>540</v>
      </c>
      <c r="BD78" s="25" t="s">
        <v>291</v>
      </c>
      <c r="BE78" s="25" t="s">
        <v>542</v>
      </c>
      <c r="BF78" s="25">
        <v>2</v>
      </c>
      <c r="BG78" s="62">
        <v>2</v>
      </c>
      <c r="BH78" s="25" t="s">
        <v>2000</v>
      </c>
      <c r="BI78" s="74">
        <v>0</v>
      </c>
      <c r="BJ78" s="75" t="s">
        <v>3913</v>
      </c>
      <c r="BK78" s="75" t="s">
        <v>3914</v>
      </c>
      <c r="BL78" s="213"/>
      <c r="BM78" s="213"/>
      <c r="BN78" s="213"/>
      <c r="BO78" s="213"/>
      <c r="BP78" s="213"/>
      <c r="BQ78" s="213"/>
      <c r="BR78" s="213"/>
    </row>
    <row r="79" spans="1:70" s="29" customFormat="1" ht="15" customHeight="1" x14ac:dyDescent="0.25">
      <c r="A79" s="25">
        <v>58</v>
      </c>
      <c r="B79" s="26"/>
      <c r="C79" s="190" t="s">
        <v>287</v>
      </c>
      <c r="D79" s="200">
        <v>0</v>
      </c>
      <c r="E79" s="57" t="s">
        <v>288</v>
      </c>
      <c r="F79" s="57" t="s">
        <v>1307</v>
      </c>
      <c r="G79" s="25"/>
      <c r="H79" s="104">
        <v>1</v>
      </c>
      <c r="I79" s="25">
        <v>1</v>
      </c>
      <c r="J79" s="25"/>
      <c r="K79" s="25">
        <v>4</v>
      </c>
      <c r="L79" s="25">
        <v>3</v>
      </c>
      <c r="M79" s="25">
        <v>24</v>
      </c>
      <c r="N79" s="25">
        <v>24</v>
      </c>
      <c r="O79" s="25" t="s">
        <v>1728</v>
      </c>
      <c r="P79" s="25" t="s">
        <v>19</v>
      </c>
      <c r="Q79" s="25" t="s">
        <v>1312</v>
      </c>
      <c r="R79" s="25" t="s">
        <v>1313</v>
      </c>
      <c r="S79" s="25" t="s">
        <v>3862</v>
      </c>
      <c r="T79" s="25" t="s">
        <v>1748</v>
      </c>
      <c r="U79" s="25" t="s">
        <v>1747</v>
      </c>
      <c r="V79" s="25">
        <v>8</v>
      </c>
      <c r="W79" s="25"/>
      <c r="X79" s="25">
        <v>1</v>
      </c>
      <c r="Y79" s="62"/>
      <c r="Z79" s="25"/>
      <c r="AA79" s="62">
        <v>1.06</v>
      </c>
      <c r="AB79" s="25"/>
      <c r="AC79" s="25"/>
      <c r="AD79" s="25" t="s">
        <v>1776</v>
      </c>
      <c r="AE79" s="22"/>
      <c r="AF79" s="22"/>
      <c r="AG79" s="22">
        <f t="shared" ref="AG79:AG94" si="2">(AA79*(106.875/AO79))/$AQ79</f>
        <v>0.73304761431364607</v>
      </c>
      <c r="AH79" s="22"/>
      <c r="AI79" s="22"/>
      <c r="AJ79" s="23"/>
      <c r="AK79" s="23"/>
      <c r="AL79" s="23"/>
      <c r="AM79" s="23"/>
      <c r="AN79" s="23"/>
      <c r="AO79" s="24">
        <v>79.016666666666666</v>
      </c>
      <c r="AP79" s="27"/>
      <c r="AQ79" s="27">
        <v>1.95583</v>
      </c>
      <c r="AR79" s="28">
        <v>4</v>
      </c>
      <c r="AS79" s="28">
        <v>9240</v>
      </c>
      <c r="AT79" s="25">
        <v>10</v>
      </c>
      <c r="AU79" s="25" t="s">
        <v>1309</v>
      </c>
      <c r="AV79" s="25" t="s">
        <v>539</v>
      </c>
      <c r="AW79" s="25" t="s">
        <v>541</v>
      </c>
      <c r="AX79" s="25" t="s">
        <v>2</v>
      </c>
      <c r="AY79" s="25" t="s">
        <v>538</v>
      </c>
      <c r="AZ79" s="25" t="s">
        <v>2</v>
      </c>
      <c r="BA79" s="25" t="s">
        <v>290</v>
      </c>
      <c r="BB79" s="25"/>
      <c r="BC79" s="25" t="s">
        <v>540</v>
      </c>
      <c r="BD79" s="25" t="s">
        <v>291</v>
      </c>
      <c r="BE79" s="25" t="s">
        <v>542</v>
      </c>
      <c r="BF79" s="25">
        <v>2</v>
      </c>
      <c r="BG79" s="62">
        <v>2</v>
      </c>
      <c r="BH79" s="25" t="s">
        <v>2000</v>
      </c>
      <c r="BI79" s="74">
        <v>0</v>
      </c>
      <c r="BJ79" s="75" t="s">
        <v>3913</v>
      </c>
      <c r="BK79" s="75" t="s">
        <v>3914</v>
      </c>
      <c r="BL79" s="221"/>
      <c r="BM79" s="221"/>
      <c r="BN79" s="221"/>
      <c r="BO79" s="221"/>
      <c r="BP79" s="221"/>
      <c r="BQ79" s="221"/>
      <c r="BR79" s="221"/>
    </row>
    <row r="80" spans="1:70" s="29" customFormat="1" ht="15" customHeight="1" x14ac:dyDescent="0.25">
      <c r="A80" s="25">
        <v>59</v>
      </c>
      <c r="B80" s="26"/>
      <c r="C80" s="190" t="s">
        <v>287</v>
      </c>
      <c r="D80" s="200">
        <v>0</v>
      </c>
      <c r="E80" s="57" t="s">
        <v>288</v>
      </c>
      <c r="F80" s="57" t="s">
        <v>1307</v>
      </c>
      <c r="G80" s="25"/>
      <c r="H80" s="104">
        <v>1</v>
      </c>
      <c r="I80" s="25">
        <v>1</v>
      </c>
      <c r="J80" s="25"/>
      <c r="K80" s="25">
        <v>4</v>
      </c>
      <c r="L80" s="25">
        <v>3</v>
      </c>
      <c r="M80" s="25">
        <v>24</v>
      </c>
      <c r="N80" s="25">
        <v>24</v>
      </c>
      <c r="O80" s="25" t="s">
        <v>1728</v>
      </c>
      <c r="P80" s="25" t="s">
        <v>19</v>
      </c>
      <c r="Q80" s="25" t="s">
        <v>1308</v>
      </c>
      <c r="R80" s="25"/>
      <c r="S80" s="25" t="s">
        <v>3862</v>
      </c>
      <c r="T80" s="25" t="s">
        <v>1748</v>
      </c>
      <c r="U80" s="25" t="s">
        <v>1747</v>
      </c>
      <c r="V80" s="25">
        <v>8</v>
      </c>
      <c r="W80" s="25"/>
      <c r="X80" s="25">
        <v>1</v>
      </c>
      <c r="Y80" s="62"/>
      <c r="Z80" s="25"/>
      <c r="AA80" s="62">
        <v>1.52</v>
      </c>
      <c r="AB80" s="25"/>
      <c r="AC80" s="25"/>
      <c r="AD80" s="25" t="s">
        <v>1775</v>
      </c>
      <c r="AE80" s="22"/>
      <c r="AF80" s="22"/>
      <c r="AG80" s="22">
        <f t="shared" si="2"/>
        <v>1.0511626167516435</v>
      </c>
      <c r="AH80" s="22"/>
      <c r="AI80" s="22"/>
      <c r="AJ80" s="23"/>
      <c r="AK80" s="23"/>
      <c r="AL80" s="23"/>
      <c r="AM80" s="23"/>
      <c r="AN80" s="23"/>
      <c r="AO80" s="24">
        <v>79.016666666666666</v>
      </c>
      <c r="AP80" s="27"/>
      <c r="AQ80" s="27">
        <v>1.95583</v>
      </c>
      <c r="AR80" s="27">
        <v>4</v>
      </c>
      <c r="AS80" s="28" t="s">
        <v>751</v>
      </c>
      <c r="AT80" s="25">
        <v>10</v>
      </c>
      <c r="AU80" s="25" t="s">
        <v>1309</v>
      </c>
      <c r="AV80" s="25" t="s">
        <v>539</v>
      </c>
      <c r="AW80" s="25" t="s">
        <v>541</v>
      </c>
      <c r="AX80" s="25" t="s">
        <v>2</v>
      </c>
      <c r="AY80" s="25" t="s">
        <v>538</v>
      </c>
      <c r="AZ80" s="25" t="s">
        <v>2</v>
      </c>
      <c r="BA80" s="25" t="s">
        <v>290</v>
      </c>
      <c r="BB80" s="25"/>
      <c r="BC80" s="25" t="s">
        <v>540</v>
      </c>
      <c r="BD80" s="25" t="s">
        <v>291</v>
      </c>
      <c r="BE80" s="25" t="s">
        <v>542</v>
      </c>
      <c r="BF80" s="25">
        <v>2</v>
      </c>
      <c r="BG80" s="62">
        <v>2</v>
      </c>
      <c r="BH80" s="25" t="s">
        <v>2000</v>
      </c>
      <c r="BI80" s="74">
        <v>0</v>
      </c>
      <c r="BJ80" s="75" t="s">
        <v>3913</v>
      </c>
      <c r="BK80" s="75" t="s">
        <v>3914</v>
      </c>
      <c r="BL80" s="213"/>
      <c r="BM80" s="221"/>
      <c r="BN80" s="221"/>
      <c r="BO80" s="221"/>
      <c r="BP80" s="221"/>
      <c r="BQ80" s="221"/>
      <c r="BR80" s="221"/>
    </row>
    <row r="81" spans="1:70" s="29" customFormat="1" ht="15" customHeight="1" x14ac:dyDescent="0.25">
      <c r="A81" s="25">
        <v>61</v>
      </c>
      <c r="B81" s="26"/>
      <c r="C81" s="190" t="s">
        <v>287</v>
      </c>
      <c r="D81" s="200">
        <v>0</v>
      </c>
      <c r="E81" s="57" t="s">
        <v>288</v>
      </c>
      <c r="F81" s="57" t="s">
        <v>1307</v>
      </c>
      <c r="G81" s="25"/>
      <c r="H81" s="104">
        <v>1</v>
      </c>
      <c r="I81" s="25">
        <v>1</v>
      </c>
      <c r="J81" s="25"/>
      <c r="K81" s="25">
        <v>4</v>
      </c>
      <c r="L81" s="25">
        <v>3</v>
      </c>
      <c r="M81" s="25">
        <v>24</v>
      </c>
      <c r="N81" s="25">
        <v>24</v>
      </c>
      <c r="O81" s="25" t="s">
        <v>1728</v>
      </c>
      <c r="P81" s="25" t="s">
        <v>19</v>
      </c>
      <c r="Q81" s="25" t="s">
        <v>1308</v>
      </c>
      <c r="R81" s="25"/>
      <c r="S81" s="25" t="s">
        <v>3862</v>
      </c>
      <c r="T81" s="25" t="s">
        <v>1748</v>
      </c>
      <c r="U81" s="25" t="s">
        <v>1747</v>
      </c>
      <c r="V81" s="25">
        <v>8</v>
      </c>
      <c r="W81" s="25"/>
      <c r="X81" s="25">
        <v>1</v>
      </c>
      <c r="Y81" s="62"/>
      <c r="Z81" s="25"/>
      <c r="AA81" s="62">
        <v>2.23</v>
      </c>
      <c r="AB81" s="25"/>
      <c r="AC81" s="25"/>
      <c r="AD81" s="25" t="s">
        <v>2110</v>
      </c>
      <c r="AE81" s="22"/>
      <c r="AF81" s="22"/>
      <c r="AG81" s="22">
        <f t="shared" si="2"/>
        <v>1.5421662074711611</v>
      </c>
      <c r="AH81" s="22"/>
      <c r="AI81" s="22"/>
      <c r="AJ81" s="35"/>
      <c r="AK81" s="35"/>
      <c r="AL81" s="35">
        <f>AG81*12</f>
        <v>18.505994489653933</v>
      </c>
      <c r="AM81" s="35"/>
      <c r="AN81" s="35"/>
      <c r="AO81" s="24">
        <v>79.016666666666666</v>
      </c>
      <c r="AP81" s="27"/>
      <c r="AQ81" s="27">
        <v>1.95583</v>
      </c>
      <c r="AR81" s="28">
        <v>3</v>
      </c>
      <c r="AS81" s="28" t="s">
        <v>751</v>
      </c>
      <c r="AT81" s="25">
        <v>10</v>
      </c>
      <c r="AU81" s="25" t="s">
        <v>1309</v>
      </c>
      <c r="AV81" s="25" t="s">
        <v>539</v>
      </c>
      <c r="AW81" s="25" t="s">
        <v>541</v>
      </c>
      <c r="AX81" s="25" t="s">
        <v>2</v>
      </c>
      <c r="AY81" s="25" t="s">
        <v>538</v>
      </c>
      <c r="AZ81" s="25" t="s">
        <v>2</v>
      </c>
      <c r="BA81" s="25" t="s">
        <v>290</v>
      </c>
      <c r="BB81" s="25"/>
      <c r="BC81" s="25" t="s">
        <v>540</v>
      </c>
      <c r="BD81" s="25" t="s">
        <v>599</v>
      </c>
      <c r="BE81" s="25" t="s">
        <v>542</v>
      </c>
      <c r="BF81" s="25">
        <v>2</v>
      </c>
      <c r="BG81" s="62">
        <v>2</v>
      </c>
      <c r="BH81" s="25" t="s">
        <v>2000</v>
      </c>
      <c r="BI81" s="74">
        <v>0</v>
      </c>
      <c r="BJ81" s="75" t="s">
        <v>3913</v>
      </c>
      <c r="BK81" s="75" t="s">
        <v>3914</v>
      </c>
      <c r="BL81" s="221"/>
      <c r="BM81" s="221"/>
      <c r="BN81" s="221"/>
      <c r="BO81" s="221"/>
      <c r="BP81" s="221"/>
      <c r="BQ81" s="221"/>
      <c r="BR81" s="221"/>
    </row>
    <row r="82" spans="1:70" s="29" customFormat="1" ht="15" customHeight="1" x14ac:dyDescent="0.25">
      <c r="A82" s="25">
        <v>62</v>
      </c>
      <c r="B82" s="21">
        <v>41</v>
      </c>
      <c r="C82" s="190"/>
      <c r="D82" s="201">
        <v>0</v>
      </c>
      <c r="E82" s="57" t="s">
        <v>4</v>
      </c>
      <c r="F82" s="57" t="s">
        <v>5</v>
      </c>
      <c r="G82" s="25" t="s">
        <v>1144</v>
      </c>
      <c r="H82" s="104">
        <v>1</v>
      </c>
      <c r="I82" s="25" t="s">
        <v>1144</v>
      </c>
      <c r="J82" s="25"/>
      <c r="K82" s="25">
        <v>3</v>
      </c>
      <c r="L82" s="25" t="s">
        <v>1145</v>
      </c>
      <c r="M82" s="25">
        <v>19</v>
      </c>
      <c r="N82" s="25" t="s">
        <v>2960</v>
      </c>
      <c r="O82" s="25" t="s">
        <v>6</v>
      </c>
      <c r="P82" s="25" t="s">
        <v>7</v>
      </c>
      <c r="Q82" s="25" t="s">
        <v>8</v>
      </c>
      <c r="R82" s="25"/>
      <c r="S82" s="25">
        <v>7</v>
      </c>
      <c r="T82" s="25" t="s">
        <v>9</v>
      </c>
      <c r="U82" s="25" t="s">
        <v>10</v>
      </c>
      <c r="V82" s="25">
        <v>8</v>
      </c>
      <c r="W82" s="25" t="s">
        <v>3</v>
      </c>
      <c r="X82" s="25">
        <v>1</v>
      </c>
      <c r="Y82" s="25"/>
      <c r="Z82" s="83"/>
      <c r="AA82" s="62">
        <v>1.56</v>
      </c>
      <c r="AB82" s="83"/>
      <c r="AC82" s="83"/>
      <c r="AD82" s="25" t="s">
        <v>2111</v>
      </c>
      <c r="AE82" s="22"/>
      <c r="AF82" s="22"/>
      <c r="AG82" s="22">
        <f t="shared" si="2"/>
        <v>1.0440310948247342</v>
      </c>
      <c r="AH82" s="22"/>
      <c r="AI82" s="22"/>
      <c r="AJ82" s="35"/>
      <c r="AK82" s="35"/>
      <c r="AL82" s="35"/>
      <c r="AM82" s="35"/>
      <c r="AN82" s="35"/>
      <c r="AO82" s="24">
        <v>81.649999999999991</v>
      </c>
      <c r="AP82" s="27"/>
      <c r="AQ82" s="27">
        <v>1.95583</v>
      </c>
      <c r="AR82" s="27">
        <v>4</v>
      </c>
      <c r="AS82" s="28" t="s">
        <v>751</v>
      </c>
      <c r="AT82" s="25">
        <v>10</v>
      </c>
      <c r="AU82" s="25" t="s">
        <v>12</v>
      </c>
      <c r="AV82" s="25" t="s">
        <v>13</v>
      </c>
      <c r="AW82" s="25" t="s">
        <v>16</v>
      </c>
      <c r="AX82" s="25" t="s">
        <v>3</v>
      </c>
      <c r="AY82" s="25" t="s">
        <v>3</v>
      </c>
      <c r="AZ82" s="25" t="s">
        <v>3</v>
      </c>
      <c r="BA82" s="25" t="s">
        <v>3</v>
      </c>
      <c r="BB82" s="25" t="s">
        <v>11</v>
      </c>
      <c r="BC82" s="25" t="s">
        <v>14</v>
      </c>
      <c r="BD82" s="25" t="s">
        <v>15</v>
      </c>
      <c r="BE82" s="25"/>
      <c r="BF82" s="25"/>
      <c r="BG82" s="25" t="s">
        <v>2000</v>
      </c>
      <c r="BH82" s="25" t="s">
        <v>2000</v>
      </c>
      <c r="BI82" s="75" t="s">
        <v>2000</v>
      </c>
      <c r="BJ82" s="75" t="s">
        <v>2000</v>
      </c>
      <c r="BK82" s="75" t="s">
        <v>2000</v>
      </c>
      <c r="BL82" s="221"/>
      <c r="BM82" s="15"/>
      <c r="BN82" s="15"/>
      <c r="BO82" s="15"/>
      <c r="BP82" s="15"/>
      <c r="BQ82" s="15"/>
      <c r="BR82" s="15"/>
    </row>
    <row r="83" spans="1:70" s="29" customFormat="1" ht="15" customHeight="1" x14ac:dyDescent="0.25">
      <c r="A83" s="25">
        <v>63</v>
      </c>
      <c r="B83" s="21">
        <v>42</v>
      </c>
      <c r="C83" s="190"/>
      <c r="D83" s="200">
        <v>0</v>
      </c>
      <c r="E83" s="87" t="s">
        <v>1693</v>
      </c>
      <c r="F83" s="87" t="s">
        <v>5</v>
      </c>
      <c r="G83" s="44"/>
      <c r="H83" s="227">
        <v>1</v>
      </c>
      <c r="I83" s="44">
        <v>1</v>
      </c>
      <c r="J83" s="44" t="s">
        <v>1694</v>
      </c>
      <c r="K83" s="44">
        <v>4</v>
      </c>
      <c r="L83" s="44">
        <v>1</v>
      </c>
      <c r="M83" s="44">
        <v>9</v>
      </c>
      <c r="N83" s="44" t="s">
        <v>2973</v>
      </c>
      <c r="O83" s="44" t="s">
        <v>1711</v>
      </c>
      <c r="P83" s="44" t="s">
        <v>19</v>
      </c>
      <c r="Q83" s="44" t="s">
        <v>1695</v>
      </c>
      <c r="R83" s="44" t="s">
        <v>1696</v>
      </c>
      <c r="S83" s="44">
        <v>1</v>
      </c>
      <c r="T83" s="44" t="s">
        <v>1697</v>
      </c>
      <c r="U83" s="44" t="s">
        <v>2</v>
      </c>
      <c r="V83" s="44">
        <v>4</v>
      </c>
      <c r="W83" s="44" t="s">
        <v>1698</v>
      </c>
      <c r="X83" s="25">
        <v>2</v>
      </c>
      <c r="Y83" s="45"/>
      <c r="Z83" s="44"/>
      <c r="AA83" s="44">
        <v>6723000</v>
      </c>
      <c r="AB83" s="44"/>
      <c r="AC83" s="44"/>
      <c r="AD83" s="44" t="s">
        <v>1718</v>
      </c>
      <c r="AE83" s="22"/>
      <c r="AF83" s="22"/>
      <c r="AG83" s="22">
        <f t="shared" si="2"/>
        <v>7778301.7591339657</v>
      </c>
      <c r="AH83" s="22"/>
      <c r="AI83" s="22"/>
      <c r="AJ83" s="35"/>
      <c r="AK83" s="35"/>
      <c r="AL83" s="35">
        <f>AG83/$AS83</f>
        <v>42044.874373697116</v>
      </c>
      <c r="AM83" s="35"/>
      <c r="AN83" s="35"/>
      <c r="AO83" s="24">
        <v>92.375</v>
      </c>
      <c r="AP83" s="27"/>
      <c r="AQ83" s="28">
        <v>1</v>
      </c>
      <c r="AR83" s="27">
        <v>1</v>
      </c>
      <c r="AS83" s="27">
        <v>185</v>
      </c>
      <c r="AT83" s="44">
        <v>5</v>
      </c>
      <c r="AU83" s="44" t="s">
        <v>1719</v>
      </c>
      <c r="AV83" s="44" t="s">
        <v>1715</v>
      </c>
      <c r="AW83" s="44">
        <v>2005</v>
      </c>
      <c r="AX83" s="44" t="s">
        <v>1717</v>
      </c>
      <c r="AY83" s="44" t="s">
        <v>1714</v>
      </c>
      <c r="AZ83" s="78">
        <v>0.03</v>
      </c>
      <c r="BA83" s="44" t="s">
        <v>1712</v>
      </c>
      <c r="BB83" s="44" t="s">
        <v>1713</v>
      </c>
      <c r="BC83" s="44" t="s">
        <v>3</v>
      </c>
      <c r="BD83" s="44" t="s">
        <v>1716</v>
      </c>
      <c r="BE83" s="44" t="s">
        <v>1709</v>
      </c>
      <c r="BF83" s="44">
        <v>3</v>
      </c>
      <c r="BG83" s="62">
        <v>3</v>
      </c>
      <c r="BH83" s="25" t="s">
        <v>3915</v>
      </c>
      <c r="BI83" s="74">
        <v>0</v>
      </c>
      <c r="BJ83" s="75" t="s">
        <v>2000</v>
      </c>
      <c r="BK83" s="75" t="s">
        <v>2000</v>
      </c>
      <c r="BL83" s="213"/>
      <c r="BM83" s="15"/>
      <c r="BN83" s="15"/>
      <c r="BO83" s="15"/>
      <c r="BP83" s="15"/>
      <c r="BQ83" s="15"/>
      <c r="BR83" s="15"/>
    </row>
    <row r="84" spans="1:70" s="29" customFormat="1" ht="15" customHeight="1" x14ac:dyDescent="0.25">
      <c r="A84" s="25">
        <v>64</v>
      </c>
      <c r="B84" s="26"/>
      <c r="C84" s="190"/>
      <c r="D84" s="200">
        <v>0</v>
      </c>
      <c r="E84" s="57" t="s">
        <v>1693</v>
      </c>
      <c r="F84" s="57" t="s">
        <v>5</v>
      </c>
      <c r="G84" s="25"/>
      <c r="H84" s="104">
        <v>1</v>
      </c>
      <c r="I84" s="25">
        <v>1</v>
      </c>
      <c r="J84" s="25" t="s">
        <v>1694</v>
      </c>
      <c r="K84" s="44">
        <v>4</v>
      </c>
      <c r="L84" s="44">
        <v>1</v>
      </c>
      <c r="M84" s="25">
        <v>19</v>
      </c>
      <c r="N84" s="25" t="s">
        <v>2960</v>
      </c>
      <c r="O84" s="25" t="s">
        <v>791</v>
      </c>
      <c r="P84" s="25" t="s">
        <v>19</v>
      </c>
      <c r="Q84" s="25" t="s">
        <v>1695</v>
      </c>
      <c r="R84" s="25" t="s">
        <v>1696</v>
      </c>
      <c r="S84" s="44">
        <v>1</v>
      </c>
      <c r="T84" s="44" t="s">
        <v>1697</v>
      </c>
      <c r="U84" s="25" t="s">
        <v>2</v>
      </c>
      <c r="V84" s="25">
        <v>4</v>
      </c>
      <c r="W84" s="25" t="s">
        <v>1698</v>
      </c>
      <c r="X84" s="25">
        <v>2</v>
      </c>
      <c r="Y84" s="62"/>
      <c r="Z84" s="25"/>
      <c r="AA84" s="25">
        <v>6.3E-2</v>
      </c>
      <c r="AB84" s="25"/>
      <c r="AC84" s="25"/>
      <c r="AD84" s="25" t="s">
        <v>1710</v>
      </c>
      <c r="AE84" s="22"/>
      <c r="AF84" s="22"/>
      <c r="AG84" s="22">
        <f t="shared" si="2"/>
        <v>7.288903924221922E-2</v>
      </c>
      <c r="AH84" s="22"/>
      <c r="AI84" s="22"/>
      <c r="AJ84" s="35"/>
      <c r="AK84" s="35"/>
      <c r="AL84" s="35">
        <f>AG84/$AS84</f>
        <v>7.288903924221922E-2</v>
      </c>
      <c r="AM84" s="35"/>
      <c r="AN84" s="35"/>
      <c r="AO84" s="24">
        <v>92.375</v>
      </c>
      <c r="AP84" s="27"/>
      <c r="AQ84" s="28">
        <v>1</v>
      </c>
      <c r="AR84" s="28">
        <v>1</v>
      </c>
      <c r="AS84" s="28">
        <v>1</v>
      </c>
      <c r="AT84" s="25">
        <v>1</v>
      </c>
      <c r="AU84" s="25" t="s">
        <v>1706</v>
      </c>
      <c r="AV84" s="25" t="s">
        <v>1708</v>
      </c>
      <c r="AW84" s="25">
        <v>2005</v>
      </c>
      <c r="AX84" s="44" t="s">
        <v>3</v>
      </c>
      <c r="AY84" s="25" t="s">
        <v>1707</v>
      </c>
      <c r="AZ84" s="44" t="s">
        <v>3</v>
      </c>
      <c r="BA84" s="25" t="s">
        <v>1700</v>
      </c>
      <c r="BB84" s="25" t="s">
        <v>1705</v>
      </c>
      <c r="BC84" s="25"/>
      <c r="BD84" s="25" t="s">
        <v>675</v>
      </c>
      <c r="BE84" s="44" t="s">
        <v>1709</v>
      </c>
      <c r="BF84" s="44">
        <v>3</v>
      </c>
      <c r="BG84" s="62">
        <v>2</v>
      </c>
      <c r="BH84" s="25" t="s">
        <v>3916</v>
      </c>
      <c r="BI84" s="74">
        <v>0</v>
      </c>
      <c r="BJ84" s="75" t="s">
        <v>3917</v>
      </c>
      <c r="BK84" s="75" t="s">
        <v>3918</v>
      </c>
      <c r="BL84" s="213"/>
      <c r="BM84" s="15"/>
      <c r="BN84" s="15"/>
      <c r="BO84" s="15"/>
      <c r="BP84" s="15"/>
      <c r="BQ84" s="15"/>
      <c r="BR84" s="15"/>
    </row>
    <row r="85" spans="1:70" s="29" customFormat="1" ht="15" customHeight="1" x14ac:dyDescent="0.25">
      <c r="A85" s="25">
        <v>65</v>
      </c>
      <c r="B85" s="26"/>
      <c r="C85" s="190"/>
      <c r="D85" s="200">
        <v>0</v>
      </c>
      <c r="E85" s="87" t="s">
        <v>1693</v>
      </c>
      <c r="F85" s="87" t="s">
        <v>5</v>
      </c>
      <c r="G85" s="44"/>
      <c r="H85" s="227">
        <v>1</v>
      </c>
      <c r="I85" s="44">
        <v>1</v>
      </c>
      <c r="J85" s="44" t="s">
        <v>1694</v>
      </c>
      <c r="K85" s="44">
        <v>4</v>
      </c>
      <c r="L85" s="44">
        <v>1</v>
      </c>
      <c r="M85" s="44">
        <v>19</v>
      </c>
      <c r="N85" s="25" t="s">
        <v>2960</v>
      </c>
      <c r="O85" s="44" t="s">
        <v>791</v>
      </c>
      <c r="P85" s="44" t="s">
        <v>19</v>
      </c>
      <c r="Q85" s="44" t="s">
        <v>1695</v>
      </c>
      <c r="R85" s="44" t="s">
        <v>1696</v>
      </c>
      <c r="S85" s="44">
        <v>1</v>
      </c>
      <c r="T85" s="44" t="s">
        <v>1697</v>
      </c>
      <c r="U85" s="44" t="s">
        <v>2</v>
      </c>
      <c r="V85" s="44">
        <v>4</v>
      </c>
      <c r="W85" s="44" t="s">
        <v>1698</v>
      </c>
      <c r="X85" s="25">
        <v>2</v>
      </c>
      <c r="Y85" s="44"/>
      <c r="Z85" s="44"/>
      <c r="AA85" s="44">
        <v>1267105</v>
      </c>
      <c r="AB85" s="44"/>
      <c r="AC85" s="44"/>
      <c r="AD85" s="44" t="s">
        <v>3273</v>
      </c>
      <c r="AE85" s="22"/>
      <c r="AF85" s="22"/>
      <c r="AG85" s="22">
        <f t="shared" si="2"/>
        <v>1466001.0487144792</v>
      </c>
      <c r="AH85" s="22"/>
      <c r="AI85" s="22"/>
      <c r="AJ85" s="187"/>
      <c r="AK85" s="187"/>
      <c r="AL85" s="187">
        <f>AG85/108046</f>
        <v>13.568304691654287</v>
      </c>
      <c r="AM85" s="187"/>
      <c r="AN85" s="187"/>
      <c r="AO85" s="24">
        <v>92.375</v>
      </c>
      <c r="AP85" s="27"/>
      <c r="AQ85" s="28">
        <v>1</v>
      </c>
      <c r="AR85" s="28">
        <v>3</v>
      </c>
      <c r="AS85" s="27">
        <v>185</v>
      </c>
      <c r="AT85" s="44">
        <v>1</v>
      </c>
      <c r="AU85" s="44" t="s">
        <v>1706</v>
      </c>
      <c r="AV85" s="44" t="s">
        <v>1708</v>
      </c>
      <c r="AW85" s="44">
        <v>2005</v>
      </c>
      <c r="AX85" s="44" t="s">
        <v>3</v>
      </c>
      <c r="AY85" s="44" t="s">
        <v>1707</v>
      </c>
      <c r="AZ85" s="44" t="s">
        <v>3</v>
      </c>
      <c r="BA85" s="44" t="s">
        <v>1700</v>
      </c>
      <c r="BB85" s="44" t="s">
        <v>1705</v>
      </c>
      <c r="BC85" s="44"/>
      <c r="BD85" s="44" t="s">
        <v>675</v>
      </c>
      <c r="BE85" s="44" t="s">
        <v>1709</v>
      </c>
      <c r="BF85" s="44">
        <v>3</v>
      </c>
      <c r="BG85" s="62">
        <v>2</v>
      </c>
      <c r="BH85" s="25" t="s">
        <v>2000</v>
      </c>
      <c r="BI85" s="74">
        <v>0</v>
      </c>
      <c r="BJ85" s="75" t="s">
        <v>3917</v>
      </c>
      <c r="BK85" s="75" t="s">
        <v>3919</v>
      </c>
      <c r="BL85" s="213"/>
      <c r="BM85" s="15"/>
      <c r="BN85" s="15"/>
      <c r="BO85" s="15"/>
      <c r="BP85" s="15"/>
      <c r="BQ85" s="15"/>
      <c r="BR85" s="15"/>
    </row>
    <row r="86" spans="1:70" s="29" customFormat="1" ht="15" customHeight="1" x14ac:dyDescent="0.25">
      <c r="A86" s="25">
        <v>66</v>
      </c>
      <c r="B86" s="26"/>
      <c r="C86" s="190"/>
      <c r="D86" s="200">
        <v>0</v>
      </c>
      <c r="E86" s="87" t="s">
        <v>1693</v>
      </c>
      <c r="F86" s="87" t="s">
        <v>5</v>
      </c>
      <c r="G86" s="44"/>
      <c r="H86" s="227">
        <v>1</v>
      </c>
      <c r="I86" s="44">
        <v>1</v>
      </c>
      <c r="J86" s="44" t="s">
        <v>1694</v>
      </c>
      <c r="K86" s="44">
        <v>4</v>
      </c>
      <c r="L86" s="44">
        <v>1</v>
      </c>
      <c r="M86" s="44">
        <v>24</v>
      </c>
      <c r="N86" s="25">
        <v>24</v>
      </c>
      <c r="O86" s="44" t="s">
        <v>536</v>
      </c>
      <c r="P86" s="44" t="s">
        <v>19</v>
      </c>
      <c r="Q86" s="44" t="s">
        <v>1695</v>
      </c>
      <c r="R86" s="44" t="s">
        <v>1696</v>
      </c>
      <c r="S86" s="44">
        <v>1</v>
      </c>
      <c r="T86" s="44" t="s">
        <v>1697</v>
      </c>
      <c r="U86" s="44" t="s">
        <v>2</v>
      </c>
      <c r="V86" s="44">
        <v>4</v>
      </c>
      <c r="W86" s="44" t="s">
        <v>1698</v>
      </c>
      <c r="X86" s="44">
        <v>1</v>
      </c>
      <c r="Y86" s="84"/>
      <c r="Z86" s="44"/>
      <c r="AA86" s="44">
        <v>3.16</v>
      </c>
      <c r="AB86" s="44"/>
      <c r="AC86" s="44"/>
      <c r="AD86" s="44" t="s">
        <v>1699</v>
      </c>
      <c r="AE86" s="22"/>
      <c r="AF86" s="22"/>
      <c r="AG86" s="22">
        <f t="shared" si="2"/>
        <v>3.6560216508795675</v>
      </c>
      <c r="AH86" s="22"/>
      <c r="AI86" s="22"/>
      <c r="AJ86" s="35"/>
      <c r="AK86" s="35"/>
      <c r="AL86" s="35">
        <f>AG86/1.99</f>
        <v>1.83719680948722</v>
      </c>
      <c r="AM86" s="35"/>
      <c r="AN86" s="35"/>
      <c r="AO86" s="24">
        <v>92.375</v>
      </c>
      <c r="AP86" s="27"/>
      <c r="AQ86" s="28">
        <v>1</v>
      </c>
      <c r="AR86" s="28">
        <v>3</v>
      </c>
      <c r="AS86" s="28">
        <v>185</v>
      </c>
      <c r="AT86" s="44">
        <v>13</v>
      </c>
      <c r="AU86" s="44" t="s">
        <v>1702</v>
      </c>
      <c r="AV86" s="44"/>
      <c r="AW86" s="44">
        <v>2005</v>
      </c>
      <c r="AX86" s="44" t="s">
        <v>3</v>
      </c>
      <c r="AY86" s="44" t="s">
        <v>1703</v>
      </c>
      <c r="AZ86" s="44" t="s">
        <v>3</v>
      </c>
      <c r="BA86" s="44" t="s">
        <v>1700</v>
      </c>
      <c r="BB86" s="44" t="s">
        <v>1701</v>
      </c>
      <c r="BC86" s="44"/>
      <c r="BD86" s="44"/>
      <c r="BE86" s="44" t="s">
        <v>1704</v>
      </c>
      <c r="BF86" s="44">
        <v>3</v>
      </c>
      <c r="BG86" s="62">
        <v>3</v>
      </c>
      <c r="BH86" s="25" t="s">
        <v>2000</v>
      </c>
      <c r="BI86" s="74">
        <v>0</v>
      </c>
      <c r="BJ86" s="75" t="s">
        <v>3920</v>
      </c>
      <c r="BK86" s="75" t="s">
        <v>3921</v>
      </c>
      <c r="BL86" s="213"/>
      <c r="BM86" s="15"/>
      <c r="BN86" s="15"/>
      <c r="BO86" s="15"/>
      <c r="BP86" s="15"/>
      <c r="BQ86" s="15"/>
      <c r="BR86" s="15"/>
    </row>
    <row r="87" spans="1:70" s="29" customFormat="1" ht="15" customHeight="1" x14ac:dyDescent="0.25">
      <c r="A87" s="25">
        <v>67</v>
      </c>
      <c r="B87" s="21">
        <v>43</v>
      </c>
      <c r="C87" s="190"/>
      <c r="D87" s="201">
        <v>0</v>
      </c>
      <c r="E87" s="57" t="s">
        <v>745</v>
      </c>
      <c r="F87" s="57" t="s">
        <v>746</v>
      </c>
      <c r="G87" s="25" t="s">
        <v>747</v>
      </c>
      <c r="H87" s="104">
        <v>1</v>
      </c>
      <c r="I87" s="25">
        <v>1</v>
      </c>
      <c r="J87" s="25"/>
      <c r="K87" s="25" t="s">
        <v>757</v>
      </c>
      <c r="L87" s="25">
        <v>3</v>
      </c>
      <c r="M87" s="25">
        <v>11</v>
      </c>
      <c r="N87" s="25" t="s">
        <v>2980</v>
      </c>
      <c r="O87" s="25" t="s">
        <v>748</v>
      </c>
      <c r="P87" s="25" t="s">
        <v>19</v>
      </c>
      <c r="Q87" s="25" t="s">
        <v>784</v>
      </c>
      <c r="R87" s="25" t="s">
        <v>4128</v>
      </c>
      <c r="S87" s="25">
        <v>3</v>
      </c>
      <c r="T87" s="25" t="s">
        <v>749</v>
      </c>
      <c r="U87" s="25" t="s">
        <v>2</v>
      </c>
      <c r="V87" s="25">
        <v>4</v>
      </c>
      <c r="W87" s="25" t="s">
        <v>785</v>
      </c>
      <c r="X87" s="25">
        <v>2</v>
      </c>
      <c r="Y87" s="25"/>
      <c r="Z87" s="83"/>
      <c r="AA87" s="83">
        <v>6188</v>
      </c>
      <c r="AB87" s="83"/>
      <c r="AC87" s="83"/>
      <c r="AD87" s="25" t="s">
        <v>752</v>
      </c>
      <c r="AE87" s="22"/>
      <c r="AF87" s="22"/>
      <c r="AG87" s="22">
        <f t="shared" si="2"/>
        <v>7719.2004668806539</v>
      </c>
      <c r="AH87" s="22"/>
      <c r="AI87" s="22"/>
      <c r="AJ87" s="35"/>
      <c r="AK87" s="35"/>
      <c r="AL87" s="35">
        <f>AG87/$AS87</f>
        <v>7719.2004668806539</v>
      </c>
      <c r="AM87" s="35"/>
      <c r="AN87" s="35"/>
      <c r="AO87" s="24">
        <v>85.674999999999997</v>
      </c>
      <c r="AP87" s="27"/>
      <c r="AQ87" s="28">
        <v>1</v>
      </c>
      <c r="AR87" s="28">
        <v>1</v>
      </c>
      <c r="AS87" s="28">
        <v>1</v>
      </c>
      <c r="AT87" s="25">
        <v>3</v>
      </c>
      <c r="AU87" s="25" t="s">
        <v>753</v>
      </c>
      <c r="AV87" s="25" t="s">
        <v>754</v>
      </c>
      <c r="AW87" s="25">
        <v>2000</v>
      </c>
      <c r="AX87" s="25" t="s">
        <v>755</v>
      </c>
      <c r="AY87" s="25" t="s">
        <v>788</v>
      </c>
      <c r="AZ87" s="25" t="s">
        <v>756</v>
      </c>
      <c r="BA87" s="25" t="s">
        <v>786</v>
      </c>
      <c r="BB87" s="25" t="s">
        <v>787</v>
      </c>
      <c r="BC87" s="25" t="s">
        <v>751</v>
      </c>
      <c r="BD87" s="25" t="s">
        <v>751</v>
      </c>
      <c r="BE87" s="25" t="s">
        <v>760</v>
      </c>
      <c r="BF87" s="25">
        <v>3</v>
      </c>
      <c r="BG87" s="62">
        <v>3</v>
      </c>
      <c r="BH87" s="25" t="s">
        <v>2000</v>
      </c>
      <c r="BI87" s="75">
        <v>0</v>
      </c>
      <c r="BJ87" s="75" t="s">
        <v>3922</v>
      </c>
      <c r="BK87" s="75" t="s">
        <v>3923</v>
      </c>
      <c r="BL87" s="177"/>
      <c r="BM87" s="53"/>
      <c r="BN87" s="53"/>
      <c r="BO87" s="53"/>
      <c r="BP87" s="53"/>
      <c r="BQ87" s="53"/>
      <c r="BR87" s="53"/>
    </row>
    <row r="88" spans="1:70" s="29" customFormat="1" ht="15" customHeight="1" x14ac:dyDescent="0.25">
      <c r="A88" s="25">
        <v>68</v>
      </c>
      <c r="B88" s="26"/>
      <c r="C88" s="190"/>
      <c r="D88" s="201">
        <v>0</v>
      </c>
      <c r="E88" s="57" t="s">
        <v>745</v>
      </c>
      <c r="F88" s="57" t="s">
        <v>746</v>
      </c>
      <c r="G88" s="25" t="s">
        <v>747</v>
      </c>
      <c r="H88" s="104">
        <v>1</v>
      </c>
      <c r="I88" s="25">
        <v>1</v>
      </c>
      <c r="J88" s="25"/>
      <c r="K88" s="25" t="s">
        <v>757</v>
      </c>
      <c r="L88" s="25">
        <v>3</v>
      </c>
      <c r="M88" s="25">
        <v>11</v>
      </c>
      <c r="N88" s="25" t="s">
        <v>2980</v>
      </c>
      <c r="O88" s="25" t="s">
        <v>748</v>
      </c>
      <c r="P88" s="25" t="s">
        <v>19</v>
      </c>
      <c r="Q88" s="25" t="s">
        <v>784</v>
      </c>
      <c r="R88" s="25" t="s">
        <v>4128</v>
      </c>
      <c r="S88" s="25">
        <v>3</v>
      </c>
      <c r="T88" s="25" t="s">
        <v>749</v>
      </c>
      <c r="U88" s="25" t="s">
        <v>2</v>
      </c>
      <c r="V88" s="25">
        <v>4</v>
      </c>
      <c r="W88" s="25" t="s">
        <v>785</v>
      </c>
      <c r="X88" s="25">
        <v>2</v>
      </c>
      <c r="Y88" s="25"/>
      <c r="Z88" s="83"/>
      <c r="AA88" s="83">
        <v>2089</v>
      </c>
      <c r="AB88" s="83"/>
      <c r="AC88" s="83"/>
      <c r="AD88" s="25" t="s">
        <v>752</v>
      </c>
      <c r="AE88" s="22"/>
      <c r="AF88" s="22"/>
      <c r="AG88" s="22">
        <f t="shared" si="2"/>
        <v>2605.916253282755</v>
      </c>
      <c r="AH88" s="22"/>
      <c r="AI88" s="22"/>
      <c r="AJ88" s="35"/>
      <c r="AK88" s="35"/>
      <c r="AL88" s="35">
        <f>AG88/$AS88</f>
        <v>2605.916253282755</v>
      </c>
      <c r="AM88" s="35"/>
      <c r="AN88" s="35"/>
      <c r="AO88" s="24">
        <v>85.674999999999997</v>
      </c>
      <c r="AP88" s="27"/>
      <c r="AQ88" s="28">
        <v>1</v>
      </c>
      <c r="AR88" s="28">
        <v>1</v>
      </c>
      <c r="AS88" s="28">
        <v>1</v>
      </c>
      <c r="AT88" s="25">
        <v>3</v>
      </c>
      <c r="AU88" s="25" t="s">
        <v>753</v>
      </c>
      <c r="AV88" s="25" t="s">
        <v>754</v>
      </c>
      <c r="AW88" s="25">
        <v>2000</v>
      </c>
      <c r="AX88" s="25" t="s">
        <v>755</v>
      </c>
      <c r="AY88" s="25" t="s">
        <v>761</v>
      </c>
      <c r="AZ88" s="25" t="s">
        <v>756</v>
      </c>
      <c r="BA88" s="25" t="s">
        <v>786</v>
      </c>
      <c r="BB88" s="25" t="s">
        <v>758</v>
      </c>
      <c r="BC88" s="25" t="s">
        <v>751</v>
      </c>
      <c r="BD88" s="25" t="s">
        <v>751</v>
      </c>
      <c r="BE88" s="25" t="s">
        <v>760</v>
      </c>
      <c r="BF88" s="25">
        <v>3</v>
      </c>
      <c r="BG88" s="62">
        <v>3</v>
      </c>
      <c r="BH88" s="25" t="s">
        <v>2000</v>
      </c>
      <c r="BI88" s="75">
        <v>0</v>
      </c>
      <c r="BJ88" s="75" t="s">
        <v>3922</v>
      </c>
      <c r="BK88" s="75" t="s">
        <v>3923</v>
      </c>
      <c r="BL88" s="213"/>
      <c r="BM88" s="15"/>
      <c r="BN88" s="15"/>
      <c r="BO88" s="15"/>
      <c r="BP88" s="15"/>
      <c r="BQ88" s="15"/>
      <c r="BR88" s="15"/>
    </row>
    <row r="89" spans="1:70" s="29" customFormat="1" ht="15" customHeight="1" x14ac:dyDescent="0.25">
      <c r="A89" s="25">
        <v>69</v>
      </c>
      <c r="B89" s="26"/>
      <c r="C89" s="190"/>
      <c r="D89" s="201">
        <v>0</v>
      </c>
      <c r="E89" s="57" t="s">
        <v>745</v>
      </c>
      <c r="F89" s="57" t="s">
        <v>746</v>
      </c>
      <c r="G89" s="25" t="s">
        <v>747</v>
      </c>
      <c r="H89" s="104">
        <v>1</v>
      </c>
      <c r="I89" s="25">
        <v>1</v>
      </c>
      <c r="J89" s="25"/>
      <c r="K89" s="25" t="s">
        <v>757</v>
      </c>
      <c r="L89" s="25">
        <v>3</v>
      </c>
      <c r="M89" s="25">
        <v>11</v>
      </c>
      <c r="N89" s="25" t="s">
        <v>2980</v>
      </c>
      <c r="O89" s="25" t="s">
        <v>748</v>
      </c>
      <c r="P89" s="25" t="s">
        <v>19</v>
      </c>
      <c r="Q89" s="25" t="s">
        <v>759</v>
      </c>
      <c r="R89" s="25" t="s">
        <v>4129</v>
      </c>
      <c r="S89" s="25">
        <v>3</v>
      </c>
      <c r="T89" s="25" t="s">
        <v>749</v>
      </c>
      <c r="U89" s="25" t="s">
        <v>2</v>
      </c>
      <c r="V89" s="25">
        <v>4</v>
      </c>
      <c r="W89" s="25" t="s">
        <v>789</v>
      </c>
      <c r="X89" s="25">
        <v>2</v>
      </c>
      <c r="Y89" s="25"/>
      <c r="Z89" s="83"/>
      <c r="AA89" s="83">
        <v>340</v>
      </c>
      <c r="AB89" s="83"/>
      <c r="AC89" s="83"/>
      <c r="AD89" s="25" t="s">
        <v>752</v>
      </c>
      <c r="AE89" s="22"/>
      <c r="AF89" s="22"/>
      <c r="AG89" s="22">
        <f t="shared" si="2"/>
        <v>424.13189378465131</v>
      </c>
      <c r="AH89" s="22"/>
      <c r="AI89" s="22"/>
      <c r="AJ89" s="35"/>
      <c r="AK89" s="35"/>
      <c r="AL89" s="35">
        <f>AG89/$AS89</f>
        <v>424.13189378465131</v>
      </c>
      <c r="AM89" s="35"/>
      <c r="AN89" s="35"/>
      <c r="AO89" s="24">
        <v>85.674999999999997</v>
      </c>
      <c r="AP89" s="27"/>
      <c r="AQ89" s="28">
        <v>1</v>
      </c>
      <c r="AR89" s="28">
        <v>1</v>
      </c>
      <c r="AS89" s="28">
        <v>1</v>
      </c>
      <c r="AT89" s="25">
        <v>3</v>
      </c>
      <c r="AU89" s="25" t="s">
        <v>753</v>
      </c>
      <c r="AV89" s="25" t="s">
        <v>754</v>
      </c>
      <c r="AW89" s="25">
        <v>2000</v>
      </c>
      <c r="AX89" s="25" t="s">
        <v>755</v>
      </c>
      <c r="AY89" s="25" t="s">
        <v>788</v>
      </c>
      <c r="AZ89" s="25" t="s">
        <v>756</v>
      </c>
      <c r="BA89" s="25" t="s">
        <v>762</v>
      </c>
      <c r="BB89" s="25" t="s">
        <v>787</v>
      </c>
      <c r="BC89" s="25" t="s">
        <v>751</v>
      </c>
      <c r="BD89" s="25" t="s">
        <v>751</v>
      </c>
      <c r="BE89" s="25" t="s">
        <v>760</v>
      </c>
      <c r="BF89" s="25">
        <v>3</v>
      </c>
      <c r="BG89" s="62">
        <v>3</v>
      </c>
      <c r="BH89" s="25" t="s">
        <v>2000</v>
      </c>
      <c r="BI89" s="75">
        <v>0</v>
      </c>
      <c r="BJ89" s="75" t="s">
        <v>3922</v>
      </c>
      <c r="BK89" s="75" t="s">
        <v>3923</v>
      </c>
      <c r="BL89" s="177"/>
      <c r="BM89" s="15"/>
      <c r="BN89" s="15"/>
      <c r="BO89" s="15"/>
      <c r="BP89" s="15"/>
      <c r="BQ89" s="15"/>
      <c r="BR89" s="15"/>
    </row>
    <row r="90" spans="1:70" s="29" customFormat="1" ht="15" customHeight="1" x14ac:dyDescent="0.25">
      <c r="A90" s="25">
        <v>70</v>
      </c>
      <c r="B90" s="26"/>
      <c r="C90" s="190"/>
      <c r="D90" s="201">
        <v>0</v>
      </c>
      <c r="E90" s="57" t="s">
        <v>745</v>
      </c>
      <c r="F90" s="57" t="s">
        <v>746</v>
      </c>
      <c r="G90" s="25" t="s">
        <v>747</v>
      </c>
      <c r="H90" s="104">
        <v>1</v>
      </c>
      <c r="I90" s="25">
        <v>1</v>
      </c>
      <c r="J90" s="25"/>
      <c r="K90" s="25" t="s">
        <v>757</v>
      </c>
      <c r="L90" s="25">
        <v>3</v>
      </c>
      <c r="M90" s="25">
        <v>11</v>
      </c>
      <c r="N90" s="25" t="s">
        <v>2980</v>
      </c>
      <c r="O90" s="25" t="s">
        <v>748</v>
      </c>
      <c r="P90" s="25" t="s">
        <v>19</v>
      </c>
      <c r="Q90" s="25" t="s">
        <v>759</v>
      </c>
      <c r="R90" s="25" t="s">
        <v>4129</v>
      </c>
      <c r="S90" s="25">
        <v>3</v>
      </c>
      <c r="T90" s="25" t="s">
        <v>749</v>
      </c>
      <c r="U90" s="25" t="s">
        <v>2</v>
      </c>
      <c r="V90" s="25">
        <v>4</v>
      </c>
      <c r="W90" s="25" t="s">
        <v>750</v>
      </c>
      <c r="X90" s="25">
        <v>2</v>
      </c>
      <c r="Y90" s="25"/>
      <c r="Z90" s="83"/>
      <c r="AA90" s="83">
        <v>115</v>
      </c>
      <c r="AB90" s="83"/>
      <c r="AC90" s="83"/>
      <c r="AD90" s="25" t="s">
        <v>752</v>
      </c>
      <c r="AE90" s="22"/>
      <c r="AF90" s="22"/>
      <c r="AG90" s="22">
        <f t="shared" si="2"/>
        <v>143.45637583892619</v>
      </c>
      <c r="AH90" s="22"/>
      <c r="AI90" s="22"/>
      <c r="AJ90" s="35"/>
      <c r="AK90" s="35"/>
      <c r="AL90" s="35">
        <f>AG90/$AS90</f>
        <v>143.45637583892619</v>
      </c>
      <c r="AM90" s="35"/>
      <c r="AN90" s="35"/>
      <c r="AO90" s="24">
        <v>85.674999999999997</v>
      </c>
      <c r="AP90" s="27"/>
      <c r="AQ90" s="28">
        <v>1</v>
      </c>
      <c r="AR90" s="28">
        <v>1</v>
      </c>
      <c r="AS90" s="28">
        <v>1</v>
      </c>
      <c r="AT90" s="25">
        <v>3</v>
      </c>
      <c r="AU90" s="25" t="s">
        <v>753</v>
      </c>
      <c r="AV90" s="25" t="s">
        <v>754</v>
      </c>
      <c r="AW90" s="25">
        <v>2000</v>
      </c>
      <c r="AX90" s="25" t="s">
        <v>755</v>
      </c>
      <c r="AY90" s="25" t="s">
        <v>761</v>
      </c>
      <c r="AZ90" s="25" t="s">
        <v>756</v>
      </c>
      <c r="BA90" s="25" t="s">
        <v>762</v>
      </c>
      <c r="BB90" s="25" t="s">
        <v>758</v>
      </c>
      <c r="BC90" s="25" t="s">
        <v>751</v>
      </c>
      <c r="BD90" s="25" t="s">
        <v>751</v>
      </c>
      <c r="BE90" s="25" t="s">
        <v>760</v>
      </c>
      <c r="BF90" s="25">
        <v>3</v>
      </c>
      <c r="BG90" s="62">
        <v>3</v>
      </c>
      <c r="BH90" s="25" t="s">
        <v>2000</v>
      </c>
      <c r="BI90" s="75">
        <v>0</v>
      </c>
      <c r="BJ90" s="75" t="s">
        <v>3922</v>
      </c>
      <c r="BK90" s="75" t="s">
        <v>3923</v>
      </c>
      <c r="BL90" s="177"/>
      <c r="BM90" s="15"/>
      <c r="BN90" s="15"/>
      <c r="BO90" s="15"/>
      <c r="BP90" s="15"/>
      <c r="BQ90" s="15"/>
      <c r="BR90" s="15"/>
    </row>
    <row r="91" spans="1:70" s="29" customFormat="1" ht="15" customHeight="1" x14ac:dyDescent="0.25">
      <c r="A91" s="25">
        <v>73</v>
      </c>
      <c r="B91" s="21">
        <v>44</v>
      </c>
      <c r="C91" s="190"/>
      <c r="D91" s="201">
        <v>0</v>
      </c>
      <c r="E91" s="57" t="s">
        <v>1759</v>
      </c>
      <c r="F91" s="57" t="s">
        <v>5</v>
      </c>
      <c r="G91" s="25" t="s">
        <v>1174</v>
      </c>
      <c r="H91" s="104">
        <v>1</v>
      </c>
      <c r="I91" s="25">
        <v>1</v>
      </c>
      <c r="J91" s="25" t="s">
        <v>1175</v>
      </c>
      <c r="K91" s="25">
        <v>2</v>
      </c>
      <c r="L91" s="25">
        <v>1</v>
      </c>
      <c r="M91" s="25">
        <v>11</v>
      </c>
      <c r="N91" s="44" t="s">
        <v>2958</v>
      </c>
      <c r="O91" s="25" t="s">
        <v>1737</v>
      </c>
      <c r="P91" s="25" t="s">
        <v>1176</v>
      </c>
      <c r="Q91" s="25" t="s">
        <v>116</v>
      </c>
      <c r="R91" s="25" t="s">
        <v>117</v>
      </c>
      <c r="S91" s="25">
        <v>3</v>
      </c>
      <c r="T91" s="25" t="s">
        <v>1944</v>
      </c>
      <c r="U91" s="25" t="s">
        <v>2</v>
      </c>
      <c r="V91" s="44">
        <v>4</v>
      </c>
      <c r="W91" s="25" t="s">
        <v>1758</v>
      </c>
      <c r="X91" s="25">
        <v>2</v>
      </c>
      <c r="Y91" s="25"/>
      <c r="Z91" s="25"/>
      <c r="AA91" s="25">
        <v>250000</v>
      </c>
      <c r="AB91" s="25"/>
      <c r="AC91" s="25"/>
      <c r="AD91" s="25" t="s">
        <v>957</v>
      </c>
      <c r="AE91" s="22"/>
      <c r="AF91" s="22"/>
      <c r="AG91" s="22">
        <f t="shared" si="2"/>
        <v>347071.8770296601</v>
      </c>
      <c r="AH91" s="22"/>
      <c r="AI91" s="22"/>
      <c r="AJ91" s="35"/>
      <c r="AK91" s="35"/>
      <c r="AL91" s="35">
        <f>AG91/AS91</f>
        <v>28.448514510627877</v>
      </c>
      <c r="AM91" s="35"/>
      <c r="AN91" s="35"/>
      <c r="AO91" s="24">
        <v>76.983333333333334</v>
      </c>
      <c r="AP91" s="27"/>
      <c r="AQ91" s="28">
        <v>1</v>
      </c>
      <c r="AR91" s="28">
        <v>6</v>
      </c>
      <c r="AS91" s="28">
        <v>12200</v>
      </c>
      <c r="AT91" s="25">
        <v>3</v>
      </c>
      <c r="AU91" s="25" t="s">
        <v>1177</v>
      </c>
      <c r="AV91" s="25" t="s">
        <v>1178</v>
      </c>
      <c r="AW91" s="25">
        <v>1993</v>
      </c>
      <c r="AX91" s="25" t="s">
        <v>1934</v>
      </c>
      <c r="AY91" s="25" t="s">
        <v>1935</v>
      </c>
      <c r="AZ91" s="25" t="s">
        <v>119</v>
      </c>
      <c r="BA91" s="25" t="s">
        <v>118</v>
      </c>
      <c r="BB91" s="25" t="s">
        <v>3</v>
      </c>
      <c r="BC91" s="25" t="s">
        <v>3</v>
      </c>
      <c r="BD91" s="25" t="s">
        <v>25</v>
      </c>
      <c r="BE91" s="25" t="s">
        <v>1179</v>
      </c>
      <c r="BF91" s="44">
        <v>3</v>
      </c>
      <c r="BG91" s="62">
        <v>3</v>
      </c>
      <c r="BH91" s="25" t="s">
        <v>2000</v>
      </c>
      <c r="BI91" s="75">
        <v>0</v>
      </c>
      <c r="BJ91" s="75" t="s">
        <v>3922</v>
      </c>
      <c r="BK91" s="75" t="s">
        <v>3924</v>
      </c>
      <c r="BL91" s="177"/>
      <c r="BM91" s="15"/>
      <c r="BN91" s="15"/>
      <c r="BO91" s="15"/>
      <c r="BP91" s="15"/>
      <c r="BQ91" s="15"/>
      <c r="BR91" s="15"/>
    </row>
    <row r="92" spans="1:70" s="29" customFormat="1" ht="15" customHeight="1" x14ac:dyDescent="0.25">
      <c r="A92" s="25">
        <v>74</v>
      </c>
      <c r="B92" s="21">
        <v>45</v>
      </c>
      <c r="C92" s="190"/>
      <c r="D92" s="201">
        <v>0</v>
      </c>
      <c r="E92" s="57" t="s">
        <v>1759</v>
      </c>
      <c r="F92" s="57" t="s">
        <v>5</v>
      </c>
      <c r="G92" s="25" t="s">
        <v>1174</v>
      </c>
      <c r="H92" s="104">
        <v>1</v>
      </c>
      <c r="I92" s="25">
        <v>1</v>
      </c>
      <c r="J92" s="25" t="s">
        <v>1175</v>
      </c>
      <c r="K92" s="25">
        <v>2</v>
      </c>
      <c r="L92" s="25">
        <v>1</v>
      </c>
      <c r="M92" s="25">
        <v>11</v>
      </c>
      <c r="N92" s="44" t="s">
        <v>2958</v>
      </c>
      <c r="O92" s="25" t="s">
        <v>1738</v>
      </c>
      <c r="P92" s="25" t="s">
        <v>55</v>
      </c>
      <c r="Q92" s="25" t="s">
        <v>120</v>
      </c>
      <c r="R92" s="25" t="s">
        <v>121</v>
      </c>
      <c r="S92" s="25">
        <v>3</v>
      </c>
      <c r="T92" s="25" t="s">
        <v>1944</v>
      </c>
      <c r="U92" s="25" t="s">
        <v>2</v>
      </c>
      <c r="V92" s="25">
        <v>4</v>
      </c>
      <c r="W92" s="25" t="s">
        <v>1180</v>
      </c>
      <c r="X92" s="25">
        <v>2</v>
      </c>
      <c r="Y92" s="25"/>
      <c r="Z92" s="25"/>
      <c r="AA92" s="25">
        <v>54000000</v>
      </c>
      <c r="AB92" s="25"/>
      <c r="AC92" s="25"/>
      <c r="AD92" s="25" t="s">
        <v>957</v>
      </c>
      <c r="AE92" s="22"/>
      <c r="AF92" s="22"/>
      <c r="AG92" s="22">
        <f t="shared" si="2"/>
        <v>74967525.438406572</v>
      </c>
      <c r="AH92" s="22"/>
      <c r="AI92" s="22"/>
      <c r="AJ92" s="35"/>
      <c r="AK92" s="35"/>
      <c r="AL92" s="35">
        <f>AG92/AS92</f>
        <v>4.9978350292271045</v>
      </c>
      <c r="AM92" s="35"/>
      <c r="AN92" s="35"/>
      <c r="AO92" s="24">
        <v>76.983333333333334</v>
      </c>
      <c r="AP92" s="27"/>
      <c r="AQ92" s="28">
        <v>1</v>
      </c>
      <c r="AR92" s="28">
        <v>6</v>
      </c>
      <c r="AS92" s="28">
        <v>15000000</v>
      </c>
      <c r="AT92" s="25">
        <v>3</v>
      </c>
      <c r="AU92" s="25" t="s">
        <v>1177</v>
      </c>
      <c r="AV92" s="25" t="s">
        <v>1178</v>
      </c>
      <c r="AW92" s="25">
        <v>1993</v>
      </c>
      <c r="AX92" s="25" t="s">
        <v>1934</v>
      </c>
      <c r="AY92" s="25" t="s">
        <v>1935</v>
      </c>
      <c r="AZ92" s="25" t="s">
        <v>119</v>
      </c>
      <c r="BA92" s="25" t="s">
        <v>1181</v>
      </c>
      <c r="BB92" s="25" t="s">
        <v>3</v>
      </c>
      <c r="BC92" s="25" t="s">
        <v>3</v>
      </c>
      <c r="BD92" s="25" t="s">
        <v>25</v>
      </c>
      <c r="BE92" s="25" t="s">
        <v>1179</v>
      </c>
      <c r="BF92" s="44">
        <v>3</v>
      </c>
      <c r="BG92" s="62">
        <v>3</v>
      </c>
      <c r="BH92" s="25" t="s">
        <v>2000</v>
      </c>
      <c r="BI92" s="75">
        <v>0</v>
      </c>
      <c r="BJ92" s="75" t="s">
        <v>3922</v>
      </c>
      <c r="BK92" s="75" t="s">
        <v>3924</v>
      </c>
      <c r="BL92" s="238"/>
      <c r="BM92" s="15"/>
      <c r="BN92" s="15"/>
      <c r="BO92" s="15"/>
      <c r="BP92" s="15"/>
      <c r="BQ92" s="15"/>
      <c r="BR92" s="15"/>
    </row>
    <row r="93" spans="1:70" s="29" customFormat="1" ht="15" customHeight="1" x14ac:dyDescent="0.25">
      <c r="A93" s="25">
        <v>71</v>
      </c>
      <c r="B93" s="26"/>
      <c r="C93" s="190"/>
      <c r="D93" s="201">
        <v>0</v>
      </c>
      <c r="E93" s="57" t="s">
        <v>1759</v>
      </c>
      <c r="F93" s="57" t="s">
        <v>5</v>
      </c>
      <c r="G93" s="25" t="s">
        <v>1174</v>
      </c>
      <c r="H93" s="104">
        <v>1</v>
      </c>
      <c r="I93" s="25">
        <v>1</v>
      </c>
      <c r="J93" s="25" t="s">
        <v>1175</v>
      </c>
      <c r="K93" s="25">
        <v>2</v>
      </c>
      <c r="L93" s="25">
        <v>1</v>
      </c>
      <c r="M93" s="25">
        <v>11</v>
      </c>
      <c r="N93" s="44" t="s">
        <v>2958</v>
      </c>
      <c r="O93" s="25" t="s">
        <v>1737</v>
      </c>
      <c r="P93" s="25" t="s">
        <v>1176</v>
      </c>
      <c r="Q93" s="25" t="s">
        <v>116</v>
      </c>
      <c r="R93" s="25" t="s">
        <v>117</v>
      </c>
      <c r="S93" s="25">
        <v>3</v>
      </c>
      <c r="T93" s="25" t="s">
        <v>1944</v>
      </c>
      <c r="U93" s="25" t="s">
        <v>2</v>
      </c>
      <c r="V93" s="44">
        <v>4</v>
      </c>
      <c r="W93" s="25" t="s">
        <v>1758</v>
      </c>
      <c r="X93" s="25">
        <v>2</v>
      </c>
      <c r="Y93" s="25"/>
      <c r="Z93" s="25"/>
      <c r="AA93" s="25">
        <v>12000</v>
      </c>
      <c r="AB93" s="25"/>
      <c r="AC93" s="25"/>
      <c r="AD93" s="25" t="s">
        <v>956</v>
      </c>
      <c r="AE93" s="22"/>
      <c r="AF93" s="22"/>
      <c r="AG93" s="22">
        <f t="shared" si="2"/>
        <v>16659.450097423683</v>
      </c>
      <c r="AH93" s="22"/>
      <c r="AI93" s="22"/>
      <c r="AJ93" s="35"/>
      <c r="AK93" s="35"/>
      <c r="AL93" s="35">
        <f>AG93/$AS93</f>
        <v>1.3655286965101381</v>
      </c>
      <c r="AM93" s="35"/>
      <c r="AN93" s="35"/>
      <c r="AO93" s="24">
        <v>76.983333333333334</v>
      </c>
      <c r="AP93" s="27"/>
      <c r="AQ93" s="28">
        <v>1</v>
      </c>
      <c r="AR93" s="28">
        <v>1</v>
      </c>
      <c r="AS93" s="28">
        <v>12200</v>
      </c>
      <c r="AT93" s="25">
        <v>3</v>
      </c>
      <c r="AU93" s="25" t="s">
        <v>1177</v>
      </c>
      <c r="AV93" s="25" t="s">
        <v>1178</v>
      </c>
      <c r="AW93" s="25">
        <v>1993</v>
      </c>
      <c r="AX93" s="25" t="s">
        <v>1934</v>
      </c>
      <c r="AY93" s="25" t="s">
        <v>1935</v>
      </c>
      <c r="AZ93" s="25" t="s">
        <v>119</v>
      </c>
      <c r="BA93" s="25" t="s">
        <v>118</v>
      </c>
      <c r="BB93" s="25" t="s">
        <v>3</v>
      </c>
      <c r="BC93" s="25" t="s">
        <v>3</v>
      </c>
      <c r="BD93" s="25" t="s">
        <v>25</v>
      </c>
      <c r="BE93" s="25" t="s">
        <v>1179</v>
      </c>
      <c r="BF93" s="44">
        <v>3</v>
      </c>
      <c r="BG93" s="62">
        <v>3</v>
      </c>
      <c r="BH93" s="25" t="s">
        <v>2000</v>
      </c>
      <c r="BI93" s="75">
        <v>0</v>
      </c>
      <c r="BJ93" s="75" t="s">
        <v>3922</v>
      </c>
      <c r="BK93" s="75" t="s">
        <v>3899</v>
      </c>
      <c r="BL93" s="213"/>
      <c r="BM93" s="15"/>
      <c r="BN93" s="15"/>
      <c r="BO93" s="15"/>
      <c r="BP93" s="15"/>
      <c r="BQ93" s="15"/>
      <c r="BR93" s="15"/>
    </row>
    <row r="94" spans="1:70" s="29" customFormat="1" ht="15" customHeight="1" x14ac:dyDescent="0.25">
      <c r="A94" s="25">
        <v>72</v>
      </c>
      <c r="B94" s="26"/>
      <c r="C94" s="190"/>
      <c r="D94" s="201">
        <v>0</v>
      </c>
      <c r="E94" s="57" t="s">
        <v>1759</v>
      </c>
      <c r="F94" s="57" t="s">
        <v>5</v>
      </c>
      <c r="G94" s="25" t="s">
        <v>1174</v>
      </c>
      <c r="H94" s="104">
        <v>1</v>
      </c>
      <c r="I94" s="25">
        <v>1</v>
      </c>
      <c r="J94" s="25" t="s">
        <v>1175</v>
      </c>
      <c r="K94" s="25">
        <v>2</v>
      </c>
      <c r="L94" s="25">
        <v>1</v>
      </c>
      <c r="M94" s="25">
        <v>11</v>
      </c>
      <c r="N94" s="44" t="s">
        <v>2958</v>
      </c>
      <c r="O94" s="25" t="s">
        <v>1738</v>
      </c>
      <c r="P94" s="25" t="s">
        <v>55</v>
      </c>
      <c r="Q94" s="25" t="s">
        <v>120</v>
      </c>
      <c r="R94" s="25" t="s">
        <v>121</v>
      </c>
      <c r="S94" s="25">
        <v>3</v>
      </c>
      <c r="T94" s="25" t="s">
        <v>1944</v>
      </c>
      <c r="U94" s="25" t="s">
        <v>2</v>
      </c>
      <c r="V94" s="25">
        <v>4</v>
      </c>
      <c r="W94" s="25" t="s">
        <v>1180</v>
      </c>
      <c r="X94" s="25">
        <v>2</v>
      </c>
      <c r="Y94" s="25"/>
      <c r="Z94" s="25"/>
      <c r="AA94" s="25">
        <v>8700000</v>
      </c>
      <c r="AB94" s="25"/>
      <c r="AC94" s="25"/>
      <c r="AD94" s="25" t="s">
        <v>956</v>
      </c>
      <c r="AE94" s="22"/>
      <c r="AF94" s="22"/>
      <c r="AG94" s="22">
        <f t="shared" si="2"/>
        <v>12078101.320632171</v>
      </c>
      <c r="AH94" s="22"/>
      <c r="AI94" s="22"/>
      <c r="AJ94" s="35"/>
      <c r="AK94" s="35"/>
      <c r="AL94" s="35">
        <f>AG94/$AS94</f>
        <v>0.80520675470881142</v>
      </c>
      <c r="AM94" s="35"/>
      <c r="AN94" s="35"/>
      <c r="AO94" s="24">
        <v>76.983333333333334</v>
      </c>
      <c r="AP94" s="27"/>
      <c r="AQ94" s="28">
        <v>1</v>
      </c>
      <c r="AR94" s="28">
        <v>1</v>
      </c>
      <c r="AS94" s="28">
        <v>15000000</v>
      </c>
      <c r="AT94" s="25">
        <v>3</v>
      </c>
      <c r="AU94" s="25" t="s">
        <v>1177</v>
      </c>
      <c r="AV94" s="25" t="s">
        <v>1178</v>
      </c>
      <c r="AW94" s="25">
        <v>1993</v>
      </c>
      <c r="AX94" s="25" t="s">
        <v>1934</v>
      </c>
      <c r="AY94" s="25" t="s">
        <v>1935</v>
      </c>
      <c r="AZ94" s="25" t="s">
        <v>119</v>
      </c>
      <c r="BA94" s="25" t="s">
        <v>118</v>
      </c>
      <c r="BB94" s="25" t="s">
        <v>3</v>
      </c>
      <c r="BC94" s="25" t="s">
        <v>3</v>
      </c>
      <c r="BD94" s="25" t="s">
        <v>25</v>
      </c>
      <c r="BE94" s="25" t="s">
        <v>1179</v>
      </c>
      <c r="BF94" s="44">
        <v>3</v>
      </c>
      <c r="BG94" s="62">
        <v>3</v>
      </c>
      <c r="BH94" s="25" t="s">
        <v>2000</v>
      </c>
      <c r="BI94" s="75">
        <v>0</v>
      </c>
      <c r="BJ94" s="75" t="s">
        <v>3922</v>
      </c>
      <c r="BK94" s="75" t="s">
        <v>3899</v>
      </c>
      <c r="BL94" s="213"/>
      <c r="BM94" s="15"/>
      <c r="BN94" s="15"/>
      <c r="BO94" s="15"/>
      <c r="BP94" s="15"/>
      <c r="BQ94" s="15"/>
      <c r="BR94" s="15"/>
    </row>
    <row r="95" spans="1:70" s="29" customFormat="1" ht="15" customHeight="1" x14ac:dyDescent="0.25">
      <c r="A95" s="25">
        <v>75</v>
      </c>
      <c r="B95" s="21">
        <v>46</v>
      </c>
      <c r="C95" s="194" t="s">
        <v>339</v>
      </c>
      <c r="D95" s="201">
        <v>0</v>
      </c>
      <c r="E95" s="57" t="s">
        <v>342</v>
      </c>
      <c r="F95" s="64" t="s">
        <v>289</v>
      </c>
      <c r="G95" s="25"/>
      <c r="H95" s="228">
        <v>0</v>
      </c>
      <c r="I95" s="25" t="s">
        <v>640</v>
      </c>
      <c r="J95" s="25"/>
      <c r="K95" s="25">
        <v>3</v>
      </c>
      <c r="L95" s="25">
        <v>1</v>
      </c>
      <c r="M95" s="25"/>
      <c r="N95" s="25"/>
      <c r="O95" s="25"/>
      <c r="P95" s="25"/>
      <c r="Q95" s="25"/>
      <c r="R95" s="25"/>
      <c r="S95" s="25"/>
      <c r="T95" s="25"/>
      <c r="U95" s="25"/>
      <c r="V95" s="25"/>
      <c r="W95" s="25"/>
      <c r="X95" s="25"/>
      <c r="Y95" s="71"/>
      <c r="Z95" s="71"/>
      <c r="AA95" s="71"/>
      <c r="AB95" s="71"/>
      <c r="AC95" s="71"/>
      <c r="AD95" s="25"/>
      <c r="AE95" s="22"/>
      <c r="AF95" s="22"/>
      <c r="AG95" s="22"/>
      <c r="AH95" s="22"/>
      <c r="AI95" s="22"/>
      <c r="AJ95" s="107"/>
      <c r="AK95" s="107"/>
      <c r="AL95" s="107"/>
      <c r="AM95" s="107"/>
      <c r="AN95" s="107"/>
      <c r="AO95" s="48"/>
      <c r="AP95" s="27"/>
      <c r="AQ95" s="27">
        <v>1</v>
      </c>
      <c r="AR95" s="28"/>
      <c r="AS95" s="28" t="s">
        <v>751</v>
      </c>
      <c r="AT95" s="25"/>
      <c r="AU95" s="25"/>
      <c r="AV95" s="25"/>
      <c r="AW95" s="25"/>
      <c r="AX95" s="25"/>
      <c r="AY95" s="25"/>
      <c r="AZ95" s="25"/>
      <c r="BA95" s="25"/>
      <c r="BB95" s="25"/>
      <c r="BC95" s="25"/>
      <c r="BD95" s="25"/>
      <c r="BE95" s="25"/>
      <c r="BF95" s="25"/>
      <c r="BG95" s="25" t="s">
        <v>2000</v>
      </c>
      <c r="BH95" s="25" t="s">
        <v>2000</v>
      </c>
      <c r="BI95" s="75" t="s">
        <v>2000</v>
      </c>
      <c r="BJ95" s="75" t="s">
        <v>2000</v>
      </c>
      <c r="BK95" s="75" t="s">
        <v>2000</v>
      </c>
      <c r="BL95" s="213"/>
      <c r="BM95" s="238"/>
      <c r="BN95" s="238"/>
      <c r="BO95" s="238"/>
      <c r="BP95" s="238"/>
      <c r="BQ95" s="238"/>
      <c r="BR95" s="238"/>
    </row>
    <row r="96" spans="1:70" s="29" customFormat="1" ht="15" customHeight="1" x14ac:dyDescent="0.25">
      <c r="A96" s="25">
        <v>76</v>
      </c>
      <c r="B96" s="21">
        <v>47</v>
      </c>
      <c r="C96" s="190" t="s">
        <v>800</v>
      </c>
      <c r="D96" s="200">
        <v>0</v>
      </c>
      <c r="E96" s="57" t="s">
        <v>799</v>
      </c>
      <c r="F96" s="57" t="s">
        <v>289</v>
      </c>
      <c r="G96" s="25"/>
      <c r="H96" s="104">
        <v>1</v>
      </c>
      <c r="I96" s="25" t="s">
        <v>4105</v>
      </c>
      <c r="J96" s="25"/>
      <c r="K96" s="25">
        <v>1</v>
      </c>
      <c r="L96" s="25">
        <v>1</v>
      </c>
      <c r="M96" s="25">
        <v>3</v>
      </c>
      <c r="N96" s="25" t="s">
        <v>2979</v>
      </c>
      <c r="O96" s="25" t="s">
        <v>166</v>
      </c>
      <c r="P96" s="25" t="s">
        <v>19</v>
      </c>
      <c r="Q96" s="25" t="s">
        <v>544</v>
      </c>
      <c r="R96" s="25"/>
      <c r="S96" s="25">
        <v>5</v>
      </c>
      <c r="T96" s="25" t="s">
        <v>18</v>
      </c>
      <c r="U96" s="25" t="s">
        <v>10</v>
      </c>
      <c r="V96" s="25">
        <v>8</v>
      </c>
      <c r="W96" s="25"/>
      <c r="X96" s="25">
        <v>1</v>
      </c>
      <c r="Y96" s="25"/>
      <c r="Z96" s="83"/>
      <c r="AA96" s="83">
        <v>951000000</v>
      </c>
      <c r="AB96" s="83"/>
      <c r="AC96" s="83"/>
      <c r="AD96" s="25" t="s">
        <v>794</v>
      </c>
      <c r="AE96" s="22"/>
      <c r="AF96" s="22"/>
      <c r="AG96" s="22">
        <f>(AA96*(106.875/AO96))/$AQ96</f>
        <v>995720058.7803086</v>
      </c>
      <c r="AH96" s="22"/>
      <c r="AI96" s="22"/>
      <c r="AJ96" s="35"/>
      <c r="AK96" s="35"/>
      <c r="AL96" s="35"/>
      <c r="AM96" s="35"/>
      <c r="AN96" s="35"/>
      <c r="AO96" s="24">
        <v>102.075</v>
      </c>
      <c r="AP96" s="27"/>
      <c r="AQ96" s="27">
        <v>1</v>
      </c>
      <c r="AR96" s="47">
        <v>6</v>
      </c>
      <c r="AS96" s="47" t="s">
        <v>751</v>
      </c>
      <c r="AT96" s="25">
        <v>9</v>
      </c>
      <c r="AU96" s="25" t="s">
        <v>945</v>
      </c>
      <c r="AV96" s="25"/>
      <c r="AW96" s="25">
        <v>2011</v>
      </c>
      <c r="AX96" s="25" t="s">
        <v>2</v>
      </c>
      <c r="AY96" s="25"/>
      <c r="AZ96" s="25"/>
      <c r="BA96" s="25"/>
      <c r="BB96" s="25"/>
      <c r="BC96" s="25"/>
      <c r="BD96" s="25"/>
      <c r="BE96" s="25"/>
      <c r="BF96" s="25"/>
      <c r="BG96" s="62">
        <v>3</v>
      </c>
      <c r="BH96" s="25" t="s">
        <v>2000</v>
      </c>
      <c r="BI96" s="74">
        <v>0</v>
      </c>
      <c r="BJ96" s="75" t="s">
        <v>3925</v>
      </c>
      <c r="BK96" s="75" t="s">
        <v>3926</v>
      </c>
      <c r="BL96" s="213"/>
      <c r="BM96" s="238"/>
      <c r="BN96" s="238"/>
      <c r="BO96" s="238"/>
      <c r="BP96" s="238"/>
      <c r="BQ96" s="238"/>
      <c r="BR96" s="238"/>
    </row>
    <row r="97" spans="1:70" s="29" customFormat="1" ht="15" customHeight="1" x14ac:dyDescent="0.25">
      <c r="A97" s="25">
        <v>77</v>
      </c>
      <c r="B97" s="21">
        <v>48</v>
      </c>
      <c r="C97" s="190" t="s">
        <v>351</v>
      </c>
      <c r="D97" s="201">
        <v>0</v>
      </c>
      <c r="E97" s="57" t="s">
        <v>361</v>
      </c>
      <c r="F97" s="57" t="s">
        <v>289</v>
      </c>
      <c r="G97" s="25"/>
      <c r="H97" s="104">
        <v>0</v>
      </c>
      <c r="I97" s="25" t="s">
        <v>618</v>
      </c>
      <c r="J97" s="25"/>
      <c r="K97" s="25">
        <v>1</v>
      </c>
      <c r="L97" s="25">
        <v>2</v>
      </c>
      <c r="M97" s="25"/>
      <c r="N97" s="25"/>
      <c r="O97" s="25"/>
      <c r="P97" s="25"/>
      <c r="Q97" s="25"/>
      <c r="R97" s="25"/>
      <c r="S97" s="25"/>
      <c r="T97" s="25"/>
      <c r="U97" s="25"/>
      <c r="V97" s="25"/>
      <c r="W97" s="25"/>
      <c r="X97" s="25"/>
      <c r="Y97" s="25"/>
      <c r="Z97" s="83"/>
      <c r="AA97" s="83"/>
      <c r="AB97" s="83"/>
      <c r="AC97" s="83"/>
      <c r="AD97" s="25"/>
      <c r="AE97" s="22"/>
      <c r="AF97" s="22"/>
      <c r="AG97" s="22"/>
      <c r="AH97" s="22"/>
      <c r="AI97" s="22"/>
      <c r="AJ97" s="35"/>
      <c r="AK97" s="35"/>
      <c r="AL97" s="35"/>
      <c r="AM97" s="35"/>
      <c r="AN97" s="35"/>
      <c r="AO97" s="48"/>
      <c r="AP97" s="27"/>
      <c r="AQ97" s="27">
        <v>1</v>
      </c>
      <c r="AR97" s="28"/>
      <c r="AS97" s="28" t="s">
        <v>751</v>
      </c>
      <c r="AT97" s="25"/>
      <c r="AU97" s="25"/>
      <c r="AV97" s="25"/>
      <c r="AW97" s="25"/>
      <c r="AX97" s="25"/>
      <c r="AY97" s="25"/>
      <c r="AZ97" s="25"/>
      <c r="BA97" s="25"/>
      <c r="BB97" s="25"/>
      <c r="BC97" s="25"/>
      <c r="BD97" s="25"/>
      <c r="BE97" s="25"/>
      <c r="BF97" s="25"/>
      <c r="BG97" s="25" t="s">
        <v>2000</v>
      </c>
      <c r="BH97" s="25" t="s">
        <v>2000</v>
      </c>
      <c r="BI97" s="75" t="s">
        <v>2000</v>
      </c>
      <c r="BJ97" s="75" t="s">
        <v>2000</v>
      </c>
      <c r="BK97" s="75" t="s">
        <v>2000</v>
      </c>
      <c r="BL97" s="213"/>
      <c r="BM97" s="221"/>
      <c r="BN97" s="221"/>
      <c r="BO97" s="221"/>
      <c r="BP97" s="221"/>
      <c r="BQ97" s="221"/>
      <c r="BR97" s="221"/>
    </row>
    <row r="98" spans="1:70" s="29" customFormat="1" ht="15" customHeight="1" x14ac:dyDescent="0.25">
      <c r="A98" s="25">
        <v>78</v>
      </c>
      <c r="B98" s="21">
        <v>49</v>
      </c>
      <c r="C98" s="190" t="s">
        <v>351</v>
      </c>
      <c r="D98" s="201">
        <v>0</v>
      </c>
      <c r="E98" s="87" t="s">
        <v>362</v>
      </c>
      <c r="F98" s="87" t="s">
        <v>289</v>
      </c>
      <c r="G98" s="25"/>
      <c r="H98" s="104">
        <v>0</v>
      </c>
      <c r="I98" s="25" t="s">
        <v>619</v>
      </c>
      <c r="J98" s="25"/>
      <c r="K98" s="25">
        <v>3</v>
      </c>
      <c r="L98" s="25">
        <v>3</v>
      </c>
      <c r="M98" s="25"/>
      <c r="N98" s="25"/>
      <c r="O98" s="25"/>
      <c r="P98" s="25"/>
      <c r="Q98" s="25"/>
      <c r="R98" s="25"/>
      <c r="S98" s="25"/>
      <c r="T98" s="25"/>
      <c r="U98" s="25"/>
      <c r="V98" s="25"/>
      <c r="W98" s="25"/>
      <c r="X98" s="25"/>
      <c r="Y98" s="44"/>
      <c r="Z98" s="83"/>
      <c r="AA98" s="83"/>
      <c r="AB98" s="83"/>
      <c r="AC98" s="83"/>
      <c r="AD98" s="25"/>
      <c r="AE98" s="22"/>
      <c r="AF98" s="22"/>
      <c r="AG98" s="22"/>
      <c r="AH98" s="22"/>
      <c r="AI98" s="22"/>
      <c r="AJ98" s="35"/>
      <c r="AK98" s="35"/>
      <c r="AL98" s="35"/>
      <c r="AM98" s="35"/>
      <c r="AN98" s="35"/>
      <c r="AO98" s="48"/>
      <c r="AP98" s="27"/>
      <c r="AQ98" s="27">
        <v>1</v>
      </c>
      <c r="AR98" s="28"/>
      <c r="AS98" s="28" t="s">
        <v>751</v>
      </c>
      <c r="AT98" s="25"/>
      <c r="AU98" s="25"/>
      <c r="AV98" s="25"/>
      <c r="AW98" s="25"/>
      <c r="AX98" s="25"/>
      <c r="AY98" s="25"/>
      <c r="AZ98" s="25"/>
      <c r="BA98" s="25"/>
      <c r="BB98" s="25"/>
      <c r="BC98" s="25"/>
      <c r="BD98" s="25"/>
      <c r="BE98" s="25"/>
      <c r="BF98" s="25"/>
      <c r="BG98" s="25" t="s">
        <v>2000</v>
      </c>
      <c r="BH98" s="25" t="s">
        <v>2000</v>
      </c>
      <c r="BI98" s="75" t="s">
        <v>2000</v>
      </c>
      <c r="BJ98" s="75" t="s">
        <v>2000</v>
      </c>
      <c r="BK98" s="75" t="s">
        <v>2000</v>
      </c>
      <c r="BL98" s="213"/>
      <c r="BM98" s="213"/>
      <c r="BN98" s="213"/>
      <c r="BO98" s="213"/>
      <c r="BP98" s="213"/>
      <c r="BQ98" s="213"/>
      <c r="BR98" s="213"/>
    </row>
    <row r="99" spans="1:70" s="29" customFormat="1" ht="15" customHeight="1" x14ac:dyDescent="0.25">
      <c r="A99" s="25">
        <v>79</v>
      </c>
      <c r="B99" s="21">
        <v>50</v>
      </c>
      <c r="C99" s="190" t="s">
        <v>381</v>
      </c>
      <c r="D99" s="201">
        <v>0</v>
      </c>
      <c r="E99" s="57" t="s">
        <v>385</v>
      </c>
      <c r="F99" s="57" t="s">
        <v>289</v>
      </c>
      <c r="G99" s="25"/>
      <c r="H99" s="104">
        <v>0</v>
      </c>
      <c r="I99" s="25" t="s">
        <v>640</v>
      </c>
      <c r="J99" s="25"/>
      <c r="K99" s="25">
        <v>4</v>
      </c>
      <c r="L99" s="25">
        <v>1</v>
      </c>
      <c r="M99" s="25"/>
      <c r="N99" s="25"/>
      <c r="O99" s="25"/>
      <c r="P99" s="25"/>
      <c r="Q99" s="25"/>
      <c r="R99" s="25"/>
      <c r="S99" s="25"/>
      <c r="T99" s="25"/>
      <c r="U99" s="25"/>
      <c r="V99" s="25"/>
      <c r="W99" s="25"/>
      <c r="X99" s="25"/>
      <c r="Y99" s="25"/>
      <c r="Z99" s="83"/>
      <c r="AA99" s="83"/>
      <c r="AB99" s="83"/>
      <c r="AC99" s="83"/>
      <c r="AD99" s="25"/>
      <c r="AE99" s="22"/>
      <c r="AF99" s="22"/>
      <c r="AG99" s="22"/>
      <c r="AH99" s="22"/>
      <c r="AI99" s="22"/>
      <c r="AJ99" s="35"/>
      <c r="AK99" s="35"/>
      <c r="AL99" s="35"/>
      <c r="AM99" s="35"/>
      <c r="AN99" s="35"/>
      <c r="AO99" s="48"/>
      <c r="AP99" s="27"/>
      <c r="AQ99" s="27">
        <v>1</v>
      </c>
      <c r="AR99" s="28"/>
      <c r="AS99" s="28" t="s">
        <v>751</v>
      </c>
      <c r="AT99" s="25"/>
      <c r="AU99" s="25"/>
      <c r="AV99" s="25"/>
      <c r="AW99" s="25"/>
      <c r="AX99" s="25"/>
      <c r="AY99" s="25"/>
      <c r="AZ99" s="25"/>
      <c r="BA99" s="25"/>
      <c r="BB99" s="25"/>
      <c r="BC99" s="25"/>
      <c r="BD99" s="25"/>
      <c r="BE99" s="25"/>
      <c r="BF99" s="25"/>
      <c r="BG99" s="25" t="s">
        <v>2000</v>
      </c>
      <c r="BH99" s="25" t="s">
        <v>2000</v>
      </c>
      <c r="BI99" s="75" t="s">
        <v>2000</v>
      </c>
      <c r="BJ99" s="75" t="s">
        <v>2000</v>
      </c>
      <c r="BK99" s="75" t="s">
        <v>2000</v>
      </c>
      <c r="BL99" s="213"/>
      <c r="BM99" s="221"/>
      <c r="BN99" s="221"/>
      <c r="BO99" s="221"/>
      <c r="BP99" s="221"/>
      <c r="BQ99" s="221"/>
      <c r="BR99" s="221"/>
    </row>
    <row r="100" spans="1:70" s="29" customFormat="1" ht="15" customHeight="1" x14ac:dyDescent="0.25">
      <c r="A100" s="25">
        <v>80</v>
      </c>
      <c r="B100" s="21">
        <v>51</v>
      </c>
      <c r="C100" s="190" t="s">
        <v>351</v>
      </c>
      <c r="D100" s="200">
        <v>0</v>
      </c>
      <c r="E100" s="57" t="s">
        <v>352</v>
      </c>
      <c r="F100" s="64" t="s">
        <v>289</v>
      </c>
      <c r="G100" s="25" t="s">
        <v>803</v>
      </c>
      <c r="H100" s="104">
        <v>1</v>
      </c>
      <c r="I100" s="25" t="s">
        <v>4105</v>
      </c>
      <c r="J100" s="25"/>
      <c r="K100" s="25">
        <v>4</v>
      </c>
      <c r="L100" s="25">
        <v>1</v>
      </c>
      <c r="M100" s="25">
        <v>1</v>
      </c>
      <c r="N100" s="25" t="s">
        <v>2942</v>
      </c>
      <c r="O100" s="25" t="s">
        <v>801</v>
      </c>
      <c r="P100" s="25" t="s">
        <v>19</v>
      </c>
      <c r="Q100" s="25" t="s">
        <v>544</v>
      </c>
      <c r="R100" s="25"/>
      <c r="S100" s="25">
        <v>5</v>
      </c>
      <c r="T100" s="25" t="s">
        <v>18</v>
      </c>
      <c r="U100" s="25" t="s">
        <v>10</v>
      </c>
      <c r="V100" s="25">
        <v>8</v>
      </c>
      <c r="W100" s="25"/>
      <c r="X100" s="25">
        <v>1</v>
      </c>
      <c r="Y100" s="25"/>
      <c r="Z100" s="25"/>
      <c r="AA100" s="25">
        <v>218943044.24000001</v>
      </c>
      <c r="AB100" s="25"/>
      <c r="AC100" s="25"/>
      <c r="AD100" s="25" t="s">
        <v>794</v>
      </c>
      <c r="AE100" s="22"/>
      <c r="AF100" s="22"/>
      <c r="AG100" s="22">
        <f>(AA100*(106.875/AO100))/$AQ100</f>
        <v>221411807.47342691</v>
      </c>
      <c r="AH100" s="22"/>
      <c r="AI100" s="22"/>
      <c r="AJ100" s="23"/>
      <c r="AK100" s="23"/>
      <c r="AL100" s="23"/>
      <c r="AM100" s="23"/>
      <c r="AN100" s="23"/>
      <c r="AO100" s="24">
        <v>105.68333333333334</v>
      </c>
      <c r="AP100" s="27"/>
      <c r="AQ100" s="27">
        <v>1</v>
      </c>
      <c r="AR100" s="28">
        <v>6</v>
      </c>
      <c r="AS100" s="28" t="s">
        <v>751</v>
      </c>
      <c r="AT100" s="25">
        <v>9</v>
      </c>
      <c r="AU100" s="25" t="s">
        <v>3053</v>
      </c>
      <c r="AV100" s="25"/>
      <c r="AW100" s="25" t="s">
        <v>802</v>
      </c>
      <c r="AX100" s="25"/>
      <c r="AY100" s="25"/>
      <c r="AZ100" s="25"/>
      <c r="BA100" s="25"/>
      <c r="BB100" s="25"/>
      <c r="BC100" s="25"/>
      <c r="BD100" s="25"/>
      <c r="BE100" s="25"/>
      <c r="BF100" s="25"/>
      <c r="BG100" s="62">
        <v>3</v>
      </c>
      <c r="BH100" s="25" t="s">
        <v>2000</v>
      </c>
      <c r="BI100" s="74">
        <v>0</v>
      </c>
      <c r="BJ100" s="75" t="s">
        <v>3925</v>
      </c>
      <c r="BK100" s="75" t="s">
        <v>3927</v>
      </c>
      <c r="BL100" s="213"/>
      <c r="BM100" s="221"/>
      <c r="BN100" s="221"/>
      <c r="BO100" s="221"/>
      <c r="BP100" s="221"/>
      <c r="BQ100" s="221"/>
      <c r="BR100" s="221"/>
    </row>
    <row r="101" spans="1:70" s="29" customFormat="1" ht="15" customHeight="1" x14ac:dyDescent="0.25">
      <c r="A101" s="25">
        <v>84</v>
      </c>
      <c r="B101" s="21">
        <v>52</v>
      </c>
      <c r="C101" s="190" t="s">
        <v>387</v>
      </c>
      <c r="D101" s="201">
        <v>0</v>
      </c>
      <c r="E101" s="57" t="s">
        <v>398</v>
      </c>
      <c r="F101" s="57" t="s">
        <v>5</v>
      </c>
      <c r="G101" s="25" t="s">
        <v>399</v>
      </c>
      <c r="H101" s="104">
        <v>1</v>
      </c>
      <c r="I101" s="25"/>
      <c r="J101" s="25"/>
      <c r="K101" s="25">
        <v>4</v>
      </c>
      <c r="L101" s="25">
        <v>1</v>
      </c>
      <c r="M101" s="25">
        <v>8</v>
      </c>
      <c r="N101" s="25" t="s">
        <v>2981</v>
      </c>
      <c r="O101" s="25" t="s">
        <v>912</v>
      </c>
      <c r="P101" s="25" t="s">
        <v>19</v>
      </c>
      <c r="Q101" s="25" t="s">
        <v>1088</v>
      </c>
      <c r="R101" s="25" t="s">
        <v>1089</v>
      </c>
      <c r="S101" s="25">
        <v>3</v>
      </c>
      <c r="T101" s="25" t="s">
        <v>1062</v>
      </c>
      <c r="U101" s="25" t="s">
        <v>2</v>
      </c>
      <c r="V101" s="25">
        <v>4</v>
      </c>
      <c r="W101" s="25" t="s">
        <v>1063</v>
      </c>
      <c r="X101" s="25">
        <v>2</v>
      </c>
      <c r="Y101" s="25"/>
      <c r="Z101" s="62">
        <v>85.58</v>
      </c>
      <c r="AA101" s="83"/>
      <c r="AB101" s="83"/>
      <c r="AC101" s="62">
        <v>107.72</v>
      </c>
      <c r="AD101" s="25" t="s">
        <v>1073</v>
      </c>
      <c r="AE101" s="22"/>
      <c r="AF101" s="22">
        <f>(Z101*(106.875/AO101))/$AQ101</f>
        <v>87.868345208550167</v>
      </c>
      <c r="AG101" s="22"/>
      <c r="AH101" s="22"/>
      <c r="AI101" s="22">
        <f>(AC101*(106.875/AO101))/$AQ101</f>
        <v>110.60035225362263</v>
      </c>
      <c r="AJ101" s="35"/>
      <c r="AK101" s="35"/>
      <c r="AL101" s="35"/>
      <c r="AM101" s="35"/>
      <c r="AN101" s="35"/>
      <c r="AO101" s="24">
        <v>104.09166666666665</v>
      </c>
      <c r="AP101" s="27"/>
      <c r="AQ101" s="28">
        <v>1</v>
      </c>
      <c r="AR101" s="28">
        <v>5</v>
      </c>
      <c r="AS101" s="28"/>
      <c r="AT101" s="25">
        <v>5</v>
      </c>
      <c r="AU101" s="25" t="s">
        <v>1075</v>
      </c>
      <c r="AV101" s="25"/>
      <c r="AW101" s="25">
        <v>2012</v>
      </c>
      <c r="AX101" s="25" t="s">
        <v>1078</v>
      </c>
      <c r="AY101" s="25" t="s">
        <v>1091</v>
      </c>
      <c r="AZ101" s="25">
        <v>2.5</v>
      </c>
      <c r="BA101" s="25" t="s">
        <v>1090</v>
      </c>
      <c r="BB101" s="25"/>
      <c r="BC101" s="25" t="s">
        <v>3</v>
      </c>
      <c r="BD101" s="25" t="s">
        <v>1055</v>
      </c>
      <c r="BE101" s="25" t="s">
        <v>1079</v>
      </c>
      <c r="BF101" s="44">
        <v>3</v>
      </c>
      <c r="BG101" s="25" t="s">
        <v>2000</v>
      </c>
      <c r="BH101" s="25" t="s">
        <v>2000</v>
      </c>
      <c r="BI101" s="75" t="s">
        <v>2000</v>
      </c>
      <c r="BJ101" s="75" t="s">
        <v>2000</v>
      </c>
      <c r="BK101" s="75" t="s">
        <v>2000</v>
      </c>
      <c r="BL101" s="213"/>
      <c r="BM101" s="15"/>
      <c r="BN101" s="15"/>
      <c r="BO101" s="15"/>
      <c r="BP101" s="15"/>
      <c r="BQ101" s="15"/>
      <c r="BR101" s="15"/>
    </row>
    <row r="102" spans="1:70" s="29" customFormat="1" ht="15" customHeight="1" x14ac:dyDescent="0.25">
      <c r="A102" s="25">
        <v>81</v>
      </c>
      <c r="B102" s="26"/>
      <c r="C102" s="190" t="s">
        <v>387</v>
      </c>
      <c r="D102" s="201">
        <v>0</v>
      </c>
      <c r="E102" s="57" t="s">
        <v>398</v>
      </c>
      <c r="F102" s="57" t="s">
        <v>5</v>
      </c>
      <c r="G102" s="25" t="s">
        <v>399</v>
      </c>
      <c r="H102" s="104">
        <v>1</v>
      </c>
      <c r="I102" s="25"/>
      <c r="J102" s="25"/>
      <c r="K102" s="25">
        <v>4</v>
      </c>
      <c r="L102" s="25">
        <v>1</v>
      </c>
      <c r="M102" s="25">
        <v>8</v>
      </c>
      <c r="N102" s="25" t="s">
        <v>2981</v>
      </c>
      <c r="O102" s="25" t="s">
        <v>912</v>
      </c>
      <c r="P102" s="25" t="s">
        <v>19</v>
      </c>
      <c r="Q102" s="25" t="s">
        <v>1069</v>
      </c>
      <c r="R102" s="25" t="s">
        <v>1070</v>
      </c>
      <c r="S102" s="25">
        <v>3</v>
      </c>
      <c r="T102" s="25" t="s">
        <v>1071</v>
      </c>
      <c r="U102" s="25" t="s">
        <v>2</v>
      </c>
      <c r="V102" s="25">
        <v>4</v>
      </c>
      <c r="W102" s="25" t="s">
        <v>1072</v>
      </c>
      <c r="X102" s="25">
        <v>2</v>
      </c>
      <c r="Y102" s="25"/>
      <c r="Z102" s="62">
        <v>41.31</v>
      </c>
      <c r="AA102" s="83"/>
      <c r="AB102" s="83"/>
      <c r="AC102" s="62">
        <v>48.63</v>
      </c>
      <c r="AD102" s="25" t="s">
        <v>1073</v>
      </c>
      <c r="AE102" s="22"/>
      <c r="AF102" s="22">
        <f>(Z102*(106.875/AO102))/$AQ102</f>
        <v>42.414598510927874</v>
      </c>
      <c r="AG102" s="22"/>
      <c r="AH102" s="22"/>
      <c r="AI102" s="22">
        <f>(AC102*(106.875/AO102))/$AQ102</f>
        <v>49.930329837483001</v>
      </c>
      <c r="AJ102" s="35"/>
      <c r="AK102" s="35"/>
      <c r="AL102" s="35"/>
      <c r="AM102" s="35"/>
      <c r="AN102" s="35"/>
      <c r="AO102" s="24">
        <v>104.09166666666665</v>
      </c>
      <c r="AP102" s="27"/>
      <c r="AQ102" s="28">
        <v>1</v>
      </c>
      <c r="AR102" s="28">
        <v>5</v>
      </c>
      <c r="AS102" s="28">
        <v>551</v>
      </c>
      <c r="AT102" s="25">
        <v>5</v>
      </c>
      <c r="AU102" s="25" t="s">
        <v>1075</v>
      </c>
      <c r="AV102" s="25" t="s">
        <v>1077</v>
      </c>
      <c r="AW102" s="25">
        <v>2012</v>
      </c>
      <c r="AX102" s="25" t="s">
        <v>1078</v>
      </c>
      <c r="AY102" s="25" t="s">
        <v>1076</v>
      </c>
      <c r="AZ102" s="25">
        <v>2.5</v>
      </c>
      <c r="BA102" s="25" t="s">
        <v>1074</v>
      </c>
      <c r="BB102" s="25"/>
      <c r="BC102" s="25" t="s">
        <v>3</v>
      </c>
      <c r="BD102" s="25" t="s">
        <v>1055</v>
      </c>
      <c r="BE102" s="25" t="s">
        <v>1079</v>
      </c>
      <c r="BF102" s="44">
        <v>3</v>
      </c>
      <c r="BG102" s="25" t="s">
        <v>2000</v>
      </c>
      <c r="BH102" s="25" t="s">
        <v>2000</v>
      </c>
      <c r="BI102" s="75" t="s">
        <v>2000</v>
      </c>
      <c r="BJ102" s="75" t="s">
        <v>2000</v>
      </c>
      <c r="BK102" s="75" t="s">
        <v>2000</v>
      </c>
      <c r="BL102" s="213"/>
      <c r="BM102" s="15"/>
      <c r="BN102" s="15"/>
      <c r="BO102" s="15"/>
      <c r="BP102" s="15"/>
      <c r="BQ102" s="15"/>
      <c r="BR102" s="15"/>
    </row>
    <row r="103" spans="1:70" s="29" customFormat="1" ht="15" customHeight="1" x14ac:dyDescent="0.25">
      <c r="A103" s="25">
        <v>82</v>
      </c>
      <c r="B103" s="26"/>
      <c r="C103" s="190" t="s">
        <v>387</v>
      </c>
      <c r="D103" s="201">
        <v>0</v>
      </c>
      <c r="E103" s="57" t="s">
        <v>398</v>
      </c>
      <c r="F103" s="57" t="s">
        <v>5</v>
      </c>
      <c r="G103" s="25" t="s">
        <v>399</v>
      </c>
      <c r="H103" s="104">
        <v>1</v>
      </c>
      <c r="I103" s="25"/>
      <c r="J103" s="25"/>
      <c r="K103" s="25">
        <v>4</v>
      </c>
      <c r="L103" s="25">
        <v>1</v>
      </c>
      <c r="M103" s="25">
        <v>8</v>
      </c>
      <c r="N103" s="25" t="s">
        <v>2981</v>
      </c>
      <c r="O103" s="25" t="s">
        <v>912</v>
      </c>
      <c r="P103" s="25" t="s">
        <v>19</v>
      </c>
      <c r="Q103" s="25" t="s">
        <v>1080</v>
      </c>
      <c r="R103" s="25" t="s">
        <v>1081</v>
      </c>
      <c r="S103" s="25">
        <v>3</v>
      </c>
      <c r="T103" s="25" t="s">
        <v>1062</v>
      </c>
      <c r="U103" s="25" t="s">
        <v>2</v>
      </c>
      <c r="V103" s="25">
        <v>4</v>
      </c>
      <c r="W103" s="25" t="s">
        <v>1063</v>
      </c>
      <c r="X103" s="25">
        <v>2</v>
      </c>
      <c r="Y103" s="25"/>
      <c r="Z103" s="62">
        <v>61.48</v>
      </c>
      <c r="AA103" s="83"/>
      <c r="AB103" s="83"/>
      <c r="AC103" s="62">
        <v>64.62</v>
      </c>
      <c r="AD103" s="25" t="s">
        <v>1073</v>
      </c>
      <c r="AE103" s="22"/>
      <c r="AF103" s="22">
        <f>(Z103*(106.875/AO103))/$AQ103</f>
        <v>63.123929229044919</v>
      </c>
      <c r="AG103" s="22"/>
      <c r="AH103" s="22"/>
      <c r="AI103" s="22">
        <f>(AC103*(106.875/AO103))/$AQ103</f>
        <v>66.347890481146436</v>
      </c>
      <c r="AJ103" s="35"/>
      <c r="AK103" s="35"/>
      <c r="AL103" s="35"/>
      <c r="AM103" s="35"/>
      <c r="AN103" s="35"/>
      <c r="AO103" s="24">
        <v>104.09166666666665</v>
      </c>
      <c r="AP103" s="27"/>
      <c r="AQ103" s="28">
        <v>1</v>
      </c>
      <c r="AR103" s="28">
        <v>5</v>
      </c>
      <c r="AS103" s="28">
        <v>14925</v>
      </c>
      <c r="AT103" s="25">
        <v>5</v>
      </c>
      <c r="AU103" s="25" t="s">
        <v>1075</v>
      </c>
      <c r="AV103" s="25"/>
      <c r="AW103" s="25">
        <v>2012</v>
      </c>
      <c r="AX103" s="25" t="s">
        <v>1078</v>
      </c>
      <c r="AY103" s="25" t="s">
        <v>1083</v>
      </c>
      <c r="AZ103" s="25">
        <v>2.5</v>
      </c>
      <c r="BA103" s="25" t="s">
        <v>1082</v>
      </c>
      <c r="BB103" s="25"/>
      <c r="BC103" s="25" t="s">
        <v>3</v>
      </c>
      <c r="BD103" s="25" t="s">
        <v>1055</v>
      </c>
      <c r="BE103" s="25" t="s">
        <v>1079</v>
      </c>
      <c r="BF103" s="44">
        <v>3</v>
      </c>
      <c r="BG103" s="25" t="s">
        <v>2000</v>
      </c>
      <c r="BH103" s="25" t="s">
        <v>2000</v>
      </c>
      <c r="BI103" s="75" t="s">
        <v>2000</v>
      </c>
      <c r="BJ103" s="75" t="s">
        <v>2000</v>
      </c>
      <c r="BK103" s="75" t="s">
        <v>2000</v>
      </c>
      <c r="BL103" s="213"/>
      <c r="BM103" s="15"/>
      <c r="BN103" s="15"/>
      <c r="BO103" s="15"/>
      <c r="BP103" s="15"/>
      <c r="BQ103" s="15"/>
      <c r="BR103" s="15"/>
    </row>
    <row r="104" spans="1:70" s="29" customFormat="1" ht="15" customHeight="1" x14ac:dyDescent="0.25">
      <c r="A104" s="25">
        <v>83</v>
      </c>
      <c r="B104" s="26"/>
      <c r="C104" s="190" t="s">
        <v>387</v>
      </c>
      <c r="D104" s="201">
        <v>0</v>
      </c>
      <c r="E104" s="57" t="s">
        <v>398</v>
      </c>
      <c r="F104" s="57" t="s">
        <v>5</v>
      </c>
      <c r="G104" s="25" t="s">
        <v>399</v>
      </c>
      <c r="H104" s="104">
        <v>1</v>
      </c>
      <c r="I104" s="25"/>
      <c r="J104" s="25"/>
      <c r="K104" s="25">
        <v>4</v>
      </c>
      <c r="L104" s="25">
        <v>1</v>
      </c>
      <c r="M104" s="25">
        <v>8</v>
      </c>
      <c r="N104" s="25" t="s">
        <v>2981</v>
      </c>
      <c r="O104" s="25" t="s">
        <v>912</v>
      </c>
      <c r="P104" s="25" t="s">
        <v>19</v>
      </c>
      <c r="Q104" s="25" t="s">
        <v>1084</v>
      </c>
      <c r="R104" s="25" t="s">
        <v>1085</v>
      </c>
      <c r="S104" s="25">
        <v>3</v>
      </c>
      <c r="T104" s="25" t="s">
        <v>1062</v>
      </c>
      <c r="U104" s="25" t="s">
        <v>2</v>
      </c>
      <c r="V104" s="25">
        <v>4</v>
      </c>
      <c r="W104" s="25" t="s">
        <v>1063</v>
      </c>
      <c r="X104" s="25">
        <v>2</v>
      </c>
      <c r="Y104" s="25"/>
      <c r="Z104" s="62">
        <v>50.33</v>
      </c>
      <c r="AA104" s="83"/>
      <c r="AB104" s="83"/>
      <c r="AC104" s="62">
        <v>67.239999999999995</v>
      </c>
      <c r="AD104" s="25" t="s">
        <v>1073</v>
      </c>
      <c r="AE104" s="22"/>
      <c r="AF104" s="22">
        <f>(Z104*(106.875/AO104))/$AQ104</f>
        <v>51.675786566327766</v>
      </c>
      <c r="AG104" s="22"/>
      <c r="AH104" s="22"/>
      <c r="AI104" s="22">
        <f>(AC104*(106.875/AO104))/$AQ104</f>
        <v>69.037947322071901</v>
      </c>
      <c r="AJ104" s="35"/>
      <c r="AK104" s="35"/>
      <c r="AL104" s="35"/>
      <c r="AM104" s="35"/>
      <c r="AN104" s="35"/>
      <c r="AO104" s="24">
        <v>104.09166666666665</v>
      </c>
      <c r="AP104" s="27"/>
      <c r="AQ104" s="28">
        <v>1</v>
      </c>
      <c r="AR104" s="28">
        <v>5</v>
      </c>
      <c r="AS104" s="28">
        <v>923</v>
      </c>
      <c r="AT104" s="25">
        <v>5</v>
      </c>
      <c r="AU104" s="25" t="s">
        <v>1075</v>
      </c>
      <c r="AV104" s="25"/>
      <c r="AW104" s="25">
        <v>2012</v>
      </c>
      <c r="AX104" s="25" t="s">
        <v>1078</v>
      </c>
      <c r="AY104" s="25" t="s">
        <v>1087</v>
      </c>
      <c r="AZ104" s="25">
        <v>2.5</v>
      </c>
      <c r="BA104" s="25" t="s">
        <v>1086</v>
      </c>
      <c r="BB104" s="25"/>
      <c r="BC104" s="25" t="s">
        <v>3</v>
      </c>
      <c r="BD104" s="25" t="s">
        <v>1055</v>
      </c>
      <c r="BE104" s="25" t="s">
        <v>1079</v>
      </c>
      <c r="BF104" s="44">
        <v>3</v>
      </c>
      <c r="BG104" s="25" t="s">
        <v>2000</v>
      </c>
      <c r="BH104" s="25" t="s">
        <v>2000</v>
      </c>
      <c r="BI104" s="75" t="s">
        <v>2000</v>
      </c>
      <c r="BJ104" s="75" t="s">
        <v>2000</v>
      </c>
      <c r="BK104" s="75" t="s">
        <v>2000</v>
      </c>
      <c r="BL104" s="213"/>
      <c r="BM104" s="15"/>
      <c r="BN104" s="15"/>
      <c r="BO104" s="15"/>
      <c r="BP104" s="15"/>
      <c r="BQ104" s="15"/>
      <c r="BR104" s="15"/>
    </row>
    <row r="105" spans="1:70" s="29" customFormat="1" ht="15" customHeight="1" x14ac:dyDescent="0.25">
      <c r="A105" s="25">
        <v>643</v>
      </c>
      <c r="B105" s="237"/>
      <c r="C105" s="190"/>
      <c r="D105" s="200">
        <v>0</v>
      </c>
      <c r="E105" s="57" t="s">
        <v>3017</v>
      </c>
      <c r="F105" s="57" t="s">
        <v>289</v>
      </c>
      <c r="G105" s="25"/>
      <c r="H105" s="104">
        <v>1</v>
      </c>
      <c r="I105" s="25">
        <v>1</v>
      </c>
      <c r="J105" s="25" t="s">
        <v>3018</v>
      </c>
      <c r="K105" s="25">
        <v>1</v>
      </c>
      <c r="L105" s="25">
        <v>2</v>
      </c>
      <c r="M105" s="25">
        <v>19</v>
      </c>
      <c r="N105" s="25" t="s">
        <v>2960</v>
      </c>
      <c r="O105" s="25" t="s">
        <v>3020</v>
      </c>
      <c r="P105" s="25" t="s">
        <v>2991</v>
      </c>
      <c r="Q105" s="25" t="s">
        <v>3023</v>
      </c>
      <c r="R105" s="25" t="s">
        <v>1620</v>
      </c>
      <c r="S105" s="25">
        <v>4</v>
      </c>
      <c r="T105" s="25" t="s">
        <v>2989</v>
      </c>
      <c r="U105" s="25" t="s">
        <v>2</v>
      </c>
      <c r="V105" s="25">
        <v>8</v>
      </c>
      <c r="W105" s="25"/>
      <c r="X105" s="25">
        <v>1</v>
      </c>
      <c r="Y105" s="25">
        <v>9.08</v>
      </c>
      <c r="Z105" s="25"/>
      <c r="AA105" s="25">
        <v>9.08</v>
      </c>
      <c r="AB105" s="25"/>
      <c r="AC105" s="25"/>
      <c r="AD105" s="25" t="s">
        <v>3013</v>
      </c>
      <c r="AE105" s="22">
        <f>((Y105*(108.57/$AO105))/$AQ105)*(0.830367/$AP105)</f>
        <v>10.950224068427564</v>
      </c>
      <c r="AF105" s="22"/>
      <c r="AG105" s="22">
        <f>((AA105*(108.57/$AO105))/$AQ105)*(0.830367/$AP105)</f>
        <v>10.950224068427564</v>
      </c>
      <c r="AH105" s="22"/>
      <c r="AI105" s="22"/>
      <c r="AJ105" s="35">
        <f>AE105</f>
        <v>10.950224068427564</v>
      </c>
      <c r="AK105" s="35"/>
      <c r="AL105" s="35">
        <f>AG105</f>
        <v>10.950224068427564</v>
      </c>
      <c r="AM105" s="35"/>
      <c r="AN105" s="35"/>
      <c r="AO105" s="24">
        <v>74.755433058708903</v>
      </c>
      <c r="AP105" s="24">
        <v>1</v>
      </c>
      <c r="AQ105" s="24">
        <v>1</v>
      </c>
      <c r="AR105" s="24">
        <v>3</v>
      </c>
      <c r="AS105" s="24">
        <v>1</v>
      </c>
      <c r="AT105" s="25">
        <v>12</v>
      </c>
      <c r="AU105" s="25" t="s">
        <v>3025</v>
      </c>
      <c r="AV105" s="25"/>
      <c r="AW105" s="25" t="s">
        <v>751</v>
      </c>
      <c r="AX105" s="25" t="s">
        <v>2</v>
      </c>
      <c r="AY105" s="25" t="s">
        <v>3021</v>
      </c>
      <c r="AZ105" s="25"/>
      <c r="BA105" s="25"/>
      <c r="BB105" s="25" t="s">
        <v>3019</v>
      </c>
      <c r="BC105" s="25">
        <v>215</v>
      </c>
      <c r="BD105" s="25" t="s">
        <v>297</v>
      </c>
      <c r="BE105" s="25"/>
      <c r="BF105" s="25">
        <v>3</v>
      </c>
      <c r="BG105" s="62">
        <v>3</v>
      </c>
      <c r="BH105" s="25" t="s">
        <v>2000</v>
      </c>
      <c r="BI105" s="74">
        <v>0</v>
      </c>
      <c r="BJ105" s="75" t="s">
        <v>2000</v>
      </c>
      <c r="BK105" s="75" t="s">
        <v>4078</v>
      </c>
      <c r="BL105" s="15"/>
      <c r="BM105" s="15"/>
      <c r="BN105" s="15"/>
      <c r="BO105" s="15"/>
      <c r="BP105" s="15"/>
      <c r="BQ105" s="15"/>
      <c r="BR105" s="15"/>
    </row>
    <row r="106" spans="1:70" s="29" customFormat="1" ht="15" customHeight="1" x14ac:dyDescent="0.25">
      <c r="A106" s="25">
        <v>634</v>
      </c>
      <c r="B106" s="237"/>
      <c r="C106" s="190"/>
      <c r="D106" s="200">
        <v>0</v>
      </c>
      <c r="E106" s="57" t="s">
        <v>3029</v>
      </c>
      <c r="F106" s="57" t="s">
        <v>289</v>
      </c>
      <c r="G106" s="25"/>
      <c r="H106" s="104">
        <v>1</v>
      </c>
      <c r="I106" s="25">
        <v>1</v>
      </c>
      <c r="J106" s="25"/>
      <c r="K106" s="25">
        <v>3</v>
      </c>
      <c r="L106" s="25">
        <v>1</v>
      </c>
      <c r="M106" s="25">
        <v>19</v>
      </c>
      <c r="N106" s="25" t="s">
        <v>2960</v>
      </c>
      <c r="O106" s="25" t="s">
        <v>3010</v>
      </c>
      <c r="P106" s="25" t="s">
        <v>3030</v>
      </c>
      <c r="Q106" s="25" t="s">
        <v>3031</v>
      </c>
      <c r="R106" s="25" t="s">
        <v>4111</v>
      </c>
      <c r="S106" s="25">
        <v>4</v>
      </c>
      <c r="T106" s="25" t="s">
        <v>2989</v>
      </c>
      <c r="U106" s="25" t="s">
        <v>10</v>
      </c>
      <c r="V106" s="25">
        <v>8</v>
      </c>
      <c r="W106" s="25"/>
      <c r="X106" s="25">
        <v>2</v>
      </c>
      <c r="Y106" s="25">
        <v>24</v>
      </c>
      <c r="Z106" s="25"/>
      <c r="AA106" s="25">
        <v>24</v>
      </c>
      <c r="AB106" s="25"/>
      <c r="AC106" s="25"/>
      <c r="AD106" s="25" t="s">
        <v>3037</v>
      </c>
      <c r="AE106" s="22">
        <f>((Y106*(108.57/$AO106))/$AQ106)*(0.830367/$AP106)</f>
        <v>34.642376035518929</v>
      </c>
      <c r="AF106" s="22"/>
      <c r="AG106" s="22">
        <f>((AA106*(108.57/$AO106))/$AQ106)*(0.830367/$AP106)</f>
        <v>34.642376035518929</v>
      </c>
      <c r="AH106" s="22"/>
      <c r="AI106" s="22"/>
      <c r="AJ106" s="35">
        <f>AE106</f>
        <v>34.642376035518929</v>
      </c>
      <c r="AK106" s="35"/>
      <c r="AL106" s="35">
        <f>AG106</f>
        <v>34.642376035518929</v>
      </c>
      <c r="AM106" s="35"/>
      <c r="AN106" s="35"/>
      <c r="AO106" s="24">
        <v>62.457340753462802</v>
      </c>
      <c r="AP106" s="24">
        <v>1</v>
      </c>
      <c r="AQ106" s="24">
        <v>1</v>
      </c>
      <c r="AR106" s="24">
        <v>3</v>
      </c>
      <c r="AS106" s="24">
        <v>1</v>
      </c>
      <c r="AT106" s="25">
        <v>1</v>
      </c>
      <c r="AU106" s="25" t="s">
        <v>3040</v>
      </c>
      <c r="AV106" s="25"/>
      <c r="AW106" s="25">
        <v>1991</v>
      </c>
      <c r="AX106" s="25" t="s">
        <v>2</v>
      </c>
      <c r="AY106" s="25"/>
      <c r="AZ106" s="25"/>
      <c r="BA106" s="25"/>
      <c r="BB106" s="25"/>
      <c r="BC106" s="25"/>
      <c r="BD106" s="25" t="s">
        <v>297</v>
      </c>
      <c r="BE106" s="25" t="s">
        <v>3044</v>
      </c>
      <c r="BF106" s="25">
        <v>3</v>
      </c>
      <c r="BG106" s="62">
        <v>3</v>
      </c>
      <c r="BH106" s="25" t="s">
        <v>2000</v>
      </c>
      <c r="BI106" s="74">
        <v>0</v>
      </c>
      <c r="BJ106" s="75" t="s">
        <v>2000</v>
      </c>
      <c r="BK106" s="75" t="s">
        <v>4074</v>
      </c>
      <c r="BL106" s="15"/>
      <c r="BM106" s="15"/>
      <c r="BN106" s="15"/>
      <c r="BO106" s="15"/>
      <c r="BP106" s="15"/>
      <c r="BQ106" s="15"/>
      <c r="BR106" s="15"/>
    </row>
    <row r="107" spans="1:70" s="29" customFormat="1" ht="15" customHeight="1" x14ac:dyDescent="0.25">
      <c r="A107" s="25">
        <v>635</v>
      </c>
      <c r="B107" s="237"/>
      <c r="C107" s="190"/>
      <c r="D107" s="200">
        <v>0</v>
      </c>
      <c r="E107" s="57" t="s">
        <v>3029</v>
      </c>
      <c r="F107" s="57" t="s">
        <v>289</v>
      </c>
      <c r="G107" s="25"/>
      <c r="H107" s="104">
        <v>1</v>
      </c>
      <c r="I107" s="25">
        <v>1</v>
      </c>
      <c r="J107" s="25"/>
      <c r="K107" s="25">
        <v>3</v>
      </c>
      <c r="L107" s="25">
        <v>1</v>
      </c>
      <c r="M107" s="25">
        <v>19</v>
      </c>
      <c r="N107" s="25" t="s">
        <v>2960</v>
      </c>
      <c r="O107" s="25" t="s">
        <v>3010</v>
      </c>
      <c r="P107" s="25" t="s">
        <v>3030</v>
      </c>
      <c r="Q107" s="25" t="s">
        <v>3031</v>
      </c>
      <c r="R107" s="25" t="s">
        <v>4111</v>
      </c>
      <c r="S107" s="25">
        <v>4</v>
      </c>
      <c r="T107" s="25" t="s">
        <v>2989</v>
      </c>
      <c r="U107" s="25" t="s">
        <v>10</v>
      </c>
      <c r="V107" s="25">
        <v>8</v>
      </c>
      <c r="W107" s="25"/>
      <c r="X107" s="25">
        <v>2</v>
      </c>
      <c r="Y107" s="25">
        <v>45</v>
      </c>
      <c r="Z107" s="25"/>
      <c r="AA107" s="25">
        <v>45</v>
      </c>
      <c r="AB107" s="25"/>
      <c r="AC107" s="25"/>
      <c r="AD107" s="25" t="s">
        <v>3037</v>
      </c>
      <c r="AE107" s="22">
        <f>((Y107*(108.57/$AO107))/$AQ107)*(0.830367/$AP107)</f>
        <v>64.954455066598001</v>
      </c>
      <c r="AF107" s="22"/>
      <c r="AG107" s="22">
        <f>((AA107*(108.57/$AO107))/$AQ107)*(0.830367/$AP107)</f>
        <v>64.954455066598001</v>
      </c>
      <c r="AH107" s="22"/>
      <c r="AI107" s="22"/>
      <c r="AJ107" s="35">
        <f>AE107</f>
        <v>64.954455066598001</v>
      </c>
      <c r="AK107" s="35"/>
      <c r="AL107" s="35">
        <f>AG107</f>
        <v>64.954455066598001</v>
      </c>
      <c r="AM107" s="35"/>
      <c r="AN107" s="35"/>
      <c r="AO107" s="24">
        <v>62.457340753462802</v>
      </c>
      <c r="AP107" s="24">
        <v>1</v>
      </c>
      <c r="AQ107" s="24">
        <v>1</v>
      </c>
      <c r="AR107" s="24">
        <v>4</v>
      </c>
      <c r="AS107" s="24">
        <v>1</v>
      </c>
      <c r="AT107" s="25">
        <v>1</v>
      </c>
      <c r="AU107" s="25" t="s">
        <v>3039</v>
      </c>
      <c r="AV107" s="25"/>
      <c r="AW107" s="25">
        <v>1991</v>
      </c>
      <c r="AX107" s="25" t="s">
        <v>2</v>
      </c>
      <c r="AY107" s="25"/>
      <c r="AZ107" s="25"/>
      <c r="BA107" s="25"/>
      <c r="BB107" s="25"/>
      <c r="BC107" s="25"/>
      <c r="BD107" s="25" t="s">
        <v>297</v>
      </c>
      <c r="BE107" s="25" t="s">
        <v>3044</v>
      </c>
      <c r="BF107" s="25">
        <v>3</v>
      </c>
      <c r="BG107" s="62">
        <v>3</v>
      </c>
      <c r="BH107" s="25" t="s">
        <v>2000</v>
      </c>
      <c r="BI107" s="74">
        <v>0</v>
      </c>
      <c r="BJ107" s="75" t="s">
        <v>2000</v>
      </c>
      <c r="BK107" s="75" t="s">
        <v>4074</v>
      </c>
      <c r="BL107" s="15"/>
      <c r="BM107" s="15"/>
      <c r="BN107" s="15"/>
      <c r="BO107" s="15"/>
      <c r="BP107" s="15"/>
      <c r="BQ107" s="15"/>
      <c r="BR107" s="15"/>
    </row>
    <row r="108" spans="1:70" s="29" customFormat="1" ht="15" customHeight="1" x14ac:dyDescent="0.25">
      <c r="A108" s="25">
        <v>636</v>
      </c>
      <c r="B108" s="237"/>
      <c r="C108" s="190"/>
      <c r="D108" s="200">
        <v>0</v>
      </c>
      <c r="E108" s="57" t="s">
        <v>3029</v>
      </c>
      <c r="F108" s="57" t="s">
        <v>289</v>
      </c>
      <c r="G108" s="25"/>
      <c r="H108" s="104">
        <v>1</v>
      </c>
      <c r="I108" s="25">
        <v>1</v>
      </c>
      <c r="J108" s="25"/>
      <c r="K108" s="25">
        <v>3</v>
      </c>
      <c r="L108" s="25">
        <v>1</v>
      </c>
      <c r="M108" s="25">
        <v>10</v>
      </c>
      <c r="N108" s="25" t="s">
        <v>2973</v>
      </c>
      <c r="O108" s="25" t="s">
        <v>3033</v>
      </c>
      <c r="P108" s="25" t="s">
        <v>3030</v>
      </c>
      <c r="Q108" s="25" t="s">
        <v>3031</v>
      </c>
      <c r="R108" s="25" t="s">
        <v>4111</v>
      </c>
      <c r="S108" s="25">
        <v>4</v>
      </c>
      <c r="T108" s="25" t="s">
        <v>2989</v>
      </c>
      <c r="U108" s="25" t="s">
        <v>10</v>
      </c>
      <c r="V108" s="25">
        <v>8</v>
      </c>
      <c r="W108" s="25"/>
      <c r="X108" s="25">
        <v>1</v>
      </c>
      <c r="Y108" s="25">
        <v>71556</v>
      </c>
      <c r="Z108" s="25"/>
      <c r="AA108" s="25"/>
      <c r="AB108" s="25"/>
      <c r="AC108" s="25"/>
      <c r="AD108" s="25" t="s">
        <v>886</v>
      </c>
      <c r="AE108" s="22">
        <f>((Y108*(108.57/$AO108))/$AQ108)*(0.830367/$AP108)</f>
        <v>103286.24414989969</v>
      </c>
      <c r="AF108" s="22"/>
      <c r="AG108" s="22"/>
      <c r="AH108" s="22"/>
      <c r="AI108" s="22"/>
      <c r="AJ108" s="35">
        <f>AE108</f>
        <v>103286.24414989969</v>
      </c>
      <c r="AK108" s="35"/>
      <c r="AL108" s="35"/>
      <c r="AM108" s="35"/>
      <c r="AN108" s="35"/>
      <c r="AO108" s="24">
        <v>62.457340753462802</v>
      </c>
      <c r="AP108" s="24">
        <v>1</v>
      </c>
      <c r="AQ108" s="24">
        <v>1</v>
      </c>
      <c r="AR108" s="24">
        <v>6</v>
      </c>
      <c r="AS108" s="24">
        <v>1</v>
      </c>
      <c r="AT108" s="25">
        <v>8</v>
      </c>
      <c r="AU108" s="25" t="s">
        <v>3042</v>
      </c>
      <c r="AV108" s="25"/>
      <c r="AW108" s="25">
        <v>1991</v>
      </c>
      <c r="AX108" s="25" t="s">
        <v>3043</v>
      </c>
      <c r="AY108" s="25"/>
      <c r="AZ108" s="25">
        <v>10</v>
      </c>
      <c r="BA108" s="25"/>
      <c r="BB108" s="25"/>
      <c r="BC108" s="25"/>
      <c r="BD108" s="25" t="s">
        <v>578</v>
      </c>
      <c r="BE108" s="25" t="s">
        <v>3044</v>
      </c>
      <c r="BF108" s="25">
        <v>3</v>
      </c>
      <c r="BG108" s="62">
        <v>3</v>
      </c>
      <c r="BH108" s="25" t="s">
        <v>2000</v>
      </c>
      <c r="BI108" s="74">
        <v>0</v>
      </c>
      <c r="BJ108" s="75" t="s">
        <v>2000</v>
      </c>
      <c r="BK108" s="75" t="s">
        <v>4075</v>
      </c>
      <c r="BL108" s="15"/>
      <c r="BM108" s="15"/>
      <c r="BN108" s="15"/>
      <c r="BO108" s="15"/>
      <c r="BP108" s="15"/>
      <c r="BQ108" s="15"/>
      <c r="BR108" s="15"/>
    </row>
    <row r="109" spans="1:70" s="29" customFormat="1" ht="15" customHeight="1" x14ac:dyDescent="0.25">
      <c r="A109" s="25">
        <v>85</v>
      </c>
      <c r="B109" s="21">
        <v>53</v>
      </c>
      <c r="C109" s="190" t="s">
        <v>428</v>
      </c>
      <c r="D109" s="201">
        <v>0</v>
      </c>
      <c r="E109" s="57" t="s">
        <v>443</v>
      </c>
      <c r="F109" s="57" t="s">
        <v>5</v>
      </c>
      <c r="G109" s="25" t="s">
        <v>444</v>
      </c>
      <c r="H109" s="104">
        <v>0</v>
      </c>
      <c r="I109" s="71" t="s">
        <v>1596</v>
      </c>
      <c r="J109" s="25"/>
      <c r="K109" s="25"/>
      <c r="L109" s="25"/>
      <c r="M109" s="25"/>
      <c r="N109" s="25"/>
      <c r="O109" s="25"/>
      <c r="P109" s="25"/>
      <c r="Q109" s="25"/>
      <c r="R109" s="25"/>
      <c r="S109" s="25"/>
      <c r="T109" s="25"/>
      <c r="U109" s="25"/>
      <c r="V109" s="25"/>
      <c r="W109" s="25"/>
      <c r="X109" s="25"/>
      <c r="Y109" s="25"/>
      <c r="Z109" s="25"/>
      <c r="AA109" s="25"/>
      <c r="AB109" s="25"/>
      <c r="AC109" s="25"/>
      <c r="AD109" s="25"/>
      <c r="AE109" s="22"/>
      <c r="AF109" s="22"/>
      <c r="AG109" s="22"/>
      <c r="AH109" s="22"/>
      <c r="AI109" s="22"/>
      <c r="AJ109" s="23"/>
      <c r="AK109" s="23"/>
      <c r="AL109" s="23"/>
      <c r="AM109" s="23"/>
      <c r="AN109" s="23"/>
      <c r="AO109" s="48"/>
      <c r="AP109" s="27"/>
      <c r="AQ109" s="28">
        <v>1</v>
      </c>
      <c r="AR109" s="28"/>
      <c r="AS109" s="28" t="s">
        <v>751</v>
      </c>
      <c r="AT109" s="25"/>
      <c r="AU109" s="25"/>
      <c r="AV109" s="25"/>
      <c r="AW109" s="25"/>
      <c r="AX109" s="25"/>
      <c r="AY109" s="25"/>
      <c r="AZ109" s="25"/>
      <c r="BA109" s="25"/>
      <c r="BB109" s="25"/>
      <c r="BC109" s="25"/>
      <c r="BD109" s="25"/>
      <c r="BE109" s="25"/>
      <c r="BF109" s="25"/>
      <c r="BG109" s="25" t="s">
        <v>2000</v>
      </c>
      <c r="BH109" s="25" t="s">
        <v>2000</v>
      </c>
      <c r="BI109" s="75" t="s">
        <v>2000</v>
      </c>
      <c r="BJ109" s="75" t="s">
        <v>2000</v>
      </c>
      <c r="BK109" s="75" t="s">
        <v>2000</v>
      </c>
      <c r="BL109" s="238"/>
      <c r="BM109" s="15"/>
      <c r="BN109" s="15"/>
      <c r="BO109" s="15"/>
      <c r="BP109" s="15"/>
      <c r="BQ109" s="15"/>
      <c r="BR109" s="15"/>
    </row>
    <row r="110" spans="1:70" s="29" customFormat="1" ht="15" customHeight="1" x14ac:dyDescent="0.25">
      <c r="A110" s="25">
        <v>90</v>
      </c>
      <c r="B110" s="21">
        <v>54</v>
      </c>
      <c r="C110" s="190" t="s">
        <v>195</v>
      </c>
      <c r="D110" s="201">
        <v>0</v>
      </c>
      <c r="E110" s="64" t="s">
        <v>217</v>
      </c>
      <c r="F110" s="64" t="s">
        <v>151</v>
      </c>
      <c r="G110" s="99" t="s">
        <v>1525</v>
      </c>
      <c r="H110" s="104">
        <v>1</v>
      </c>
      <c r="I110" s="25">
        <v>1</v>
      </c>
      <c r="J110" s="71"/>
      <c r="K110" s="25">
        <v>3</v>
      </c>
      <c r="L110" s="25">
        <v>3</v>
      </c>
      <c r="M110" s="25">
        <v>19</v>
      </c>
      <c r="N110" s="96" t="s">
        <v>2960</v>
      </c>
      <c r="O110" s="31" t="s">
        <v>201</v>
      </c>
      <c r="P110" s="71" t="s">
        <v>20</v>
      </c>
      <c r="Q110" s="32" t="s">
        <v>222</v>
      </c>
      <c r="R110" s="32" t="s">
        <v>751</v>
      </c>
      <c r="S110" s="25">
        <v>5</v>
      </c>
      <c r="T110" s="25" t="s">
        <v>1504</v>
      </c>
      <c r="U110" s="25" t="s">
        <v>10</v>
      </c>
      <c r="V110" s="25">
        <v>8</v>
      </c>
      <c r="W110" s="33" t="s">
        <v>224</v>
      </c>
      <c r="X110" s="25">
        <v>2</v>
      </c>
      <c r="Y110" s="83"/>
      <c r="Z110" s="62">
        <v>8.15</v>
      </c>
      <c r="AA110" s="83"/>
      <c r="AB110" s="62">
        <v>18.63</v>
      </c>
      <c r="AC110" s="83"/>
      <c r="AD110" s="32" t="s">
        <v>221</v>
      </c>
      <c r="AE110" s="22"/>
      <c r="AF110" s="22">
        <f>(Z110*(106.875/AO110))/$AQ110</f>
        <v>5.7850340730875995</v>
      </c>
      <c r="AG110" s="22"/>
      <c r="AH110" s="22">
        <f>(AB110*(106.875/AO110))/$AQ110</f>
        <v>13.223949052959751</v>
      </c>
      <c r="AI110" s="22"/>
      <c r="AJ110" s="23"/>
      <c r="AK110" s="23"/>
      <c r="AL110" s="23"/>
      <c r="AM110" s="23"/>
      <c r="AN110" s="23"/>
      <c r="AO110" s="24">
        <v>76.983333333333334</v>
      </c>
      <c r="AP110" s="27"/>
      <c r="AQ110" s="27">
        <v>1.95583</v>
      </c>
      <c r="AR110" s="27">
        <v>4</v>
      </c>
      <c r="AS110" s="56" t="s">
        <v>751</v>
      </c>
      <c r="AT110" s="25">
        <v>1</v>
      </c>
      <c r="AU110" s="36" t="s">
        <v>1526</v>
      </c>
      <c r="AV110" s="25" t="s">
        <v>767</v>
      </c>
      <c r="AW110" s="25" t="s">
        <v>1528</v>
      </c>
      <c r="AX110" s="25" t="s">
        <v>773</v>
      </c>
      <c r="AY110" s="36" t="s">
        <v>1529</v>
      </c>
      <c r="AZ110" s="25" t="s">
        <v>751</v>
      </c>
      <c r="BA110" s="32" t="s">
        <v>751</v>
      </c>
      <c r="BB110" s="32" t="s">
        <v>751</v>
      </c>
      <c r="BC110" s="25">
        <v>1461</v>
      </c>
      <c r="BD110" s="32" t="s">
        <v>219</v>
      </c>
      <c r="BE110" s="38" t="s">
        <v>1963</v>
      </c>
      <c r="BF110" s="38">
        <v>2</v>
      </c>
      <c r="BG110" s="62">
        <v>3</v>
      </c>
      <c r="BH110" s="25" t="s">
        <v>2000</v>
      </c>
      <c r="BI110" s="75" t="s">
        <v>3930</v>
      </c>
      <c r="BJ110" s="75" t="s">
        <v>3931</v>
      </c>
      <c r="BK110" s="75" t="s">
        <v>3886</v>
      </c>
      <c r="BL110" s="238"/>
      <c r="BM110" s="52"/>
      <c r="BN110" s="52"/>
      <c r="BO110" s="52"/>
      <c r="BP110" s="52"/>
      <c r="BQ110" s="52"/>
      <c r="BR110" s="52"/>
    </row>
    <row r="111" spans="1:70" s="29" customFormat="1" ht="15" customHeight="1" x14ac:dyDescent="0.25">
      <c r="A111" s="25">
        <v>86</v>
      </c>
      <c r="B111" s="26"/>
      <c r="C111" s="190" t="s">
        <v>195</v>
      </c>
      <c r="D111" s="200">
        <v>0</v>
      </c>
      <c r="E111" s="64" t="s">
        <v>217</v>
      </c>
      <c r="F111" s="64" t="s">
        <v>151</v>
      </c>
      <c r="G111" s="99" t="s">
        <v>1525</v>
      </c>
      <c r="H111" s="104">
        <v>1</v>
      </c>
      <c r="I111" s="25">
        <v>1</v>
      </c>
      <c r="J111" s="71"/>
      <c r="K111" s="25">
        <v>3</v>
      </c>
      <c r="L111" s="25">
        <v>3</v>
      </c>
      <c r="M111" s="25">
        <v>19</v>
      </c>
      <c r="N111" s="96" t="s">
        <v>2960</v>
      </c>
      <c r="O111" s="31" t="s">
        <v>201</v>
      </c>
      <c r="P111" s="71" t="s">
        <v>20</v>
      </c>
      <c r="Q111" s="32" t="s">
        <v>222</v>
      </c>
      <c r="R111" s="32" t="s">
        <v>751</v>
      </c>
      <c r="S111" s="25">
        <v>5</v>
      </c>
      <c r="T111" s="25" t="s">
        <v>1504</v>
      </c>
      <c r="U111" s="25" t="s">
        <v>10</v>
      </c>
      <c r="V111" s="25">
        <v>8</v>
      </c>
      <c r="W111" s="33" t="s">
        <v>208</v>
      </c>
      <c r="X111" s="25">
        <v>1</v>
      </c>
      <c r="Y111" s="83"/>
      <c r="Z111" s="83"/>
      <c r="AA111" s="62">
        <v>7.99</v>
      </c>
      <c r="AB111" s="83"/>
      <c r="AC111" s="83"/>
      <c r="AD111" s="32" t="s">
        <v>204</v>
      </c>
      <c r="AE111" s="22"/>
      <c r="AF111" s="22"/>
      <c r="AG111" s="22">
        <f>(AA111*(106.875/AO111))/$AQ111</f>
        <v>5.6714628520208485</v>
      </c>
      <c r="AH111" s="22"/>
      <c r="AI111" s="22"/>
      <c r="AJ111" s="23"/>
      <c r="AK111" s="23"/>
      <c r="AL111" s="23"/>
      <c r="AM111" s="23"/>
      <c r="AN111" s="23"/>
      <c r="AO111" s="24">
        <v>76.983333333333334</v>
      </c>
      <c r="AP111" s="27"/>
      <c r="AQ111" s="27">
        <v>1.95583</v>
      </c>
      <c r="AR111" s="27">
        <v>4</v>
      </c>
      <c r="AS111" s="28" t="s">
        <v>751</v>
      </c>
      <c r="AT111" s="25">
        <v>10</v>
      </c>
      <c r="AU111" s="36" t="s">
        <v>1531</v>
      </c>
      <c r="AV111" s="25" t="s">
        <v>767</v>
      </c>
      <c r="AW111" s="25" t="s">
        <v>1528</v>
      </c>
      <c r="AX111" s="25" t="s">
        <v>773</v>
      </c>
      <c r="AY111" s="36" t="s">
        <v>1532</v>
      </c>
      <c r="AZ111" s="25" t="s">
        <v>751</v>
      </c>
      <c r="BA111" s="32" t="s">
        <v>751</v>
      </c>
      <c r="BB111" s="32" t="s">
        <v>751</v>
      </c>
      <c r="BC111" s="25">
        <v>523</v>
      </c>
      <c r="BD111" s="32" t="s">
        <v>219</v>
      </c>
      <c r="BE111" s="37" t="s">
        <v>1533</v>
      </c>
      <c r="BF111" s="38">
        <v>1</v>
      </c>
      <c r="BG111" s="62">
        <v>3</v>
      </c>
      <c r="BH111" s="25" t="s">
        <v>2000</v>
      </c>
      <c r="BI111" s="74">
        <v>0</v>
      </c>
      <c r="BJ111" s="75" t="s">
        <v>3928</v>
      </c>
      <c r="BK111" s="75" t="s">
        <v>3929</v>
      </c>
      <c r="BL111" s="213"/>
      <c r="BM111" s="52"/>
      <c r="BN111" s="52"/>
      <c r="BO111" s="52"/>
      <c r="BP111" s="52"/>
      <c r="BQ111" s="52"/>
      <c r="BR111" s="52"/>
    </row>
    <row r="112" spans="1:70" s="29" customFormat="1" ht="15" customHeight="1" x14ac:dyDescent="0.25">
      <c r="A112" s="25">
        <v>87</v>
      </c>
      <c r="B112" s="26"/>
      <c r="C112" s="190" t="s">
        <v>195</v>
      </c>
      <c r="D112" s="201">
        <v>0</v>
      </c>
      <c r="E112" s="64" t="s">
        <v>217</v>
      </c>
      <c r="F112" s="64" t="s">
        <v>151</v>
      </c>
      <c r="G112" s="99" t="s">
        <v>1525</v>
      </c>
      <c r="H112" s="104">
        <v>1</v>
      </c>
      <c r="I112" s="25">
        <v>1</v>
      </c>
      <c r="J112" s="71"/>
      <c r="K112" s="25">
        <v>3</v>
      </c>
      <c r="L112" s="25">
        <v>3</v>
      </c>
      <c r="M112" s="25">
        <v>19</v>
      </c>
      <c r="N112" s="96" t="s">
        <v>2960</v>
      </c>
      <c r="O112" s="31" t="s">
        <v>201</v>
      </c>
      <c r="P112" s="71" t="s">
        <v>20</v>
      </c>
      <c r="Q112" s="32" t="s">
        <v>218</v>
      </c>
      <c r="R112" s="32" t="s">
        <v>751</v>
      </c>
      <c r="S112" s="25">
        <v>5</v>
      </c>
      <c r="T112" s="25" t="s">
        <v>1504</v>
      </c>
      <c r="U112" s="25" t="s">
        <v>10</v>
      </c>
      <c r="V112" s="25">
        <v>8</v>
      </c>
      <c r="W112" s="33" t="s">
        <v>223</v>
      </c>
      <c r="X112" s="25">
        <v>2</v>
      </c>
      <c r="Y112" s="83"/>
      <c r="Z112" s="62">
        <v>0.95</v>
      </c>
      <c r="AA112" s="83"/>
      <c r="AB112" s="62">
        <v>1.25</v>
      </c>
      <c r="AC112" s="83"/>
      <c r="AD112" s="32" t="s">
        <v>221</v>
      </c>
      <c r="AE112" s="22"/>
      <c r="AF112" s="22">
        <f>(Z112*(106.875/AO112))/$AQ112</f>
        <v>0.67432912508383058</v>
      </c>
      <c r="AG112" s="22"/>
      <c r="AH112" s="22">
        <f>(AB112*(106.875/AO112))/$AQ112</f>
        <v>0.88727516458398759</v>
      </c>
      <c r="AI112" s="22"/>
      <c r="AJ112" s="23"/>
      <c r="AK112" s="23"/>
      <c r="AL112" s="23"/>
      <c r="AM112" s="23"/>
      <c r="AN112" s="23"/>
      <c r="AO112" s="24">
        <v>76.983333333333334</v>
      </c>
      <c r="AP112" s="27"/>
      <c r="AQ112" s="27">
        <v>1.95583</v>
      </c>
      <c r="AR112" s="27">
        <v>4</v>
      </c>
      <c r="AS112" s="56" t="s">
        <v>751</v>
      </c>
      <c r="AT112" s="25">
        <v>1</v>
      </c>
      <c r="AU112" s="36" t="s">
        <v>1526</v>
      </c>
      <c r="AV112" s="25" t="s">
        <v>767</v>
      </c>
      <c r="AW112" s="25" t="s">
        <v>1528</v>
      </c>
      <c r="AX112" s="25" t="s">
        <v>773</v>
      </c>
      <c r="AY112" s="36" t="s">
        <v>1527</v>
      </c>
      <c r="AZ112" s="25" t="s">
        <v>751</v>
      </c>
      <c r="BA112" s="32" t="s">
        <v>751</v>
      </c>
      <c r="BB112" s="32" t="s">
        <v>751</v>
      </c>
      <c r="BC112" s="25">
        <v>1592</v>
      </c>
      <c r="BD112" s="32" t="s">
        <v>219</v>
      </c>
      <c r="BE112" s="38" t="s">
        <v>1963</v>
      </c>
      <c r="BF112" s="38">
        <v>2</v>
      </c>
      <c r="BG112" s="62">
        <v>3</v>
      </c>
      <c r="BH112" s="25" t="s">
        <v>2000</v>
      </c>
      <c r="BI112" s="75" t="s">
        <v>3930</v>
      </c>
      <c r="BJ112" s="75" t="s">
        <v>3931</v>
      </c>
      <c r="BK112" s="75" t="s">
        <v>3886</v>
      </c>
      <c r="BL112" s="213"/>
      <c r="BM112" s="52"/>
      <c r="BN112" s="52"/>
      <c r="BO112" s="52"/>
      <c r="BP112" s="52"/>
      <c r="BQ112" s="52"/>
      <c r="BR112" s="52"/>
    </row>
    <row r="113" spans="1:70" s="29" customFormat="1" ht="15" customHeight="1" x14ac:dyDescent="0.25">
      <c r="A113" s="25">
        <v>88</v>
      </c>
      <c r="B113" s="26"/>
      <c r="C113" s="190" t="s">
        <v>195</v>
      </c>
      <c r="D113" s="201">
        <v>0</v>
      </c>
      <c r="E113" s="64" t="s">
        <v>217</v>
      </c>
      <c r="F113" s="64" t="s">
        <v>151</v>
      </c>
      <c r="G113" s="99" t="s">
        <v>1525</v>
      </c>
      <c r="H113" s="104">
        <v>1</v>
      </c>
      <c r="I113" s="25">
        <v>1</v>
      </c>
      <c r="J113" s="71"/>
      <c r="K113" s="25">
        <v>3</v>
      </c>
      <c r="L113" s="25">
        <v>3</v>
      </c>
      <c r="M113" s="25">
        <v>19</v>
      </c>
      <c r="N113" s="96" t="s">
        <v>2960</v>
      </c>
      <c r="O113" s="31" t="s">
        <v>201</v>
      </c>
      <c r="P113" s="71" t="s">
        <v>20</v>
      </c>
      <c r="Q113" s="32" t="s">
        <v>218</v>
      </c>
      <c r="R113" s="32" t="s">
        <v>751</v>
      </c>
      <c r="S113" s="25">
        <v>5</v>
      </c>
      <c r="T113" s="25" t="s">
        <v>1504</v>
      </c>
      <c r="U113" s="25" t="s">
        <v>10</v>
      </c>
      <c r="V113" s="25">
        <v>8</v>
      </c>
      <c r="W113" s="33" t="s">
        <v>223</v>
      </c>
      <c r="X113" s="25">
        <v>2</v>
      </c>
      <c r="Y113" s="83"/>
      <c r="Z113" s="62">
        <v>6.46</v>
      </c>
      <c r="AA113" s="83"/>
      <c r="AB113" s="62">
        <v>10.51</v>
      </c>
      <c r="AC113" s="83"/>
      <c r="AD113" s="32" t="s">
        <v>221</v>
      </c>
      <c r="AE113" s="22"/>
      <c r="AF113" s="22">
        <f>(Z113*(106.875/AO113))/$AQ113</f>
        <v>4.5854380505700476</v>
      </c>
      <c r="AG113" s="22"/>
      <c r="AH113" s="22">
        <f>(AB113*(106.875/AO113))/$AQ113</f>
        <v>7.4602095838221674</v>
      </c>
      <c r="AI113" s="22"/>
      <c r="AJ113" s="23"/>
      <c r="AK113" s="23"/>
      <c r="AL113" s="23"/>
      <c r="AM113" s="23"/>
      <c r="AN113" s="23"/>
      <c r="AO113" s="24">
        <v>76.983333333333334</v>
      </c>
      <c r="AP113" s="27"/>
      <c r="AQ113" s="27">
        <v>1.95583</v>
      </c>
      <c r="AR113" s="27">
        <v>4</v>
      </c>
      <c r="AS113" s="56" t="s">
        <v>751</v>
      </c>
      <c r="AT113" s="25">
        <v>1</v>
      </c>
      <c r="AU113" s="36" t="s">
        <v>1526</v>
      </c>
      <c r="AV113" s="25" t="s">
        <v>767</v>
      </c>
      <c r="AW113" s="25" t="s">
        <v>1528</v>
      </c>
      <c r="AX113" s="25" t="s">
        <v>773</v>
      </c>
      <c r="AY113" s="36" t="s">
        <v>1527</v>
      </c>
      <c r="AZ113" s="25" t="s">
        <v>751</v>
      </c>
      <c r="BA113" s="32" t="s">
        <v>751</v>
      </c>
      <c r="BB113" s="32" t="s">
        <v>751</v>
      </c>
      <c r="BC113" s="25">
        <v>1592</v>
      </c>
      <c r="BD113" s="32" t="s">
        <v>219</v>
      </c>
      <c r="BE113" s="38" t="s">
        <v>1963</v>
      </c>
      <c r="BF113" s="38">
        <v>2</v>
      </c>
      <c r="BG113" s="62">
        <v>3</v>
      </c>
      <c r="BH113" s="25" t="s">
        <v>2000</v>
      </c>
      <c r="BI113" s="75" t="s">
        <v>3930</v>
      </c>
      <c r="BJ113" s="75" t="s">
        <v>3931</v>
      </c>
      <c r="BK113" s="75" t="s">
        <v>3886</v>
      </c>
      <c r="BL113" s="213"/>
      <c r="BM113" s="52"/>
      <c r="BN113" s="52"/>
      <c r="BO113" s="52"/>
      <c r="BP113" s="52"/>
      <c r="BQ113" s="52"/>
      <c r="BR113" s="52"/>
    </row>
    <row r="114" spans="1:70" s="29" customFormat="1" ht="15" customHeight="1" x14ac:dyDescent="0.25">
      <c r="A114" s="25">
        <v>89</v>
      </c>
      <c r="B114" s="26"/>
      <c r="C114" s="190" t="s">
        <v>195</v>
      </c>
      <c r="D114" s="201">
        <v>0</v>
      </c>
      <c r="E114" s="64" t="s">
        <v>217</v>
      </c>
      <c r="F114" s="64" t="s">
        <v>151</v>
      </c>
      <c r="G114" s="99" t="s">
        <v>1525</v>
      </c>
      <c r="H114" s="104">
        <v>1</v>
      </c>
      <c r="I114" s="25">
        <v>1</v>
      </c>
      <c r="J114" s="71"/>
      <c r="K114" s="25">
        <v>3</v>
      </c>
      <c r="L114" s="25">
        <v>3</v>
      </c>
      <c r="M114" s="25">
        <v>19</v>
      </c>
      <c r="N114" s="96" t="s">
        <v>2960</v>
      </c>
      <c r="O114" s="31" t="s">
        <v>201</v>
      </c>
      <c r="P114" s="71" t="s">
        <v>20</v>
      </c>
      <c r="Q114" s="32" t="s">
        <v>222</v>
      </c>
      <c r="R114" s="32" t="s">
        <v>751</v>
      </c>
      <c r="S114" s="25">
        <v>5</v>
      </c>
      <c r="T114" s="25" t="s">
        <v>1504</v>
      </c>
      <c r="U114" s="25" t="s">
        <v>10</v>
      </c>
      <c r="V114" s="25">
        <v>8</v>
      </c>
      <c r="W114" s="33" t="s">
        <v>224</v>
      </c>
      <c r="X114" s="25">
        <v>2</v>
      </c>
      <c r="Y114" s="83"/>
      <c r="Z114" s="62">
        <v>0.87</v>
      </c>
      <c r="AA114" s="83"/>
      <c r="AB114" s="62">
        <v>1.48</v>
      </c>
      <c r="AC114" s="83"/>
      <c r="AD114" s="32" t="s">
        <v>221</v>
      </c>
      <c r="AE114" s="22"/>
      <c r="AF114" s="22">
        <f>(Z114*(106.875/AO114))/$AQ114</f>
        <v>0.61754351455045531</v>
      </c>
      <c r="AG114" s="22"/>
      <c r="AH114" s="22">
        <f>(AB114*(106.875/AO114))/$AQ114</f>
        <v>1.0505337948674414</v>
      </c>
      <c r="AI114" s="22"/>
      <c r="AJ114" s="23"/>
      <c r="AK114" s="23"/>
      <c r="AL114" s="23"/>
      <c r="AM114" s="23"/>
      <c r="AN114" s="23"/>
      <c r="AO114" s="24">
        <v>76.983333333333334</v>
      </c>
      <c r="AP114" s="27"/>
      <c r="AQ114" s="27">
        <v>1.95583</v>
      </c>
      <c r="AR114" s="27">
        <v>4</v>
      </c>
      <c r="AS114" s="56" t="s">
        <v>751</v>
      </c>
      <c r="AT114" s="25">
        <v>1</v>
      </c>
      <c r="AU114" s="36" t="s">
        <v>1526</v>
      </c>
      <c r="AV114" s="25" t="s">
        <v>767</v>
      </c>
      <c r="AW114" s="25" t="s">
        <v>1528</v>
      </c>
      <c r="AX114" s="25" t="s">
        <v>773</v>
      </c>
      <c r="AY114" s="36" t="s">
        <v>1529</v>
      </c>
      <c r="AZ114" s="25" t="s">
        <v>751</v>
      </c>
      <c r="BA114" s="32" t="s">
        <v>751</v>
      </c>
      <c r="BB114" s="32" t="s">
        <v>751</v>
      </c>
      <c r="BC114" s="25">
        <v>1461</v>
      </c>
      <c r="BD114" s="32" t="s">
        <v>219</v>
      </c>
      <c r="BE114" s="38" t="s">
        <v>1963</v>
      </c>
      <c r="BF114" s="38">
        <v>2</v>
      </c>
      <c r="BG114" s="62">
        <v>3</v>
      </c>
      <c r="BH114" s="25" t="s">
        <v>2000</v>
      </c>
      <c r="BI114" s="75" t="s">
        <v>3930</v>
      </c>
      <c r="BJ114" s="75" t="s">
        <v>3931</v>
      </c>
      <c r="BK114" s="75" t="s">
        <v>3886</v>
      </c>
      <c r="BL114" s="213"/>
      <c r="BM114" s="52"/>
      <c r="BN114" s="52"/>
      <c r="BO114" s="52"/>
      <c r="BP114" s="52"/>
      <c r="BQ114" s="52"/>
      <c r="BR114" s="52"/>
    </row>
    <row r="115" spans="1:70" s="29" customFormat="1" ht="15" customHeight="1" x14ac:dyDescent="0.25">
      <c r="A115" s="25">
        <v>91</v>
      </c>
      <c r="B115" s="26"/>
      <c r="C115" s="190" t="s">
        <v>195</v>
      </c>
      <c r="D115" s="201">
        <v>0</v>
      </c>
      <c r="E115" s="64" t="s">
        <v>217</v>
      </c>
      <c r="F115" s="64" t="s">
        <v>151</v>
      </c>
      <c r="G115" s="99" t="s">
        <v>1525</v>
      </c>
      <c r="H115" s="104">
        <v>1</v>
      </c>
      <c r="I115" s="25">
        <v>1</v>
      </c>
      <c r="J115" s="71"/>
      <c r="K115" s="25">
        <v>3</v>
      </c>
      <c r="L115" s="25">
        <v>3</v>
      </c>
      <c r="M115" s="25">
        <v>19</v>
      </c>
      <c r="N115" s="96" t="s">
        <v>2960</v>
      </c>
      <c r="O115" s="31" t="s">
        <v>201</v>
      </c>
      <c r="P115" s="71" t="s">
        <v>20</v>
      </c>
      <c r="Q115" s="32" t="s">
        <v>222</v>
      </c>
      <c r="R115" s="32" t="s">
        <v>751</v>
      </c>
      <c r="S115" s="25">
        <v>5</v>
      </c>
      <c r="T115" s="25" t="s">
        <v>1504</v>
      </c>
      <c r="U115" s="25" t="s">
        <v>10</v>
      </c>
      <c r="V115" s="25">
        <v>8</v>
      </c>
      <c r="W115" s="33" t="s">
        <v>226</v>
      </c>
      <c r="X115" s="25">
        <v>2</v>
      </c>
      <c r="Y115" s="83"/>
      <c r="Z115" s="83"/>
      <c r="AA115" s="62">
        <v>100.76</v>
      </c>
      <c r="AB115" s="83"/>
      <c r="AC115" s="83"/>
      <c r="AD115" s="32" t="s">
        <v>221</v>
      </c>
      <c r="AE115" s="22"/>
      <c r="AF115" s="22"/>
      <c r="AG115" s="22">
        <f>(AA115*(106.875/AO115))/$AQ115</f>
        <v>71.521476466786069</v>
      </c>
      <c r="AH115" s="22"/>
      <c r="AI115" s="22"/>
      <c r="AJ115" s="108"/>
      <c r="AK115" s="108"/>
      <c r="AL115" s="108"/>
      <c r="AM115" s="108"/>
      <c r="AN115" s="108"/>
      <c r="AO115" s="24">
        <v>76.983333333333334</v>
      </c>
      <c r="AP115" s="27"/>
      <c r="AQ115" s="27">
        <v>1.95583</v>
      </c>
      <c r="AR115" s="27">
        <v>4</v>
      </c>
      <c r="AS115" s="56" t="s">
        <v>751</v>
      </c>
      <c r="AT115" s="25">
        <v>1</v>
      </c>
      <c r="AU115" s="36" t="s">
        <v>1534</v>
      </c>
      <c r="AV115" s="25" t="s">
        <v>767</v>
      </c>
      <c r="AW115" s="25" t="s">
        <v>1528</v>
      </c>
      <c r="AX115" s="25" t="s">
        <v>773</v>
      </c>
      <c r="AY115" s="36" t="s">
        <v>1535</v>
      </c>
      <c r="AZ115" s="25" t="s">
        <v>751</v>
      </c>
      <c r="BA115" s="32" t="s">
        <v>751</v>
      </c>
      <c r="BB115" s="32" t="s">
        <v>751</v>
      </c>
      <c r="BC115" s="36">
        <v>598</v>
      </c>
      <c r="BD115" s="32" t="s">
        <v>219</v>
      </c>
      <c r="BE115" s="38" t="s">
        <v>1963</v>
      </c>
      <c r="BF115" s="38">
        <v>2</v>
      </c>
      <c r="BG115" s="62">
        <v>3</v>
      </c>
      <c r="BH115" s="25" t="s">
        <v>2000</v>
      </c>
      <c r="BI115" s="75" t="s">
        <v>3930</v>
      </c>
      <c r="BJ115" s="75" t="s">
        <v>3931</v>
      </c>
      <c r="BK115" s="75" t="s">
        <v>3886</v>
      </c>
      <c r="BL115" s="213"/>
      <c r="BM115" s="52"/>
      <c r="BN115" s="52"/>
      <c r="BO115" s="52"/>
      <c r="BP115" s="52"/>
      <c r="BQ115" s="52"/>
      <c r="BR115" s="52"/>
    </row>
    <row r="116" spans="1:70" s="29" customFormat="1" ht="15" customHeight="1" x14ac:dyDescent="0.25">
      <c r="A116" s="25">
        <v>92</v>
      </c>
      <c r="B116" s="26"/>
      <c r="C116" s="190" t="s">
        <v>195</v>
      </c>
      <c r="D116" s="201">
        <v>0</v>
      </c>
      <c r="E116" s="64" t="s">
        <v>217</v>
      </c>
      <c r="F116" s="64" t="s">
        <v>151</v>
      </c>
      <c r="G116" s="99" t="s">
        <v>1525</v>
      </c>
      <c r="H116" s="104">
        <v>1</v>
      </c>
      <c r="I116" s="25">
        <v>1</v>
      </c>
      <c r="J116" s="71"/>
      <c r="K116" s="25">
        <v>3</v>
      </c>
      <c r="L116" s="25">
        <v>3</v>
      </c>
      <c r="M116" s="25">
        <v>19</v>
      </c>
      <c r="N116" s="96" t="s">
        <v>2960</v>
      </c>
      <c r="O116" s="31" t="s">
        <v>201</v>
      </c>
      <c r="P116" s="71" t="s">
        <v>20</v>
      </c>
      <c r="Q116" s="32" t="s">
        <v>222</v>
      </c>
      <c r="R116" s="32" t="s">
        <v>751</v>
      </c>
      <c r="S116" s="25">
        <v>5</v>
      </c>
      <c r="T116" s="25" t="s">
        <v>1504</v>
      </c>
      <c r="U116" s="25" t="s">
        <v>10</v>
      </c>
      <c r="V116" s="25">
        <v>8</v>
      </c>
      <c r="W116" s="33" t="s">
        <v>226</v>
      </c>
      <c r="X116" s="25">
        <v>2</v>
      </c>
      <c r="Y116" s="83"/>
      <c r="Z116" s="83"/>
      <c r="AA116" s="62">
        <v>25.68</v>
      </c>
      <c r="AB116" s="83"/>
      <c r="AC116" s="83"/>
      <c r="AD116" s="32" t="s">
        <v>221</v>
      </c>
      <c r="AE116" s="22"/>
      <c r="AF116" s="22"/>
      <c r="AG116" s="22">
        <f>(AA116*(106.875/AO116))/$AQ116</f>
        <v>18.228180981213441</v>
      </c>
      <c r="AH116" s="22"/>
      <c r="AI116" s="22"/>
      <c r="AJ116" s="108"/>
      <c r="AK116" s="108"/>
      <c r="AL116" s="108"/>
      <c r="AM116" s="108"/>
      <c r="AN116" s="108"/>
      <c r="AO116" s="24">
        <v>76.983333333333334</v>
      </c>
      <c r="AP116" s="27"/>
      <c r="AQ116" s="27">
        <v>1.95583</v>
      </c>
      <c r="AR116" s="27">
        <v>4</v>
      </c>
      <c r="AS116" s="56" t="s">
        <v>751</v>
      </c>
      <c r="AT116" s="25">
        <v>1</v>
      </c>
      <c r="AU116" s="36" t="s">
        <v>1534</v>
      </c>
      <c r="AV116" s="25" t="s">
        <v>767</v>
      </c>
      <c r="AW116" s="25" t="s">
        <v>1528</v>
      </c>
      <c r="AX116" s="25" t="s">
        <v>773</v>
      </c>
      <c r="AY116" s="36" t="s">
        <v>1535</v>
      </c>
      <c r="AZ116" s="25" t="s">
        <v>751</v>
      </c>
      <c r="BA116" s="32" t="s">
        <v>751</v>
      </c>
      <c r="BB116" s="32" t="s">
        <v>751</v>
      </c>
      <c r="BC116" s="36">
        <v>598</v>
      </c>
      <c r="BD116" s="32" t="s">
        <v>219</v>
      </c>
      <c r="BE116" s="38" t="s">
        <v>1963</v>
      </c>
      <c r="BF116" s="38">
        <v>2</v>
      </c>
      <c r="BG116" s="62">
        <v>3</v>
      </c>
      <c r="BH116" s="25" t="s">
        <v>2000</v>
      </c>
      <c r="BI116" s="75" t="s">
        <v>3930</v>
      </c>
      <c r="BJ116" s="75" t="s">
        <v>3931</v>
      </c>
      <c r="BK116" s="75" t="s">
        <v>3886</v>
      </c>
      <c r="BL116" s="213"/>
      <c r="BM116" s="67"/>
      <c r="BN116" s="67"/>
      <c r="BO116" s="67"/>
      <c r="BP116" s="67"/>
      <c r="BQ116" s="67"/>
      <c r="BR116" s="67"/>
    </row>
    <row r="117" spans="1:70" s="29" customFormat="1" ht="15" customHeight="1" x14ac:dyDescent="0.25">
      <c r="A117" s="25">
        <v>93</v>
      </c>
      <c r="B117" s="26"/>
      <c r="C117" s="190" t="s">
        <v>195</v>
      </c>
      <c r="D117" s="201">
        <v>0</v>
      </c>
      <c r="E117" s="64" t="s">
        <v>217</v>
      </c>
      <c r="F117" s="64" t="s">
        <v>151</v>
      </c>
      <c r="G117" s="99" t="s">
        <v>1525</v>
      </c>
      <c r="H117" s="104">
        <v>1</v>
      </c>
      <c r="I117" s="25">
        <v>1</v>
      </c>
      <c r="J117" s="71"/>
      <c r="K117" s="25">
        <v>3</v>
      </c>
      <c r="L117" s="25">
        <v>3</v>
      </c>
      <c r="M117" s="25">
        <v>19</v>
      </c>
      <c r="N117" s="96" t="s">
        <v>2960</v>
      </c>
      <c r="O117" s="31" t="s">
        <v>201</v>
      </c>
      <c r="P117" s="71" t="s">
        <v>20</v>
      </c>
      <c r="Q117" s="32" t="s">
        <v>222</v>
      </c>
      <c r="R117" s="32" t="s">
        <v>751</v>
      </c>
      <c r="S117" s="25">
        <v>5</v>
      </c>
      <c r="T117" s="25" t="s">
        <v>1504</v>
      </c>
      <c r="U117" s="25" t="s">
        <v>10</v>
      </c>
      <c r="V117" s="25">
        <v>8</v>
      </c>
      <c r="W117" s="33" t="s">
        <v>208</v>
      </c>
      <c r="X117" s="25">
        <v>1</v>
      </c>
      <c r="Y117" s="83"/>
      <c r="Z117" s="83"/>
      <c r="AA117" s="62">
        <v>28.51</v>
      </c>
      <c r="AB117" s="83"/>
      <c r="AC117" s="83"/>
      <c r="AD117" s="32" t="s">
        <v>1530</v>
      </c>
      <c r="AE117" s="22"/>
      <c r="AF117" s="22"/>
      <c r="AG117" s="22">
        <f>(AA117*(106.875/AO117))/$AQ117</f>
        <v>20.236971953831592</v>
      </c>
      <c r="AH117" s="22"/>
      <c r="AI117" s="22"/>
      <c r="AJ117" s="23"/>
      <c r="AK117" s="23"/>
      <c r="AL117" s="23"/>
      <c r="AM117" s="23"/>
      <c r="AN117" s="23"/>
      <c r="AO117" s="24">
        <v>76.983333333333334</v>
      </c>
      <c r="AP117" s="27"/>
      <c r="AQ117" s="27">
        <v>1.95583</v>
      </c>
      <c r="AR117" s="27">
        <v>4</v>
      </c>
      <c r="AS117" s="56" t="s">
        <v>751</v>
      </c>
      <c r="AT117" s="25">
        <v>10</v>
      </c>
      <c r="AU117" s="36" t="s">
        <v>1531</v>
      </c>
      <c r="AV117" s="25" t="s">
        <v>767</v>
      </c>
      <c r="AW117" s="25" t="s">
        <v>1528</v>
      </c>
      <c r="AX117" s="25" t="s">
        <v>773</v>
      </c>
      <c r="AY117" s="36" t="s">
        <v>1532</v>
      </c>
      <c r="AZ117" s="25" t="s">
        <v>751</v>
      </c>
      <c r="BA117" s="32" t="s">
        <v>751</v>
      </c>
      <c r="BB117" s="32" t="s">
        <v>751</v>
      </c>
      <c r="BC117" s="25">
        <v>523</v>
      </c>
      <c r="BD117" s="32" t="s">
        <v>219</v>
      </c>
      <c r="BE117" s="37" t="s">
        <v>1964</v>
      </c>
      <c r="BF117" s="38">
        <v>1</v>
      </c>
      <c r="BG117" s="62">
        <v>3</v>
      </c>
      <c r="BH117" s="25" t="s">
        <v>2000</v>
      </c>
      <c r="BI117" s="75" t="s">
        <v>3930</v>
      </c>
      <c r="BJ117" s="75" t="s">
        <v>3931</v>
      </c>
      <c r="BK117" s="75" t="s">
        <v>3932</v>
      </c>
      <c r="BL117" s="213"/>
      <c r="BM117" s="52"/>
      <c r="BN117" s="52"/>
      <c r="BO117" s="52"/>
      <c r="BP117" s="52"/>
      <c r="BQ117" s="52"/>
      <c r="BR117" s="52"/>
    </row>
    <row r="118" spans="1:70" s="29" customFormat="1" ht="15" customHeight="1" x14ac:dyDescent="0.25">
      <c r="A118" s="25">
        <v>94</v>
      </c>
      <c r="B118" s="21">
        <v>55</v>
      </c>
      <c r="C118" s="190" t="s">
        <v>195</v>
      </c>
      <c r="D118" s="200">
        <v>0</v>
      </c>
      <c r="E118" s="64" t="s">
        <v>225</v>
      </c>
      <c r="F118" s="64" t="s">
        <v>151</v>
      </c>
      <c r="G118" s="25"/>
      <c r="H118" s="104">
        <v>1</v>
      </c>
      <c r="I118" s="25">
        <v>1</v>
      </c>
      <c r="J118" s="71" t="s">
        <v>1556</v>
      </c>
      <c r="K118" s="25">
        <v>1</v>
      </c>
      <c r="L118" s="25">
        <v>2</v>
      </c>
      <c r="M118" s="25">
        <v>19</v>
      </c>
      <c r="N118" s="96" t="s">
        <v>2960</v>
      </c>
      <c r="O118" s="31" t="s">
        <v>201</v>
      </c>
      <c r="P118" s="71" t="s">
        <v>20</v>
      </c>
      <c r="Q118" s="32" t="s">
        <v>20</v>
      </c>
      <c r="R118" s="32" t="s">
        <v>751</v>
      </c>
      <c r="S118" s="25">
        <v>5</v>
      </c>
      <c r="T118" s="25" t="s">
        <v>1504</v>
      </c>
      <c r="U118" s="25" t="s">
        <v>10</v>
      </c>
      <c r="V118" s="25">
        <v>8</v>
      </c>
      <c r="W118" s="33" t="s">
        <v>232</v>
      </c>
      <c r="X118" s="25">
        <v>1</v>
      </c>
      <c r="Y118" s="83"/>
      <c r="Z118" s="62">
        <v>100.23</v>
      </c>
      <c r="AA118" s="83"/>
      <c r="AB118" s="62">
        <v>128.68</v>
      </c>
      <c r="AC118" s="83"/>
      <c r="AD118" s="32" t="s">
        <v>227</v>
      </c>
      <c r="AE118" s="22"/>
      <c r="AF118" s="22">
        <f>(Z118*(106.875/AO118))/$AQ118</f>
        <v>71.145271797002465</v>
      </c>
      <c r="AG118" s="22"/>
      <c r="AH118" s="22">
        <f>(AB118*(106.875/AO118))/$AQ118</f>
        <v>91.339654542934014</v>
      </c>
      <c r="AI118" s="22"/>
      <c r="AJ118" s="35"/>
      <c r="AK118" s="35">
        <f>AF118</f>
        <v>71.145271797002465</v>
      </c>
      <c r="AL118" s="35"/>
      <c r="AM118" s="35">
        <f>AH118</f>
        <v>91.339654542934014</v>
      </c>
      <c r="AN118" s="35"/>
      <c r="AO118" s="24">
        <v>76.983333333333334</v>
      </c>
      <c r="AP118" s="27"/>
      <c r="AQ118" s="27">
        <v>1.95583</v>
      </c>
      <c r="AR118" s="28">
        <v>3</v>
      </c>
      <c r="AS118" s="28" t="s">
        <v>751</v>
      </c>
      <c r="AT118" s="25">
        <v>17</v>
      </c>
      <c r="AU118" s="36" t="s">
        <v>3048</v>
      </c>
      <c r="AV118" s="25" t="s">
        <v>767</v>
      </c>
      <c r="AW118" s="25" t="s">
        <v>1558</v>
      </c>
      <c r="AX118" s="25" t="s">
        <v>773</v>
      </c>
      <c r="AY118" s="36" t="s">
        <v>1509</v>
      </c>
      <c r="AZ118" s="25" t="s">
        <v>751</v>
      </c>
      <c r="BA118" s="32" t="s">
        <v>751</v>
      </c>
      <c r="BB118" s="32" t="s">
        <v>751</v>
      </c>
      <c r="BC118" s="25" t="s">
        <v>1557</v>
      </c>
      <c r="BD118" s="32" t="s">
        <v>228</v>
      </c>
      <c r="BE118" s="37" t="s">
        <v>1965</v>
      </c>
      <c r="BF118" s="38">
        <v>2</v>
      </c>
      <c r="BG118" s="62">
        <v>3</v>
      </c>
      <c r="BH118" s="25" t="s">
        <v>2000</v>
      </c>
      <c r="BI118" s="74">
        <v>0</v>
      </c>
      <c r="BJ118" s="75" t="s">
        <v>2000</v>
      </c>
      <c r="BK118" s="75" t="s">
        <v>3933</v>
      </c>
      <c r="BL118" s="213"/>
      <c r="BM118" s="15"/>
      <c r="BN118" s="15"/>
      <c r="BO118" s="15"/>
      <c r="BP118" s="15"/>
      <c r="BQ118" s="15"/>
      <c r="BR118" s="15"/>
    </row>
    <row r="119" spans="1:70" s="29" customFormat="1" ht="15" customHeight="1" x14ac:dyDescent="0.25">
      <c r="A119" s="25">
        <v>96</v>
      </c>
      <c r="B119" s="21">
        <v>56</v>
      </c>
      <c r="C119" s="190" t="s">
        <v>23</v>
      </c>
      <c r="D119" s="201">
        <v>0</v>
      </c>
      <c r="E119" s="57" t="s">
        <v>645</v>
      </c>
      <c r="F119" s="57" t="s">
        <v>289</v>
      </c>
      <c r="G119" s="25"/>
      <c r="H119" s="104">
        <v>1</v>
      </c>
      <c r="I119" s="25">
        <v>1</v>
      </c>
      <c r="J119" s="25" t="s">
        <v>319</v>
      </c>
      <c r="K119" s="25">
        <v>1</v>
      </c>
      <c r="L119" s="25">
        <v>2</v>
      </c>
      <c r="M119" s="25">
        <v>19</v>
      </c>
      <c r="N119" s="25" t="s">
        <v>2960</v>
      </c>
      <c r="O119" s="25" t="s">
        <v>646</v>
      </c>
      <c r="P119" s="25" t="s">
        <v>19</v>
      </c>
      <c r="Q119" s="25" t="s">
        <v>544</v>
      </c>
      <c r="R119" s="25"/>
      <c r="S119" s="25">
        <v>5</v>
      </c>
      <c r="T119" s="25" t="s">
        <v>18</v>
      </c>
      <c r="U119" s="25" t="s">
        <v>10</v>
      </c>
      <c r="V119" s="25">
        <v>8</v>
      </c>
      <c r="W119" s="25"/>
      <c r="X119" s="25">
        <v>1</v>
      </c>
      <c r="Y119" s="25"/>
      <c r="Z119" s="83"/>
      <c r="AA119" s="83">
        <v>30.32</v>
      </c>
      <c r="AB119" s="83">
        <v>15</v>
      </c>
      <c r="AC119" s="83"/>
      <c r="AD119" s="25" t="s">
        <v>647</v>
      </c>
      <c r="AE119" s="22"/>
      <c r="AF119" s="22"/>
      <c r="AG119" s="22">
        <f>(AA119*(106.875/AO119))/$AQ119</f>
        <v>31.745775165319618</v>
      </c>
      <c r="AH119" s="22">
        <f>(AB119*(106.875/AO119))/$AQ119</f>
        <v>15.705363703159442</v>
      </c>
      <c r="AI119" s="22"/>
      <c r="AJ119" s="35"/>
      <c r="AK119" s="35"/>
      <c r="AL119" s="35">
        <f>AG119</f>
        <v>31.745775165319618</v>
      </c>
      <c r="AM119" s="35">
        <f>AH119</f>
        <v>15.705363703159442</v>
      </c>
      <c r="AN119" s="35"/>
      <c r="AO119" s="24">
        <v>102.075</v>
      </c>
      <c r="AP119" s="27"/>
      <c r="AQ119" s="27">
        <v>1</v>
      </c>
      <c r="AR119" s="28">
        <v>3</v>
      </c>
      <c r="AS119" s="28" t="s">
        <v>751</v>
      </c>
      <c r="AT119" s="25">
        <v>10</v>
      </c>
      <c r="AU119" s="25" t="s">
        <v>1006</v>
      </c>
      <c r="AV119" s="25" t="s">
        <v>648</v>
      </c>
      <c r="AW119" s="25">
        <v>2011</v>
      </c>
      <c r="AX119" s="25" t="s">
        <v>2</v>
      </c>
      <c r="AY119" s="25"/>
      <c r="AZ119" s="25"/>
      <c r="BA119" s="25"/>
      <c r="BB119" s="25"/>
      <c r="BC119" s="25" t="s">
        <v>649</v>
      </c>
      <c r="BD119" s="25" t="s">
        <v>552</v>
      </c>
      <c r="BE119" s="25" t="s">
        <v>650</v>
      </c>
      <c r="BF119" s="25">
        <v>3</v>
      </c>
      <c r="BG119" s="62">
        <v>3</v>
      </c>
      <c r="BH119" s="25" t="s">
        <v>2000</v>
      </c>
      <c r="BI119" s="75" t="s">
        <v>3934</v>
      </c>
      <c r="BJ119" s="75" t="s">
        <v>3928</v>
      </c>
      <c r="BK119" s="75" t="s">
        <v>3929</v>
      </c>
      <c r="BL119" s="213"/>
      <c r="BM119" s="238"/>
      <c r="BN119" s="238"/>
      <c r="BO119" s="238"/>
      <c r="BP119" s="238"/>
      <c r="BQ119" s="238"/>
      <c r="BR119" s="238"/>
    </row>
    <row r="120" spans="1:70" s="29" customFormat="1" ht="15" customHeight="1" x14ac:dyDescent="0.25">
      <c r="A120" s="25">
        <v>95</v>
      </c>
      <c r="B120" s="26"/>
      <c r="C120" s="190" t="s">
        <v>23</v>
      </c>
      <c r="D120" s="201">
        <v>0</v>
      </c>
      <c r="E120" s="57" t="s">
        <v>645</v>
      </c>
      <c r="F120" s="57" t="s">
        <v>289</v>
      </c>
      <c r="G120" s="25"/>
      <c r="H120" s="104">
        <v>1</v>
      </c>
      <c r="I120" s="25">
        <v>1</v>
      </c>
      <c r="J120" s="25" t="s">
        <v>319</v>
      </c>
      <c r="K120" s="25">
        <v>1</v>
      </c>
      <c r="L120" s="25">
        <v>2</v>
      </c>
      <c r="M120" s="25">
        <v>19</v>
      </c>
      <c r="N120" s="25" t="s">
        <v>2960</v>
      </c>
      <c r="O120" s="25" t="s">
        <v>646</v>
      </c>
      <c r="P120" s="25" t="s">
        <v>19</v>
      </c>
      <c r="Q120" s="25" t="s">
        <v>544</v>
      </c>
      <c r="R120" s="25"/>
      <c r="S120" s="25">
        <v>5</v>
      </c>
      <c r="T120" s="25" t="s">
        <v>18</v>
      </c>
      <c r="U120" s="25" t="s">
        <v>10</v>
      </c>
      <c r="V120" s="25">
        <v>8</v>
      </c>
      <c r="W120" s="25"/>
      <c r="X120" s="25">
        <v>1</v>
      </c>
      <c r="Y120" s="25"/>
      <c r="Z120" s="83"/>
      <c r="AA120" s="83">
        <v>26.94</v>
      </c>
      <c r="AB120" s="83">
        <v>10</v>
      </c>
      <c r="AC120" s="83"/>
      <c r="AD120" s="25" t="s">
        <v>647</v>
      </c>
      <c r="AE120" s="22"/>
      <c r="AF120" s="22"/>
      <c r="AG120" s="22">
        <f>(AA120*(106.875/AO120))/$AQ120</f>
        <v>28.206833210874358</v>
      </c>
      <c r="AH120" s="22">
        <f>(AB120*(106.875/AO120))/$AQ120</f>
        <v>10.470242468772961</v>
      </c>
      <c r="AI120" s="22"/>
      <c r="AJ120" s="35"/>
      <c r="AK120" s="35"/>
      <c r="AL120" s="35">
        <f>AG120</f>
        <v>28.206833210874358</v>
      </c>
      <c r="AM120" s="35">
        <f>AH120</f>
        <v>10.470242468772961</v>
      </c>
      <c r="AN120" s="35"/>
      <c r="AO120" s="24">
        <v>102.075</v>
      </c>
      <c r="AP120" s="27"/>
      <c r="AQ120" s="27">
        <v>1</v>
      </c>
      <c r="AR120" s="28">
        <v>3</v>
      </c>
      <c r="AS120" s="28" t="s">
        <v>751</v>
      </c>
      <c r="AT120" s="25">
        <v>10</v>
      </c>
      <c r="AU120" s="25" t="s">
        <v>1005</v>
      </c>
      <c r="AV120" s="25" t="s">
        <v>648</v>
      </c>
      <c r="AW120" s="25">
        <v>2011</v>
      </c>
      <c r="AX120" s="25" t="s">
        <v>2</v>
      </c>
      <c r="AY120" s="25"/>
      <c r="AZ120" s="25"/>
      <c r="BA120" s="25"/>
      <c r="BB120" s="25"/>
      <c r="BC120" s="25" t="s">
        <v>649</v>
      </c>
      <c r="BD120" s="25" t="s">
        <v>552</v>
      </c>
      <c r="BE120" s="25" t="s">
        <v>650</v>
      </c>
      <c r="BF120" s="25">
        <v>3</v>
      </c>
      <c r="BG120" s="62">
        <v>3</v>
      </c>
      <c r="BH120" s="25" t="s">
        <v>2000</v>
      </c>
      <c r="BI120" s="75" t="s">
        <v>3934</v>
      </c>
      <c r="BJ120" s="75" t="s">
        <v>3928</v>
      </c>
      <c r="BK120" s="75" t="s">
        <v>3929</v>
      </c>
      <c r="BL120" s="213"/>
      <c r="BM120" s="238"/>
      <c r="BN120" s="238"/>
      <c r="BO120" s="238"/>
      <c r="BP120" s="238"/>
      <c r="BQ120" s="238"/>
      <c r="BR120" s="238"/>
    </row>
    <row r="121" spans="1:70" s="29" customFormat="1" ht="15" customHeight="1" x14ac:dyDescent="0.25">
      <c r="A121" s="25">
        <v>98</v>
      </c>
      <c r="B121" s="21">
        <v>57</v>
      </c>
      <c r="C121" s="190" t="s">
        <v>351</v>
      </c>
      <c r="D121" s="200">
        <v>0</v>
      </c>
      <c r="E121" s="57" t="s">
        <v>17</v>
      </c>
      <c r="F121" s="87" t="s">
        <v>289</v>
      </c>
      <c r="G121" s="25"/>
      <c r="H121" s="104">
        <v>1</v>
      </c>
      <c r="I121" s="25">
        <v>1</v>
      </c>
      <c r="J121" s="25"/>
      <c r="K121" s="25">
        <v>3</v>
      </c>
      <c r="L121" s="25">
        <v>3</v>
      </c>
      <c r="M121" s="25">
        <v>19</v>
      </c>
      <c r="N121" s="25" t="s">
        <v>2960</v>
      </c>
      <c r="O121" s="25" t="s">
        <v>1489</v>
      </c>
      <c r="P121" s="25" t="s">
        <v>19</v>
      </c>
      <c r="Q121" s="25" t="s">
        <v>152</v>
      </c>
      <c r="R121" s="25" t="s">
        <v>1008</v>
      </c>
      <c r="S121" s="25">
        <v>5</v>
      </c>
      <c r="T121" s="25" t="s">
        <v>18</v>
      </c>
      <c r="U121" s="25" t="s">
        <v>10</v>
      </c>
      <c r="V121" s="25">
        <v>8</v>
      </c>
      <c r="W121" s="25" t="s">
        <v>220</v>
      </c>
      <c r="X121" s="25">
        <v>1</v>
      </c>
      <c r="Y121" s="44"/>
      <c r="Z121" s="83">
        <v>66.98</v>
      </c>
      <c r="AA121" s="83">
        <v>114.07</v>
      </c>
      <c r="AB121" s="83"/>
      <c r="AC121" s="83">
        <v>135.62</v>
      </c>
      <c r="AD121" s="44" t="s">
        <v>1410</v>
      </c>
      <c r="AE121" s="22"/>
      <c r="AF121" s="22">
        <f>(Z121*(106.875/AO121))/$AQ121</f>
        <v>47.54375241906839</v>
      </c>
      <c r="AG121" s="22">
        <f>(AA121*(106.875/AO121))/$AQ121</f>
        <v>80.969182419276365</v>
      </c>
      <c r="AH121" s="22"/>
      <c r="AI121" s="22">
        <f>(AC121*(106.875/AO121))/$AQ121</f>
        <v>96.265806256704323</v>
      </c>
      <c r="AJ121" s="35"/>
      <c r="AK121" s="35">
        <f>AF121</f>
        <v>47.54375241906839</v>
      </c>
      <c r="AL121" s="35">
        <f>AG121</f>
        <v>80.969182419276365</v>
      </c>
      <c r="AM121" s="35"/>
      <c r="AN121" s="35">
        <f>AI121</f>
        <v>96.265806256704323</v>
      </c>
      <c r="AO121" s="24">
        <v>76.983333333333334</v>
      </c>
      <c r="AP121" s="27"/>
      <c r="AQ121" s="27">
        <v>1.95583</v>
      </c>
      <c r="AR121" s="28">
        <v>3</v>
      </c>
      <c r="AS121" s="28" t="s">
        <v>751</v>
      </c>
      <c r="AT121" s="25">
        <v>10</v>
      </c>
      <c r="AU121" s="44" t="s">
        <v>1485</v>
      </c>
      <c r="AV121" s="25" t="s">
        <v>611</v>
      </c>
      <c r="AW121" s="25" t="s">
        <v>613</v>
      </c>
      <c r="AX121" s="44" t="s">
        <v>2</v>
      </c>
      <c r="AY121" s="25" t="s">
        <v>1486</v>
      </c>
      <c r="AZ121" s="25"/>
      <c r="BA121" s="25"/>
      <c r="BB121" s="25"/>
      <c r="BC121" s="25">
        <v>2678</v>
      </c>
      <c r="BD121" s="44" t="s">
        <v>612</v>
      </c>
      <c r="BE121" s="25"/>
      <c r="BF121" s="25"/>
      <c r="BG121" s="62">
        <v>3</v>
      </c>
      <c r="BH121" s="25" t="s">
        <v>2000</v>
      </c>
      <c r="BI121" s="74">
        <v>0</v>
      </c>
      <c r="BJ121" s="75" t="s">
        <v>3928</v>
      </c>
      <c r="BK121" s="75" t="s">
        <v>3929</v>
      </c>
      <c r="BL121" s="213"/>
      <c r="BM121" s="15"/>
      <c r="BN121" s="15"/>
      <c r="BO121" s="15"/>
      <c r="BP121" s="15"/>
      <c r="BQ121" s="15"/>
      <c r="BR121" s="15"/>
    </row>
    <row r="122" spans="1:70" s="29" customFormat="1" ht="15" customHeight="1" x14ac:dyDescent="0.25">
      <c r="A122" s="25">
        <v>97</v>
      </c>
      <c r="B122" s="26"/>
      <c r="C122" s="190" t="s">
        <v>351</v>
      </c>
      <c r="D122" s="201">
        <v>0</v>
      </c>
      <c r="E122" s="57" t="s">
        <v>17</v>
      </c>
      <c r="F122" s="87" t="s">
        <v>289</v>
      </c>
      <c r="G122" s="25"/>
      <c r="H122" s="104">
        <v>1</v>
      </c>
      <c r="I122" s="25">
        <v>1</v>
      </c>
      <c r="J122" s="25"/>
      <c r="K122" s="25">
        <v>3</v>
      </c>
      <c r="L122" s="25">
        <v>3</v>
      </c>
      <c r="M122" s="25">
        <v>19</v>
      </c>
      <c r="N122" s="25" t="s">
        <v>2960</v>
      </c>
      <c r="O122" s="25" t="s">
        <v>535</v>
      </c>
      <c r="P122" s="25" t="s">
        <v>19</v>
      </c>
      <c r="Q122" s="25" t="s">
        <v>609</v>
      </c>
      <c r="R122" s="25" t="s">
        <v>778</v>
      </c>
      <c r="S122" s="25">
        <v>5</v>
      </c>
      <c r="T122" s="25" t="s">
        <v>18</v>
      </c>
      <c r="U122" s="25" t="s">
        <v>10</v>
      </c>
      <c r="V122" s="25">
        <v>8</v>
      </c>
      <c r="W122" s="25"/>
      <c r="X122" s="25">
        <v>2</v>
      </c>
      <c r="Y122" s="44">
        <v>70</v>
      </c>
      <c r="Z122" s="83"/>
      <c r="AA122" s="83">
        <v>100.76</v>
      </c>
      <c r="AB122" s="83"/>
      <c r="AC122" s="83"/>
      <c r="AD122" s="44" t="s">
        <v>614</v>
      </c>
      <c r="AE122" s="22">
        <f>(Y122*(106.875/AO122))/$AQ122</f>
        <v>49.687409216703301</v>
      </c>
      <c r="AF122" s="22"/>
      <c r="AG122" s="22">
        <f>(AA122*(106.875/AO122))/$AQ122</f>
        <v>71.521476466786069</v>
      </c>
      <c r="AH122" s="22"/>
      <c r="AI122" s="22"/>
      <c r="AJ122" s="23"/>
      <c r="AK122" s="23"/>
      <c r="AL122" s="23"/>
      <c r="AM122" s="23"/>
      <c r="AN122" s="23"/>
      <c r="AO122" s="24">
        <v>76.983333333333334</v>
      </c>
      <c r="AP122" s="27"/>
      <c r="AQ122" s="27">
        <v>1.95583</v>
      </c>
      <c r="AR122" s="27">
        <v>4</v>
      </c>
      <c r="AS122" s="28" t="s">
        <v>751</v>
      </c>
      <c r="AT122" s="25">
        <v>1</v>
      </c>
      <c r="AU122" s="44" t="s">
        <v>615</v>
      </c>
      <c r="AV122" s="25" t="s">
        <v>616</v>
      </c>
      <c r="AW122" s="25" t="s">
        <v>613</v>
      </c>
      <c r="AX122" s="44" t="s">
        <v>2</v>
      </c>
      <c r="AY122" s="25"/>
      <c r="AZ122" s="25"/>
      <c r="BA122" s="25"/>
      <c r="BB122" s="25"/>
      <c r="BC122" s="25">
        <v>3742</v>
      </c>
      <c r="BD122" s="44" t="s">
        <v>612</v>
      </c>
      <c r="BE122" s="44" t="s">
        <v>617</v>
      </c>
      <c r="BF122" s="44">
        <v>3</v>
      </c>
      <c r="BG122" s="62">
        <v>3</v>
      </c>
      <c r="BH122" s="25" t="s">
        <v>2000</v>
      </c>
      <c r="BI122" s="75" t="s">
        <v>3930</v>
      </c>
      <c r="BJ122" s="75" t="s">
        <v>3931</v>
      </c>
      <c r="BK122" s="75" t="s">
        <v>3935</v>
      </c>
      <c r="BL122" s="213"/>
      <c r="BM122" s="221"/>
      <c r="BN122" s="221"/>
      <c r="BO122" s="221"/>
      <c r="BP122" s="221"/>
      <c r="BQ122" s="221"/>
      <c r="BR122" s="221"/>
    </row>
    <row r="123" spans="1:70" s="29" customFormat="1" ht="15" customHeight="1" x14ac:dyDescent="0.25">
      <c r="A123" s="25">
        <v>99</v>
      </c>
      <c r="B123" s="26"/>
      <c r="C123" s="190" t="s">
        <v>351</v>
      </c>
      <c r="D123" s="200">
        <v>0</v>
      </c>
      <c r="E123" s="57" t="s">
        <v>17</v>
      </c>
      <c r="F123" s="87" t="s">
        <v>289</v>
      </c>
      <c r="G123" s="25"/>
      <c r="H123" s="104">
        <v>1</v>
      </c>
      <c r="I123" s="25">
        <v>1</v>
      </c>
      <c r="J123" s="25"/>
      <c r="K123" s="25">
        <v>3</v>
      </c>
      <c r="L123" s="25">
        <v>3</v>
      </c>
      <c r="M123" s="25">
        <v>19</v>
      </c>
      <c r="N123" s="25" t="s">
        <v>2960</v>
      </c>
      <c r="O123" s="25" t="s">
        <v>1490</v>
      </c>
      <c r="P123" s="25" t="s">
        <v>19</v>
      </c>
      <c r="Q123" s="25" t="s">
        <v>222</v>
      </c>
      <c r="R123" s="25" t="s">
        <v>1007</v>
      </c>
      <c r="S123" s="25">
        <v>5</v>
      </c>
      <c r="T123" s="25" t="s">
        <v>18</v>
      </c>
      <c r="U123" s="25" t="s">
        <v>10</v>
      </c>
      <c r="V123" s="25">
        <v>8</v>
      </c>
      <c r="W123" s="25" t="s">
        <v>1491</v>
      </c>
      <c r="X123" s="25">
        <v>1</v>
      </c>
      <c r="Y123" s="44"/>
      <c r="Z123" s="83">
        <v>92.07</v>
      </c>
      <c r="AA123" s="83">
        <v>100.81</v>
      </c>
      <c r="AB123" s="83"/>
      <c r="AC123" s="83">
        <v>150.57</v>
      </c>
      <c r="AD123" s="44" t="s">
        <v>1410</v>
      </c>
      <c r="AE123" s="22"/>
      <c r="AF123" s="22">
        <f>(Z123*(106.875/AO123))/$AQ123</f>
        <v>65.353139522598184</v>
      </c>
      <c r="AG123" s="22">
        <f>(AA123*(106.875/AO123))/$AQ123</f>
        <v>71.55696747336944</v>
      </c>
      <c r="AH123" s="22"/>
      <c r="AI123" s="22">
        <f>(AC123*(106.875/AO123))/$AQ123</f>
        <v>106.8776172251288</v>
      </c>
      <c r="AJ123" s="35"/>
      <c r="AK123" s="35">
        <f>AF123</f>
        <v>65.353139522598184</v>
      </c>
      <c r="AL123" s="35">
        <f>AG123</f>
        <v>71.55696747336944</v>
      </c>
      <c r="AM123" s="35"/>
      <c r="AN123" s="35">
        <f>AI123</f>
        <v>106.8776172251288</v>
      </c>
      <c r="AO123" s="24">
        <v>76.983333333333334</v>
      </c>
      <c r="AP123" s="27"/>
      <c r="AQ123" s="27">
        <v>1.95583</v>
      </c>
      <c r="AR123" s="28">
        <v>3</v>
      </c>
      <c r="AS123" s="28" t="s">
        <v>751</v>
      </c>
      <c r="AT123" s="25">
        <v>10</v>
      </c>
      <c r="AU123" s="44" t="s">
        <v>1487</v>
      </c>
      <c r="AV123" s="25" t="s">
        <v>611</v>
      </c>
      <c r="AW123" s="25" t="s">
        <v>613</v>
      </c>
      <c r="AX123" s="44" t="s">
        <v>2</v>
      </c>
      <c r="AY123" s="25" t="s">
        <v>1488</v>
      </c>
      <c r="AZ123" s="25"/>
      <c r="BA123" s="25"/>
      <c r="BB123" s="25"/>
      <c r="BC123" s="25">
        <v>2678</v>
      </c>
      <c r="BD123" s="44" t="s">
        <v>612</v>
      </c>
      <c r="BE123" s="25"/>
      <c r="BF123" s="25"/>
      <c r="BG123" s="62">
        <v>3</v>
      </c>
      <c r="BH123" s="25" t="s">
        <v>2000</v>
      </c>
      <c r="BI123" s="74">
        <v>0</v>
      </c>
      <c r="BJ123" s="75" t="s">
        <v>3928</v>
      </c>
      <c r="BK123" s="75" t="s">
        <v>3929</v>
      </c>
      <c r="BL123" s="213"/>
      <c r="BM123" s="15"/>
      <c r="BN123" s="15"/>
      <c r="BO123" s="15"/>
      <c r="BP123" s="15"/>
      <c r="BQ123" s="15"/>
      <c r="BR123" s="15"/>
    </row>
    <row r="124" spans="1:70" s="29" customFormat="1" ht="15" customHeight="1" x14ac:dyDescent="0.25">
      <c r="A124" s="25">
        <v>100</v>
      </c>
      <c r="B124" s="21">
        <v>58</v>
      </c>
      <c r="C124" s="190" t="s">
        <v>351</v>
      </c>
      <c r="D124" s="201">
        <v>0</v>
      </c>
      <c r="E124" s="57" t="s">
        <v>354</v>
      </c>
      <c r="F124" s="57" t="s">
        <v>289</v>
      </c>
      <c r="G124" s="25"/>
      <c r="H124" s="104">
        <v>0</v>
      </c>
      <c r="I124" s="25" t="s">
        <v>640</v>
      </c>
      <c r="J124" s="25"/>
      <c r="K124" s="25"/>
      <c r="L124" s="25"/>
      <c r="M124" s="25"/>
      <c r="N124" s="25"/>
      <c r="O124" s="25"/>
      <c r="P124" s="25"/>
      <c r="Q124" s="25"/>
      <c r="R124" s="25"/>
      <c r="S124" s="25"/>
      <c r="T124" s="25"/>
      <c r="U124" s="25"/>
      <c r="V124" s="25"/>
      <c r="W124" s="25"/>
      <c r="X124" s="25"/>
      <c r="Y124" s="25"/>
      <c r="Z124" s="83"/>
      <c r="AA124" s="83"/>
      <c r="AB124" s="83"/>
      <c r="AC124" s="83"/>
      <c r="AD124" s="25"/>
      <c r="AE124" s="22"/>
      <c r="AF124" s="22"/>
      <c r="AG124" s="22"/>
      <c r="AH124" s="22"/>
      <c r="AI124" s="22"/>
      <c r="AJ124" s="35"/>
      <c r="AK124" s="35"/>
      <c r="AL124" s="35"/>
      <c r="AM124" s="35"/>
      <c r="AN124" s="35"/>
      <c r="AO124" s="48"/>
      <c r="AP124" s="27"/>
      <c r="AQ124" s="27">
        <v>1</v>
      </c>
      <c r="AR124" s="28"/>
      <c r="AS124" s="28" t="s">
        <v>751</v>
      </c>
      <c r="AT124" s="25"/>
      <c r="AU124" s="25"/>
      <c r="AV124" s="25"/>
      <c r="AW124" s="25"/>
      <c r="AX124" s="25"/>
      <c r="AY124" s="25"/>
      <c r="AZ124" s="25"/>
      <c r="BA124" s="25"/>
      <c r="BB124" s="25"/>
      <c r="BC124" s="25"/>
      <c r="BD124" s="25"/>
      <c r="BE124" s="25"/>
      <c r="BF124" s="25"/>
      <c r="BG124" s="25" t="s">
        <v>2000</v>
      </c>
      <c r="BH124" s="25" t="s">
        <v>2000</v>
      </c>
      <c r="BI124" s="75" t="s">
        <v>2000</v>
      </c>
      <c r="BJ124" s="75" t="s">
        <v>2000</v>
      </c>
      <c r="BK124" s="75" t="s">
        <v>2000</v>
      </c>
      <c r="BL124" s="213"/>
      <c r="BM124" s="221"/>
      <c r="BN124" s="221"/>
      <c r="BO124" s="221"/>
      <c r="BP124" s="221"/>
      <c r="BQ124" s="221"/>
      <c r="BR124" s="221"/>
    </row>
    <row r="125" spans="1:70" s="29" customFormat="1" ht="15" customHeight="1" x14ac:dyDescent="0.25">
      <c r="A125" s="25">
        <v>102</v>
      </c>
      <c r="B125" s="21">
        <v>59</v>
      </c>
      <c r="C125" s="190" t="s">
        <v>351</v>
      </c>
      <c r="D125" s="200">
        <v>0</v>
      </c>
      <c r="E125" s="57" t="s">
        <v>358</v>
      </c>
      <c r="F125" s="57" t="s">
        <v>289</v>
      </c>
      <c r="G125" s="25"/>
      <c r="H125" s="104">
        <v>1</v>
      </c>
      <c r="I125" s="25">
        <v>1</v>
      </c>
      <c r="J125" s="25"/>
      <c r="K125" s="25">
        <v>4</v>
      </c>
      <c r="L125" s="25">
        <v>1</v>
      </c>
      <c r="M125" s="25">
        <v>18</v>
      </c>
      <c r="N125" s="25" t="s">
        <v>2977</v>
      </c>
      <c r="O125" s="25" t="s">
        <v>1914</v>
      </c>
      <c r="P125" s="25" t="s">
        <v>19</v>
      </c>
      <c r="Q125" s="25" t="s">
        <v>806</v>
      </c>
      <c r="R125" s="25"/>
      <c r="S125" s="25">
        <v>5</v>
      </c>
      <c r="T125" s="25" t="s">
        <v>18</v>
      </c>
      <c r="U125" s="25" t="s">
        <v>2</v>
      </c>
      <c r="V125" s="25">
        <v>7</v>
      </c>
      <c r="W125" s="25" t="s">
        <v>812</v>
      </c>
      <c r="X125" s="25">
        <v>1</v>
      </c>
      <c r="Y125" s="25"/>
      <c r="Z125" s="83">
        <v>87.97</v>
      </c>
      <c r="AA125" s="83"/>
      <c r="AB125" s="83"/>
      <c r="AC125" s="83">
        <v>159.33000000000001</v>
      </c>
      <c r="AD125" s="25" t="s">
        <v>1915</v>
      </c>
      <c r="AE125" s="22"/>
      <c r="AF125" s="22">
        <f>(Z125*(106.875/AO125))/$AQ125</f>
        <v>95.425463080436444</v>
      </c>
      <c r="AG125" s="22"/>
      <c r="AH125" s="22"/>
      <c r="AI125" s="22">
        <f>(AC125*(106.875/AO125))/$AQ125</f>
        <v>172.83322760720634</v>
      </c>
      <c r="AJ125" s="35"/>
      <c r="AK125" s="35">
        <f>AF125/1.99</f>
        <v>47.952494010269568</v>
      </c>
      <c r="AL125" s="35"/>
      <c r="AM125" s="35"/>
      <c r="AN125" s="35">
        <f>AI125/1.99</f>
        <v>86.850868144324792</v>
      </c>
      <c r="AO125" s="24">
        <v>98.524999999999991</v>
      </c>
      <c r="AP125" s="27"/>
      <c r="AQ125" s="27">
        <v>1</v>
      </c>
      <c r="AR125" s="28">
        <v>3</v>
      </c>
      <c r="AS125" s="28" t="s">
        <v>751</v>
      </c>
      <c r="AT125" s="25">
        <v>12</v>
      </c>
      <c r="AU125" s="25" t="s">
        <v>811</v>
      </c>
      <c r="AV125" s="25"/>
      <c r="AW125" s="25">
        <v>2008</v>
      </c>
      <c r="AX125" s="25" t="s">
        <v>2</v>
      </c>
      <c r="AY125" s="25" t="s">
        <v>810</v>
      </c>
      <c r="AZ125" s="25"/>
      <c r="BA125" s="25"/>
      <c r="BB125" s="25" t="s">
        <v>808</v>
      </c>
      <c r="BC125" s="25">
        <v>999</v>
      </c>
      <c r="BD125" s="25" t="s">
        <v>807</v>
      </c>
      <c r="BE125" s="25" t="s">
        <v>813</v>
      </c>
      <c r="BF125" s="25">
        <v>3</v>
      </c>
      <c r="BG125" s="25" t="s">
        <v>2000</v>
      </c>
      <c r="BH125" s="25" t="s">
        <v>2000</v>
      </c>
      <c r="BI125" s="74">
        <v>0</v>
      </c>
      <c r="BJ125" s="75" t="s">
        <v>3911</v>
      </c>
      <c r="BK125" s="75" t="s">
        <v>2000</v>
      </c>
      <c r="BL125" s="213"/>
      <c r="BM125" s="238"/>
      <c r="BN125" s="238"/>
      <c r="BO125" s="238"/>
      <c r="BP125" s="238"/>
      <c r="BQ125" s="238"/>
      <c r="BR125" s="238"/>
    </row>
    <row r="126" spans="1:70" s="29" customFormat="1" ht="15" customHeight="1" x14ac:dyDescent="0.25">
      <c r="A126" s="25">
        <v>101</v>
      </c>
      <c r="B126" s="26"/>
      <c r="C126" s="190" t="s">
        <v>351</v>
      </c>
      <c r="D126" s="200">
        <v>0</v>
      </c>
      <c r="E126" s="57" t="s">
        <v>358</v>
      </c>
      <c r="F126" s="57" t="s">
        <v>289</v>
      </c>
      <c r="G126" s="25"/>
      <c r="H126" s="104">
        <v>1</v>
      </c>
      <c r="I126" s="25">
        <v>1</v>
      </c>
      <c r="J126" s="25"/>
      <c r="K126" s="25">
        <v>4</v>
      </c>
      <c r="L126" s="25">
        <v>1</v>
      </c>
      <c r="M126" s="25">
        <v>19</v>
      </c>
      <c r="N126" s="25" t="s">
        <v>2960</v>
      </c>
      <c r="O126" s="25" t="s">
        <v>535</v>
      </c>
      <c r="P126" s="25" t="s">
        <v>19</v>
      </c>
      <c r="Q126" s="25" t="s">
        <v>806</v>
      </c>
      <c r="R126" s="25"/>
      <c r="S126" s="25">
        <v>5</v>
      </c>
      <c r="T126" s="25" t="s">
        <v>18</v>
      </c>
      <c r="U126" s="25" t="s">
        <v>2</v>
      </c>
      <c r="V126" s="25">
        <v>7</v>
      </c>
      <c r="W126" s="25" t="s">
        <v>812</v>
      </c>
      <c r="X126" s="25">
        <v>1</v>
      </c>
      <c r="Y126" s="25"/>
      <c r="Z126" s="83">
        <v>54.91</v>
      </c>
      <c r="AA126" s="83"/>
      <c r="AB126" s="83"/>
      <c r="AC126" s="83">
        <v>90.01</v>
      </c>
      <c r="AD126" s="25" t="s">
        <v>628</v>
      </c>
      <c r="AE126" s="22"/>
      <c r="AF126" s="22">
        <f>(Z126*(106.875/AO126))/$AQ126</f>
        <v>59.563625983252983</v>
      </c>
      <c r="AG126" s="22"/>
      <c r="AH126" s="22"/>
      <c r="AI126" s="22">
        <f>(AC126*(106.875/AO126))/$AQ126</f>
        <v>97.638353209845235</v>
      </c>
      <c r="AJ126" s="35"/>
      <c r="AK126" s="35">
        <f>AF126/1.99</f>
        <v>29.931470343343207</v>
      </c>
      <c r="AL126" s="35"/>
      <c r="AM126" s="35"/>
      <c r="AN126" s="35">
        <f>AI126/1.99</f>
        <v>49.06449910042474</v>
      </c>
      <c r="AO126" s="24">
        <v>98.524999999999991</v>
      </c>
      <c r="AP126" s="27"/>
      <c r="AQ126" s="27">
        <v>1</v>
      </c>
      <c r="AR126" s="28">
        <v>3</v>
      </c>
      <c r="AS126" s="28" t="s">
        <v>751</v>
      </c>
      <c r="AT126" s="25">
        <v>12</v>
      </c>
      <c r="AU126" s="25" t="s">
        <v>1009</v>
      </c>
      <c r="AV126" s="25"/>
      <c r="AW126" s="25">
        <v>2008</v>
      </c>
      <c r="AX126" s="25" t="s">
        <v>2</v>
      </c>
      <c r="AY126" s="25" t="s">
        <v>809</v>
      </c>
      <c r="AZ126" s="25"/>
      <c r="BA126" s="25"/>
      <c r="BB126" s="25" t="s">
        <v>808</v>
      </c>
      <c r="BC126" s="25">
        <v>999</v>
      </c>
      <c r="BD126" s="25" t="s">
        <v>807</v>
      </c>
      <c r="BE126" s="25" t="s">
        <v>813</v>
      </c>
      <c r="BF126" s="25">
        <v>3</v>
      </c>
      <c r="BG126" s="25" t="s">
        <v>2000</v>
      </c>
      <c r="BH126" s="25" t="s">
        <v>2000</v>
      </c>
      <c r="BI126" s="74">
        <v>0</v>
      </c>
      <c r="BJ126" s="75" t="s">
        <v>3882</v>
      </c>
      <c r="BK126" s="75" t="s">
        <v>3882</v>
      </c>
      <c r="BL126" s="213"/>
      <c r="BM126" s="221"/>
      <c r="BN126" s="221"/>
      <c r="BO126" s="221"/>
      <c r="BP126" s="221"/>
      <c r="BQ126" s="221"/>
      <c r="BR126" s="221"/>
    </row>
    <row r="127" spans="1:70" s="29" customFormat="1" ht="15" customHeight="1" x14ac:dyDescent="0.25">
      <c r="A127" s="25">
        <v>640</v>
      </c>
      <c r="B127" s="237"/>
      <c r="C127" s="190"/>
      <c r="D127" s="200">
        <v>0</v>
      </c>
      <c r="E127" s="57" t="s">
        <v>3029</v>
      </c>
      <c r="F127" s="57" t="s">
        <v>289</v>
      </c>
      <c r="G127" s="25"/>
      <c r="H127" s="104">
        <v>1</v>
      </c>
      <c r="I127" s="25">
        <v>1</v>
      </c>
      <c r="J127" s="25"/>
      <c r="K127" s="25">
        <v>3</v>
      </c>
      <c r="L127" s="25">
        <v>1</v>
      </c>
      <c r="M127" s="25">
        <v>26</v>
      </c>
      <c r="N127" s="25">
        <v>26</v>
      </c>
      <c r="O127" s="25" t="s">
        <v>3041</v>
      </c>
      <c r="P127" s="25" t="s">
        <v>3030</v>
      </c>
      <c r="Q127" s="25" t="s">
        <v>3031</v>
      </c>
      <c r="R127" s="25" t="s">
        <v>4111</v>
      </c>
      <c r="S127" s="25">
        <v>4</v>
      </c>
      <c r="T127" s="25" t="s">
        <v>2989</v>
      </c>
      <c r="U127" s="25" t="s">
        <v>10</v>
      </c>
      <c r="V127" s="25">
        <v>8</v>
      </c>
      <c r="W127" s="25"/>
      <c r="X127" s="25">
        <v>1</v>
      </c>
      <c r="Y127" s="25">
        <v>65</v>
      </c>
      <c r="Z127" s="25"/>
      <c r="AA127" s="25">
        <v>65</v>
      </c>
      <c r="AB127" s="25"/>
      <c r="AC127" s="25"/>
      <c r="AD127" s="25" t="s">
        <v>3037</v>
      </c>
      <c r="AE127" s="22">
        <f>((Y127*(108.57/$AO127))/$AQ127)*(0.830367/$AP127)</f>
        <v>93.823101762863772</v>
      </c>
      <c r="AF127" s="22"/>
      <c r="AG127" s="22">
        <f>((AA127*(108.57/$AO127))/$AQ127)*(0.830367/$AP127)</f>
        <v>93.823101762863772</v>
      </c>
      <c r="AH127" s="22"/>
      <c r="AI127" s="22"/>
      <c r="AJ127" s="35">
        <f>AE127</f>
        <v>93.823101762863772</v>
      </c>
      <c r="AK127" s="35"/>
      <c r="AL127" s="35">
        <f>AG127</f>
        <v>93.823101762863772</v>
      </c>
      <c r="AM127" s="35"/>
      <c r="AN127" s="35"/>
      <c r="AO127" s="24">
        <v>62.457340753462802</v>
      </c>
      <c r="AP127" s="24">
        <v>1</v>
      </c>
      <c r="AQ127" s="24">
        <v>1</v>
      </c>
      <c r="AR127" s="24">
        <v>4</v>
      </c>
      <c r="AS127" s="24">
        <v>1</v>
      </c>
      <c r="AT127" s="25">
        <v>10</v>
      </c>
      <c r="AU127" s="25" t="s">
        <v>3038</v>
      </c>
      <c r="AV127" s="25"/>
      <c r="AW127" s="25">
        <v>1991</v>
      </c>
      <c r="AX127" s="25" t="s">
        <v>2</v>
      </c>
      <c r="AY127" s="25"/>
      <c r="AZ127" s="25"/>
      <c r="BA127" s="25"/>
      <c r="BB127" s="25"/>
      <c r="BC127" s="25"/>
      <c r="BD127" s="25" t="s">
        <v>297</v>
      </c>
      <c r="BE127" s="25" t="s">
        <v>3044</v>
      </c>
      <c r="BF127" s="25">
        <v>3</v>
      </c>
      <c r="BG127" s="62">
        <v>3</v>
      </c>
      <c r="BH127" s="25" t="s">
        <v>2000</v>
      </c>
      <c r="BI127" s="74">
        <v>0</v>
      </c>
      <c r="BJ127" s="75" t="s">
        <v>2000</v>
      </c>
      <c r="BK127" s="75" t="s">
        <v>4075</v>
      </c>
      <c r="BL127" s="15"/>
      <c r="BM127" s="15"/>
      <c r="BN127" s="15"/>
      <c r="BO127" s="15"/>
      <c r="BP127" s="15"/>
      <c r="BQ127" s="15"/>
      <c r="BR127" s="15"/>
    </row>
    <row r="128" spans="1:70" s="29" customFormat="1" ht="15" customHeight="1" x14ac:dyDescent="0.25">
      <c r="A128" s="25">
        <v>103</v>
      </c>
      <c r="B128" s="21">
        <v>60</v>
      </c>
      <c r="C128" s="190" t="s">
        <v>170</v>
      </c>
      <c r="D128" s="201">
        <v>0</v>
      </c>
      <c r="E128" s="64" t="s">
        <v>182</v>
      </c>
      <c r="F128" s="64" t="s">
        <v>151</v>
      </c>
      <c r="G128" s="99"/>
      <c r="H128" s="104">
        <v>0</v>
      </c>
      <c r="I128" s="25" t="s">
        <v>1209</v>
      </c>
      <c r="J128" s="71"/>
      <c r="K128" s="25"/>
      <c r="L128" s="25"/>
      <c r="M128" s="25"/>
      <c r="N128" s="71"/>
      <c r="O128" s="71"/>
      <c r="P128" s="71"/>
      <c r="Q128" s="25"/>
      <c r="R128" s="25"/>
      <c r="S128" s="25"/>
      <c r="T128" s="25"/>
      <c r="U128" s="25"/>
      <c r="V128" s="25"/>
      <c r="W128" s="25"/>
      <c r="X128" s="25"/>
      <c r="Y128" s="83"/>
      <c r="Z128" s="83"/>
      <c r="AA128" s="83"/>
      <c r="AB128" s="83"/>
      <c r="AC128" s="83"/>
      <c r="AD128" s="25"/>
      <c r="AE128" s="22"/>
      <c r="AF128" s="22"/>
      <c r="AG128" s="22"/>
      <c r="AH128" s="22"/>
      <c r="AI128" s="22"/>
      <c r="AJ128" s="35"/>
      <c r="AK128" s="35"/>
      <c r="AL128" s="35"/>
      <c r="AM128" s="35"/>
      <c r="AN128" s="35"/>
      <c r="AO128" s="48"/>
      <c r="AP128" s="27"/>
      <c r="AQ128" s="28">
        <v>1</v>
      </c>
      <c r="AR128" s="28"/>
      <c r="AS128" s="28" t="s">
        <v>751</v>
      </c>
      <c r="AT128" s="25"/>
      <c r="AU128" s="25"/>
      <c r="AV128" s="25"/>
      <c r="AW128" s="25"/>
      <c r="AX128" s="25"/>
      <c r="AY128" s="25"/>
      <c r="AZ128" s="25"/>
      <c r="BA128" s="25"/>
      <c r="BB128" s="25"/>
      <c r="BC128" s="25"/>
      <c r="BD128" s="25"/>
      <c r="BE128" s="25"/>
      <c r="BF128" s="25"/>
      <c r="BG128" s="25" t="s">
        <v>2000</v>
      </c>
      <c r="BH128" s="25" t="s">
        <v>2000</v>
      </c>
      <c r="BI128" s="75" t="s">
        <v>2000</v>
      </c>
      <c r="BJ128" s="75" t="s">
        <v>2000</v>
      </c>
      <c r="BK128" s="75" t="s">
        <v>2000</v>
      </c>
      <c r="BL128" s="213"/>
      <c r="BM128" s="52"/>
      <c r="BN128" s="52"/>
      <c r="BO128" s="52"/>
      <c r="BP128" s="52"/>
      <c r="BQ128" s="52"/>
      <c r="BR128" s="52"/>
    </row>
    <row r="129" spans="1:70" s="29" customFormat="1" ht="15" customHeight="1" x14ac:dyDescent="0.25">
      <c r="A129" s="25">
        <v>104</v>
      </c>
      <c r="B129" s="21">
        <v>61</v>
      </c>
      <c r="C129" s="190" t="s">
        <v>272</v>
      </c>
      <c r="D129" s="200">
        <v>0</v>
      </c>
      <c r="E129" s="57" t="s">
        <v>280</v>
      </c>
      <c r="F129" s="57" t="s">
        <v>289</v>
      </c>
      <c r="G129" s="25"/>
      <c r="H129" s="104">
        <v>1</v>
      </c>
      <c r="I129" s="25">
        <v>1</v>
      </c>
      <c r="J129" s="25"/>
      <c r="K129" s="25">
        <v>3</v>
      </c>
      <c r="L129" s="25">
        <v>3</v>
      </c>
      <c r="M129" s="25">
        <v>26</v>
      </c>
      <c r="N129" s="25">
        <v>26</v>
      </c>
      <c r="O129" s="25" t="s">
        <v>670</v>
      </c>
      <c r="P129" s="25" t="s">
        <v>19</v>
      </c>
      <c r="Q129" s="25" t="s">
        <v>279</v>
      </c>
      <c r="R129" s="25" t="s">
        <v>782</v>
      </c>
      <c r="S129" s="25">
        <v>3</v>
      </c>
      <c r="T129" s="25" t="s">
        <v>671</v>
      </c>
      <c r="U129" s="25" t="s">
        <v>10</v>
      </c>
      <c r="V129" s="25">
        <v>8</v>
      </c>
      <c r="W129" s="25"/>
      <c r="X129" s="25">
        <v>1</v>
      </c>
      <c r="Y129" s="25">
        <v>3.08</v>
      </c>
      <c r="Z129" s="83"/>
      <c r="AA129" s="83">
        <v>2.82</v>
      </c>
      <c r="AB129" s="83"/>
      <c r="AC129" s="83"/>
      <c r="AD129" s="25" t="s">
        <v>672</v>
      </c>
      <c r="AE129" s="22">
        <f>(Y129*(106.875/AO129))/$AQ129</f>
        <v>2.0612921615770392</v>
      </c>
      <c r="AF129" s="22"/>
      <c r="AG129" s="22">
        <f>(AA129*(106.875/AO129))/$AQ129</f>
        <v>1.8872869791062501</v>
      </c>
      <c r="AH129" s="22"/>
      <c r="AI129" s="22"/>
      <c r="AJ129" s="35"/>
      <c r="AK129" s="35"/>
      <c r="AL129" s="35"/>
      <c r="AM129" s="35"/>
      <c r="AN129" s="35"/>
      <c r="AO129" s="24">
        <v>81.649999999999991</v>
      </c>
      <c r="AP129" s="27"/>
      <c r="AQ129" s="27">
        <v>1.95583</v>
      </c>
      <c r="AR129" s="28">
        <v>4</v>
      </c>
      <c r="AS129" s="28">
        <v>1000</v>
      </c>
      <c r="AT129" s="25">
        <v>10</v>
      </c>
      <c r="AU129" s="25" t="s">
        <v>674</v>
      </c>
      <c r="AV129" s="25" t="s">
        <v>539</v>
      </c>
      <c r="AW129" s="25">
        <v>1996</v>
      </c>
      <c r="AX129" s="25" t="s">
        <v>2</v>
      </c>
      <c r="AY129" s="25"/>
      <c r="AZ129" s="25"/>
      <c r="BA129" s="25"/>
      <c r="BB129" s="25" t="s">
        <v>673</v>
      </c>
      <c r="BC129" s="25">
        <v>565</v>
      </c>
      <c r="BD129" s="25" t="s">
        <v>675</v>
      </c>
      <c r="BE129" s="25" t="s">
        <v>676</v>
      </c>
      <c r="BF129" s="25">
        <v>3</v>
      </c>
      <c r="BG129" s="62">
        <v>3</v>
      </c>
      <c r="BH129" s="25" t="s">
        <v>2000</v>
      </c>
      <c r="BI129" s="74">
        <v>0</v>
      </c>
      <c r="BJ129" s="75" t="s">
        <v>2000</v>
      </c>
      <c r="BK129" s="75" t="s">
        <v>3936</v>
      </c>
      <c r="BL129" s="238"/>
      <c r="BM129" s="238"/>
      <c r="BN129" s="238"/>
      <c r="BO129" s="238"/>
      <c r="BP129" s="238"/>
      <c r="BQ129" s="238"/>
      <c r="BR129" s="238"/>
    </row>
    <row r="130" spans="1:70" s="29" customFormat="1" ht="15" customHeight="1" x14ac:dyDescent="0.25">
      <c r="A130" s="25">
        <v>105</v>
      </c>
      <c r="B130" s="21">
        <v>62</v>
      </c>
      <c r="C130" s="190" t="s">
        <v>387</v>
      </c>
      <c r="D130" s="201">
        <v>0</v>
      </c>
      <c r="E130" s="57" t="s">
        <v>1094</v>
      </c>
      <c r="F130" s="57" t="s">
        <v>5</v>
      </c>
      <c r="G130" s="25" t="s">
        <v>406</v>
      </c>
      <c r="H130" s="104">
        <v>0</v>
      </c>
      <c r="I130" s="25" t="s">
        <v>1095</v>
      </c>
      <c r="J130" s="25"/>
      <c r="K130" s="25"/>
      <c r="L130" s="25"/>
      <c r="M130" s="25"/>
      <c r="N130" s="25"/>
      <c r="O130" s="25"/>
      <c r="P130" s="25"/>
      <c r="Q130" s="25"/>
      <c r="R130" s="25"/>
      <c r="S130" s="25"/>
      <c r="T130" s="25"/>
      <c r="U130" s="25"/>
      <c r="V130" s="25"/>
      <c r="W130" s="25"/>
      <c r="X130" s="25"/>
      <c r="Y130" s="25"/>
      <c r="Z130" s="83"/>
      <c r="AA130" s="83"/>
      <c r="AB130" s="83"/>
      <c r="AC130" s="83"/>
      <c r="AD130" s="25"/>
      <c r="AE130" s="22"/>
      <c r="AF130" s="22"/>
      <c r="AG130" s="22"/>
      <c r="AH130" s="22"/>
      <c r="AI130" s="22"/>
      <c r="AJ130" s="35"/>
      <c r="AK130" s="35"/>
      <c r="AL130" s="35"/>
      <c r="AM130" s="35"/>
      <c r="AN130" s="35"/>
      <c r="AO130" s="48"/>
      <c r="AP130" s="27"/>
      <c r="AQ130" s="28">
        <v>1</v>
      </c>
      <c r="AR130" s="28"/>
      <c r="AS130" s="28" t="s">
        <v>751</v>
      </c>
      <c r="AT130" s="25"/>
      <c r="AU130" s="25"/>
      <c r="AV130" s="25"/>
      <c r="AW130" s="25"/>
      <c r="AX130" s="25"/>
      <c r="AY130" s="25"/>
      <c r="AZ130" s="25"/>
      <c r="BA130" s="25"/>
      <c r="BB130" s="25"/>
      <c r="BC130" s="25"/>
      <c r="BD130" s="25"/>
      <c r="BE130" s="25"/>
      <c r="BF130" s="25"/>
      <c r="BG130" s="25" t="s">
        <v>2000</v>
      </c>
      <c r="BH130" s="25" t="s">
        <v>2000</v>
      </c>
      <c r="BI130" s="75" t="s">
        <v>2000</v>
      </c>
      <c r="BJ130" s="75" t="s">
        <v>2000</v>
      </c>
      <c r="BK130" s="75" t="s">
        <v>2000</v>
      </c>
      <c r="BL130" s="221"/>
      <c r="BM130" s="15"/>
      <c r="BN130" s="15"/>
      <c r="BO130" s="15"/>
      <c r="BP130" s="15"/>
      <c r="BQ130" s="15"/>
      <c r="BR130" s="15"/>
    </row>
    <row r="131" spans="1:70" s="29" customFormat="1" ht="15" customHeight="1" x14ac:dyDescent="0.25">
      <c r="A131" s="25">
        <v>106</v>
      </c>
      <c r="B131" s="21">
        <v>63</v>
      </c>
      <c r="C131" s="190" t="s">
        <v>162</v>
      </c>
      <c r="D131" s="200">
        <v>0</v>
      </c>
      <c r="E131" s="57" t="s">
        <v>714</v>
      </c>
      <c r="F131" s="64" t="s">
        <v>151</v>
      </c>
      <c r="G131" s="25"/>
      <c r="H131" s="104">
        <v>1</v>
      </c>
      <c r="I131" s="25">
        <v>1</v>
      </c>
      <c r="J131" s="71"/>
      <c r="K131" s="25">
        <v>3</v>
      </c>
      <c r="L131" s="25">
        <v>3</v>
      </c>
      <c r="M131" s="25">
        <v>19</v>
      </c>
      <c r="N131" s="96" t="s">
        <v>2960</v>
      </c>
      <c r="O131" s="71" t="s">
        <v>164</v>
      </c>
      <c r="P131" s="71" t="s">
        <v>20</v>
      </c>
      <c r="Q131" s="25" t="s">
        <v>165</v>
      </c>
      <c r="R131" s="71" t="s">
        <v>751</v>
      </c>
      <c r="S131" s="25">
        <v>5</v>
      </c>
      <c r="T131" s="71" t="s">
        <v>861</v>
      </c>
      <c r="U131" s="25" t="s">
        <v>2</v>
      </c>
      <c r="V131" s="25">
        <v>7</v>
      </c>
      <c r="W131" s="25" t="s">
        <v>862</v>
      </c>
      <c r="X131" s="25">
        <v>1</v>
      </c>
      <c r="Y131" s="83" t="s">
        <v>532</v>
      </c>
      <c r="Z131" s="62">
        <v>3.65</v>
      </c>
      <c r="AA131" s="83"/>
      <c r="AB131" s="83"/>
      <c r="AC131" s="62">
        <v>4.87</v>
      </c>
      <c r="AD131" s="25" t="s">
        <v>863</v>
      </c>
      <c r="AE131" s="22"/>
      <c r="AF131" s="22">
        <f>(Z131*(106.875/AO131))/$AQ131</f>
        <v>3.1608837920822088</v>
      </c>
      <c r="AG131" s="22"/>
      <c r="AH131" s="22"/>
      <c r="AI131" s="22">
        <f>(AC131*(106.875/AO131))/$AQ131</f>
        <v>4.2173983746411929</v>
      </c>
      <c r="AJ131" s="35"/>
      <c r="AK131" s="35"/>
      <c r="AL131" s="35"/>
      <c r="AM131" s="35"/>
      <c r="AN131" s="35"/>
      <c r="AO131" s="24">
        <v>63.1</v>
      </c>
      <c r="AP131" s="27"/>
      <c r="AQ131" s="27">
        <v>1.95583</v>
      </c>
      <c r="AR131" s="28">
        <v>6</v>
      </c>
      <c r="AS131" s="28"/>
      <c r="AT131" s="25">
        <v>15</v>
      </c>
      <c r="AU131" s="25" t="s">
        <v>865</v>
      </c>
      <c r="AV131" s="25" t="s">
        <v>866</v>
      </c>
      <c r="AW131" s="25">
        <v>1984</v>
      </c>
      <c r="AX131" s="25" t="s">
        <v>867</v>
      </c>
      <c r="AY131" s="25" t="s">
        <v>1966</v>
      </c>
      <c r="AZ131" s="25" t="s">
        <v>751</v>
      </c>
      <c r="BA131" s="25" t="s">
        <v>864</v>
      </c>
      <c r="BB131" s="83" t="s">
        <v>751</v>
      </c>
      <c r="BC131" s="25" t="s">
        <v>751</v>
      </c>
      <c r="BD131" s="25" t="s">
        <v>612</v>
      </c>
      <c r="BE131" s="25" t="s">
        <v>868</v>
      </c>
      <c r="BF131" s="25">
        <v>2</v>
      </c>
      <c r="BG131" s="25" t="s">
        <v>2000</v>
      </c>
      <c r="BH131" s="25" t="s">
        <v>2000</v>
      </c>
      <c r="BI131" s="74">
        <v>0</v>
      </c>
      <c r="BJ131" s="75" t="s">
        <v>3890</v>
      </c>
      <c r="BK131" s="75" t="s">
        <v>3885</v>
      </c>
      <c r="BL131" s="221"/>
      <c r="BM131" s="15"/>
      <c r="BN131" s="15"/>
      <c r="BO131" s="15"/>
      <c r="BP131" s="15"/>
      <c r="BQ131" s="15"/>
      <c r="BR131" s="15"/>
    </row>
    <row r="132" spans="1:70" s="29" customFormat="1" ht="15" customHeight="1" x14ac:dyDescent="0.25">
      <c r="A132" s="25">
        <v>107</v>
      </c>
      <c r="B132" s="26"/>
      <c r="C132" s="190" t="s">
        <v>162</v>
      </c>
      <c r="D132" s="200">
        <v>0</v>
      </c>
      <c r="E132" s="57" t="s">
        <v>714</v>
      </c>
      <c r="F132" s="64" t="s">
        <v>151</v>
      </c>
      <c r="G132" s="25"/>
      <c r="H132" s="104">
        <v>1</v>
      </c>
      <c r="I132" s="25">
        <v>1</v>
      </c>
      <c r="J132" s="71"/>
      <c r="K132" s="25">
        <v>3</v>
      </c>
      <c r="L132" s="25">
        <v>3</v>
      </c>
      <c r="M132" s="25">
        <v>19</v>
      </c>
      <c r="N132" s="96" t="s">
        <v>2960</v>
      </c>
      <c r="O132" s="71" t="s">
        <v>164</v>
      </c>
      <c r="P132" s="71" t="s">
        <v>20</v>
      </c>
      <c r="Q132" s="25" t="s">
        <v>165</v>
      </c>
      <c r="R132" s="71" t="s">
        <v>751</v>
      </c>
      <c r="S132" s="25">
        <v>5</v>
      </c>
      <c r="T132" s="71" t="s">
        <v>861</v>
      </c>
      <c r="U132" s="25" t="s">
        <v>2</v>
      </c>
      <c r="V132" s="25">
        <v>7</v>
      </c>
      <c r="W132" s="25" t="s">
        <v>862</v>
      </c>
      <c r="X132" s="25">
        <v>1</v>
      </c>
      <c r="Y132" s="62"/>
      <c r="Z132" s="83"/>
      <c r="AA132" s="83">
        <v>7.5</v>
      </c>
      <c r="AB132" s="83"/>
      <c r="AC132" s="83"/>
      <c r="AD132" s="83" t="s">
        <v>2116</v>
      </c>
      <c r="AE132" s="22"/>
      <c r="AF132" s="22"/>
      <c r="AG132" s="22">
        <f t="shared" ref="AG132:AG140" si="3">(AA132*(106.875/AO132))/$AQ132</f>
        <v>6.4949666960593326</v>
      </c>
      <c r="AH132" s="22"/>
      <c r="AI132" s="22"/>
      <c r="AJ132" s="35"/>
      <c r="AK132" s="35"/>
      <c r="AL132" s="35">
        <f>AG132*12</f>
        <v>77.939600352711992</v>
      </c>
      <c r="AM132" s="35"/>
      <c r="AN132" s="35"/>
      <c r="AO132" s="24">
        <v>63.1</v>
      </c>
      <c r="AP132" s="27"/>
      <c r="AQ132" s="27">
        <v>1.95583</v>
      </c>
      <c r="AR132" s="28">
        <v>3</v>
      </c>
      <c r="AS132" s="28"/>
      <c r="AT132" s="25">
        <v>10</v>
      </c>
      <c r="AU132" s="83" t="s">
        <v>869</v>
      </c>
      <c r="AV132" s="25" t="s">
        <v>866</v>
      </c>
      <c r="AW132" s="25">
        <v>1984</v>
      </c>
      <c r="AX132" s="25" t="s">
        <v>867</v>
      </c>
      <c r="AY132" s="25" t="s">
        <v>870</v>
      </c>
      <c r="AZ132" s="25" t="s">
        <v>751</v>
      </c>
      <c r="BA132" s="25" t="s">
        <v>864</v>
      </c>
      <c r="BB132" s="83" t="s">
        <v>751</v>
      </c>
      <c r="BC132" s="25" t="s">
        <v>751</v>
      </c>
      <c r="BD132" s="25" t="s">
        <v>612</v>
      </c>
      <c r="BE132" s="25" t="s">
        <v>868</v>
      </c>
      <c r="BF132" s="25">
        <v>2</v>
      </c>
      <c r="BG132" s="25" t="s">
        <v>2000</v>
      </c>
      <c r="BH132" s="25" t="s">
        <v>2000</v>
      </c>
      <c r="BI132" s="74">
        <v>0</v>
      </c>
      <c r="BJ132" s="75" t="s">
        <v>3885</v>
      </c>
      <c r="BK132" s="75" t="s">
        <v>3885</v>
      </c>
      <c r="BL132" s="221"/>
      <c r="BM132" s="15"/>
      <c r="BN132" s="15"/>
      <c r="BO132" s="15"/>
      <c r="BP132" s="15"/>
      <c r="BQ132" s="15"/>
      <c r="BR132" s="15"/>
    </row>
    <row r="133" spans="1:70" s="29" customFormat="1" ht="15" customHeight="1" x14ac:dyDescent="0.25">
      <c r="A133" s="25">
        <v>109</v>
      </c>
      <c r="B133" s="21">
        <v>64</v>
      </c>
      <c r="C133" s="190" t="s">
        <v>162</v>
      </c>
      <c r="D133" s="200">
        <v>0</v>
      </c>
      <c r="E133" s="64" t="s">
        <v>163</v>
      </c>
      <c r="F133" s="64" t="s">
        <v>151</v>
      </c>
      <c r="G133" s="25"/>
      <c r="H133" s="104">
        <v>1</v>
      </c>
      <c r="I133" s="25">
        <v>1</v>
      </c>
      <c r="J133" s="71"/>
      <c r="K133" s="25">
        <v>3</v>
      </c>
      <c r="L133" s="25">
        <v>3</v>
      </c>
      <c r="M133" s="25">
        <v>3</v>
      </c>
      <c r="N133" s="25" t="s">
        <v>2979</v>
      </c>
      <c r="O133" s="71" t="s">
        <v>166</v>
      </c>
      <c r="P133" s="71" t="s">
        <v>20</v>
      </c>
      <c r="Q133" s="25" t="s">
        <v>165</v>
      </c>
      <c r="R133" s="71" t="s">
        <v>751</v>
      </c>
      <c r="S133" s="25">
        <v>5</v>
      </c>
      <c r="T133" s="71" t="s">
        <v>861</v>
      </c>
      <c r="U133" s="25" t="s">
        <v>2</v>
      </c>
      <c r="V133" s="25">
        <v>7</v>
      </c>
      <c r="W133" s="25" t="s">
        <v>862</v>
      </c>
      <c r="X133" s="25">
        <v>1</v>
      </c>
      <c r="Y133" s="83"/>
      <c r="Z133" s="83"/>
      <c r="AA133" s="83">
        <v>59627000000</v>
      </c>
      <c r="AB133" s="83"/>
      <c r="AC133" s="83"/>
      <c r="AD133" s="25" t="s">
        <v>1952</v>
      </c>
      <c r="AE133" s="22"/>
      <c r="AF133" s="22"/>
      <c r="AG133" s="22">
        <f t="shared" si="3"/>
        <v>51636717224.790642</v>
      </c>
      <c r="AH133" s="22"/>
      <c r="AI133" s="22"/>
      <c r="AJ133" s="35"/>
      <c r="AK133" s="35"/>
      <c r="AL133" s="35"/>
      <c r="AM133" s="35"/>
      <c r="AN133" s="35"/>
      <c r="AO133" s="24">
        <v>63.1</v>
      </c>
      <c r="AP133" s="27"/>
      <c r="AQ133" s="27">
        <v>1.95583</v>
      </c>
      <c r="AR133" s="28">
        <v>6</v>
      </c>
      <c r="AS133" s="28"/>
      <c r="AT133" s="25">
        <v>8</v>
      </c>
      <c r="AU133" s="25" t="s">
        <v>1967</v>
      </c>
      <c r="AV133" s="25" t="s">
        <v>866</v>
      </c>
      <c r="AW133" s="25">
        <v>1984</v>
      </c>
      <c r="AX133" s="25" t="s">
        <v>867</v>
      </c>
      <c r="AY133" s="25" t="s">
        <v>864</v>
      </c>
      <c r="AZ133" s="80">
        <v>0</v>
      </c>
      <c r="BA133" s="25" t="s">
        <v>864</v>
      </c>
      <c r="BB133" s="83" t="s">
        <v>751</v>
      </c>
      <c r="BC133" s="25" t="s">
        <v>751</v>
      </c>
      <c r="BD133" s="25" t="s">
        <v>871</v>
      </c>
      <c r="BE133" s="25" t="s">
        <v>868</v>
      </c>
      <c r="BF133" s="25">
        <v>2</v>
      </c>
      <c r="BG133" s="25" t="s">
        <v>2000</v>
      </c>
      <c r="BH133" s="25" t="s">
        <v>2000</v>
      </c>
      <c r="BI133" s="74">
        <v>0</v>
      </c>
      <c r="BJ133" s="75" t="s">
        <v>3937</v>
      </c>
      <c r="BK133" s="75" t="s">
        <v>3938</v>
      </c>
      <c r="BL133" s="221"/>
      <c r="BM133" s="52"/>
      <c r="BN133" s="52"/>
      <c r="BO133" s="52"/>
      <c r="BP133" s="52"/>
      <c r="BQ133" s="52"/>
      <c r="BR133" s="52"/>
    </row>
    <row r="134" spans="1:70" s="29" customFormat="1" ht="15" customHeight="1" x14ac:dyDescent="0.25">
      <c r="A134" s="25">
        <v>108</v>
      </c>
      <c r="B134" s="26"/>
      <c r="C134" s="190" t="s">
        <v>162</v>
      </c>
      <c r="D134" s="201">
        <v>0</v>
      </c>
      <c r="E134" s="64" t="s">
        <v>163</v>
      </c>
      <c r="F134" s="64" t="s">
        <v>151</v>
      </c>
      <c r="G134" s="25"/>
      <c r="H134" s="104">
        <v>1</v>
      </c>
      <c r="I134" s="25">
        <v>0</v>
      </c>
      <c r="J134" s="71"/>
      <c r="K134" s="25">
        <v>3</v>
      </c>
      <c r="L134" s="25">
        <v>3</v>
      </c>
      <c r="M134" s="25">
        <v>9</v>
      </c>
      <c r="N134" s="71" t="s">
        <v>2973</v>
      </c>
      <c r="O134" s="71" t="s">
        <v>872</v>
      </c>
      <c r="P134" s="71" t="s">
        <v>20</v>
      </c>
      <c r="Q134" s="25" t="s">
        <v>165</v>
      </c>
      <c r="R134" s="71" t="s">
        <v>751</v>
      </c>
      <c r="S134" s="25">
        <v>5</v>
      </c>
      <c r="T134" s="71" t="s">
        <v>861</v>
      </c>
      <c r="U134" s="25" t="s">
        <v>2</v>
      </c>
      <c r="V134" s="25">
        <v>7</v>
      </c>
      <c r="W134" s="25" t="s">
        <v>862</v>
      </c>
      <c r="X134" s="25">
        <v>2</v>
      </c>
      <c r="Y134" s="83"/>
      <c r="Z134" s="83"/>
      <c r="AA134" s="83">
        <v>2300000000</v>
      </c>
      <c r="AB134" s="83"/>
      <c r="AC134" s="83"/>
      <c r="AD134" s="25" t="s">
        <v>1952</v>
      </c>
      <c r="AE134" s="22"/>
      <c r="AF134" s="22"/>
      <c r="AG134" s="22">
        <f t="shared" si="3"/>
        <v>1950825542.0495996</v>
      </c>
      <c r="AH134" s="22"/>
      <c r="AI134" s="22"/>
      <c r="AJ134" s="35"/>
      <c r="AK134" s="35"/>
      <c r="AL134" s="35"/>
      <c r="AM134" s="35"/>
      <c r="AN134" s="35"/>
      <c r="AO134" s="24">
        <v>64.424999999999997</v>
      </c>
      <c r="AP134" s="27"/>
      <c r="AQ134" s="27">
        <v>1.95583</v>
      </c>
      <c r="AR134" s="28">
        <v>6</v>
      </c>
      <c r="AS134" s="28"/>
      <c r="AT134" s="25">
        <v>15</v>
      </c>
      <c r="AU134" s="25" t="s">
        <v>1953</v>
      </c>
      <c r="AV134" s="25" t="s">
        <v>866</v>
      </c>
      <c r="AW134" s="25">
        <v>1985</v>
      </c>
      <c r="AX134" s="25" t="s">
        <v>874</v>
      </c>
      <c r="AY134" s="25" t="s">
        <v>873</v>
      </c>
      <c r="AZ134" s="80">
        <v>0</v>
      </c>
      <c r="BA134" s="25" t="s">
        <v>864</v>
      </c>
      <c r="BB134" s="83" t="s">
        <v>751</v>
      </c>
      <c r="BC134" s="25" t="s">
        <v>751</v>
      </c>
      <c r="BD134" s="25" t="s">
        <v>751</v>
      </c>
      <c r="BE134" s="25" t="s">
        <v>868</v>
      </c>
      <c r="BF134" s="25">
        <v>2</v>
      </c>
      <c r="BG134" s="25" t="s">
        <v>2000</v>
      </c>
      <c r="BH134" s="25" t="s">
        <v>2000</v>
      </c>
      <c r="BI134" s="75" t="s">
        <v>2000</v>
      </c>
      <c r="BJ134" s="75" t="s">
        <v>2000</v>
      </c>
      <c r="BK134" s="75" t="s">
        <v>2000</v>
      </c>
      <c r="BL134" s="221"/>
      <c r="BM134" s="53"/>
      <c r="BN134" s="53"/>
      <c r="BO134" s="53"/>
      <c r="BP134" s="53"/>
      <c r="BQ134" s="53"/>
      <c r="BR134" s="53"/>
    </row>
    <row r="135" spans="1:70" s="29" customFormat="1" ht="15" customHeight="1" x14ac:dyDescent="0.25">
      <c r="A135" s="25">
        <v>110</v>
      </c>
      <c r="B135" s="26"/>
      <c r="C135" s="190" t="s">
        <v>162</v>
      </c>
      <c r="D135" s="201">
        <v>0</v>
      </c>
      <c r="E135" s="64" t="s">
        <v>163</v>
      </c>
      <c r="F135" s="64" t="s">
        <v>151</v>
      </c>
      <c r="G135" s="25"/>
      <c r="H135" s="104">
        <v>1</v>
      </c>
      <c r="I135" s="25">
        <v>0</v>
      </c>
      <c r="J135" s="71"/>
      <c r="K135" s="25">
        <v>3</v>
      </c>
      <c r="L135" s="25">
        <v>3</v>
      </c>
      <c r="M135" s="25">
        <v>9</v>
      </c>
      <c r="N135" s="71" t="s">
        <v>2973</v>
      </c>
      <c r="O135" s="71" t="s">
        <v>872</v>
      </c>
      <c r="P135" s="71" t="s">
        <v>20</v>
      </c>
      <c r="Q135" s="25" t="s">
        <v>165</v>
      </c>
      <c r="R135" s="71" t="s">
        <v>751</v>
      </c>
      <c r="S135" s="25">
        <v>5</v>
      </c>
      <c r="T135" s="71" t="s">
        <v>861</v>
      </c>
      <c r="U135" s="25" t="s">
        <v>2</v>
      </c>
      <c r="V135" s="25">
        <v>7</v>
      </c>
      <c r="W135" s="25" t="s">
        <v>862</v>
      </c>
      <c r="X135" s="25">
        <v>2</v>
      </c>
      <c r="Y135" s="83"/>
      <c r="Z135" s="83"/>
      <c r="AA135" s="83">
        <v>2073000000</v>
      </c>
      <c r="AB135" s="83"/>
      <c r="AC135" s="83"/>
      <c r="AD135" s="25" t="s">
        <v>1954</v>
      </c>
      <c r="AE135" s="22"/>
      <c r="AF135" s="22"/>
      <c r="AG135" s="22">
        <f t="shared" si="3"/>
        <v>1758287542.899487</v>
      </c>
      <c r="AH135" s="22"/>
      <c r="AI135" s="22"/>
      <c r="AJ135" s="35"/>
      <c r="AK135" s="35"/>
      <c r="AL135" s="35"/>
      <c r="AM135" s="35"/>
      <c r="AN135" s="35"/>
      <c r="AO135" s="24">
        <v>64.424999999999997</v>
      </c>
      <c r="AP135" s="27"/>
      <c r="AQ135" s="27">
        <v>1.95583</v>
      </c>
      <c r="AR135" s="28">
        <v>6</v>
      </c>
      <c r="AS135" s="28"/>
      <c r="AT135" s="25">
        <v>15</v>
      </c>
      <c r="AU135" s="25" t="s">
        <v>1955</v>
      </c>
      <c r="AV135" s="25" t="s">
        <v>866</v>
      </c>
      <c r="AW135" s="25">
        <v>1985</v>
      </c>
      <c r="AX135" s="25" t="s">
        <v>874</v>
      </c>
      <c r="AY135" s="25" t="s">
        <v>873</v>
      </c>
      <c r="AZ135" s="80">
        <v>0.01</v>
      </c>
      <c r="BA135" s="25" t="s">
        <v>864</v>
      </c>
      <c r="BB135" s="83" t="s">
        <v>751</v>
      </c>
      <c r="BC135" s="25" t="s">
        <v>751</v>
      </c>
      <c r="BD135" s="25" t="s">
        <v>751</v>
      </c>
      <c r="BE135" s="25" t="s">
        <v>868</v>
      </c>
      <c r="BF135" s="25">
        <v>2</v>
      </c>
      <c r="BG135" s="25" t="s">
        <v>2000</v>
      </c>
      <c r="BH135" s="25" t="s">
        <v>2000</v>
      </c>
      <c r="BI135" s="75" t="s">
        <v>2000</v>
      </c>
      <c r="BJ135" s="75" t="s">
        <v>2000</v>
      </c>
      <c r="BK135" s="75" t="s">
        <v>2000</v>
      </c>
      <c r="BL135" s="221"/>
      <c r="BM135" s="52"/>
      <c r="BN135" s="52"/>
      <c r="BO135" s="52"/>
      <c r="BP135" s="52"/>
      <c r="BQ135" s="52"/>
      <c r="BR135" s="52"/>
    </row>
    <row r="136" spans="1:70" s="29" customFormat="1" ht="15" customHeight="1" x14ac:dyDescent="0.25">
      <c r="A136" s="25">
        <v>111</v>
      </c>
      <c r="B136" s="26"/>
      <c r="C136" s="190" t="s">
        <v>162</v>
      </c>
      <c r="D136" s="200">
        <v>0</v>
      </c>
      <c r="E136" s="64" t="s">
        <v>163</v>
      </c>
      <c r="F136" s="64" t="s">
        <v>151</v>
      </c>
      <c r="G136" s="25"/>
      <c r="H136" s="104">
        <v>1</v>
      </c>
      <c r="I136" s="25">
        <v>1</v>
      </c>
      <c r="J136" s="71"/>
      <c r="K136" s="25">
        <v>3</v>
      </c>
      <c r="L136" s="25">
        <v>3</v>
      </c>
      <c r="M136" s="25">
        <v>3</v>
      </c>
      <c r="N136" s="25" t="s">
        <v>2979</v>
      </c>
      <c r="O136" s="71" t="s">
        <v>166</v>
      </c>
      <c r="P136" s="71" t="s">
        <v>20</v>
      </c>
      <c r="Q136" s="25" t="s">
        <v>165</v>
      </c>
      <c r="R136" s="71" t="s">
        <v>751</v>
      </c>
      <c r="S136" s="25">
        <v>5</v>
      </c>
      <c r="T136" s="71" t="s">
        <v>861</v>
      </c>
      <c r="U136" s="25" t="s">
        <v>2</v>
      </c>
      <c r="V136" s="25">
        <v>7</v>
      </c>
      <c r="W136" s="25" t="s">
        <v>862</v>
      </c>
      <c r="X136" s="25">
        <v>1</v>
      </c>
      <c r="Y136" s="83"/>
      <c r="Z136" s="83"/>
      <c r="AA136" s="83">
        <v>37310000000</v>
      </c>
      <c r="AB136" s="83"/>
      <c r="AC136" s="83"/>
      <c r="AD136" s="25" t="s">
        <v>1954</v>
      </c>
      <c r="AE136" s="22"/>
      <c r="AF136" s="22"/>
      <c r="AG136" s="22">
        <f t="shared" si="3"/>
        <v>32310294323.996494</v>
      </c>
      <c r="AH136" s="22"/>
      <c r="AI136" s="22"/>
      <c r="AJ136" s="35"/>
      <c r="AK136" s="35"/>
      <c r="AL136" s="35"/>
      <c r="AM136" s="35"/>
      <c r="AN136" s="35"/>
      <c r="AO136" s="24">
        <v>63.1</v>
      </c>
      <c r="AP136" s="27"/>
      <c r="AQ136" s="27">
        <v>1.95583</v>
      </c>
      <c r="AR136" s="28">
        <v>6</v>
      </c>
      <c r="AS136" s="28"/>
      <c r="AT136" s="25">
        <v>8</v>
      </c>
      <c r="AU136" s="25" t="s">
        <v>1968</v>
      </c>
      <c r="AV136" s="25" t="s">
        <v>866</v>
      </c>
      <c r="AW136" s="25">
        <v>1984</v>
      </c>
      <c r="AX136" s="25" t="s">
        <v>867</v>
      </c>
      <c r="AY136" s="25" t="s">
        <v>864</v>
      </c>
      <c r="AZ136" s="80">
        <v>0.01</v>
      </c>
      <c r="BA136" s="25" t="s">
        <v>864</v>
      </c>
      <c r="BB136" s="83" t="s">
        <v>751</v>
      </c>
      <c r="BC136" s="25" t="s">
        <v>751</v>
      </c>
      <c r="BD136" s="25" t="s">
        <v>871</v>
      </c>
      <c r="BE136" s="25" t="s">
        <v>868</v>
      </c>
      <c r="BF136" s="25">
        <v>2</v>
      </c>
      <c r="BG136" s="25" t="s">
        <v>2000</v>
      </c>
      <c r="BH136" s="25" t="s">
        <v>2000</v>
      </c>
      <c r="BI136" s="74">
        <v>0</v>
      </c>
      <c r="BJ136" s="75" t="s">
        <v>3937</v>
      </c>
      <c r="BK136" s="75" t="s">
        <v>3938</v>
      </c>
      <c r="BL136" s="221"/>
      <c r="BM136" s="52"/>
      <c r="BN136" s="52"/>
      <c r="BO136" s="52"/>
      <c r="BP136" s="52"/>
      <c r="BQ136" s="52"/>
      <c r="BR136" s="52"/>
    </row>
    <row r="137" spans="1:70" s="29" customFormat="1" ht="15" customHeight="1" x14ac:dyDescent="0.25">
      <c r="A137" s="25">
        <v>112</v>
      </c>
      <c r="B137" s="26"/>
      <c r="C137" s="190" t="s">
        <v>162</v>
      </c>
      <c r="D137" s="201">
        <v>0</v>
      </c>
      <c r="E137" s="64" t="s">
        <v>163</v>
      </c>
      <c r="F137" s="64" t="s">
        <v>151</v>
      </c>
      <c r="G137" s="25"/>
      <c r="H137" s="104">
        <v>1</v>
      </c>
      <c r="I137" s="25">
        <v>0</v>
      </c>
      <c r="J137" s="71"/>
      <c r="K137" s="25">
        <v>3</v>
      </c>
      <c r="L137" s="25">
        <v>3</v>
      </c>
      <c r="M137" s="25">
        <v>9</v>
      </c>
      <c r="N137" s="71" t="s">
        <v>2973</v>
      </c>
      <c r="O137" s="71" t="s">
        <v>872</v>
      </c>
      <c r="P137" s="71" t="s">
        <v>20</v>
      </c>
      <c r="Q137" s="25" t="s">
        <v>165</v>
      </c>
      <c r="R137" s="71" t="s">
        <v>751</v>
      </c>
      <c r="S137" s="25">
        <v>5</v>
      </c>
      <c r="T137" s="71" t="s">
        <v>861</v>
      </c>
      <c r="U137" s="25" t="s">
        <v>2</v>
      </c>
      <c r="V137" s="25">
        <v>7</v>
      </c>
      <c r="W137" s="25" t="s">
        <v>862</v>
      </c>
      <c r="X137" s="25">
        <v>2</v>
      </c>
      <c r="Y137" s="83"/>
      <c r="Z137" s="83"/>
      <c r="AA137" s="83">
        <v>1872000000</v>
      </c>
      <c r="AB137" s="83"/>
      <c r="AC137" s="83"/>
      <c r="AD137" s="25" t="s">
        <v>1956</v>
      </c>
      <c r="AE137" s="22"/>
      <c r="AF137" s="22"/>
      <c r="AG137" s="22">
        <f t="shared" si="3"/>
        <v>1587802354.2247176</v>
      </c>
      <c r="AH137" s="22"/>
      <c r="AI137" s="22"/>
      <c r="AJ137" s="35"/>
      <c r="AK137" s="35"/>
      <c r="AL137" s="35"/>
      <c r="AM137" s="35"/>
      <c r="AN137" s="35"/>
      <c r="AO137" s="24">
        <v>64.424999999999997</v>
      </c>
      <c r="AP137" s="27"/>
      <c r="AQ137" s="27">
        <v>1.95583</v>
      </c>
      <c r="AR137" s="28">
        <v>6</v>
      </c>
      <c r="AS137" s="28"/>
      <c r="AT137" s="25">
        <v>15</v>
      </c>
      <c r="AU137" s="25" t="s">
        <v>1957</v>
      </c>
      <c r="AV137" s="25" t="s">
        <v>866</v>
      </c>
      <c r="AW137" s="25">
        <v>1985</v>
      </c>
      <c r="AX137" s="25" t="s">
        <v>874</v>
      </c>
      <c r="AY137" s="25" t="s">
        <v>873</v>
      </c>
      <c r="AZ137" s="80">
        <v>0.02</v>
      </c>
      <c r="BA137" s="25" t="s">
        <v>864</v>
      </c>
      <c r="BB137" s="83" t="s">
        <v>751</v>
      </c>
      <c r="BC137" s="25" t="s">
        <v>751</v>
      </c>
      <c r="BD137" s="25" t="s">
        <v>751</v>
      </c>
      <c r="BE137" s="25" t="s">
        <v>868</v>
      </c>
      <c r="BF137" s="25">
        <v>2</v>
      </c>
      <c r="BG137" s="25" t="s">
        <v>2000</v>
      </c>
      <c r="BH137" s="25" t="s">
        <v>2000</v>
      </c>
      <c r="BI137" s="75" t="s">
        <v>2000</v>
      </c>
      <c r="BJ137" s="75" t="s">
        <v>2000</v>
      </c>
      <c r="BK137" s="75" t="s">
        <v>2000</v>
      </c>
      <c r="BL137" s="221"/>
      <c r="BM137" s="52"/>
      <c r="BN137" s="52"/>
      <c r="BO137" s="52"/>
      <c r="BP137" s="52"/>
      <c r="BQ137" s="52"/>
      <c r="BR137" s="52"/>
    </row>
    <row r="138" spans="1:70" s="29" customFormat="1" ht="15" customHeight="1" x14ac:dyDescent="0.25">
      <c r="A138" s="25">
        <v>113</v>
      </c>
      <c r="B138" s="26"/>
      <c r="C138" s="190" t="s">
        <v>162</v>
      </c>
      <c r="D138" s="200">
        <v>0</v>
      </c>
      <c r="E138" s="64" t="s">
        <v>163</v>
      </c>
      <c r="F138" s="64" t="s">
        <v>151</v>
      </c>
      <c r="G138" s="25"/>
      <c r="H138" s="104">
        <v>1</v>
      </c>
      <c r="I138" s="25">
        <v>1</v>
      </c>
      <c r="J138" s="71"/>
      <c r="K138" s="25">
        <v>3</v>
      </c>
      <c r="L138" s="25">
        <v>3</v>
      </c>
      <c r="M138" s="25">
        <v>3</v>
      </c>
      <c r="N138" s="25" t="s">
        <v>2979</v>
      </c>
      <c r="O138" s="71" t="s">
        <v>166</v>
      </c>
      <c r="P138" s="71" t="s">
        <v>20</v>
      </c>
      <c r="Q138" s="25" t="s">
        <v>165</v>
      </c>
      <c r="R138" s="71" t="s">
        <v>751</v>
      </c>
      <c r="S138" s="25">
        <v>5</v>
      </c>
      <c r="T138" s="71" t="s">
        <v>861</v>
      </c>
      <c r="U138" s="25" t="s">
        <v>2</v>
      </c>
      <c r="V138" s="25">
        <v>7</v>
      </c>
      <c r="W138" s="25" t="s">
        <v>862</v>
      </c>
      <c r="X138" s="25">
        <v>1</v>
      </c>
      <c r="Y138" s="83"/>
      <c r="Z138" s="83"/>
      <c r="AA138" s="83">
        <v>24038000000</v>
      </c>
      <c r="AB138" s="83"/>
      <c r="AC138" s="83"/>
      <c r="AD138" s="25" t="s">
        <v>1956</v>
      </c>
      <c r="AE138" s="22"/>
      <c r="AF138" s="22"/>
      <c r="AG138" s="22">
        <f t="shared" si="3"/>
        <v>20816801258.649899</v>
      </c>
      <c r="AH138" s="22"/>
      <c r="AI138" s="22"/>
      <c r="AJ138" s="35"/>
      <c r="AK138" s="35"/>
      <c r="AL138" s="35"/>
      <c r="AM138" s="35"/>
      <c r="AN138" s="35"/>
      <c r="AO138" s="24">
        <v>63.1</v>
      </c>
      <c r="AP138" s="27"/>
      <c r="AQ138" s="27">
        <v>1.95583</v>
      </c>
      <c r="AR138" s="28">
        <v>6</v>
      </c>
      <c r="AS138" s="28"/>
      <c r="AT138" s="25">
        <v>8</v>
      </c>
      <c r="AU138" s="25" t="s">
        <v>1969</v>
      </c>
      <c r="AV138" s="25" t="s">
        <v>866</v>
      </c>
      <c r="AW138" s="25">
        <v>1984</v>
      </c>
      <c r="AX138" s="25" t="s">
        <v>867</v>
      </c>
      <c r="AY138" s="25" t="s">
        <v>864</v>
      </c>
      <c r="AZ138" s="80">
        <v>0.02</v>
      </c>
      <c r="BA138" s="25" t="s">
        <v>864</v>
      </c>
      <c r="BB138" s="83" t="s">
        <v>751</v>
      </c>
      <c r="BC138" s="25" t="s">
        <v>751</v>
      </c>
      <c r="BD138" s="25" t="s">
        <v>871</v>
      </c>
      <c r="BE138" s="25" t="s">
        <v>868</v>
      </c>
      <c r="BF138" s="25">
        <v>2</v>
      </c>
      <c r="BG138" s="25" t="s">
        <v>2000</v>
      </c>
      <c r="BH138" s="25" t="s">
        <v>2000</v>
      </c>
      <c r="BI138" s="74">
        <v>0</v>
      </c>
      <c r="BJ138" s="75" t="s">
        <v>3937</v>
      </c>
      <c r="BK138" s="75" t="s">
        <v>3938</v>
      </c>
      <c r="BL138" s="221"/>
      <c r="BM138" s="52"/>
      <c r="BN138" s="52"/>
      <c r="BO138" s="52"/>
      <c r="BP138" s="52"/>
      <c r="BQ138" s="52"/>
      <c r="BR138" s="52"/>
    </row>
    <row r="139" spans="1:70" s="29" customFormat="1" ht="15" customHeight="1" x14ac:dyDescent="0.25">
      <c r="A139" s="25">
        <v>114</v>
      </c>
      <c r="B139" s="26"/>
      <c r="C139" s="190" t="s">
        <v>162</v>
      </c>
      <c r="D139" s="201">
        <v>0</v>
      </c>
      <c r="E139" s="64" t="s">
        <v>163</v>
      </c>
      <c r="F139" s="64" t="s">
        <v>151</v>
      </c>
      <c r="G139" s="25"/>
      <c r="H139" s="104">
        <v>1</v>
      </c>
      <c r="I139" s="25">
        <v>0</v>
      </c>
      <c r="J139" s="71"/>
      <c r="K139" s="25">
        <v>3</v>
      </c>
      <c r="L139" s="25">
        <v>3</v>
      </c>
      <c r="M139" s="25">
        <v>9</v>
      </c>
      <c r="N139" s="71" t="s">
        <v>2973</v>
      </c>
      <c r="O139" s="71" t="s">
        <v>872</v>
      </c>
      <c r="P139" s="71" t="s">
        <v>20</v>
      </c>
      <c r="Q139" s="25" t="s">
        <v>165</v>
      </c>
      <c r="R139" s="71" t="s">
        <v>751</v>
      </c>
      <c r="S139" s="25">
        <v>5</v>
      </c>
      <c r="T139" s="71" t="s">
        <v>861</v>
      </c>
      <c r="U139" s="25" t="s">
        <v>2</v>
      </c>
      <c r="V139" s="25">
        <v>7</v>
      </c>
      <c r="W139" s="25" t="s">
        <v>862</v>
      </c>
      <c r="X139" s="25">
        <v>2</v>
      </c>
      <c r="Y139" s="83"/>
      <c r="Z139" s="83"/>
      <c r="AA139" s="83">
        <v>1692000000</v>
      </c>
      <c r="AB139" s="83"/>
      <c r="AC139" s="83"/>
      <c r="AD139" s="25" t="s">
        <v>1958</v>
      </c>
      <c r="AE139" s="22"/>
      <c r="AF139" s="22"/>
      <c r="AG139" s="22">
        <f t="shared" si="3"/>
        <v>1435129050.9338794</v>
      </c>
      <c r="AH139" s="22"/>
      <c r="AI139" s="22"/>
      <c r="AJ139" s="35"/>
      <c r="AK139" s="35"/>
      <c r="AL139" s="35"/>
      <c r="AM139" s="35"/>
      <c r="AN139" s="35"/>
      <c r="AO139" s="24">
        <v>64.424999999999997</v>
      </c>
      <c r="AP139" s="27"/>
      <c r="AQ139" s="27">
        <v>1.95583</v>
      </c>
      <c r="AR139" s="28">
        <v>6</v>
      </c>
      <c r="AS139" s="28"/>
      <c r="AT139" s="25">
        <v>15</v>
      </c>
      <c r="AU139" s="25" t="s">
        <v>1959</v>
      </c>
      <c r="AV139" s="25" t="s">
        <v>866</v>
      </c>
      <c r="AW139" s="25">
        <v>1985</v>
      </c>
      <c r="AX139" s="25" t="s">
        <v>874</v>
      </c>
      <c r="AY139" s="25" t="s">
        <v>873</v>
      </c>
      <c r="AZ139" s="80">
        <v>0.03</v>
      </c>
      <c r="BA139" s="25" t="s">
        <v>864</v>
      </c>
      <c r="BB139" s="83" t="s">
        <v>751</v>
      </c>
      <c r="BC139" s="25" t="s">
        <v>751</v>
      </c>
      <c r="BD139" s="25" t="s">
        <v>751</v>
      </c>
      <c r="BE139" s="25" t="s">
        <v>868</v>
      </c>
      <c r="BF139" s="25">
        <v>2</v>
      </c>
      <c r="BG139" s="25" t="s">
        <v>2000</v>
      </c>
      <c r="BH139" s="25" t="s">
        <v>2000</v>
      </c>
      <c r="BI139" s="75" t="s">
        <v>2000</v>
      </c>
      <c r="BJ139" s="75" t="s">
        <v>2000</v>
      </c>
      <c r="BK139" s="75" t="s">
        <v>2000</v>
      </c>
      <c r="BL139" s="221"/>
      <c r="BM139" s="52"/>
      <c r="BN139" s="52"/>
      <c r="BO139" s="52"/>
      <c r="BP139" s="52"/>
      <c r="BQ139" s="52"/>
      <c r="BR139" s="52"/>
    </row>
    <row r="140" spans="1:70" s="29" customFormat="1" ht="15" customHeight="1" x14ac:dyDescent="0.25">
      <c r="A140" s="25">
        <v>115</v>
      </c>
      <c r="B140" s="26"/>
      <c r="C140" s="190" t="s">
        <v>162</v>
      </c>
      <c r="D140" s="200">
        <v>0</v>
      </c>
      <c r="E140" s="64" t="s">
        <v>163</v>
      </c>
      <c r="F140" s="64" t="s">
        <v>151</v>
      </c>
      <c r="G140" s="25"/>
      <c r="H140" s="104">
        <v>1</v>
      </c>
      <c r="I140" s="25">
        <v>1</v>
      </c>
      <c r="J140" s="71"/>
      <c r="K140" s="25">
        <v>3</v>
      </c>
      <c r="L140" s="25">
        <v>3</v>
      </c>
      <c r="M140" s="25">
        <v>3</v>
      </c>
      <c r="N140" s="25" t="s">
        <v>2979</v>
      </c>
      <c r="O140" s="71" t="s">
        <v>166</v>
      </c>
      <c r="P140" s="71" t="s">
        <v>20</v>
      </c>
      <c r="Q140" s="25" t="s">
        <v>165</v>
      </c>
      <c r="R140" s="71" t="s">
        <v>751</v>
      </c>
      <c r="S140" s="25">
        <v>5</v>
      </c>
      <c r="T140" s="71" t="s">
        <v>861</v>
      </c>
      <c r="U140" s="25" t="s">
        <v>2</v>
      </c>
      <c r="V140" s="25">
        <v>7</v>
      </c>
      <c r="W140" s="25" t="s">
        <v>862</v>
      </c>
      <c r="X140" s="25">
        <v>1</v>
      </c>
      <c r="Y140" s="83"/>
      <c r="Z140" s="83"/>
      <c r="AA140" s="83">
        <v>15905000000</v>
      </c>
      <c r="AB140" s="83"/>
      <c r="AC140" s="83"/>
      <c r="AD140" s="25" t="s">
        <v>1958</v>
      </c>
      <c r="AE140" s="22"/>
      <c r="AF140" s="22"/>
      <c r="AG140" s="22">
        <f t="shared" si="3"/>
        <v>13773659373.443159</v>
      </c>
      <c r="AH140" s="22"/>
      <c r="AI140" s="22"/>
      <c r="AJ140" s="35"/>
      <c r="AK140" s="35"/>
      <c r="AL140" s="35"/>
      <c r="AM140" s="35"/>
      <c r="AN140" s="35"/>
      <c r="AO140" s="24">
        <v>63.1</v>
      </c>
      <c r="AP140" s="27"/>
      <c r="AQ140" s="27">
        <v>1.95583</v>
      </c>
      <c r="AR140" s="28">
        <v>6</v>
      </c>
      <c r="AS140" s="28"/>
      <c r="AT140" s="25">
        <v>8</v>
      </c>
      <c r="AU140" s="25" t="s">
        <v>1970</v>
      </c>
      <c r="AV140" s="25" t="s">
        <v>866</v>
      </c>
      <c r="AW140" s="25">
        <v>1984</v>
      </c>
      <c r="AX140" s="25" t="s">
        <v>867</v>
      </c>
      <c r="AY140" s="25" t="s">
        <v>864</v>
      </c>
      <c r="AZ140" s="80">
        <v>0.03</v>
      </c>
      <c r="BA140" s="25" t="s">
        <v>864</v>
      </c>
      <c r="BB140" s="83" t="s">
        <v>751</v>
      </c>
      <c r="BC140" s="25" t="s">
        <v>751</v>
      </c>
      <c r="BD140" s="25" t="s">
        <v>871</v>
      </c>
      <c r="BE140" s="25" t="s">
        <v>868</v>
      </c>
      <c r="BF140" s="25">
        <v>2</v>
      </c>
      <c r="BG140" s="25" t="s">
        <v>2000</v>
      </c>
      <c r="BH140" s="25" t="s">
        <v>2000</v>
      </c>
      <c r="BI140" s="74">
        <v>0</v>
      </c>
      <c r="BJ140" s="75" t="s">
        <v>3937</v>
      </c>
      <c r="BK140" s="75" t="s">
        <v>3938</v>
      </c>
      <c r="BL140" s="221"/>
      <c r="BM140" s="52"/>
      <c r="BN140" s="52"/>
      <c r="BO140" s="52"/>
      <c r="BP140" s="52"/>
      <c r="BQ140" s="52"/>
      <c r="BR140" s="52"/>
    </row>
    <row r="141" spans="1:70" s="29" customFormat="1" ht="15" customHeight="1" x14ac:dyDescent="0.25">
      <c r="A141" s="25">
        <v>116</v>
      </c>
      <c r="B141" s="21">
        <v>65</v>
      </c>
      <c r="C141" s="190" t="s">
        <v>272</v>
      </c>
      <c r="D141" s="201">
        <v>0</v>
      </c>
      <c r="E141" s="57" t="s">
        <v>1213</v>
      </c>
      <c r="F141" s="57" t="s">
        <v>151</v>
      </c>
      <c r="G141" s="25"/>
      <c r="H141" s="104">
        <v>0</v>
      </c>
      <c r="I141" s="25" t="s">
        <v>1329</v>
      </c>
      <c r="J141" s="25"/>
      <c r="K141" s="25"/>
      <c r="L141" s="25"/>
      <c r="M141" s="25"/>
      <c r="N141" s="25"/>
      <c r="O141" s="25"/>
      <c r="P141" s="25"/>
      <c r="Q141" s="25"/>
      <c r="R141" s="25"/>
      <c r="S141" s="25"/>
      <c r="T141" s="25"/>
      <c r="U141" s="25"/>
      <c r="V141" s="25"/>
      <c r="W141" s="25"/>
      <c r="X141" s="25"/>
      <c r="Y141" s="25"/>
      <c r="Z141" s="25"/>
      <c r="AA141" s="25"/>
      <c r="AB141" s="25"/>
      <c r="AC141" s="25"/>
      <c r="AD141" s="25"/>
      <c r="AE141" s="22"/>
      <c r="AF141" s="22"/>
      <c r="AG141" s="22"/>
      <c r="AH141" s="22"/>
      <c r="AI141" s="22"/>
      <c r="AJ141" s="23"/>
      <c r="AK141" s="23"/>
      <c r="AL141" s="23"/>
      <c r="AM141" s="23"/>
      <c r="AN141" s="23"/>
      <c r="AO141" s="48"/>
      <c r="AP141" s="27"/>
      <c r="AQ141" s="28">
        <v>1</v>
      </c>
      <c r="AR141" s="28"/>
      <c r="AS141" s="28" t="s">
        <v>751</v>
      </c>
      <c r="AT141" s="25"/>
      <c r="AU141" s="25"/>
      <c r="AV141" s="25"/>
      <c r="AW141" s="25"/>
      <c r="AX141" s="25"/>
      <c r="AY141" s="25"/>
      <c r="AZ141" s="25"/>
      <c r="BA141" s="25"/>
      <c r="BB141" s="25"/>
      <c r="BC141" s="25"/>
      <c r="BD141" s="25"/>
      <c r="BE141" s="25"/>
      <c r="BF141" s="25"/>
      <c r="BG141" s="25" t="s">
        <v>2000</v>
      </c>
      <c r="BH141" s="25" t="s">
        <v>2000</v>
      </c>
      <c r="BI141" s="75" t="s">
        <v>2000</v>
      </c>
      <c r="BJ141" s="75" t="s">
        <v>2000</v>
      </c>
      <c r="BK141" s="75" t="s">
        <v>2000</v>
      </c>
      <c r="BL141" s="221"/>
      <c r="BM141" s="52"/>
      <c r="BN141" s="52"/>
      <c r="BO141" s="52"/>
      <c r="BP141" s="52"/>
      <c r="BQ141" s="52"/>
      <c r="BR141" s="52"/>
    </row>
    <row r="142" spans="1:70" s="29" customFormat="1" ht="15" customHeight="1" x14ac:dyDescent="0.25">
      <c r="A142" s="25">
        <v>117</v>
      </c>
      <c r="B142" s="21">
        <v>66</v>
      </c>
      <c r="C142" s="190" t="s">
        <v>168</v>
      </c>
      <c r="D142" s="201">
        <v>0</v>
      </c>
      <c r="E142" s="57" t="s">
        <v>1213</v>
      </c>
      <c r="F142" s="64" t="s">
        <v>151</v>
      </c>
      <c r="G142" s="25"/>
      <c r="H142" s="104">
        <v>0</v>
      </c>
      <c r="I142" s="25" t="s">
        <v>1214</v>
      </c>
      <c r="J142" s="25"/>
      <c r="K142" s="25"/>
      <c r="L142" s="25"/>
      <c r="M142" s="25"/>
      <c r="N142" s="25"/>
      <c r="O142" s="25"/>
      <c r="P142" s="25"/>
      <c r="Q142" s="25"/>
      <c r="R142" s="25"/>
      <c r="S142" s="25"/>
      <c r="T142" s="25"/>
      <c r="U142" s="25"/>
      <c r="V142" s="25"/>
      <c r="W142" s="25"/>
      <c r="X142" s="25"/>
      <c r="Y142" s="104"/>
      <c r="Z142" s="83"/>
      <c r="AA142" s="83"/>
      <c r="AB142" s="83"/>
      <c r="AC142" s="83"/>
      <c r="AD142" s="25"/>
      <c r="AE142" s="22"/>
      <c r="AF142" s="22"/>
      <c r="AG142" s="22"/>
      <c r="AH142" s="22"/>
      <c r="AI142" s="22"/>
      <c r="AJ142" s="35"/>
      <c r="AK142" s="35"/>
      <c r="AL142" s="35"/>
      <c r="AM142" s="35"/>
      <c r="AN142" s="35"/>
      <c r="AO142" s="48"/>
      <c r="AP142" s="27"/>
      <c r="AQ142" s="28">
        <v>1</v>
      </c>
      <c r="AR142" s="28"/>
      <c r="AS142" s="28" t="s">
        <v>751</v>
      </c>
      <c r="AT142" s="25"/>
      <c r="AU142" s="25"/>
      <c r="AV142" s="25"/>
      <c r="AW142" s="25"/>
      <c r="AX142" s="25"/>
      <c r="AY142" s="25"/>
      <c r="AZ142" s="25"/>
      <c r="BA142" s="25"/>
      <c r="BB142" s="25"/>
      <c r="BC142" s="25"/>
      <c r="BD142" s="25"/>
      <c r="BE142" s="25"/>
      <c r="BF142" s="25"/>
      <c r="BG142" s="25" t="s">
        <v>2000</v>
      </c>
      <c r="BH142" s="25" t="s">
        <v>2000</v>
      </c>
      <c r="BI142" s="75" t="s">
        <v>2000</v>
      </c>
      <c r="BJ142" s="75" t="s">
        <v>2000</v>
      </c>
      <c r="BK142" s="75" t="s">
        <v>2000</v>
      </c>
      <c r="BL142" s="221"/>
      <c r="BM142" s="67"/>
      <c r="BN142" s="67"/>
      <c r="BO142" s="67"/>
      <c r="BP142" s="67"/>
      <c r="BQ142" s="67"/>
      <c r="BR142" s="67"/>
    </row>
    <row r="143" spans="1:70" s="29" customFormat="1" ht="15" customHeight="1" x14ac:dyDescent="0.25">
      <c r="A143" s="25">
        <v>118</v>
      </c>
      <c r="B143" s="21">
        <v>67</v>
      </c>
      <c r="C143" s="191"/>
      <c r="D143" s="200">
        <v>1</v>
      </c>
      <c r="E143" s="87" t="s">
        <v>298</v>
      </c>
      <c r="F143" s="87" t="s">
        <v>289</v>
      </c>
      <c r="G143" s="44"/>
      <c r="H143" s="104">
        <v>1</v>
      </c>
      <c r="I143" s="25">
        <v>1</v>
      </c>
      <c r="J143" s="44" t="s">
        <v>299</v>
      </c>
      <c r="K143" s="25">
        <v>1</v>
      </c>
      <c r="L143" s="25">
        <v>2</v>
      </c>
      <c r="M143" s="44">
        <v>26</v>
      </c>
      <c r="N143" s="44">
        <v>26</v>
      </c>
      <c r="O143" s="44" t="s">
        <v>626</v>
      </c>
      <c r="P143" s="44" t="s">
        <v>19</v>
      </c>
      <c r="Q143" s="44" t="s">
        <v>300</v>
      </c>
      <c r="R143" s="44"/>
      <c r="S143" s="44">
        <v>7</v>
      </c>
      <c r="T143" s="44" t="s">
        <v>301</v>
      </c>
      <c r="U143" s="44" t="s">
        <v>2</v>
      </c>
      <c r="V143" s="44">
        <v>8</v>
      </c>
      <c r="W143" s="44" t="s">
        <v>302</v>
      </c>
      <c r="X143" s="25">
        <v>1</v>
      </c>
      <c r="Y143" s="44"/>
      <c r="Z143" s="83"/>
      <c r="AA143" s="83">
        <v>58.23</v>
      </c>
      <c r="AB143" s="83">
        <v>10</v>
      </c>
      <c r="AC143" s="83"/>
      <c r="AD143" s="44" t="s">
        <v>1246</v>
      </c>
      <c r="AE143" s="22"/>
      <c r="AF143" s="22"/>
      <c r="AG143" s="22">
        <f t="shared" ref="AG143:AG148" si="4">(AA143*(106.875/AO143))/$AQ143</f>
        <v>70.267195144900256</v>
      </c>
      <c r="AH143" s="22">
        <f>(AB143*(106.875/AO143))/$AQ143</f>
        <v>12.067181031238238</v>
      </c>
      <c r="AI143" s="22"/>
      <c r="AJ143" s="35"/>
      <c r="AK143" s="35"/>
      <c r="AL143" s="35"/>
      <c r="AM143" s="35"/>
      <c r="AN143" s="35"/>
      <c r="AO143" s="24">
        <v>88.566666666666663</v>
      </c>
      <c r="AP143" s="27"/>
      <c r="AQ143" s="27">
        <v>1</v>
      </c>
      <c r="AR143" s="27">
        <v>6</v>
      </c>
      <c r="AS143" s="27" t="s">
        <v>751</v>
      </c>
      <c r="AT143" s="25">
        <v>10</v>
      </c>
      <c r="AU143" s="44"/>
      <c r="AV143" s="44" t="s">
        <v>539</v>
      </c>
      <c r="AW143" s="44">
        <v>2002</v>
      </c>
      <c r="AX143" s="44" t="s">
        <v>306</v>
      </c>
      <c r="AY143" s="44" t="s">
        <v>305</v>
      </c>
      <c r="AZ143" s="44" t="s">
        <v>3</v>
      </c>
      <c r="BA143" s="44" t="s">
        <v>303</v>
      </c>
      <c r="BB143" s="44" t="s">
        <v>304</v>
      </c>
      <c r="BC143" s="44">
        <v>299</v>
      </c>
      <c r="BD143" s="25" t="s">
        <v>585</v>
      </c>
      <c r="BE143" s="44" t="s">
        <v>307</v>
      </c>
      <c r="BF143" s="44">
        <v>3</v>
      </c>
      <c r="BG143" s="25" t="s">
        <v>2000</v>
      </c>
      <c r="BH143" s="25" t="s">
        <v>2000</v>
      </c>
      <c r="BI143" s="175">
        <v>1</v>
      </c>
      <c r="BJ143" s="75" t="s">
        <v>3939</v>
      </c>
      <c r="BK143" s="75" t="s">
        <v>3940</v>
      </c>
      <c r="BL143" s="221"/>
      <c r="BM143" s="238"/>
      <c r="BN143" s="238"/>
      <c r="BO143" s="238"/>
      <c r="BP143" s="238"/>
      <c r="BQ143" s="238"/>
      <c r="BR143" s="238"/>
    </row>
    <row r="144" spans="1:70" s="29" customFormat="1" ht="15" customHeight="1" x14ac:dyDescent="0.25">
      <c r="A144" s="25">
        <v>119</v>
      </c>
      <c r="B144" s="26"/>
      <c r="C144" s="191"/>
      <c r="D144" s="200">
        <v>1</v>
      </c>
      <c r="E144" s="87" t="s">
        <v>298</v>
      </c>
      <c r="F144" s="87" t="s">
        <v>289</v>
      </c>
      <c r="G144" s="44"/>
      <c r="H144" s="104">
        <v>1</v>
      </c>
      <c r="I144" s="25">
        <v>1</v>
      </c>
      <c r="J144" s="44" t="s">
        <v>299</v>
      </c>
      <c r="K144" s="25">
        <v>1</v>
      </c>
      <c r="L144" s="25">
        <v>2</v>
      </c>
      <c r="M144" s="44">
        <v>26</v>
      </c>
      <c r="N144" s="44">
        <v>26</v>
      </c>
      <c r="O144" s="44" t="s">
        <v>626</v>
      </c>
      <c r="P144" s="44" t="s">
        <v>19</v>
      </c>
      <c r="Q144" s="44" t="s">
        <v>300</v>
      </c>
      <c r="R144" s="44"/>
      <c r="S144" s="44">
        <v>7</v>
      </c>
      <c r="T144" s="44" t="s">
        <v>301</v>
      </c>
      <c r="U144" s="44" t="s">
        <v>2</v>
      </c>
      <c r="V144" s="44">
        <v>8</v>
      </c>
      <c r="W144" s="44" t="s">
        <v>302</v>
      </c>
      <c r="X144" s="25">
        <v>1</v>
      </c>
      <c r="Y144" s="44"/>
      <c r="Z144" s="83"/>
      <c r="AA144" s="83">
        <v>35.64</v>
      </c>
      <c r="AB144" s="83">
        <v>5</v>
      </c>
      <c r="AC144" s="83"/>
      <c r="AD144" s="44" t="s">
        <v>1245</v>
      </c>
      <c r="AE144" s="22"/>
      <c r="AF144" s="22"/>
      <c r="AG144" s="22">
        <f t="shared" si="4"/>
        <v>43.007433195333086</v>
      </c>
      <c r="AH144" s="22">
        <f>(AB144*(106.875/AO144))/$AQ144</f>
        <v>6.0335905156191192</v>
      </c>
      <c r="AI144" s="22"/>
      <c r="AJ144" s="35"/>
      <c r="AK144" s="35"/>
      <c r="AL144" s="35"/>
      <c r="AM144" s="35"/>
      <c r="AN144" s="35"/>
      <c r="AO144" s="24">
        <v>88.566666666666663</v>
      </c>
      <c r="AP144" s="27"/>
      <c r="AQ144" s="27">
        <v>1</v>
      </c>
      <c r="AR144" s="27">
        <v>6</v>
      </c>
      <c r="AS144" s="27" t="s">
        <v>751</v>
      </c>
      <c r="AT144" s="25">
        <v>10</v>
      </c>
      <c r="AU144" s="44"/>
      <c r="AV144" s="44" t="s">
        <v>539</v>
      </c>
      <c r="AW144" s="44">
        <v>2002</v>
      </c>
      <c r="AX144" s="44" t="s">
        <v>306</v>
      </c>
      <c r="AY144" s="44" t="s">
        <v>305</v>
      </c>
      <c r="AZ144" s="44" t="s">
        <v>3</v>
      </c>
      <c r="BA144" s="44" t="s">
        <v>303</v>
      </c>
      <c r="BB144" s="44" t="s">
        <v>304</v>
      </c>
      <c r="BC144" s="44">
        <v>299</v>
      </c>
      <c r="BD144" s="25" t="s">
        <v>585</v>
      </c>
      <c r="BE144" s="44" t="s">
        <v>307</v>
      </c>
      <c r="BF144" s="44">
        <v>3</v>
      </c>
      <c r="BG144" s="25" t="s">
        <v>2000</v>
      </c>
      <c r="BH144" s="25" t="s">
        <v>2000</v>
      </c>
      <c r="BI144" s="175">
        <v>1</v>
      </c>
      <c r="BJ144" s="75" t="s">
        <v>3939</v>
      </c>
      <c r="BK144" s="75" t="s">
        <v>3940</v>
      </c>
      <c r="BL144" s="221"/>
      <c r="BM144" s="238"/>
      <c r="BN144" s="238"/>
      <c r="BO144" s="238"/>
      <c r="BP144" s="238"/>
      <c r="BQ144" s="238"/>
      <c r="BR144" s="238"/>
    </row>
    <row r="145" spans="1:70" s="29" customFormat="1" ht="15" customHeight="1" x14ac:dyDescent="0.25">
      <c r="A145" s="25">
        <v>120</v>
      </c>
      <c r="B145" s="21">
        <v>68</v>
      </c>
      <c r="C145" s="190"/>
      <c r="D145" s="201">
        <v>1</v>
      </c>
      <c r="E145" s="57" t="s">
        <v>1366</v>
      </c>
      <c r="F145" s="57" t="s">
        <v>5</v>
      </c>
      <c r="G145" s="25" t="s">
        <v>412</v>
      </c>
      <c r="H145" s="104">
        <v>1</v>
      </c>
      <c r="I145" s="25">
        <v>1</v>
      </c>
      <c r="J145" s="25"/>
      <c r="K145" s="25">
        <v>1</v>
      </c>
      <c r="L145" s="25">
        <v>1</v>
      </c>
      <c r="M145" s="25">
        <v>24</v>
      </c>
      <c r="N145" s="25">
        <v>24</v>
      </c>
      <c r="O145" s="25" t="s">
        <v>536</v>
      </c>
      <c r="P145" s="25" t="s">
        <v>19</v>
      </c>
      <c r="Q145" s="25" t="s">
        <v>19</v>
      </c>
      <c r="R145" s="25" t="s">
        <v>4116</v>
      </c>
      <c r="S145" s="25">
        <v>7</v>
      </c>
      <c r="T145" s="25" t="s">
        <v>1367</v>
      </c>
      <c r="U145" s="25" t="s">
        <v>10</v>
      </c>
      <c r="V145" s="25">
        <v>8</v>
      </c>
      <c r="W145" s="25" t="s">
        <v>3</v>
      </c>
      <c r="X145" s="25">
        <v>1</v>
      </c>
      <c r="Y145" s="25"/>
      <c r="Z145" s="25"/>
      <c r="AA145" s="25">
        <v>252.11</v>
      </c>
      <c r="AB145" s="25"/>
      <c r="AC145" s="25"/>
      <c r="AD145" s="25" t="s">
        <v>3593</v>
      </c>
      <c r="AE145" s="22"/>
      <c r="AF145" s="22"/>
      <c r="AG145" s="22">
        <f t="shared" si="4"/>
        <v>269.46501791815984</v>
      </c>
      <c r="AH145" s="22"/>
      <c r="AI145" s="22"/>
      <c r="AJ145" s="35"/>
      <c r="AK145" s="35"/>
      <c r="AL145" s="35">
        <f>AG145/$AS145</f>
        <v>269.46501791815984</v>
      </c>
      <c r="AM145" s="35"/>
      <c r="AN145" s="35"/>
      <c r="AO145" s="24">
        <v>99.991666666666674</v>
      </c>
      <c r="AP145" s="27"/>
      <c r="AQ145" s="28">
        <v>1</v>
      </c>
      <c r="AR145" s="28">
        <v>1</v>
      </c>
      <c r="AS145" s="28">
        <v>1</v>
      </c>
      <c r="AT145" s="25">
        <v>15</v>
      </c>
      <c r="AU145" s="25" t="s">
        <v>1368</v>
      </c>
      <c r="AV145" s="25"/>
      <c r="AW145" s="25">
        <v>2010</v>
      </c>
      <c r="AX145" s="25" t="s">
        <v>2</v>
      </c>
      <c r="AY145" s="25"/>
      <c r="AZ145" s="25" t="s">
        <v>2</v>
      </c>
      <c r="BA145" s="25"/>
      <c r="BB145" s="25"/>
      <c r="BC145" s="25"/>
      <c r="BD145" s="25"/>
      <c r="BE145" s="25" t="s">
        <v>1369</v>
      </c>
      <c r="BF145" s="44">
        <v>2</v>
      </c>
      <c r="BG145" s="25" t="s">
        <v>2000</v>
      </c>
      <c r="BH145" s="25" t="s">
        <v>2000</v>
      </c>
      <c r="BI145" s="174">
        <v>1</v>
      </c>
      <c r="BJ145" s="75" t="s">
        <v>3942</v>
      </c>
      <c r="BK145" s="75" t="s">
        <v>3943</v>
      </c>
      <c r="BL145" s="221"/>
      <c r="BM145" s="221"/>
      <c r="BN145" s="221"/>
      <c r="BO145" s="221"/>
      <c r="BP145" s="221"/>
      <c r="BQ145" s="221"/>
      <c r="BR145" s="221"/>
    </row>
    <row r="146" spans="1:70" s="29" customFormat="1" ht="15" customHeight="1" x14ac:dyDescent="0.25">
      <c r="A146" s="25">
        <v>121</v>
      </c>
      <c r="B146" s="26"/>
      <c r="C146" s="190"/>
      <c r="D146" s="201">
        <v>1</v>
      </c>
      <c r="E146" s="57" t="s">
        <v>1366</v>
      </c>
      <c r="F146" s="57" t="s">
        <v>5</v>
      </c>
      <c r="G146" s="25" t="s">
        <v>412</v>
      </c>
      <c r="H146" s="104">
        <v>1</v>
      </c>
      <c r="I146" s="25">
        <v>1</v>
      </c>
      <c r="J146" s="25"/>
      <c r="K146" s="25">
        <v>1</v>
      </c>
      <c r="L146" s="25">
        <v>1</v>
      </c>
      <c r="M146" s="25">
        <v>24</v>
      </c>
      <c r="N146" s="25">
        <v>24</v>
      </c>
      <c r="O146" s="25" t="s">
        <v>536</v>
      </c>
      <c r="P146" s="25" t="s">
        <v>19</v>
      </c>
      <c r="Q146" s="25" t="s">
        <v>19</v>
      </c>
      <c r="R146" s="25"/>
      <c r="S146" s="25" t="s">
        <v>3862</v>
      </c>
      <c r="T146" s="25" t="s">
        <v>1370</v>
      </c>
      <c r="U146" s="25" t="s">
        <v>10</v>
      </c>
      <c r="V146" s="25">
        <v>8</v>
      </c>
      <c r="W146" s="25" t="s">
        <v>3</v>
      </c>
      <c r="X146" s="25">
        <v>1</v>
      </c>
      <c r="Y146" s="25"/>
      <c r="Z146" s="25"/>
      <c r="AA146" s="25">
        <v>28.4</v>
      </c>
      <c r="AB146" s="25"/>
      <c r="AC146" s="25"/>
      <c r="AD146" s="25" t="s">
        <v>3594</v>
      </c>
      <c r="AE146" s="22"/>
      <c r="AF146" s="22"/>
      <c r="AG146" s="22">
        <f t="shared" si="4"/>
        <v>30.355029585798814</v>
      </c>
      <c r="AH146" s="22"/>
      <c r="AI146" s="22"/>
      <c r="AJ146" s="23"/>
      <c r="AK146" s="23"/>
      <c r="AL146" s="23"/>
      <c r="AM146" s="23"/>
      <c r="AN146" s="23"/>
      <c r="AO146" s="24">
        <v>99.991666666666674</v>
      </c>
      <c r="AP146" s="27"/>
      <c r="AQ146" s="28">
        <v>1</v>
      </c>
      <c r="AR146" s="28">
        <v>6</v>
      </c>
      <c r="AS146" s="28" t="s">
        <v>751</v>
      </c>
      <c r="AT146" s="25">
        <v>15</v>
      </c>
      <c r="AU146" s="25" t="s">
        <v>1371</v>
      </c>
      <c r="AV146" s="25"/>
      <c r="AW146" s="25">
        <v>2010</v>
      </c>
      <c r="AX146" s="25" t="s">
        <v>2</v>
      </c>
      <c r="AY146" s="25"/>
      <c r="AZ146" s="25" t="s">
        <v>2</v>
      </c>
      <c r="BA146" s="25"/>
      <c r="BB146" s="25"/>
      <c r="BC146" s="25"/>
      <c r="BD146" s="25"/>
      <c r="BE146" s="25" t="s">
        <v>1369</v>
      </c>
      <c r="BF146" s="44">
        <v>2</v>
      </c>
      <c r="BG146" s="62">
        <v>2</v>
      </c>
      <c r="BH146" s="25" t="s">
        <v>2000</v>
      </c>
      <c r="BI146" s="174">
        <v>1</v>
      </c>
      <c r="BJ146" s="75" t="s">
        <v>3944</v>
      </c>
      <c r="BK146" s="75" t="s">
        <v>3945</v>
      </c>
      <c r="BL146" s="221"/>
      <c r="BM146" s="15"/>
      <c r="BN146" s="15"/>
      <c r="BO146" s="15"/>
      <c r="BP146" s="15"/>
      <c r="BQ146" s="15"/>
      <c r="BR146" s="15"/>
    </row>
    <row r="147" spans="1:70" s="29" customFormat="1" ht="15" customHeight="1" x14ac:dyDescent="0.25">
      <c r="A147" s="25">
        <v>122</v>
      </c>
      <c r="B147" s="26"/>
      <c r="C147" s="190"/>
      <c r="D147" s="201">
        <v>1</v>
      </c>
      <c r="E147" s="57" t="s">
        <v>1366</v>
      </c>
      <c r="F147" s="57" t="s">
        <v>5</v>
      </c>
      <c r="G147" s="25" t="s">
        <v>412</v>
      </c>
      <c r="H147" s="104">
        <v>1</v>
      </c>
      <c r="I147" s="25">
        <v>1</v>
      </c>
      <c r="J147" s="25"/>
      <c r="K147" s="25">
        <v>1</v>
      </c>
      <c r="L147" s="25">
        <v>1</v>
      </c>
      <c r="M147" s="25">
        <v>17</v>
      </c>
      <c r="N147" s="25" t="s">
        <v>2966</v>
      </c>
      <c r="O147" s="25" t="s">
        <v>1373</v>
      </c>
      <c r="P147" s="25" t="s">
        <v>19</v>
      </c>
      <c r="Q147" s="25" t="s">
        <v>19</v>
      </c>
      <c r="R147" s="25"/>
      <c r="S147" s="25">
        <v>7</v>
      </c>
      <c r="T147" s="25" t="s">
        <v>1372</v>
      </c>
      <c r="U147" s="25" t="s">
        <v>10</v>
      </c>
      <c r="V147" s="25">
        <v>8</v>
      </c>
      <c r="W147" s="25" t="s">
        <v>3</v>
      </c>
      <c r="X147" s="25">
        <v>1</v>
      </c>
      <c r="Y147" s="25"/>
      <c r="Z147" s="25"/>
      <c r="AA147" s="25">
        <v>3.14</v>
      </c>
      <c r="AB147" s="25"/>
      <c r="AC147" s="25"/>
      <c r="AD147" s="25" t="s">
        <v>3595</v>
      </c>
      <c r="AE147" s="22"/>
      <c r="AF147" s="22"/>
      <c r="AG147" s="22">
        <f t="shared" si="4"/>
        <v>3.3561546795566297</v>
      </c>
      <c r="AH147" s="22"/>
      <c r="AI147" s="22"/>
      <c r="AJ147" s="23"/>
      <c r="AK147" s="23"/>
      <c r="AL147" s="23"/>
      <c r="AM147" s="23"/>
      <c r="AN147" s="23"/>
      <c r="AO147" s="24">
        <v>99.991666666666674</v>
      </c>
      <c r="AP147" s="27"/>
      <c r="AQ147" s="28">
        <v>1</v>
      </c>
      <c r="AR147" s="28">
        <v>6</v>
      </c>
      <c r="AS147" s="28" t="s">
        <v>751</v>
      </c>
      <c r="AT147" s="25">
        <v>15</v>
      </c>
      <c r="AU147" s="25" t="s">
        <v>1371</v>
      </c>
      <c r="AV147" s="25"/>
      <c r="AW147" s="25">
        <v>2010</v>
      </c>
      <c r="AX147" s="25" t="s">
        <v>2</v>
      </c>
      <c r="AY147" s="25"/>
      <c r="AZ147" s="25" t="s">
        <v>2</v>
      </c>
      <c r="BA147" s="25"/>
      <c r="BB147" s="25"/>
      <c r="BC147" s="25"/>
      <c r="BD147" s="25"/>
      <c r="BE147" s="25" t="s">
        <v>1369</v>
      </c>
      <c r="BF147" s="44">
        <v>2</v>
      </c>
      <c r="BG147" s="25" t="s">
        <v>2000</v>
      </c>
      <c r="BH147" s="25" t="s">
        <v>2000</v>
      </c>
      <c r="BI147" s="174">
        <v>1</v>
      </c>
      <c r="BJ147" s="75" t="s">
        <v>3946</v>
      </c>
      <c r="BK147" s="75" t="s">
        <v>3943</v>
      </c>
      <c r="BL147" s="221"/>
      <c r="BM147" s="15"/>
      <c r="BN147" s="15"/>
      <c r="BO147" s="15"/>
      <c r="BP147" s="15"/>
      <c r="BQ147" s="15"/>
      <c r="BR147" s="15"/>
    </row>
    <row r="148" spans="1:70" s="29" customFormat="1" ht="15" customHeight="1" x14ac:dyDescent="0.25">
      <c r="A148" s="25">
        <v>123</v>
      </c>
      <c r="B148" s="26"/>
      <c r="C148" s="190"/>
      <c r="D148" s="201">
        <v>1</v>
      </c>
      <c r="E148" s="57" t="s">
        <v>1366</v>
      </c>
      <c r="F148" s="57" t="s">
        <v>289</v>
      </c>
      <c r="G148" s="25" t="s">
        <v>412</v>
      </c>
      <c r="H148" s="104">
        <v>1</v>
      </c>
      <c r="I148" s="25">
        <v>1</v>
      </c>
      <c r="J148" s="25"/>
      <c r="K148" s="25">
        <v>1</v>
      </c>
      <c r="L148" s="25">
        <v>1</v>
      </c>
      <c r="M148" s="25">
        <v>24</v>
      </c>
      <c r="N148" s="25">
        <v>24</v>
      </c>
      <c r="O148" s="25" t="s">
        <v>536</v>
      </c>
      <c r="P148" s="25" t="s">
        <v>19</v>
      </c>
      <c r="Q148" s="25" t="s">
        <v>19</v>
      </c>
      <c r="R148" s="25"/>
      <c r="S148" s="25">
        <v>7</v>
      </c>
      <c r="T148" s="25" t="s">
        <v>1372</v>
      </c>
      <c r="U148" s="25" t="s">
        <v>10</v>
      </c>
      <c r="V148" s="25">
        <v>8</v>
      </c>
      <c r="W148" s="25" t="s">
        <v>3</v>
      </c>
      <c r="X148" s="25">
        <v>1</v>
      </c>
      <c r="Y148" s="25"/>
      <c r="Z148" s="25"/>
      <c r="AA148" s="25">
        <v>22.91</v>
      </c>
      <c r="AB148" s="25"/>
      <c r="AC148" s="25"/>
      <c r="AD148" s="25" t="s">
        <v>3596</v>
      </c>
      <c r="AE148" s="22"/>
      <c r="AF148" s="22"/>
      <c r="AG148" s="22">
        <f t="shared" si="4"/>
        <v>24.487103091924325</v>
      </c>
      <c r="AH148" s="22"/>
      <c r="AI148" s="22"/>
      <c r="AJ148" s="35"/>
      <c r="AK148" s="35"/>
      <c r="AL148" s="35">
        <f>AG148/$AS148</f>
        <v>24.487103091924325</v>
      </c>
      <c r="AM148" s="35"/>
      <c r="AN148" s="35"/>
      <c r="AO148" s="24">
        <v>99.991666666666674</v>
      </c>
      <c r="AP148" s="27"/>
      <c r="AQ148" s="28">
        <v>1</v>
      </c>
      <c r="AR148" s="28">
        <v>1</v>
      </c>
      <c r="AS148" s="28">
        <v>1</v>
      </c>
      <c r="AT148" s="25">
        <v>15</v>
      </c>
      <c r="AU148" s="25" t="s">
        <v>1371</v>
      </c>
      <c r="AV148" s="25"/>
      <c r="AW148" s="25">
        <v>2010</v>
      </c>
      <c r="AX148" s="25" t="s">
        <v>2</v>
      </c>
      <c r="AY148" s="25"/>
      <c r="AZ148" s="25" t="s">
        <v>2</v>
      </c>
      <c r="BA148" s="25"/>
      <c r="BB148" s="25"/>
      <c r="BC148" s="25"/>
      <c r="BD148" s="25"/>
      <c r="BE148" s="25" t="s">
        <v>1369</v>
      </c>
      <c r="BF148" s="44">
        <v>2</v>
      </c>
      <c r="BG148" s="25" t="s">
        <v>2000</v>
      </c>
      <c r="BH148" s="25" t="s">
        <v>2000</v>
      </c>
      <c r="BI148" s="174">
        <v>1</v>
      </c>
      <c r="BJ148" s="75" t="s">
        <v>3942</v>
      </c>
      <c r="BK148" s="75" t="s">
        <v>3943</v>
      </c>
      <c r="BL148" s="221"/>
      <c r="BM148" s="15"/>
      <c r="BN148" s="15"/>
      <c r="BO148" s="15"/>
      <c r="BP148" s="15"/>
      <c r="BQ148" s="15"/>
      <c r="BR148" s="15"/>
    </row>
    <row r="149" spans="1:70" s="29" customFormat="1" ht="15" customHeight="1" x14ac:dyDescent="0.25">
      <c r="A149" s="25">
        <v>124</v>
      </c>
      <c r="B149" s="21">
        <v>69</v>
      </c>
      <c r="C149" s="190" t="s">
        <v>428</v>
      </c>
      <c r="D149" s="201">
        <v>0</v>
      </c>
      <c r="E149" s="57" t="s">
        <v>429</v>
      </c>
      <c r="F149" s="57" t="s">
        <v>5</v>
      </c>
      <c r="G149" s="25" t="s">
        <v>412</v>
      </c>
      <c r="H149" s="104">
        <v>0</v>
      </c>
      <c r="I149" s="25" t="s">
        <v>3879</v>
      </c>
      <c r="J149" s="25"/>
      <c r="K149" s="25">
        <v>4</v>
      </c>
      <c r="L149" s="25">
        <v>3</v>
      </c>
      <c r="M149" s="25">
        <v>11</v>
      </c>
      <c r="N149" s="44" t="s">
        <v>2958</v>
      </c>
      <c r="O149" s="25" t="s">
        <v>1739</v>
      </c>
      <c r="P149" s="25" t="s">
        <v>19</v>
      </c>
      <c r="Q149" s="25" t="s">
        <v>1323</v>
      </c>
      <c r="R149" s="25"/>
      <c r="S149" s="25">
        <v>7</v>
      </c>
      <c r="T149" s="25" t="s">
        <v>1315</v>
      </c>
      <c r="U149" s="25" t="s">
        <v>2</v>
      </c>
      <c r="V149" s="25">
        <v>7</v>
      </c>
      <c r="W149" s="25" t="s">
        <v>1760</v>
      </c>
      <c r="X149" s="25"/>
      <c r="Y149" s="25"/>
      <c r="Z149" s="25"/>
      <c r="AA149" s="25"/>
      <c r="AB149" s="25"/>
      <c r="AC149" s="25"/>
      <c r="AD149" s="25" t="s">
        <v>1324</v>
      </c>
      <c r="AE149" s="22"/>
      <c r="AF149" s="22"/>
      <c r="AG149" s="22"/>
      <c r="AH149" s="22"/>
      <c r="AI149" s="22"/>
      <c r="AJ149" s="23"/>
      <c r="AK149" s="23"/>
      <c r="AL149" s="23"/>
      <c r="AM149" s="23"/>
      <c r="AN149" s="23"/>
      <c r="AO149" s="24">
        <v>76.983333333333334</v>
      </c>
      <c r="AP149" s="27"/>
      <c r="AQ149" s="28">
        <v>1</v>
      </c>
      <c r="AR149" s="28"/>
      <c r="AS149" s="28" t="s">
        <v>751</v>
      </c>
      <c r="AT149" s="25"/>
      <c r="AU149" s="25"/>
      <c r="AV149" s="25"/>
      <c r="AW149" s="25">
        <v>1993</v>
      </c>
      <c r="AX149" s="25">
        <v>30</v>
      </c>
      <c r="AY149" s="25"/>
      <c r="AZ149" s="25" t="s">
        <v>1327</v>
      </c>
      <c r="BA149" s="25" t="s">
        <v>1325</v>
      </c>
      <c r="BB149" s="25" t="s">
        <v>1326</v>
      </c>
      <c r="BC149" s="25"/>
      <c r="BD149" s="25"/>
      <c r="BE149" s="25" t="s">
        <v>1328</v>
      </c>
      <c r="BF149" s="44">
        <v>3</v>
      </c>
      <c r="BG149" s="25" t="s">
        <v>2000</v>
      </c>
      <c r="BH149" s="25" t="s">
        <v>2000</v>
      </c>
      <c r="BI149" s="75" t="s">
        <v>2000</v>
      </c>
      <c r="BJ149" s="75" t="s">
        <v>2000</v>
      </c>
      <c r="BK149" s="75" t="s">
        <v>2000</v>
      </c>
      <c r="BL149" s="221"/>
      <c r="BM149" s="15"/>
      <c r="BN149" s="15"/>
      <c r="BO149" s="15"/>
      <c r="BP149" s="15"/>
      <c r="BQ149" s="15"/>
      <c r="BR149" s="15"/>
    </row>
    <row r="150" spans="1:70" s="29" customFormat="1" ht="15" customHeight="1" x14ac:dyDescent="0.25">
      <c r="A150" s="25">
        <v>125</v>
      </c>
      <c r="B150" s="21">
        <v>70</v>
      </c>
      <c r="C150" s="190" t="s">
        <v>339</v>
      </c>
      <c r="D150" s="200">
        <v>0</v>
      </c>
      <c r="E150" s="57" t="s">
        <v>348</v>
      </c>
      <c r="F150" s="57" t="s">
        <v>289</v>
      </c>
      <c r="G150" s="25" t="s">
        <v>790</v>
      </c>
      <c r="H150" s="104">
        <v>1</v>
      </c>
      <c r="I150" s="25">
        <v>1</v>
      </c>
      <c r="J150" s="25"/>
      <c r="K150" s="25">
        <v>4</v>
      </c>
      <c r="L150" s="25">
        <v>1</v>
      </c>
      <c r="M150" s="25">
        <v>26</v>
      </c>
      <c r="N150" s="25" t="s">
        <v>2960</v>
      </c>
      <c r="O150" s="25" t="s">
        <v>791</v>
      </c>
      <c r="P150" s="25" t="s">
        <v>19</v>
      </c>
      <c r="Q150" s="25" t="s">
        <v>792</v>
      </c>
      <c r="R150" s="25"/>
      <c r="S150" s="25">
        <v>3</v>
      </c>
      <c r="T150" s="25" t="s">
        <v>793</v>
      </c>
      <c r="U150" s="25" t="s">
        <v>10</v>
      </c>
      <c r="V150" s="44">
        <v>8</v>
      </c>
      <c r="W150" s="25"/>
      <c r="X150" s="25">
        <v>2</v>
      </c>
      <c r="Y150" s="25"/>
      <c r="Z150" s="83"/>
      <c r="AA150" s="83">
        <v>369000000</v>
      </c>
      <c r="AB150" s="83"/>
      <c r="AC150" s="83"/>
      <c r="AD150" s="25" t="s">
        <v>794</v>
      </c>
      <c r="AE150" s="22"/>
      <c r="AF150" s="22"/>
      <c r="AG150" s="22">
        <f>(AA150*(106.875/AO150))/$AQ150</f>
        <v>394401616.80140007</v>
      </c>
      <c r="AH150" s="22"/>
      <c r="AI150" s="22"/>
      <c r="AJ150" s="35"/>
      <c r="AK150" s="35"/>
      <c r="AL150" s="35"/>
      <c r="AM150" s="35"/>
      <c r="AN150" s="35"/>
      <c r="AO150" s="24">
        <v>99.991666666666674</v>
      </c>
      <c r="AP150" s="27"/>
      <c r="AQ150" s="27">
        <v>1</v>
      </c>
      <c r="AR150" s="28">
        <v>6</v>
      </c>
      <c r="AS150" s="28"/>
      <c r="AT150" s="25">
        <v>1</v>
      </c>
      <c r="AU150" s="25"/>
      <c r="AV150" s="25" t="s">
        <v>3081</v>
      </c>
      <c r="AW150" s="25">
        <v>2010</v>
      </c>
      <c r="AX150" s="25" t="s">
        <v>2</v>
      </c>
      <c r="AY150" s="25"/>
      <c r="AZ150" s="25"/>
      <c r="BA150" s="25"/>
      <c r="BB150" s="25"/>
      <c r="BC150" s="25">
        <v>807187</v>
      </c>
      <c r="BD150" s="25" t="s">
        <v>297</v>
      </c>
      <c r="BE150" s="25" t="s">
        <v>795</v>
      </c>
      <c r="BF150" s="25">
        <v>3</v>
      </c>
      <c r="BG150" s="62">
        <v>3</v>
      </c>
      <c r="BH150" s="25" t="s">
        <v>2000</v>
      </c>
      <c r="BI150" s="74">
        <v>0</v>
      </c>
      <c r="BJ150" s="75" t="s">
        <v>3947</v>
      </c>
      <c r="BK150" s="75" t="s">
        <v>3948</v>
      </c>
      <c r="BL150" s="221"/>
      <c r="BM150" s="238"/>
      <c r="BN150" s="238"/>
      <c r="BO150" s="238"/>
      <c r="BP150" s="238"/>
      <c r="BQ150" s="238"/>
      <c r="BR150" s="238"/>
    </row>
    <row r="151" spans="1:70" s="29" customFormat="1" ht="15" customHeight="1" x14ac:dyDescent="0.25">
      <c r="A151" s="25">
        <v>126</v>
      </c>
      <c r="B151" s="21">
        <v>71</v>
      </c>
      <c r="C151" s="190" t="s">
        <v>428</v>
      </c>
      <c r="D151" s="201">
        <v>0</v>
      </c>
      <c r="E151" s="57" t="s">
        <v>439</v>
      </c>
      <c r="F151" s="57" t="s">
        <v>5</v>
      </c>
      <c r="G151" s="25" t="s">
        <v>412</v>
      </c>
      <c r="H151" s="104">
        <v>0</v>
      </c>
      <c r="I151" s="25" t="s">
        <v>1329</v>
      </c>
      <c r="J151" s="25"/>
      <c r="K151" s="25"/>
      <c r="L151" s="25"/>
      <c r="M151" s="25"/>
      <c r="N151" s="25"/>
      <c r="O151" s="25"/>
      <c r="P151" s="25"/>
      <c r="Q151" s="25"/>
      <c r="R151" s="25"/>
      <c r="S151" s="25"/>
      <c r="T151" s="25"/>
      <c r="U151" s="25"/>
      <c r="V151" s="25"/>
      <c r="W151" s="25"/>
      <c r="X151" s="25"/>
      <c r="Y151" s="25"/>
      <c r="Z151" s="25"/>
      <c r="AA151" s="25"/>
      <c r="AB151" s="25"/>
      <c r="AC151" s="25"/>
      <c r="AD151" s="25"/>
      <c r="AE151" s="22"/>
      <c r="AF151" s="22"/>
      <c r="AG151" s="22"/>
      <c r="AH151" s="22"/>
      <c r="AI151" s="22"/>
      <c r="AJ151" s="23"/>
      <c r="AK151" s="23"/>
      <c r="AL151" s="23"/>
      <c r="AM151" s="23"/>
      <c r="AN151" s="23"/>
      <c r="AO151" s="48"/>
      <c r="AP151" s="27"/>
      <c r="AQ151" s="28">
        <v>1</v>
      </c>
      <c r="AR151" s="28"/>
      <c r="AS151" s="28" t="s">
        <v>751</v>
      </c>
      <c r="AT151" s="25"/>
      <c r="AU151" s="25"/>
      <c r="AV151" s="25"/>
      <c r="AW151" s="25"/>
      <c r="AX151" s="25"/>
      <c r="AY151" s="25"/>
      <c r="AZ151" s="25"/>
      <c r="BA151" s="25"/>
      <c r="BB151" s="25"/>
      <c r="BC151" s="25"/>
      <c r="BD151" s="25"/>
      <c r="BE151" s="25"/>
      <c r="BF151" s="25"/>
      <c r="BG151" s="25" t="s">
        <v>2000</v>
      </c>
      <c r="BH151" s="25" t="s">
        <v>2000</v>
      </c>
      <c r="BI151" s="75" t="s">
        <v>2000</v>
      </c>
      <c r="BJ151" s="75" t="s">
        <v>2000</v>
      </c>
      <c r="BK151" s="75" t="s">
        <v>2000</v>
      </c>
      <c r="BL151" s="221"/>
      <c r="BM151" s="15"/>
      <c r="BN151" s="15"/>
      <c r="BO151" s="15"/>
      <c r="BP151" s="15"/>
      <c r="BQ151" s="15"/>
      <c r="BR151" s="15"/>
    </row>
    <row r="152" spans="1:70" s="29" customFormat="1" ht="15" customHeight="1" x14ac:dyDescent="0.25">
      <c r="A152" s="25">
        <v>127</v>
      </c>
      <c r="B152" s="21">
        <v>72</v>
      </c>
      <c r="C152" s="190"/>
      <c r="D152" s="200">
        <v>0</v>
      </c>
      <c r="E152" s="57" t="s">
        <v>1173</v>
      </c>
      <c r="F152" s="57" t="s">
        <v>5</v>
      </c>
      <c r="G152" s="25"/>
      <c r="H152" s="104">
        <v>1</v>
      </c>
      <c r="I152" s="25">
        <v>1</v>
      </c>
      <c r="J152" s="25" t="s">
        <v>102</v>
      </c>
      <c r="K152" s="25">
        <v>1</v>
      </c>
      <c r="L152" s="25">
        <v>2</v>
      </c>
      <c r="M152" s="25">
        <v>11</v>
      </c>
      <c r="N152" s="25" t="s">
        <v>2958</v>
      </c>
      <c r="O152" s="25" t="s">
        <v>103</v>
      </c>
      <c r="P152" s="25" t="s">
        <v>101</v>
      </c>
      <c r="Q152" s="25" t="s">
        <v>104</v>
      </c>
      <c r="R152" s="25"/>
      <c r="S152" s="25">
        <v>3</v>
      </c>
      <c r="T152" s="25" t="s">
        <v>105</v>
      </c>
      <c r="U152" s="25" t="s">
        <v>106</v>
      </c>
      <c r="V152" s="25">
        <v>4</v>
      </c>
      <c r="W152" s="25" t="s">
        <v>107</v>
      </c>
      <c r="X152" s="25">
        <v>1</v>
      </c>
      <c r="Y152" s="25"/>
      <c r="Z152" s="25">
        <v>470</v>
      </c>
      <c r="AA152" s="25"/>
      <c r="AB152" s="25"/>
      <c r="AC152" s="25">
        <v>1100</v>
      </c>
      <c r="AD152" s="25" t="s">
        <v>108</v>
      </c>
      <c r="AE152" s="22"/>
      <c r="AF152" s="22">
        <f>((Z152*(106.875/$AO152))/$AQ152)*(0.830367/$AP152)</f>
        <v>51.081239879680545</v>
      </c>
      <c r="AG152" s="22"/>
      <c r="AH152" s="22"/>
      <c r="AI152" s="22">
        <f>((AC152*(106.875/$AO152))/$AQ152)*(0.830367/$AP152)</f>
        <v>119.55183801627362</v>
      </c>
      <c r="AJ152" s="35"/>
      <c r="AK152" s="35">
        <f>(AF152/$AS152)</f>
        <v>51.081239879680545</v>
      </c>
      <c r="AL152" s="35"/>
      <c r="AM152" s="35"/>
      <c r="AN152" s="35">
        <f>(AI152/$AS152)</f>
        <v>119.55183801627362</v>
      </c>
      <c r="AO152" s="24">
        <v>81.649999999999991</v>
      </c>
      <c r="AP152" s="27">
        <v>10.000609000000001</v>
      </c>
      <c r="AQ152" s="28">
        <v>1</v>
      </c>
      <c r="AR152" s="27">
        <v>2</v>
      </c>
      <c r="AS152" s="28">
        <v>1</v>
      </c>
      <c r="AT152" s="25">
        <v>17</v>
      </c>
      <c r="AU152" s="25" t="s">
        <v>3046</v>
      </c>
      <c r="AV152" s="25" t="s">
        <v>112</v>
      </c>
      <c r="AW152" s="25">
        <v>1996</v>
      </c>
      <c r="AX152" s="25" t="s">
        <v>3</v>
      </c>
      <c r="AY152" s="25" t="s">
        <v>111</v>
      </c>
      <c r="AZ152" s="25" t="s">
        <v>3</v>
      </c>
      <c r="BA152" s="25" t="s">
        <v>109</v>
      </c>
      <c r="BB152" s="25" t="s">
        <v>110</v>
      </c>
      <c r="BC152" s="25" t="s">
        <v>113</v>
      </c>
      <c r="BD152" s="25" t="s">
        <v>114</v>
      </c>
      <c r="BE152" s="25" t="s">
        <v>115</v>
      </c>
      <c r="BF152" s="25"/>
      <c r="BG152" s="62">
        <v>3</v>
      </c>
      <c r="BH152" s="25" t="s">
        <v>2000</v>
      </c>
      <c r="BI152" s="74">
        <v>0</v>
      </c>
      <c r="BJ152" s="75" t="s">
        <v>3949</v>
      </c>
      <c r="BK152" s="75" t="s">
        <v>3924</v>
      </c>
      <c r="BL152" s="221"/>
      <c r="BM152" s="221"/>
      <c r="BN152" s="221"/>
      <c r="BO152" s="221"/>
      <c r="BP152" s="221"/>
      <c r="BQ152" s="221"/>
      <c r="BR152" s="221"/>
    </row>
    <row r="153" spans="1:70" s="29" customFormat="1" ht="15" customHeight="1" x14ac:dyDescent="0.25">
      <c r="A153" s="25">
        <v>131</v>
      </c>
      <c r="B153" s="21">
        <v>73</v>
      </c>
      <c r="C153" s="190" t="s">
        <v>159</v>
      </c>
      <c r="D153" s="201">
        <v>2</v>
      </c>
      <c r="E153" s="64" t="s">
        <v>1243</v>
      </c>
      <c r="F153" s="64" t="s">
        <v>151</v>
      </c>
      <c r="G153" s="99" t="s">
        <v>847</v>
      </c>
      <c r="H153" s="104">
        <v>1</v>
      </c>
      <c r="I153" s="25">
        <v>1</v>
      </c>
      <c r="J153" s="71"/>
      <c r="K153" s="25">
        <v>1</v>
      </c>
      <c r="L153" s="25">
        <v>1</v>
      </c>
      <c r="M153" s="25">
        <v>11</v>
      </c>
      <c r="N153" s="25" t="s">
        <v>2980</v>
      </c>
      <c r="O153" s="71" t="s">
        <v>160</v>
      </c>
      <c r="P153" s="71" t="s">
        <v>20</v>
      </c>
      <c r="Q153" s="25" t="s">
        <v>848</v>
      </c>
      <c r="R153" s="25" t="s">
        <v>4124</v>
      </c>
      <c r="S153" s="25">
        <v>3</v>
      </c>
      <c r="T153" s="25" t="s">
        <v>849</v>
      </c>
      <c r="U153" s="25" t="s">
        <v>2</v>
      </c>
      <c r="V153" s="25">
        <v>4</v>
      </c>
      <c r="W153" s="25" t="s">
        <v>850</v>
      </c>
      <c r="X153" s="25">
        <v>2</v>
      </c>
      <c r="Y153" s="103"/>
      <c r="Z153" s="25"/>
      <c r="AA153" s="25">
        <v>1529000000</v>
      </c>
      <c r="AB153" s="25"/>
      <c r="AC153" s="25"/>
      <c r="AD153" s="25" t="s">
        <v>1971</v>
      </c>
      <c r="AE153" s="22"/>
      <c r="AF153" s="22"/>
      <c r="AG153" s="22">
        <f t="shared" ref="AG153:AG192" si="5">(AA153*(106.875/AO153))/$AQ153</f>
        <v>1634254937.9114926</v>
      </c>
      <c r="AH153" s="22"/>
      <c r="AI153" s="22"/>
      <c r="AJ153" s="35"/>
      <c r="AK153" s="35"/>
      <c r="AL153" s="35">
        <f>AG153/AS153</f>
        <v>78763.069926815399</v>
      </c>
      <c r="AM153" s="35"/>
      <c r="AN153" s="35"/>
      <c r="AO153" s="24">
        <v>99.991666666666674</v>
      </c>
      <c r="AP153" s="27"/>
      <c r="AQ153" s="28">
        <v>1</v>
      </c>
      <c r="AR153" s="27">
        <v>2</v>
      </c>
      <c r="AS153" s="28">
        <v>20749</v>
      </c>
      <c r="AT153" s="25">
        <v>3</v>
      </c>
      <c r="AU153" s="25" t="s">
        <v>4159</v>
      </c>
      <c r="AV153" s="25" t="s">
        <v>853</v>
      </c>
      <c r="AW153" s="25">
        <v>2010</v>
      </c>
      <c r="AX153" s="25" t="s">
        <v>773</v>
      </c>
      <c r="AY153" s="25" t="s">
        <v>1975</v>
      </c>
      <c r="AZ153" s="25" t="s">
        <v>751</v>
      </c>
      <c r="BA153" s="25" t="s">
        <v>851</v>
      </c>
      <c r="BB153" s="25" t="s">
        <v>852</v>
      </c>
      <c r="BC153" s="25" t="s">
        <v>751</v>
      </c>
      <c r="BD153" s="25" t="s">
        <v>751</v>
      </c>
      <c r="BE153" s="25"/>
      <c r="BF153" s="25">
        <v>3</v>
      </c>
      <c r="BG153" s="62">
        <v>3</v>
      </c>
      <c r="BH153" s="25" t="s">
        <v>2000</v>
      </c>
      <c r="BI153" s="75" t="s">
        <v>3950</v>
      </c>
      <c r="BJ153" s="75" t="s">
        <v>3951</v>
      </c>
      <c r="BK153" s="75" t="s">
        <v>3923</v>
      </c>
      <c r="BL153" s="221"/>
      <c r="BM153" s="15"/>
      <c r="BN153" s="15"/>
      <c r="BO153" s="15"/>
      <c r="BP153" s="15"/>
      <c r="BQ153" s="15"/>
      <c r="BR153" s="15"/>
    </row>
    <row r="154" spans="1:70" s="29" customFormat="1" ht="15" customHeight="1" x14ac:dyDescent="0.25">
      <c r="A154" s="25">
        <v>151</v>
      </c>
      <c r="B154" s="21">
        <v>74</v>
      </c>
      <c r="C154" s="190" t="s">
        <v>159</v>
      </c>
      <c r="D154" s="201">
        <v>2</v>
      </c>
      <c r="E154" s="64" t="s">
        <v>1243</v>
      </c>
      <c r="F154" s="64" t="s">
        <v>151</v>
      </c>
      <c r="G154" s="99" t="s">
        <v>847</v>
      </c>
      <c r="H154" s="104">
        <v>1</v>
      </c>
      <c r="I154" s="25">
        <v>1</v>
      </c>
      <c r="J154" s="71"/>
      <c r="K154" s="25">
        <v>1</v>
      </c>
      <c r="L154" s="25">
        <v>1</v>
      </c>
      <c r="M154" s="25">
        <v>11</v>
      </c>
      <c r="N154" s="25" t="s">
        <v>2980</v>
      </c>
      <c r="O154" s="71" t="s">
        <v>160</v>
      </c>
      <c r="P154" s="71" t="s">
        <v>20</v>
      </c>
      <c r="Q154" s="25" t="s">
        <v>848</v>
      </c>
      <c r="R154" s="25" t="s">
        <v>4124</v>
      </c>
      <c r="S154" s="25">
        <v>3</v>
      </c>
      <c r="T154" s="25" t="s">
        <v>849</v>
      </c>
      <c r="U154" s="25" t="s">
        <v>2</v>
      </c>
      <c r="V154" s="25">
        <v>4</v>
      </c>
      <c r="W154" s="25" t="s">
        <v>850</v>
      </c>
      <c r="X154" s="25">
        <v>2</v>
      </c>
      <c r="Y154" s="103"/>
      <c r="Z154" s="25"/>
      <c r="AA154" s="25">
        <v>1484000000</v>
      </c>
      <c r="AB154" s="25"/>
      <c r="AC154" s="25"/>
      <c r="AD154" s="25" t="s">
        <v>1971</v>
      </c>
      <c r="AE154" s="22"/>
      <c r="AF154" s="22"/>
      <c r="AG154" s="22">
        <f t="shared" si="5"/>
        <v>1586157179.7649803</v>
      </c>
      <c r="AH154" s="22"/>
      <c r="AI154" s="22"/>
      <c r="AJ154" s="35"/>
      <c r="AK154" s="35"/>
      <c r="AL154" s="35">
        <f>AG154/AS154</f>
        <v>76444.993964286492</v>
      </c>
      <c r="AM154" s="35"/>
      <c r="AN154" s="35"/>
      <c r="AO154" s="24">
        <v>99.991666666666674</v>
      </c>
      <c r="AP154" s="27"/>
      <c r="AQ154" s="28">
        <v>1</v>
      </c>
      <c r="AR154" s="27">
        <v>2</v>
      </c>
      <c r="AS154" s="28">
        <v>20749</v>
      </c>
      <c r="AT154" s="25">
        <v>3</v>
      </c>
      <c r="AU154" s="25" t="s">
        <v>4159</v>
      </c>
      <c r="AV154" s="25" t="s">
        <v>853</v>
      </c>
      <c r="AW154" s="25">
        <v>2010</v>
      </c>
      <c r="AX154" s="25" t="s">
        <v>773</v>
      </c>
      <c r="AY154" s="25" t="s">
        <v>1979</v>
      </c>
      <c r="AZ154" s="25" t="s">
        <v>751</v>
      </c>
      <c r="BA154" s="25" t="s">
        <v>851</v>
      </c>
      <c r="BB154" s="25" t="s">
        <v>854</v>
      </c>
      <c r="BC154" s="25" t="s">
        <v>751</v>
      </c>
      <c r="BD154" s="25" t="s">
        <v>751</v>
      </c>
      <c r="BE154" s="25"/>
      <c r="BF154" s="25">
        <v>3</v>
      </c>
      <c r="BG154" s="62">
        <v>3</v>
      </c>
      <c r="BH154" s="25" t="s">
        <v>2000</v>
      </c>
      <c r="BI154" s="75" t="s">
        <v>3950</v>
      </c>
      <c r="BJ154" s="75" t="s">
        <v>3951</v>
      </c>
      <c r="BK154" s="75" t="s">
        <v>3923</v>
      </c>
      <c r="BL154" s="221"/>
      <c r="BM154" s="15"/>
      <c r="BN154" s="15"/>
      <c r="BO154" s="15"/>
      <c r="BP154" s="15"/>
      <c r="BQ154" s="15"/>
      <c r="BR154" s="15"/>
    </row>
    <row r="155" spans="1:70" s="29" customFormat="1" ht="15" customHeight="1" x14ac:dyDescent="0.25">
      <c r="A155" s="25">
        <v>128</v>
      </c>
      <c r="B155" s="26"/>
      <c r="C155" s="190" t="s">
        <v>159</v>
      </c>
      <c r="D155" s="201">
        <v>2</v>
      </c>
      <c r="E155" s="64" t="s">
        <v>1243</v>
      </c>
      <c r="F155" s="64" t="s">
        <v>151</v>
      </c>
      <c r="G155" s="99" t="s">
        <v>847</v>
      </c>
      <c r="H155" s="104">
        <v>1</v>
      </c>
      <c r="I155" s="25">
        <v>1</v>
      </c>
      <c r="J155" s="71"/>
      <c r="K155" s="25">
        <v>1</v>
      </c>
      <c r="L155" s="25">
        <v>1</v>
      </c>
      <c r="M155" s="25">
        <v>11</v>
      </c>
      <c r="N155" s="25" t="s">
        <v>2980</v>
      </c>
      <c r="O155" s="71" t="s">
        <v>160</v>
      </c>
      <c r="P155" s="71" t="s">
        <v>20</v>
      </c>
      <c r="Q155" s="25" t="s">
        <v>848</v>
      </c>
      <c r="R155" s="25" t="s">
        <v>4124</v>
      </c>
      <c r="S155" s="25">
        <v>3</v>
      </c>
      <c r="T155" s="25" t="s">
        <v>849</v>
      </c>
      <c r="U155" s="25" t="s">
        <v>2</v>
      </c>
      <c r="V155" s="25">
        <v>4</v>
      </c>
      <c r="W155" s="25" t="s">
        <v>850</v>
      </c>
      <c r="X155" s="25">
        <v>2</v>
      </c>
      <c r="Y155" s="103"/>
      <c r="Z155" s="25"/>
      <c r="AA155" s="25">
        <v>9000000</v>
      </c>
      <c r="AB155" s="25"/>
      <c r="AC155" s="25"/>
      <c r="AD155" s="25" t="s">
        <v>1971</v>
      </c>
      <c r="AE155" s="22"/>
      <c r="AF155" s="22"/>
      <c r="AG155" s="22">
        <f t="shared" si="5"/>
        <v>9619551.6293024402</v>
      </c>
      <c r="AH155" s="22"/>
      <c r="AI155" s="22"/>
      <c r="AJ155" s="35"/>
      <c r="AK155" s="35"/>
      <c r="AL155" s="35">
        <f>AG155/AS155</f>
        <v>463.61519250578056</v>
      </c>
      <c r="AM155" s="35"/>
      <c r="AN155" s="35"/>
      <c r="AO155" s="24">
        <v>99.991666666666674</v>
      </c>
      <c r="AP155" s="27"/>
      <c r="AQ155" s="28">
        <v>1</v>
      </c>
      <c r="AR155" s="27">
        <v>2</v>
      </c>
      <c r="AS155" s="28">
        <v>20749</v>
      </c>
      <c r="AT155" s="25">
        <v>3</v>
      </c>
      <c r="AU155" s="25" t="s">
        <v>4159</v>
      </c>
      <c r="AV155" s="25" t="s">
        <v>853</v>
      </c>
      <c r="AW155" s="25">
        <v>2010</v>
      </c>
      <c r="AX155" s="25" t="s">
        <v>773</v>
      </c>
      <c r="AY155" s="25" t="s">
        <v>1972</v>
      </c>
      <c r="AZ155" s="25" t="s">
        <v>751</v>
      </c>
      <c r="BA155" s="25" t="s">
        <v>851</v>
      </c>
      <c r="BB155" s="25" t="s">
        <v>852</v>
      </c>
      <c r="BC155" s="25" t="s">
        <v>751</v>
      </c>
      <c r="BD155" s="25" t="s">
        <v>751</v>
      </c>
      <c r="BE155" s="25"/>
      <c r="BF155" s="25">
        <v>3</v>
      </c>
      <c r="BG155" s="62">
        <v>3</v>
      </c>
      <c r="BH155" s="25" t="s">
        <v>2000</v>
      </c>
      <c r="BI155" s="75" t="s">
        <v>3950</v>
      </c>
      <c r="BJ155" s="75" t="s">
        <v>3951</v>
      </c>
      <c r="BK155" s="75" t="s">
        <v>3923</v>
      </c>
      <c r="BL155" s="221"/>
      <c r="BM155" s="15"/>
      <c r="BN155" s="15"/>
      <c r="BO155" s="15"/>
      <c r="BP155" s="15"/>
      <c r="BQ155" s="15"/>
      <c r="BR155" s="15"/>
    </row>
    <row r="156" spans="1:70" s="29" customFormat="1" ht="15" customHeight="1" x14ac:dyDescent="0.25">
      <c r="A156" s="25">
        <v>129</v>
      </c>
      <c r="B156" s="26"/>
      <c r="C156" s="190" t="s">
        <v>159</v>
      </c>
      <c r="D156" s="201">
        <v>2</v>
      </c>
      <c r="E156" s="64" t="s">
        <v>1243</v>
      </c>
      <c r="F156" s="64" t="s">
        <v>151</v>
      </c>
      <c r="G156" s="99" t="s">
        <v>847</v>
      </c>
      <c r="H156" s="104">
        <v>1</v>
      </c>
      <c r="I156" s="25">
        <v>1</v>
      </c>
      <c r="J156" s="71"/>
      <c r="K156" s="25">
        <v>1</v>
      </c>
      <c r="L156" s="25">
        <v>1</v>
      </c>
      <c r="M156" s="25">
        <v>11</v>
      </c>
      <c r="N156" s="25" t="s">
        <v>2980</v>
      </c>
      <c r="O156" s="71" t="s">
        <v>160</v>
      </c>
      <c r="P156" s="71" t="s">
        <v>20</v>
      </c>
      <c r="Q156" s="25" t="s">
        <v>848</v>
      </c>
      <c r="R156" s="25" t="s">
        <v>4124</v>
      </c>
      <c r="S156" s="25">
        <v>3</v>
      </c>
      <c r="T156" s="25" t="s">
        <v>849</v>
      </c>
      <c r="U156" s="25" t="s">
        <v>2</v>
      </c>
      <c r="V156" s="25">
        <v>4</v>
      </c>
      <c r="W156" s="25" t="s">
        <v>850</v>
      </c>
      <c r="X156" s="25">
        <v>2</v>
      </c>
      <c r="Y156" s="103"/>
      <c r="Z156" s="25"/>
      <c r="AA156" s="25">
        <v>221000000</v>
      </c>
      <c r="AB156" s="25"/>
      <c r="AC156" s="25"/>
      <c r="AD156" s="25" t="s">
        <v>1971</v>
      </c>
      <c r="AE156" s="22"/>
      <c r="AF156" s="22"/>
      <c r="AG156" s="22">
        <f t="shared" si="5"/>
        <v>236213434.45287105</v>
      </c>
      <c r="AH156" s="22"/>
      <c r="AI156" s="22"/>
      <c r="AJ156" s="35"/>
      <c r="AK156" s="35"/>
      <c r="AL156" s="35">
        <f>AG156/AS156</f>
        <v>11384.328615975279</v>
      </c>
      <c r="AM156" s="35"/>
      <c r="AN156" s="35"/>
      <c r="AO156" s="24">
        <v>99.991666666666674</v>
      </c>
      <c r="AP156" s="27"/>
      <c r="AQ156" s="28">
        <v>1</v>
      </c>
      <c r="AR156" s="27">
        <v>2</v>
      </c>
      <c r="AS156" s="28">
        <v>20749</v>
      </c>
      <c r="AT156" s="25">
        <v>3</v>
      </c>
      <c r="AU156" s="25" t="s">
        <v>4159</v>
      </c>
      <c r="AV156" s="25" t="s">
        <v>853</v>
      </c>
      <c r="AW156" s="25">
        <v>2010</v>
      </c>
      <c r="AX156" s="25" t="s">
        <v>773</v>
      </c>
      <c r="AY156" s="25" t="s">
        <v>1973</v>
      </c>
      <c r="AZ156" s="25" t="s">
        <v>751</v>
      </c>
      <c r="BA156" s="25" t="s">
        <v>851</v>
      </c>
      <c r="BB156" s="25" t="s">
        <v>852</v>
      </c>
      <c r="BC156" s="25" t="s">
        <v>751</v>
      </c>
      <c r="BD156" s="25" t="s">
        <v>751</v>
      </c>
      <c r="BE156" s="25"/>
      <c r="BF156" s="25">
        <v>3</v>
      </c>
      <c r="BG156" s="62">
        <v>3</v>
      </c>
      <c r="BH156" s="25" t="s">
        <v>2000</v>
      </c>
      <c r="BI156" s="75" t="s">
        <v>3950</v>
      </c>
      <c r="BJ156" s="75" t="s">
        <v>3951</v>
      </c>
      <c r="BK156" s="75" t="s">
        <v>3923</v>
      </c>
      <c r="BL156" s="221"/>
      <c r="BM156" s="15"/>
      <c r="BN156" s="15"/>
      <c r="BO156" s="15"/>
      <c r="BP156" s="15"/>
      <c r="BQ156" s="15"/>
      <c r="BR156" s="15"/>
    </row>
    <row r="157" spans="1:70" s="29" customFormat="1" ht="15" customHeight="1" x14ac:dyDescent="0.25">
      <c r="A157" s="25">
        <v>130</v>
      </c>
      <c r="B157" s="26"/>
      <c r="C157" s="190" t="s">
        <v>159</v>
      </c>
      <c r="D157" s="201">
        <v>2</v>
      </c>
      <c r="E157" s="64" t="s">
        <v>1243</v>
      </c>
      <c r="F157" s="64" t="s">
        <v>151</v>
      </c>
      <c r="G157" s="99" t="s">
        <v>847</v>
      </c>
      <c r="H157" s="104">
        <v>1</v>
      </c>
      <c r="I157" s="25">
        <v>1</v>
      </c>
      <c r="J157" s="71"/>
      <c r="K157" s="25">
        <v>1</v>
      </c>
      <c r="L157" s="25">
        <v>1</v>
      </c>
      <c r="M157" s="25">
        <v>11</v>
      </c>
      <c r="N157" s="25" t="s">
        <v>2980</v>
      </c>
      <c r="O157" s="71" t="s">
        <v>160</v>
      </c>
      <c r="P157" s="71" t="s">
        <v>20</v>
      </c>
      <c r="Q157" s="25" t="s">
        <v>848</v>
      </c>
      <c r="R157" s="25" t="s">
        <v>4124</v>
      </c>
      <c r="S157" s="25">
        <v>3</v>
      </c>
      <c r="T157" s="25" t="s">
        <v>849</v>
      </c>
      <c r="U157" s="25" t="s">
        <v>2</v>
      </c>
      <c r="V157" s="25">
        <v>4</v>
      </c>
      <c r="W157" s="25" t="s">
        <v>850</v>
      </c>
      <c r="X157" s="25">
        <v>2</v>
      </c>
      <c r="Y157" s="103"/>
      <c r="Z157" s="25"/>
      <c r="AA157" s="25">
        <v>688000000</v>
      </c>
      <c r="AB157" s="25"/>
      <c r="AC157" s="25"/>
      <c r="AD157" s="25" t="s">
        <v>1971</v>
      </c>
      <c r="AE157" s="22"/>
      <c r="AF157" s="22"/>
      <c r="AG157" s="22">
        <f t="shared" si="5"/>
        <v>735361280.10667551</v>
      </c>
      <c r="AH157" s="22"/>
      <c r="AI157" s="22"/>
      <c r="AJ157" s="35"/>
      <c r="AK157" s="35"/>
      <c r="AL157" s="35">
        <f>AG157/AS157</f>
        <v>35440.805827108561</v>
      </c>
      <c r="AM157" s="35"/>
      <c r="AN157" s="35"/>
      <c r="AO157" s="24">
        <v>99.991666666666674</v>
      </c>
      <c r="AP157" s="27"/>
      <c r="AQ157" s="28">
        <v>1</v>
      </c>
      <c r="AR157" s="27">
        <v>2</v>
      </c>
      <c r="AS157" s="28">
        <v>20749</v>
      </c>
      <c r="AT157" s="25">
        <v>3</v>
      </c>
      <c r="AU157" s="25" t="s">
        <v>4159</v>
      </c>
      <c r="AV157" s="25" t="s">
        <v>853</v>
      </c>
      <c r="AW157" s="25">
        <v>2010</v>
      </c>
      <c r="AX157" s="25" t="s">
        <v>773</v>
      </c>
      <c r="AY157" s="25" t="s">
        <v>1974</v>
      </c>
      <c r="AZ157" s="25" t="s">
        <v>751</v>
      </c>
      <c r="BA157" s="25" t="s">
        <v>851</v>
      </c>
      <c r="BB157" s="25" t="s">
        <v>852</v>
      </c>
      <c r="BC157" s="25" t="s">
        <v>751</v>
      </c>
      <c r="BD157" s="25" t="s">
        <v>751</v>
      </c>
      <c r="BE157" s="25"/>
      <c r="BF157" s="25">
        <v>3</v>
      </c>
      <c r="BG157" s="62">
        <v>3</v>
      </c>
      <c r="BH157" s="25" t="s">
        <v>2000</v>
      </c>
      <c r="BI157" s="75" t="s">
        <v>3950</v>
      </c>
      <c r="BJ157" s="75" t="s">
        <v>3951</v>
      </c>
      <c r="BK157" s="75" t="s">
        <v>3923</v>
      </c>
      <c r="BL157" s="221"/>
      <c r="BM157" s="15"/>
      <c r="BN157" s="15"/>
      <c r="BO157" s="15"/>
      <c r="BP157" s="15"/>
      <c r="BQ157" s="15"/>
      <c r="BR157" s="15"/>
    </row>
    <row r="158" spans="1:70" s="29" customFormat="1" ht="15" customHeight="1" x14ac:dyDescent="0.25">
      <c r="A158" s="25">
        <v>132</v>
      </c>
      <c r="B158" s="182"/>
      <c r="C158" s="86" t="s">
        <v>159</v>
      </c>
      <c r="D158" s="201">
        <v>0</v>
      </c>
      <c r="E158" s="64" t="s">
        <v>1243</v>
      </c>
      <c r="F158" s="64" t="s">
        <v>151</v>
      </c>
      <c r="G158" s="99" t="s">
        <v>847</v>
      </c>
      <c r="H158" s="104">
        <v>1</v>
      </c>
      <c r="I158" s="25">
        <v>1</v>
      </c>
      <c r="J158" s="71"/>
      <c r="K158" s="25">
        <v>1</v>
      </c>
      <c r="L158" s="25">
        <v>1</v>
      </c>
      <c r="M158" s="25">
        <v>11</v>
      </c>
      <c r="N158" s="25" t="s">
        <v>2980</v>
      </c>
      <c r="O158" s="71" t="s">
        <v>160</v>
      </c>
      <c r="P158" s="71" t="s">
        <v>20</v>
      </c>
      <c r="Q158" s="25" t="s">
        <v>848</v>
      </c>
      <c r="R158" s="25" t="s">
        <v>4121</v>
      </c>
      <c r="S158" s="25">
        <v>3</v>
      </c>
      <c r="T158" s="25" t="s">
        <v>849</v>
      </c>
      <c r="U158" s="25" t="s">
        <v>2</v>
      </c>
      <c r="V158" s="25">
        <v>4</v>
      </c>
      <c r="W158" s="25" t="s">
        <v>850</v>
      </c>
      <c r="X158" s="25">
        <v>2</v>
      </c>
      <c r="Y158" s="103"/>
      <c r="Z158" s="25"/>
      <c r="AA158" s="25">
        <v>736</v>
      </c>
      <c r="AB158" s="25"/>
      <c r="AC158" s="25"/>
      <c r="AD158" s="104" t="s">
        <v>4162</v>
      </c>
      <c r="AE158" s="181"/>
      <c r="AF158" s="181"/>
      <c r="AG158" s="181">
        <f t="shared" si="5"/>
        <v>786.66555546295513</v>
      </c>
      <c r="AH158" s="181"/>
      <c r="AI158" s="181"/>
      <c r="AJ158" s="186"/>
      <c r="AK158" s="186"/>
      <c r="AL158" s="186">
        <f t="shared" ref="AL158:AL173" si="6">AG158/$AS158</f>
        <v>786.66555546295513</v>
      </c>
      <c r="AM158" s="186"/>
      <c r="AN158" s="186"/>
      <c r="AO158" s="183">
        <v>99.991666666666674</v>
      </c>
      <c r="AP158" s="44"/>
      <c r="AQ158" s="25">
        <v>1</v>
      </c>
      <c r="AR158" s="44">
        <v>2</v>
      </c>
      <c r="AS158" s="104">
        <v>1</v>
      </c>
      <c r="AT158" s="25">
        <v>3</v>
      </c>
      <c r="AU158" s="25" t="s">
        <v>860</v>
      </c>
      <c r="AV158" s="25" t="s">
        <v>853</v>
      </c>
      <c r="AW158" s="25">
        <v>2010</v>
      </c>
      <c r="AX158" s="25" t="s">
        <v>773</v>
      </c>
      <c r="AY158" s="25" t="s">
        <v>1988</v>
      </c>
      <c r="AZ158" s="25" t="s">
        <v>751</v>
      </c>
      <c r="BA158" s="25" t="s">
        <v>851</v>
      </c>
      <c r="BB158" s="25" t="s">
        <v>4176</v>
      </c>
      <c r="BC158" s="25" t="s">
        <v>751</v>
      </c>
      <c r="BD158" s="25" t="s">
        <v>751</v>
      </c>
      <c r="BE158" s="25"/>
      <c r="BF158" s="25">
        <v>3</v>
      </c>
      <c r="BG158" s="62">
        <v>3</v>
      </c>
      <c r="BH158" s="25" t="s">
        <v>2000</v>
      </c>
      <c r="BI158" s="75">
        <v>0</v>
      </c>
      <c r="BJ158" s="75" t="s">
        <v>3951</v>
      </c>
      <c r="BK158" s="75" t="s">
        <v>3923</v>
      </c>
      <c r="BL158" s="221"/>
      <c r="BM158" s="15"/>
      <c r="BN158" s="15"/>
      <c r="BO158" s="15"/>
      <c r="BP158" s="15"/>
      <c r="BQ158" s="15"/>
      <c r="BR158" s="15"/>
    </row>
    <row r="159" spans="1:70" s="29" customFormat="1" ht="15" customHeight="1" x14ac:dyDescent="0.25">
      <c r="A159" s="25">
        <v>133</v>
      </c>
      <c r="B159" s="182"/>
      <c r="C159" s="86" t="s">
        <v>159</v>
      </c>
      <c r="D159" s="201">
        <v>0</v>
      </c>
      <c r="E159" s="64" t="s">
        <v>1243</v>
      </c>
      <c r="F159" s="64" t="s">
        <v>151</v>
      </c>
      <c r="G159" s="99" t="s">
        <v>847</v>
      </c>
      <c r="H159" s="104">
        <v>1</v>
      </c>
      <c r="I159" s="25">
        <v>1</v>
      </c>
      <c r="J159" s="71"/>
      <c r="K159" s="25">
        <v>1</v>
      </c>
      <c r="L159" s="25">
        <v>1</v>
      </c>
      <c r="M159" s="25">
        <v>11</v>
      </c>
      <c r="N159" s="25" t="s">
        <v>2980</v>
      </c>
      <c r="O159" s="71" t="s">
        <v>160</v>
      </c>
      <c r="P159" s="71" t="s">
        <v>20</v>
      </c>
      <c r="Q159" s="25" t="s">
        <v>848</v>
      </c>
      <c r="R159" s="25" t="s">
        <v>4121</v>
      </c>
      <c r="S159" s="25">
        <v>3</v>
      </c>
      <c r="T159" s="25" t="s">
        <v>849</v>
      </c>
      <c r="U159" s="25" t="s">
        <v>2</v>
      </c>
      <c r="V159" s="25">
        <v>4</v>
      </c>
      <c r="W159" s="25" t="s">
        <v>850</v>
      </c>
      <c r="X159" s="25">
        <v>2</v>
      </c>
      <c r="Y159" s="103"/>
      <c r="Z159" s="25"/>
      <c r="AA159" s="25">
        <v>835</v>
      </c>
      <c r="AB159" s="25"/>
      <c r="AC159" s="25"/>
      <c r="AD159" s="104" t="s">
        <v>4166</v>
      </c>
      <c r="AE159" s="181"/>
      <c r="AF159" s="181"/>
      <c r="AG159" s="181">
        <f t="shared" si="5"/>
        <v>892.480623385282</v>
      </c>
      <c r="AH159" s="181"/>
      <c r="AI159" s="181"/>
      <c r="AJ159" s="186"/>
      <c r="AK159" s="186"/>
      <c r="AL159" s="186">
        <f t="shared" si="6"/>
        <v>892.480623385282</v>
      </c>
      <c r="AM159" s="186"/>
      <c r="AN159" s="186"/>
      <c r="AO159" s="183">
        <v>99.991666666666674</v>
      </c>
      <c r="AP159" s="44"/>
      <c r="AQ159" s="25">
        <v>1</v>
      </c>
      <c r="AR159" s="44">
        <v>2</v>
      </c>
      <c r="AS159" s="104">
        <v>1</v>
      </c>
      <c r="AT159" s="25">
        <v>3</v>
      </c>
      <c r="AU159" s="25" t="s">
        <v>860</v>
      </c>
      <c r="AV159" s="25" t="s">
        <v>853</v>
      </c>
      <c r="AW159" s="25">
        <v>2010</v>
      </c>
      <c r="AX159" s="25" t="s">
        <v>773</v>
      </c>
      <c r="AY159" s="25" t="s">
        <v>4168</v>
      </c>
      <c r="AZ159" s="25" t="s">
        <v>751</v>
      </c>
      <c r="BA159" s="25" t="s">
        <v>851</v>
      </c>
      <c r="BB159" s="25" t="s">
        <v>4177</v>
      </c>
      <c r="BC159" s="25" t="s">
        <v>751</v>
      </c>
      <c r="BD159" s="25" t="s">
        <v>751</v>
      </c>
      <c r="BE159" s="25"/>
      <c r="BF159" s="25">
        <v>3</v>
      </c>
      <c r="BG159" s="62">
        <v>3</v>
      </c>
      <c r="BH159" s="25" t="s">
        <v>2000</v>
      </c>
      <c r="BI159" s="75">
        <v>0</v>
      </c>
      <c r="BJ159" s="75" t="s">
        <v>3951</v>
      </c>
      <c r="BK159" s="75" t="s">
        <v>3923</v>
      </c>
      <c r="BL159" s="221"/>
      <c r="BM159" s="15"/>
      <c r="BN159" s="15"/>
      <c r="BO159" s="15"/>
      <c r="BP159" s="15"/>
      <c r="BQ159" s="15"/>
      <c r="BR159" s="15"/>
    </row>
    <row r="160" spans="1:70" s="29" customFormat="1" ht="15" customHeight="1" x14ac:dyDescent="0.25">
      <c r="A160" s="25">
        <v>134</v>
      </c>
      <c r="B160" s="182"/>
      <c r="C160" s="86" t="s">
        <v>159</v>
      </c>
      <c r="D160" s="201">
        <v>2</v>
      </c>
      <c r="E160" s="64" t="s">
        <v>1243</v>
      </c>
      <c r="F160" s="64" t="s">
        <v>151</v>
      </c>
      <c r="G160" s="99" t="s">
        <v>847</v>
      </c>
      <c r="H160" s="104">
        <v>1</v>
      </c>
      <c r="I160" s="25">
        <v>1</v>
      </c>
      <c r="J160" s="71"/>
      <c r="K160" s="25">
        <v>1</v>
      </c>
      <c r="L160" s="25">
        <v>1</v>
      </c>
      <c r="M160" s="25">
        <v>11</v>
      </c>
      <c r="N160" s="25" t="s">
        <v>2980</v>
      </c>
      <c r="O160" s="71" t="s">
        <v>160</v>
      </c>
      <c r="P160" s="71" t="s">
        <v>20</v>
      </c>
      <c r="Q160" s="25" t="s">
        <v>848</v>
      </c>
      <c r="R160" s="25" t="s">
        <v>4121</v>
      </c>
      <c r="S160" s="25">
        <v>3</v>
      </c>
      <c r="T160" s="25" t="s">
        <v>849</v>
      </c>
      <c r="U160" s="25" t="s">
        <v>2</v>
      </c>
      <c r="V160" s="25">
        <v>4</v>
      </c>
      <c r="W160" s="25" t="s">
        <v>850</v>
      </c>
      <c r="X160" s="25">
        <v>2</v>
      </c>
      <c r="Y160" s="103"/>
      <c r="Z160" s="25"/>
      <c r="AA160" s="25">
        <v>1716</v>
      </c>
      <c r="AB160" s="25"/>
      <c r="AC160" s="25"/>
      <c r="AD160" s="104" t="s">
        <v>2119</v>
      </c>
      <c r="AE160" s="181"/>
      <c r="AF160" s="181"/>
      <c r="AG160" s="181">
        <f t="shared" si="5"/>
        <v>1834.1278439869986</v>
      </c>
      <c r="AH160" s="181"/>
      <c r="AI160" s="181"/>
      <c r="AJ160" s="186"/>
      <c r="AK160" s="186"/>
      <c r="AL160" s="186">
        <f t="shared" si="6"/>
        <v>1834.1278439869986</v>
      </c>
      <c r="AM160" s="186"/>
      <c r="AN160" s="186"/>
      <c r="AO160" s="183">
        <v>99.991666666666674</v>
      </c>
      <c r="AP160" s="44"/>
      <c r="AQ160" s="25">
        <v>1</v>
      </c>
      <c r="AR160" s="44">
        <v>2</v>
      </c>
      <c r="AS160" s="104">
        <v>1</v>
      </c>
      <c r="AT160" s="25">
        <v>3</v>
      </c>
      <c r="AU160" s="25" t="s">
        <v>860</v>
      </c>
      <c r="AV160" s="25" t="s">
        <v>853</v>
      </c>
      <c r="AW160" s="25">
        <v>2010</v>
      </c>
      <c r="AX160" s="25" t="s">
        <v>773</v>
      </c>
      <c r="AY160" s="25" t="s">
        <v>1980</v>
      </c>
      <c r="AZ160" s="25" t="s">
        <v>751</v>
      </c>
      <c r="BA160" s="25" t="s">
        <v>851</v>
      </c>
      <c r="BB160" s="25" t="s">
        <v>859</v>
      </c>
      <c r="BC160" s="25" t="s">
        <v>751</v>
      </c>
      <c r="BD160" s="25" t="s">
        <v>751</v>
      </c>
      <c r="BE160" s="25"/>
      <c r="BF160" s="25">
        <v>3</v>
      </c>
      <c r="BG160" s="62">
        <v>3</v>
      </c>
      <c r="BH160" s="25" t="s">
        <v>2000</v>
      </c>
      <c r="BI160" s="75" t="s">
        <v>3950</v>
      </c>
      <c r="BJ160" s="75" t="s">
        <v>3951</v>
      </c>
      <c r="BK160" s="75" t="s">
        <v>3923</v>
      </c>
      <c r="BL160" s="221"/>
      <c r="BM160" s="15"/>
      <c r="BN160" s="15"/>
      <c r="BO160" s="15"/>
      <c r="BP160" s="15"/>
      <c r="BQ160" s="15"/>
      <c r="BR160" s="15"/>
    </row>
    <row r="161" spans="1:70" s="29" customFormat="1" ht="15" customHeight="1" x14ac:dyDescent="0.25">
      <c r="A161" s="25">
        <v>135</v>
      </c>
      <c r="B161" s="182"/>
      <c r="C161" s="86" t="s">
        <v>159</v>
      </c>
      <c r="D161" s="201">
        <v>2</v>
      </c>
      <c r="E161" s="64" t="s">
        <v>1243</v>
      </c>
      <c r="F161" s="64" t="s">
        <v>151</v>
      </c>
      <c r="G161" s="99" t="s">
        <v>847</v>
      </c>
      <c r="H161" s="104">
        <v>1</v>
      </c>
      <c r="I161" s="25">
        <v>1</v>
      </c>
      <c r="J161" s="71"/>
      <c r="K161" s="25">
        <v>1</v>
      </c>
      <c r="L161" s="25">
        <v>1</v>
      </c>
      <c r="M161" s="25">
        <v>11</v>
      </c>
      <c r="N161" s="25" t="s">
        <v>2980</v>
      </c>
      <c r="O161" s="71" t="s">
        <v>160</v>
      </c>
      <c r="P161" s="71" t="s">
        <v>20</v>
      </c>
      <c r="Q161" s="25" t="s">
        <v>848</v>
      </c>
      <c r="R161" s="25" t="s">
        <v>4121</v>
      </c>
      <c r="S161" s="25">
        <v>3</v>
      </c>
      <c r="T161" s="25" t="s">
        <v>849</v>
      </c>
      <c r="U161" s="25" t="s">
        <v>2</v>
      </c>
      <c r="V161" s="25">
        <v>4</v>
      </c>
      <c r="W161" s="25" t="s">
        <v>850</v>
      </c>
      <c r="X161" s="25">
        <v>2</v>
      </c>
      <c r="Y161" s="103"/>
      <c r="Z161" s="25"/>
      <c r="AA161" s="25">
        <v>1531</v>
      </c>
      <c r="AB161" s="25"/>
      <c r="AC161" s="25"/>
      <c r="AD161" s="104" t="s">
        <v>2119</v>
      </c>
      <c r="AE161" s="181"/>
      <c r="AF161" s="181"/>
      <c r="AG161" s="181">
        <f t="shared" si="5"/>
        <v>1636.3926160513374</v>
      </c>
      <c r="AH161" s="181"/>
      <c r="AI161" s="181"/>
      <c r="AJ161" s="186"/>
      <c r="AK161" s="186"/>
      <c r="AL161" s="186">
        <f t="shared" si="6"/>
        <v>1636.3926160513374</v>
      </c>
      <c r="AM161" s="186"/>
      <c r="AN161" s="186"/>
      <c r="AO161" s="183">
        <v>99.991666666666674</v>
      </c>
      <c r="AP161" s="44"/>
      <c r="AQ161" s="25">
        <v>1</v>
      </c>
      <c r="AR161" s="44">
        <v>2</v>
      </c>
      <c r="AS161" s="104">
        <v>1</v>
      </c>
      <c r="AT161" s="25">
        <v>3</v>
      </c>
      <c r="AU161" s="25" t="s">
        <v>860</v>
      </c>
      <c r="AV161" s="25" t="s">
        <v>853</v>
      </c>
      <c r="AW161" s="25">
        <v>2010</v>
      </c>
      <c r="AX161" s="25" t="s">
        <v>773</v>
      </c>
      <c r="AY161" s="25" t="s">
        <v>1984</v>
      </c>
      <c r="AZ161" s="25" t="s">
        <v>751</v>
      </c>
      <c r="BA161" s="25" t="s">
        <v>851</v>
      </c>
      <c r="BB161" s="25" t="s">
        <v>854</v>
      </c>
      <c r="BC161" s="25" t="s">
        <v>751</v>
      </c>
      <c r="BD161" s="25" t="s">
        <v>751</v>
      </c>
      <c r="BE161" s="25"/>
      <c r="BF161" s="25">
        <v>3</v>
      </c>
      <c r="BG161" s="62">
        <v>3</v>
      </c>
      <c r="BH161" s="25" t="s">
        <v>2000</v>
      </c>
      <c r="BI161" s="75" t="s">
        <v>3950</v>
      </c>
      <c r="BJ161" s="75" t="s">
        <v>3951</v>
      </c>
      <c r="BK161" s="75" t="s">
        <v>3923</v>
      </c>
      <c r="BL161" s="221"/>
      <c r="BM161" s="15"/>
      <c r="BN161" s="15"/>
      <c r="BO161" s="15"/>
      <c r="BP161" s="15"/>
      <c r="BQ161" s="15"/>
      <c r="BR161" s="15"/>
    </row>
    <row r="162" spans="1:70" s="29" customFormat="1" ht="15" customHeight="1" x14ac:dyDescent="0.25">
      <c r="A162" s="25">
        <v>136</v>
      </c>
      <c r="B162" s="182"/>
      <c r="C162" s="86" t="s">
        <v>159</v>
      </c>
      <c r="D162" s="201">
        <v>0</v>
      </c>
      <c r="E162" s="64" t="s">
        <v>1243</v>
      </c>
      <c r="F162" s="64" t="s">
        <v>151</v>
      </c>
      <c r="G162" s="99" t="s">
        <v>847</v>
      </c>
      <c r="H162" s="104">
        <v>1</v>
      </c>
      <c r="I162" s="25">
        <v>1</v>
      </c>
      <c r="J162" s="71"/>
      <c r="K162" s="25">
        <v>1</v>
      </c>
      <c r="L162" s="25">
        <v>1</v>
      </c>
      <c r="M162" s="25">
        <v>11</v>
      </c>
      <c r="N162" s="25" t="s">
        <v>2980</v>
      </c>
      <c r="O162" s="71" t="s">
        <v>160</v>
      </c>
      <c r="P162" s="71" t="s">
        <v>20</v>
      </c>
      <c r="Q162" s="25" t="s">
        <v>848</v>
      </c>
      <c r="R162" s="25" t="s">
        <v>4121</v>
      </c>
      <c r="S162" s="25">
        <v>3</v>
      </c>
      <c r="T162" s="25" t="s">
        <v>849</v>
      </c>
      <c r="U162" s="25" t="s">
        <v>2</v>
      </c>
      <c r="V162" s="25">
        <v>4</v>
      </c>
      <c r="W162" s="25" t="s">
        <v>850</v>
      </c>
      <c r="X162" s="25">
        <v>2</v>
      </c>
      <c r="Y162" s="103"/>
      <c r="Z162" s="25"/>
      <c r="AA162" s="25">
        <v>4862</v>
      </c>
      <c r="AB162" s="25"/>
      <c r="AC162" s="25"/>
      <c r="AD162" s="104" t="s">
        <v>4163</v>
      </c>
      <c r="AE162" s="181"/>
      <c r="AF162" s="181"/>
      <c r="AG162" s="181">
        <f t="shared" si="5"/>
        <v>5196.6955579631631</v>
      </c>
      <c r="AH162" s="181"/>
      <c r="AI162" s="181"/>
      <c r="AJ162" s="186"/>
      <c r="AK162" s="186"/>
      <c r="AL162" s="186">
        <f t="shared" si="6"/>
        <v>5196.6955579631631</v>
      </c>
      <c r="AM162" s="186"/>
      <c r="AN162" s="186"/>
      <c r="AO162" s="183">
        <v>99.991666666666674</v>
      </c>
      <c r="AP162" s="44"/>
      <c r="AQ162" s="25">
        <v>1</v>
      </c>
      <c r="AR162" s="44">
        <v>2</v>
      </c>
      <c r="AS162" s="104">
        <v>1</v>
      </c>
      <c r="AT162" s="25">
        <v>3</v>
      </c>
      <c r="AU162" s="25" t="s">
        <v>860</v>
      </c>
      <c r="AV162" s="25" t="s">
        <v>853</v>
      </c>
      <c r="AW162" s="25">
        <v>2010</v>
      </c>
      <c r="AX162" s="25" t="s">
        <v>773</v>
      </c>
      <c r="AY162" s="25" t="s">
        <v>4169</v>
      </c>
      <c r="AZ162" s="25" t="s">
        <v>751</v>
      </c>
      <c r="BA162" s="25" t="s">
        <v>851</v>
      </c>
      <c r="BB162" s="25" t="s">
        <v>4178</v>
      </c>
      <c r="BC162" s="25" t="s">
        <v>751</v>
      </c>
      <c r="BD162" s="25" t="s">
        <v>751</v>
      </c>
      <c r="BE162" s="25"/>
      <c r="BF162" s="25">
        <v>3</v>
      </c>
      <c r="BG162" s="62">
        <v>3</v>
      </c>
      <c r="BH162" s="25" t="s">
        <v>2000</v>
      </c>
      <c r="BI162" s="75">
        <v>0</v>
      </c>
      <c r="BJ162" s="75" t="s">
        <v>3951</v>
      </c>
      <c r="BK162" s="75" t="s">
        <v>3923</v>
      </c>
      <c r="BL162" s="221"/>
      <c r="BM162" s="15"/>
      <c r="BN162" s="15"/>
      <c r="BO162" s="15"/>
      <c r="BP162" s="15"/>
      <c r="BQ162" s="15"/>
      <c r="BR162" s="15"/>
    </row>
    <row r="163" spans="1:70" s="29" customFormat="1" ht="15" customHeight="1" x14ac:dyDescent="0.25">
      <c r="A163" s="25">
        <v>137</v>
      </c>
      <c r="B163" s="182"/>
      <c r="C163" s="86" t="s">
        <v>159</v>
      </c>
      <c r="D163" s="201">
        <v>0</v>
      </c>
      <c r="E163" s="64" t="s">
        <v>1243</v>
      </c>
      <c r="F163" s="64" t="s">
        <v>151</v>
      </c>
      <c r="G163" s="99" t="s">
        <v>847</v>
      </c>
      <c r="H163" s="104">
        <v>1</v>
      </c>
      <c r="I163" s="25">
        <v>1</v>
      </c>
      <c r="J163" s="71"/>
      <c r="K163" s="25">
        <v>1</v>
      </c>
      <c r="L163" s="25">
        <v>1</v>
      </c>
      <c r="M163" s="25">
        <v>11</v>
      </c>
      <c r="N163" s="25" t="s">
        <v>2980</v>
      </c>
      <c r="O163" s="71" t="s">
        <v>160</v>
      </c>
      <c r="P163" s="71" t="s">
        <v>20</v>
      </c>
      <c r="Q163" s="25" t="s">
        <v>848</v>
      </c>
      <c r="R163" s="25" t="s">
        <v>4121</v>
      </c>
      <c r="S163" s="25">
        <v>3</v>
      </c>
      <c r="T163" s="25" t="s">
        <v>849</v>
      </c>
      <c r="U163" s="25" t="s">
        <v>2</v>
      </c>
      <c r="V163" s="25">
        <v>4</v>
      </c>
      <c r="W163" s="25" t="s">
        <v>850</v>
      </c>
      <c r="X163" s="25">
        <v>2</v>
      </c>
      <c r="Y163" s="103"/>
      <c r="Z163" s="25"/>
      <c r="AA163" s="25">
        <v>5067</v>
      </c>
      <c r="AB163" s="25"/>
      <c r="AC163" s="25"/>
      <c r="AD163" s="104" t="s">
        <v>4167</v>
      </c>
      <c r="AE163" s="181"/>
      <c r="AF163" s="181"/>
      <c r="AG163" s="181">
        <f t="shared" si="5"/>
        <v>5415.8075672972745</v>
      </c>
      <c r="AH163" s="181"/>
      <c r="AI163" s="181"/>
      <c r="AJ163" s="186"/>
      <c r="AK163" s="186"/>
      <c r="AL163" s="186">
        <f t="shared" si="6"/>
        <v>5415.8075672972745</v>
      </c>
      <c r="AM163" s="186"/>
      <c r="AN163" s="186"/>
      <c r="AO163" s="183">
        <v>99.991666666666674</v>
      </c>
      <c r="AP163" s="44"/>
      <c r="AQ163" s="25">
        <v>1</v>
      </c>
      <c r="AR163" s="44">
        <v>2</v>
      </c>
      <c r="AS163" s="104">
        <v>1</v>
      </c>
      <c r="AT163" s="25">
        <v>3</v>
      </c>
      <c r="AU163" s="25" t="s">
        <v>860</v>
      </c>
      <c r="AV163" s="25" t="s">
        <v>853</v>
      </c>
      <c r="AW163" s="25">
        <v>2010</v>
      </c>
      <c r="AX163" s="25" t="s">
        <v>773</v>
      </c>
      <c r="AY163" s="25" t="s">
        <v>4170</v>
      </c>
      <c r="AZ163" s="25" t="s">
        <v>751</v>
      </c>
      <c r="BA163" s="25" t="s">
        <v>851</v>
      </c>
      <c r="BB163" s="25" t="s">
        <v>4179</v>
      </c>
      <c r="BC163" s="25" t="s">
        <v>751</v>
      </c>
      <c r="BD163" s="25" t="s">
        <v>751</v>
      </c>
      <c r="BE163" s="25"/>
      <c r="BF163" s="25">
        <v>3</v>
      </c>
      <c r="BG163" s="62">
        <v>3</v>
      </c>
      <c r="BH163" s="25" t="s">
        <v>2000</v>
      </c>
      <c r="BI163" s="75">
        <v>0</v>
      </c>
      <c r="BJ163" s="75" t="s">
        <v>3951</v>
      </c>
      <c r="BK163" s="75" t="s">
        <v>3923</v>
      </c>
      <c r="BL163" s="221"/>
      <c r="BM163" s="15"/>
      <c r="BN163" s="15"/>
      <c r="BO163" s="15"/>
      <c r="BP163" s="15"/>
      <c r="BQ163" s="15"/>
      <c r="BR163" s="15"/>
    </row>
    <row r="164" spans="1:70" s="29" customFormat="1" ht="15" customHeight="1" x14ac:dyDescent="0.25">
      <c r="A164" s="25">
        <v>138</v>
      </c>
      <c r="B164" s="182"/>
      <c r="C164" s="86" t="s">
        <v>159</v>
      </c>
      <c r="D164" s="201">
        <v>0</v>
      </c>
      <c r="E164" s="64" t="s">
        <v>1243</v>
      </c>
      <c r="F164" s="64" t="s">
        <v>151</v>
      </c>
      <c r="G164" s="99" t="s">
        <v>847</v>
      </c>
      <c r="H164" s="104">
        <v>1</v>
      </c>
      <c r="I164" s="25">
        <v>1</v>
      </c>
      <c r="J164" s="71"/>
      <c r="K164" s="25">
        <v>1</v>
      </c>
      <c r="L164" s="25">
        <v>1</v>
      </c>
      <c r="M164" s="25">
        <v>11</v>
      </c>
      <c r="N164" s="25" t="s">
        <v>2980</v>
      </c>
      <c r="O164" s="71" t="s">
        <v>160</v>
      </c>
      <c r="P164" s="71" t="s">
        <v>20</v>
      </c>
      <c r="Q164" s="25" t="s">
        <v>848</v>
      </c>
      <c r="R164" s="25" t="s">
        <v>4121</v>
      </c>
      <c r="S164" s="25">
        <v>3</v>
      </c>
      <c r="T164" s="25" t="s">
        <v>849</v>
      </c>
      <c r="U164" s="25" t="s">
        <v>2</v>
      </c>
      <c r="V164" s="25">
        <v>4</v>
      </c>
      <c r="W164" s="25" t="s">
        <v>850</v>
      </c>
      <c r="X164" s="25">
        <v>2</v>
      </c>
      <c r="Y164" s="103"/>
      <c r="Z164" s="25"/>
      <c r="AA164" s="25">
        <v>8331</v>
      </c>
      <c r="AB164" s="25"/>
      <c r="AC164" s="25"/>
      <c r="AD164" s="104" t="s">
        <v>4164</v>
      </c>
      <c r="AE164" s="181"/>
      <c r="AF164" s="181"/>
      <c r="AG164" s="181">
        <f t="shared" si="5"/>
        <v>8904.4982915242927</v>
      </c>
      <c r="AH164" s="181"/>
      <c r="AI164" s="181"/>
      <c r="AJ164" s="186"/>
      <c r="AK164" s="186"/>
      <c r="AL164" s="186">
        <f t="shared" si="6"/>
        <v>8904.4982915242927</v>
      </c>
      <c r="AM164" s="186"/>
      <c r="AN164" s="186"/>
      <c r="AO164" s="183">
        <v>99.991666666666674</v>
      </c>
      <c r="AP164" s="44"/>
      <c r="AQ164" s="25">
        <v>1</v>
      </c>
      <c r="AR164" s="44">
        <v>2</v>
      </c>
      <c r="AS164" s="104">
        <v>1</v>
      </c>
      <c r="AT164" s="25">
        <v>3</v>
      </c>
      <c r="AU164" s="25" t="s">
        <v>860</v>
      </c>
      <c r="AV164" s="25" t="s">
        <v>853</v>
      </c>
      <c r="AW164" s="25">
        <v>2010</v>
      </c>
      <c r="AX164" s="25" t="s">
        <v>773</v>
      </c>
      <c r="AY164" s="25" t="s">
        <v>4171</v>
      </c>
      <c r="AZ164" s="25" t="s">
        <v>751</v>
      </c>
      <c r="BA164" s="25" t="s">
        <v>851</v>
      </c>
      <c r="BB164" s="25" t="s">
        <v>4180</v>
      </c>
      <c r="BC164" s="25" t="s">
        <v>751</v>
      </c>
      <c r="BD164" s="25" t="s">
        <v>751</v>
      </c>
      <c r="BE164" s="25"/>
      <c r="BF164" s="25">
        <v>3</v>
      </c>
      <c r="BG164" s="62">
        <v>3</v>
      </c>
      <c r="BH164" s="25" t="s">
        <v>2000</v>
      </c>
      <c r="BI164" s="75">
        <v>0</v>
      </c>
      <c r="BJ164" s="75" t="s">
        <v>3951</v>
      </c>
      <c r="BK164" s="75" t="s">
        <v>3923</v>
      </c>
      <c r="BL164" s="221"/>
      <c r="BM164" s="15"/>
      <c r="BN164" s="15"/>
      <c r="BO164" s="15"/>
      <c r="BP164" s="15"/>
      <c r="BQ164" s="15"/>
      <c r="BR164" s="15"/>
    </row>
    <row r="165" spans="1:70" s="29" customFormat="1" ht="15" customHeight="1" x14ac:dyDescent="0.25">
      <c r="A165" s="25">
        <v>139</v>
      </c>
      <c r="B165" s="182"/>
      <c r="C165" s="86" t="s">
        <v>159</v>
      </c>
      <c r="D165" s="201">
        <v>0</v>
      </c>
      <c r="E165" s="64" t="s">
        <v>1243</v>
      </c>
      <c r="F165" s="64" t="s">
        <v>151</v>
      </c>
      <c r="G165" s="99" t="s">
        <v>847</v>
      </c>
      <c r="H165" s="104">
        <v>1</v>
      </c>
      <c r="I165" s="25">
        <v>1</v>
      </c>
      <c r="J165" s="71"/>
      <c r="K165" s="25">
        <v>1</v>
      </c>
      <c r="L165" s="25">
        <v>1</v>
      </c>
      <c r="M165" s="25">
        <v>11</v>
      </c>
      <c r="N165" s="25" t="s">
        <v>2980</v>
      </c>
      <c r="O165" s="71" t="s">
        <v>160</v>
      </c>
      <c r="P165" s="71" t="s">
        <v>20</v>
      </c>
      <c r="Q165" s="25" t="s">
        <v>848</v>
      </c>
      <c r="R165" s="25" t="s">
        <v>4121</v>
      </c>
      <c r="S165" s="25">
        <v>3</v>
      </c>
      <c r="T165" s="25" t="s">
        <v>849</v>
      </c>
      <c r="U165" s="25" t="s">
        <v>2</v>
      </c>
      <c r="V165" s="25">
        <v>4</v>
      </c>
      <c r="W165" s="25" t="s">
        <v>850</v>
      </c>
      <c r="X165" s="25">
        <v>2</v>
      </c>
      <c r="Y165" s="103"/>
      <c r="Z165" s="25"/>
      <c r="AA165" s="25">
        <v>10689</v>
      </c>
      <c r="AB165" s="25"/>
      <c r="AC165" s="25"/>
      <c r="AD165" s="104" t="s">
        <v>4160</v>
      </c>
      <c r="AE165" s="181"/>
      <c r="AF165" s="181"/>
      <c r="AG165" s="181">
        <f t="shared" si="5"/>
        <v>11424.820818401533</v>
      </c>
      <c r="AH165" s="181"/>
      <c r="AI165" s="181"/>
      <c r="AJ165" s="186"/>
      <c r="AK165" s="186"/>
      <c r="AL165" s="186">
        <f t="shared" si="6"/>
        <v>11424.820818401533</v>
      </c>
      <c r="AM165" s="186"/>
      <c r="AN165" s="186"/>
      <c r="AO165" s="183">
        <v>99.991666666666674</v>
      </c>
      <c r="AP165" s="44"/>
      <c r="AQ165" s="25">
        <v>1</v>
      </c>
      <c r="AR165" s="44">
        <v>2</v>
      </c>
      <c r="AS165" s="104">
        <v>1</v>
      </c>
      <c r="AT165" s="25">
        <v>3</v>
      </c>
      <c r="AU165" s="25" t="s">
        <v>860</v>
      </c>
      <c r="AV165" s="25" t="s">
        <v>853</v>
      </c>
      <c r="AW165" s="25">
        <v>2010</v>
      </c>
      <c r="AX165" s="25" t="s">
        <v>773</v>
      </c>
      <c r="AY165" s="25" t="s">
        <v>4172</v>
      </c>
      <c r="AZ165" s="25" t="s">
        <v>751</v>
      </c>
      <c r="BA165" s="25" t="s">
        <v>851</v>
      </c>
      <c r="BB165" s="25" t="s">
        <v>4175</v>
      </c>
      <c r="BC165" s="25" t="s">
        <v>751</v>
      </c>
      <c r="BD165" s="25" t="s">
        <v>751</v>
      </c>
      <c r="BE165" s="25"/>
      <c r="BF165" s="25">
        <v>3</v>
      </c>
      <c r="BG165" s="62">
        <v>3</v>
      </c>
      <c r="BH165" s="25" t="s">
        <v>2000</v>
      </c>
      <c r="BI165" s="75">
        <v>0</v>
      </c>
      <c r="BJ165" s="75" t="s">
        <v>3951</v>
      </c>
      <c r="BK165" s="75" t="s">
        <v>3923</v>
      </c>
      <c r="BL165" s="221"/>
      <c r="BM165" s="15"/>
      <c r="BN165" s="15"/>
      <c r="BO165" s="15"/>
      <c r="BP165" s="15"/>
      <c r="BQ165" s="15"/>
      <c r="BR165" s="15"/>
    </row>
    <row r="166" spans="1:70" s="29" customFormat="1" ht="15" customHeight="1" x14ac:dyDescent="0.25">
      <c r="A166" s="25">
        <v>140</v>
      </c>
      <c r="B166" s="182"/>
      <c r="C166" s="86" t="s">
        <v>159</v>
      </c>
      <c r="D166" s="201">
        <v>2</v>
      </c>
      <c r="E166" s="64" t="s">
        <v>1243</v>
      </c>
      <c r="F166" s="64" t="s">
        <v>151</v>
      </c>
      <c r="G166" s="99" t="s">
        <v>847</v>
      </c>
      <c r="H166" s="104">
        <v>1</v>
      </c>
      <c r="I166" s="25">
        <v>1</v>
      </c>
      <c r="J166" s="71"/>
      <c r="K166" s="25">
        <v>1</v>
      </c>
      <c r="L166" s="25">
        <v>1</v>
      </c>
      <c r="M166" s="25">
        <v>11</v>
      </c>
      <c r="N166" s="25" t="s">
        <v>2980</v>
      </c>
      <c r="O166" s="71" t="s">
        <v>160</v>
      </c>
      <c r="P166" s="71" t="s">
        <v>20</v>
      </c>
      <c r="Q166" s="25" t="s">
        <v>848</v>
      </c>
      <c r="R166" s="25" t="s">
        <v>4121</v>
      </c>
      <c r="S166" s="25">
        <v>3</v>
      </c>
      <c r="T166" s="25" t="s">
        <v>849</v>
      </c>
      <c r="U166" s="25" t="s">
        <v>2</v>
      </c>
      <c r="V166" s="25">
        <v>4</v>
      </c>
      <c r="W166" s="25" t="s">
        <v>850</v>
      </c>
      <c r="X166" s="25">
        <v>2</v>
      </c>
      <c r="Y166" s="103"/>
      <c r="Z166" s="25"/>
      <c r="AA166" s="25">
        <v>11849</v>
      </c>
      <c r="AB166" s="25"/>
      <c r="AC166" s="25"/>
      <c r="AD166" s="104" t="s">
        <v>2119</v>
      </c>
      <c r="AE166" s="181"/>
      <c r="AF166" s="181"/>
      <c r="AG166" s="181">
        <f t="shared" si="5"/>
        <v>12664.674139511624</v>
      </c>
      <c r="AH166" s="181"/>
      <c r="AI166" s="181"/>
      <c r="AJ166" s="186"/>
      <c r="AK166" s="186"/>
      <c r="AL166" s="186">
        <f t="shared" si="6"/>
        <v>12664.674139511624</v>
      </c>
      <c r="AM166" s="186"/>
      <c r="AN166" s="186"/>
      <c r="AO166" s="183">
        <v>99.991666666666674</v>
      </c>
      <c r="AP166" s="44"/>
      <c r="AQ166" s="25">
        <v>1</v>
      </c>
      <c r="AR166" s="44">
        <v>2</v>
      </c>
      <c r="AS166" s="104">
        <v>1</v>
      </c>
      <c r="AT166" s="25">
        <v>3</v>
      </c>
      <c r="AU166" s="25" t="s">
        <v>860</v>
      </c>
      <c r="AV166" s="25" t="s">
        <v>853</v>
      </c>
      <c r="AW166" s="25">
        <v>2010</v>
      </c>
      <c r="AX166" s="25" t="s">
        <v>773</v>
      </c>
      <c r="AY166" s="25" t="s">
        <v>1985</v>
      </c>
      <c r="AZ166" s="25" t="s">
        <v>751</v>
      </c>
      <c r="BA166" s="25" t="s">
        <v>851</v>
      </c>
      <c r="BB166" s="25" t="s">
        <v>854</v>
      </c>
      <c r="BC166" s="25" t="s">
        <v>751</v>
      </c>
      <c r="BD166" s="25" t="s">
        <v>751</v>
      </c>
      <c r="BE166" s="25"/>
      <c r="BF166" s="25">
        <v>3</v>
      </c>
      <c r="BG166" s="62">
        <v>3</v>
      </c>
      <c r="BH166" s="25" t="s">
        <v>2000</v>
      </c>
      <c r="BI166" s="75" t="s">
        <v>3950</v>
      </c>
      <c r="BJ166" s="75" t="s">
        <v>3951</v>
      </c>
      <c r="BK166" s="75" t="s">
        <v>3923</v>
      </c>
      <c r="BL166" s="221"/>
      <c r="BM166" s="15"/>
      <c r="BN166" s="15"/>
      <c r="BO166" s="15"/>
      <c r="BP166" s="15"/>
      <c r="BQ166" s="15"/>
      <c r="BR166" s="15"/>
    </row>
    <row r="167" spans="1:70" s="29" customFormat="1" ht="15" customHeight="1" x14ac:dyDescent="0.25">
      <c r="A167" s="25">
        <v>141</v>
      </c>
      <c r="B167" s="182"/>
      <c r="C167" s="86" t="s">
        <v>159</v>
      </c>
      <c r="D167" s="201">
        <v>0</v>
      </c>
      <c r="E167" s="64" t="s">
        <v>1243</v>
      </c>
      <c r="F167" s="64" t="s">
        <v>151</v>
      </c>
      <c r="G167" s="99" t="s">
        <v>847</v>
      </c>
      <c r="H167" s="104">
        <v>1</v>
      </c>
      <c r="I167" s="25">
        <v>1</v>
      </c>
      <c r="J167" s="71"/>
      <c r="K167" s="25">
        <v>1</v>
      </c>
      <c r="L167" s="25">
        <v>1</v>
      </c>
      <c r="M167" s="25">
        <v>11</v>
      </c>
      <c r="N167" s="25" t="s">
        <v>2980</v>
      </c>
      <c r="O167" s="71" t="s">
        <v>160</v>
      </c>
      <c r="P167" s="71" t="s">
        <v>20</v>
      </c>
      <c r="Q167" s="25" t="s">
        <v>848</v>
      </c>
      <c r="R167" s="25" t="s">
        <v>4121</v>
      </c>
      <c r="S167" s="25">
        <v>3</v>
      </c>
      <c r="T167" s="25" t="s">
        <v>849</v>
      </c>
      <c r="U167" s="25" t="s">
        <v>2</v>
      </c>
      <c r="V167" s="25">
        <v>4</v>
      </c>
      <c r="W167" s="25" t="s">
        <v>850</v>
      </c>
      <c r="X167" s="25">
        <v>2</v>
      </c>
      <c r="Y167" s="103"/>
      <c r="Z167" s="25"/>
      <c r="AA167" s="25">
        <v>16831</v>
      </c>
      <c r="AB167" s="25"/>
      <c r="AC167" s="25"/>
      <c r="AD167" s="104" t="s">
        <v>4165</v>
      </c>
      <c r="AE167" s="181"/>
      <c r="AF167" s="181"/>
      <c r="AG167" s="181">
        <f t="shared" si="5"/>
        <v>17989.630385865486</v>
      </c>
      <c r="AH167" s="181"/>
      <c r="AI167" s="181"/>
      <c r="AJ167" s="186"/>
      <c r="AK167" s="186"/>
      <c r="AL167" s="186">
        <f t="shared" si="6"/>
        <v>17989.630385865486</v>
      </c>
      <c r="AM167" s="186"/>
      <c r="AN167" s="186"/>
      <c r="AO167" s="183">
        <v>99.991666666666674</v>
      </c>
      <c r="AP167" s="44"/>
      <c r="AQ167" s="25">
        <v>1</v>
      </c>
      <c r="AR167" s="44">
        <v>2</v>
      </c>
      <c r="AS167" s="104">
        <v>1</v>
      </c>
      <c r="AT167" s="25">
        <v>3</v>
      </c>
      <c r="AU167" s="25" t="s">
        <v>860</v>
      </c>
      <c r="AV167" s="25" t="s">
        <v>853</v>
      </c>
      <c r="AW167" s="25">
        <v>2010</v>
      </c>
      <c r="AX167" s="25" t="s">
        <v>773</v>
      </c>
      <c r="AY167" s="25" t="s">
        <v>4173</v>
      </c>
      <c r="AZ167" s="25" t="s">
        <v>751</v>
      </c>
      <c r="BA167" s="25" t="s">
        <v>851</v>
      </c>
      <c r="BB167" s="25" t="s">
        <v>4181</v>
      </c>
      <c r="BC167" s="25" t="s">
        <v>751</v>
      </c>
      <c r="BD167" s="25" t="s">
        <v>751</v>
      </c>
      <c r="BE167" s="25"/>
      <c r="BF167" s="25">
        <v>3</v>
      </c>
      <c r="BG167" s="62">
        <v>3</v>
      </c>
      <c r="BH167" s="25" t="s">
        <v>2000</v>
      </c>
      <c r="BI167" s="75">
        <v>0</v>
      </c>
      <c r="BJ167" s="75" t="s">
        <v>3951</v>
      </c>
      <c r="BK167" s="75" t="s">
        <v>3923</v>
      </c>
      <c r="BL167" s="221"/>
      <c r="BM167" s="15"/>
      <c r="BN167" s="15"/>
      <c r="BO167" s="15"/>
      <c r="BP167" s="15"/>
      <c r="BQ167" s="15"/>
      <c r="BR167" s="15"/>
    </row>
    <row r="168" spans="1:70" s="29" customFormat="1" ht="15" customHeight="1" x14ac:dyDescent="0.25">
      <c r="A168" s="25">
        <v>142</v>
      </c>
      <c r="B168" s="182"/>
      <c r="C168" s="86" t="s">
        <v>159</v>
      </c>
      <c r="D168" s="201">
        <v>2</v>
      </c>
      <c r="E168" s="64" t="s">
        <v>1243</v>
      </c>
      <c r="F168" s="64" t="s">
        <v>151</v>
      </c>
      <c r="G168" s="99" t="s">
        <v>847</v>
      </c>
      <c r="H168" s="104">
        <v>1</v>
      </c>
      <c r="I168" s="25">
        <v>1</v>
      </c>
      <c r="J168" s="71"/>
      <c r="K168" s="25">
        <v>1</v>
      </c>
      <c r="L168" s="25">
        <v>1</v>
      </c>
      <c r="M168" s="25">
        <v>11</v>
      </c>
      <c r="N168" s="25" t="s">
        <v>2980</v>
      </c>
      <c r="O168" s="71" t="s">
        <v>160</v>
      </c>
      <c r="P168" s="71" t="s">
        <v>20</v>
      </c>
      <c r="Q168" s="25" t="s">
        <v>848</v>
      </c>
      <c r="R168" s="25" t="s">
        <v>4121</v>
      </c>
      <c r="S168" s="25">
        <v>3</v>
      </c>
      <c r="T168" s="25" t="s">
        <v>849</v>
      </c>
      <c r="U168" s="25" t="s">
        <v>2</v>
      </c>
      <c r="V168" s="25">
        <v>4</v>
      </c>
      <c r="W168" s="25" t="s">
        <v>850</v>
      </c>
      <c r="X168" s="25">
        <v>2</v>
      </c>
      <c r="Y168" s="103"/>
      <c r="Z168" s="25"/>
      <c r="AA168" s="25">
        <v>19809</v>
      </c>
      <c r="AB168" s="25"/>
      <c r="AC168" s="25"/>
      <c r="AD168" s="104" t="s">
        <v>2119</v>
      </c>
      <c r="AE168" s="181"/>
      <c r="AF168" s="181"/>
      <c r="AG168" s="181">
        <f t="shared" si="5"/>
        <v>21172.633136094671</v>
      </c>
      <c r="AH168" s="181"/>
      <c r="AI168" s="181"/>
      <c r="AJ168" s="186"/>
      <c r="AK168" s="186"/>
      <c r="AL168" s="186">
        <f t="shared" si="6"/>
        <v>21172.633136094671</v>
      </c>
      <c r="AM168" s="186"/>
      <c r="AN168" s="186"/>
      <c r="AO168" s="183">
        <v>99.991666666666674</v>
      </c>
      <c r="AP168" s="44"/>
      <c r="AQ168" s="25">
        <v>1</v>
      </c>
      <c r="AR168" s="44">
        <v>2</v>
      </c>
      <c r="AS168" s="104">
        <v>1</v>
      </c>
      <c r="AT168" s="25">
        <v>3</v>
      </c>
      <c r="AU168" s="25" t="s">
        <v>860</v>
      </c>
      <c r="AV168" s="25" t="s">
        <v>853</v>
      </c>
      <c r="AW168" s="25">
        <v>2010</v>
      </c>
      <c r="AX168" s="25" t="s">
        <v>773</v>
      </c>
      <c r="AY168" s="25" t="s">
        <v>1986</v>
      </c>
      <c r="AZ168" s="25" t="s">
        <v>751</v>
      </c>
      <c r="BA168" s="25" t="s">
        <v>851</v>
      </c>
      <c r="BB168" s="25" t="s">
        <v>854</v>
      </c>
      <c r="BC168" s="25" t="s">
        <v>751</v>
      </c>
      <c r="BD168" s="25" t="s">
        <v>751</v>
      </c>
      <c r="BE168" s="25"/>
      <c r="BF168" s="25">
        <v>3</v>
      </c>
      <c r="BG168" s="62">
        <v>3</v>
      </c>
      <c r="BH168" s="25" t="s">
        <v>2000</v>
      </c>
      <c r="BI168" s="75" t="s">
        <v>3950</v>
      </c>
      <c r="BJ168" s="75" t="s">
        <v>3951</v>
      </c>
      <c r="BK168" s="75" t="s">
        <v>3923</v>
      </c>
      <c r="BL168" s="221"/>
      <c r="BM168" s="15"/>
      <c r="BN168" s="15"/>
      <c r="BO168" s="15"/>
      <c r="BP168" s="15"/>
      <c r="BQ168" s="15"/>
      <c r="BR168" s="15"/>
    </row>
    <row r="169" spans="1:70" s="29" customFormat="1" ht="15" customHeight="1" x14ac:dyDescent="0.25">
      <c r="A169" s="25">
        <v>143</v>
      </c>
      <c r="B169" s="182"/>
      <c r="C169" s="86" t="s">
        <v>159</v>
      </c>
      <c r="D169" s="201">
        <v>0</v>
      </c>
      <c r="E169" s="64" t="s">
        <v>1243</v>
      </c>
      <c r="F169" s="64" t="s">
        <v>151</v>
      </c>
      <c r="G169" s="99" t="s">
        <v>847</v>
      </c>
      <c r="H169" s="104">
        <v>1</v>
      </c>
      <c r="I169" s="25">
        <v>1</v>
      </c>
      <c r="J169" s="71"/>
      <c r="K169" s="25">
        <v>1</v>
      </c>
      <c r="L169" s="25">
        <v>1</v>
      </c>
      <c r="M169" s="25">
        <v>11</v>
      </c>
      <c r="N169" s="25" t="s">
        <v>2980</v>
      </c>
      <c r="O169" s="71" t="s">
        <v>160</v>
      </c>
      <c r="P169" s="71" t="s">
        <v>20</v>
      </c>
      <c r="Q169" s="25" t="s">
        <v>848</v>
      </c>
      <c r="R169" s="25" t="s">
        <v>4121</v>
      </c>
      <c r="S169" s="25">
        <v>3</v>
      </c>
      <c r="T169" s="25" t="s">
        <v>849</v>
      </c>
      <c r="U169" s="25" t="s">
        <v>2</v>
      </c>
      <c r="V169" s="25">
        <v>4</v>
      </c>
      <c r="W169" s="25" t="s">
        <v>850</v>
      </c>
      <c r="X169" s="25">
        <v>2</v>
      </c>
      <c r="Y169" s="103"/>
      <c r="Z169" s="25"/>
      <c r="AA169" s="25">
        <v>24209</v>
      </c>
      <c r="AB169" s="25"/>
      <c r="AC169" s="25"/>
      <c r="AD169" s="104" t="s">
        <v>4161</v>
      </c>
      <c r="AE169" s="181"/>
      <c r="AF169" s="181"/>
      <c r="AG169" s="181">
        <f t="shared" si="5"/>
        <v>25875.525043753645</v>
      </c>
      <c r="AH169" s="181"/>
      <c r="AI169" s="181"/>
      <c r="AJ169" s="186"/>
      <c r="AK169" s="186"/>
      <c r="AL169" s="186">
        <f t="shared" si="6"/>
        <v>25875.525043753645</v>
      </c>
      <c r="AM169" s="186"/>
      <c r="AN169" s="186"/>
      <c r="AO169" s="183">
        <v>99.991666666666674</v>
      </c>
      <c r="AP169" s="44"/>
      <c r="AQ169" s="25">
        <v>1</v>
      </c>
      <c r="AR169" s="44">
        <v>2</v>
      </c>
      <c r="AS169" s="104">
        <v>1</v>
      </c>
      <c r="AT169" s="25">
        <v>3</v>
      </c>
      <c r="AU169" s="25" t="s">
        <v>860</v>
      </c>
      <c r="AV169" s="25" t="s">
        <v>853</v>
      </c>
      <c r="AW169" s="25">
        <v>2010</v>
      </c>
      <c r="AX169" s="25" t="s">
        <v>773</v>
      </c>
      <c r="AY169" s="25" t="s">
        <v>4174</v>
      </c>
      <c r="AZ169" s="25" t="s">
        <v>751</v>
      </c>
      <c r="BA169" s="25" t="s">
        <v>851</v>
      </c>
      <c r="BB169" s="25" t="s">
        <v>4182</v>
      </c>
      <c r="BC169" s="25" t="s">
        <v>751</v>
      </c>
      <c r="BD169" s="25" t="s">
        <v>751</v>
      </c>
      <c r="BE169" s="25"/>
      <c r="BF169" s="25">
        <v>3</v>
      </c>
      <c r="BG169" s="62">
        <v>3</v>
      </c>
      <c r="BH169" s="25" t="s">
        <v>2000</v>
      </c>
      <c r="BI169" s="75">
        <v>0</v>
      </c>
      <c r="BJ169" s="75" t="s">
        <v>3951</v>
      </c>
      <c r="BK169" s="75" t="s">
        <v>3923</v>
      </c>
      <c r="BL169" s="221"/>
      <c r="BM169" s="15"/>
      <c r="BN169" s="15"/>
      <c r="BO169" s="15"/>
      <c r="BP169" s="15"/>
      <c r="BQ169" s="15"/>
      <c r="BR169" s="15"/>
    </row>
    <row r="170" spans="1:70" s="29" customFormat="1" ht="15" customHeight="1" x14ac:dyDescent="0.25">
      <c r="A170" s="25">
        <v>144</v>
      </c>
      <c r="B170" s="26"/>
      <c r="C170" s="190" t="s">
        <v>159</v>
      </c>
      <c r="D170" s="201">
        <v>2</v>
      </c>
      <c r="E170" s="64" t="s">
        <v>1243</v>
      </c>
      <c r="F170" s="64" t="s">
        <v>151</v>
      </c>
      <c r="G170" s="99" t="s">
        <v>847</v>
      </c>
      <c r="H170" s="104">
        <v>1</v>
      </c>
      <c r="I170" s="25">
        <v>1</v>
      </c>
      <c r="J170" s="71"/>
      <c r="K170" s="25">
        <v>1</v>
      </c>
      <c r="L170" s="25">
        <v>1</v>
      </c>
      <c r="M170" s="25">
        <v>11</v>
      </c>
      <c r="N170" s="25" t="s">
        <v>2980</v>
      </c>
      <c r="O170" s="71" t="s">
        <v>160</v>
      </c>
      <c r="P170" s="71" t="s">
        <v>20</v>
      </c>
      <c r="Q170" s="25" t="s">
        <v>848</v>
      </c>
      <c r="R170" s="25" t="s">
        <v>4121</v>
      </c>
      <c r="S170" s="25">
        <v>3</v>
      </c>
      <c r="T170" s="25" t="s">
        <v>849</v>
      </c>
      <c r="U170" s="25" t="s">
        <v>2</v>
      </c>
      <c r="V170" s="25">
        <v>4</v>
      </c>
      <c r="W170" s="25" t="s">
        <v>850</v>
      </c>
      <c r="X170" s="25">
        <v>2</v>
      </c>
      <c r="Y170" s="103"/>
      <c r="Z170" s="25"/>
      <c r="AA170" s="25">
        <v>12218</v>
      </c>
      <c r="AB170" s="25"/>
      <c r="AC170" s="25"/>
      <c r="AD170" s="104" t="s">
        <v>2119</v>
      </c>
      <c r="AE170" s="22"/>
      <c r="AF170" s="22"/>
      <c r="AG170" s="22">
        <f t="shared" si="5"/>
        <v>13059.075756313025</v>
      </c>
      <c r="AH170" s="22"/>
      <c r="AI170" s="22"/>
      <c r="AJ170" s="35"/>
      <c r="AK170" s="35"/>
      <c r="AL170" s="35">
        <f t="shared" si="6"/>
        <v>13059.075756313025</v>
      </c>
      <c r="AM170" s="35"/>
      <c r="AN170" s="35"/>
      <c r="AO170" s="24">
        <v>99.991666666666674</v>
      </c>
      <c r="AP170" s="27"/>
      <c r="AQ170" s="28">
        <v>1</v>
      </c>
      <c r="AR170" s="27">
        <v>2</v>
      </c>
      <c r="AS170" s="47">
        <v>1</v>
      </c>
      <c r="AT170" s="25">
        <v>3</v>
      </c>
      <c r="AU170" s="25" t="s">
        <v>860</v>
      </c>
      <c r="AV170" s="25" t="s">
        <v>853</v>
      </c>
      <c r="AW170" s="25">
        <v>2010</v>
      </c>
      <c r="AX170" s="25" t="s">
        <v>773</v>
      </c>
      <c r="AY170" s="25" t="s">
        <v>1981</v>
      </c>
      <c r="AZ170" s="25" t="s">
        <v>751</v>
      </c>
      <c r="BA170" s="25" t="s">
        <v>851</v>
      </c>
      <c r="BB170" s="25" t="s">
        <v>859</v>
      </c>
      <c r="BC170" s="25" t="s">
        <v>751</v>
      </c>
      <c r="BD170" s="25" t="s">
        <v>751</v>
      </c>
      <c r="BE170" s="25"/>
      <c r="BF170" s="25">
        <v>3</v>
      </c>
      <c r="BG170" s="62">
        <v>3</v>
      </c>
      <c r="BH170" s="25" t="s">
        <v>2000</v>
      </c>
      <c r="BI170" s="75" t="s">
        <v>3950</v>
      </c>
      <c r="BJ170" s="75" t="s">
        <v>3951</v>
      </c>
      <c r="BK170" s="75" t="s">
        <v>3923</v>
      </c>
      <c r="BL170" s="221"/>
      <c r="BM170" s="15"/>
      <c r="BN170" s="15"/>
      <c r="BO170" s="15"/>
      <c r="BP170" s="15"/>
      <c r="BQ170" s="15"/>
      <c r="BR170" s="15"/>
    </row>
    <row r="171" spans="1:70" s="29" customFormat="1" ht="15" customHeight="1" x14ac:dyDescent="0.25">
      <c r="A171" s="25">
        <v>145</v>
      </c>
      <c r="B171" s="26"/>
      <c r="C171" s="190" t="s">
        <v>159</v>
      </c>
      <c r="D171" s="201">
        <v>2</v>
      </c>
      <c r="E171" s="64" t="s">
        <v>1243</v>
      </c>
      <c r="F171" s="64" t="s">
        <v>151</v>
      </c>
      <c r="G171" s="99" t="s">
        <v>847</v>
      </c>
      <c r="H171" s="104">
        <v>1</v>
      </c>
      <c r="I171" s="25">
        <v>1</v>
      </c>
      <c r="J171" s="71"/>
      <c r="K171" s="25">
        <v>1</v>
      </c>
      <c r="L171" s="25">
        <v>1</v>
      </c>
      <c r="M171" s="25">
        <v>11</v>
      </c>
      <c r="N171" s="25" t="s">
        <v>2980</v>
      </c>
      <c r="O171" s="71" t="s">
        <v>160</v>
      </c>
      <c r="P171" s="71" t="s">
        <v>20</v>
      </c>
      <c r="Q171" s="25" t="s">
        <v>848</v>
      </c>
      <c r="R171" s="25" t="s">
        <v>4121</v>
      </c>
      <c r="S171" s="25">
        <v>3</v>
      </c>
      <c r="T171" s="25" t="s">
        <v>849</v>
      </c>
      <c r="U171" s="25" t="s">
        <v>2</v>
      </c>
      <c r="V171" s="25">
        <v>4</v>
      </c>
      <c r="W171" s="25" t="s">
        <v>850</v>
      </c>
      <c r="X171" s="25">
        <v>2</v>
      </c>
      <c r="Y171" s="103"/>
      <c r="Z171" s="25"/>
      <c r="AA171" s="25">
        <v>40407</v>
      </c>
      <c r="AB171" s="25"/>
      <c r="AC171" s="25"/>
      <c r="AD171" s="104" t="s">
        <v>2119</v>
      </c>
      <c r="AE171" s="22"/>
      <c r="AF171" s="22"/>
      <c r="AG171" s="22">
        <f t="shared" si="5"/>
        <v>43188.580298358196</v>
      </c>
      <c r="AH171" s="22"/>
      <c r="AI171" s="22"/>
      <c r="AJ171" s="35"/>
      <c r="AK171" s="35"/>
      <c r="AL171" s="35">
        <f t="shared" si="6"/>
        <v>43188.580298358196</v>
      </c>
      <c r="AM171" s="35"/>
      <c r="AN171" s="35"/>
      <c r="AO171" s="24">
        <v>99.991666666666674</v>
      </c>
      <c r="AP171" s="27"/>
      <c r="AQ171" s="28">
        <v>1</v>
      </c>
      <c r="AR171" s="27">
        <v>2</v>
      </c>
      <c r="AS171" s="47">
        <v>1</v>
      </c>
      <c r="AT171" s="25">
        <v>3</v>
      </c>
      <c r="AU171" s="25" t="s">
        <v>860</v>
      </c>
      <c r="AV171" s="25" t="s">
        <v>853</v>
      </c>
      <c r="AW171" s="25">
        <v>2010</v>
      </c>
      <c r="AX171" s="25" t="s">
        <v>773</v>
      </c>
      <c r="AY171" s="25" t="s">
        <v>1987</v>
      </c>
      <c r="AZ171" s="25" t="s">
        <v>751</v>
      </c>
      <c r="BA171" s="25" t="s">
        <v>851</v>
      </c>
      <c r="BB171" s="25" t="s">
        <v>854</v>
      </c>
      <c r="BC171" s="25" t="s">
        <v>751</v>
      </c>
      <c r="BD171" s="25" t="s">
        <v>751</v>
      </c>
      <c r="BE171" s="25"/>
      <c r="BF171" s="25">
        <v>3</v>
      </c>
      <c r="BG171" s="62">
        <v>3</v>
      </c>
      <c r="BH171" s="25" t="s">
        <v>2000</v>
      </c>
      <c r="BI171" s="75" t="s">
        <v>3950</v>
      </c>
      <c r="BJ171" s="75" t="s">
        <v>3951</v>
      </c>
      <c r="BK171" s="75" t="s">
        <v>3923</v>
      </c>
      <c r="BL171" s="221"/>
      <c r="BM171" s="15"/>
      <c r="BN171" s="15"/>
      <c r="BO171" s="15"/>
      <c r="BP171" s="15"/>
      <c r="BQ171" s="15"/>
      <c r="BR171" s="15"/>
    </row>
    <row r="172" spans="1:70" s="29" customFormat="1" ht="15" customHeight="1" x14ac:dyDescent="0.25">
      <c r="A172" s="25">
        <v>146</v>
      </c>
      <c r="B172" s="26"/>
      <c r="C172" s="190" t="s">
        <v>159</v>
      </c>
      <c r="D172" s="201">
        <v>2</v>
      </c>
      <c r="E172" s="64" t="s">
        <v>1243</v>
      </c>
      <c r="F172" s="64" t="s">
        <v>151</v>
      </c>
      <c r="G172" s="99" t="s">
        <v>847</v>
      </c>
      <c r="H172" s="104">
        <v>1</v>
      </c>
      <c r="I172" s="25">
        <v>1</v>
      </c>
      <c r="J172" s="71"/>
      <c r="K172" s="25">
        <v>1</v>
      </c>
      <c r="L172" s="25">
        <v>1</v>
      </c>
      <c r="M172" s="25">
        <v>11</v>
      </c>
      <c r="N172" s="25" t="s">
        <v>2980</v>
      </c>
      <c r="O172" s="71" t="s">
        <v>160</v>
      </c>
      <c r="P172" s="71" t="s">
        <v>20</v>
      </c>
      <c r="Q172" s="25" t="s">
        <v>848</v>
      </c>
      <c r="R172" s="25" t="s">
        <v>4121</v>
      </c>
      <c r="S172" s="25">
        <v>3</v>
      </c>
      <c r="T172" s="25" t="s">
        <v>849</v>
      </c>
      <c r="U172" s="25" t="s">
        <v>2</v>
      </c>
      <c r="V172" s="25">
        <v>4</v>
      </c>
      <c r="W172" s="25" t="s">
        <v>850</v>
      </c>
      <c r="X172" s="25">
        <v>2</v>
      </c>
      <c r="Y172" s="103"/>
      <c r="Z172" s="25"/>
      <c r="AA172" s="25">
        <v>52914</v>
      </c>
      <c r="AB172" s="25"/>
      <c r="AC172" s="25"/>
      <c r="AD172" s="104" t="s">
        <v>2119</v>
      </c>
      <c r="AE172" s="22"/>
      <c r="AF172" s="22"/>
      <c r="AG172" s="22">
        <f t="shared" si="5"/>
        <v>56556.550545878818</v>
      </c>
      <c r="AH172" s="22"/>
      <c r="AI172" s="22"/>
      <c r="AJ172" s="35"/>
      <c r="AK172" s="35"/>
      <c r="AL172" s="35">
        <f t="shared" si="6"/>
        <v>56556.550545878818</v>
      </c>
      <c r="AM172" s="35"/>
      <c r="AN172" s="35"/>
      <c r="AO172" s="24">
        <v>99.991666666666674</v>
      </c>
      <c r="AP172" s="27"/>
      <c r="AQ172" s="28">
        <v>1</v>
      </c>
      <c r="AR172" s="27">
        <v>2</v>
      </c>
      <c r="AS172" s="47">
        <v>1</v>
      </c>
      <c r="AT172" s="25">
        <v>3</v>
      </c>
      <c r="AU172" s="25" t="s">
        <v>860</v>
      </c>
      <c r="AV172" s="25" t="s">
        <v>853</v>
      </c>
      <c r="AW172" s="25">
        <v>2010</v>
      </c>
      <c r="AX172" s="25" t="s">
        <v>773</v>
      </c>
      <c r="AY172" s="25" t="s">
        <v>1983</v>
      </c>
      <c r="AZ172" s="25" t="s">
        <v>751</v>
      </c>
      <c r="BA172" s="25" t="s">
        <v>851</v>
      </c>
      <c r="BB172" s="25" t="s">
        <v>859</v>
      </c>
      <c r="BC172" s="25" t="s">
        <v>751</v>
      </c>
      <c r="BD172" s="25" t="s">
        <v>751</v>
      </c>
      <c r="BE172" s="25"/>
      <c r="BF172" s="25">
        <v>3</v>
      </c>
      <c r="BG172" s="62">
        <v>3</v>
      </c>
      <c r="BH172" s="25" t="s">
        <v>2000</v>
      </c>
      <c r="BI172" s="75" t="s">
        <v>3950</v>
      </c>
      <c r="BJ172" s="75" t="s">
        <v>3951</v>
      </c>
      <c r="BK172" s="75" t="s">
        <v>3923</v>
      </c>
      <c r="BL172" s="221"/>
      <c r="BM172" s="15"/>
      <c r="BN172" s="15"/>
      <c r="BO172" s="15"/>
      <c r="BP172" s="15"/>
      <c r="BQ172" s="15"/>
      <c r="BR172" s="15"/>
    </row>
    <row r="173" spans="1:70" s="29" customFormat="1" ht="15" customHeight="1" x14ac:dyDescent="0.25">
      <c r="A173" s="25">
        <v>147</v>
      </c>
      <c r="B173" s="26"/>
      <c r="C173" s="190" t="s">
        <v>159</v>
      </c>
      <c r="D173" s="201">
        <v>2</v>
      </c>
      <c r="E173" s="64" t="s">
        <v>1243</v>
      </c>
      <c r="F173" s="64" t="s">
        <v>151</v>
      </c>
      <c r="G173" s="99" t="s">
        <v>847</v>
      </c>
      <c r="H173" s="104">
        <v>1</v>
      </c>
      <c r="I173" s="25">
        <v>1</v>
      </c>
      <c r="J173" s="71"/>
      <c r="K173" s="25">
        <v>1</v>
      </c>
      <c r="L173" s="25">
        <v>1</v>
      </c>
      <c r="M173" s="25">
        <v>11</v>
      </c>
      <c r="N173" s="25" t="s">
        <v>2980</v>
      </c>
      <c r="O173" s="71" t="s">
        <v>160</v>
      </c>
      <c r="P173" s="71" t="s">
        <v>20</v>
      </c>
      <c r="Q173" s="25" t="s">
        <v>848</v>
      </c>
      <c r="R173" s="25" t="s">
        <v>4121</v>
      </c>
      <c r="S173" s="25">
        <v>3</v>
      </c>
      <c r="T173" s="25" t="s">
        <v>849</v>
      </c>
      <c r="U173" s="25" t="s">
        <v>2</v>
      </c>
      <c r="V173" s="25">
        <v>4</v>
      </c>
      <c r="W173" s="25" t="s">
        <v>850</v>
      </c>
      <c r="X173" s="25">
        <v>2</v>
      </c>
      <c r="Y173" s="103"/>
      <c r="Z173" s="25"/>
      <c r="AA173" s="25">
        <v>23416</v>
      </c>
      <c r="AB173" s="25"/>
      <c r="AC173" s="25"/>
      <c r="AD173" s="104" t="s">
        <v>2119</v>
      </c>
      <c r="AE173" s="22"/>
      <c r="AF173" s="22"/>
      <c r="AG173" s="22">
        <f t="shared" si="5"/>
        <v>25027.935661305106</v>
      </c>
      <c r="AH173" s="22"/>
      <c r="AI173" s="22"/>
      <c r="AJ173" s="35"/>
      <c r="AK173" s="35"/>
      <c r="AL173" s="35">
        <f t="shared" si="6"/>
        <v>25027.935661305106</v>
      </c>
      <c r="AM173" s="35"/>
      <c r="AN173" s="35"/>
      <c r="AO173" s="24">
        <v>99.991666666666674</v>
      </c>
      <c r="AP173" s="27"/>
      <c r="AQ173" s="28">
        <v>1</v>
      </c>
      <c r="AR173" s="27">
        <v>2</v>
      </c>
      <c r="AS173" s="47">
        <v>1</v>
      </c>
      <c r="AT173" s="25">
        <v>3</v>
      </c>
      <c r="AU173" s="25" t="s">
        <v>860</v>
      </c>
      <c r="AV173" s="25" t="s">
        <v>853</v>
      </c>
      <c r="AW173" s="25">
        <v>2010</v>
      </c>
      <c r="AX173" s="25" t="s">
        <v>773</v>
      </c>
      <c r="AY173" s="25" t="s">
        <v>1982</v>
      </c>
      <c r="AZ173" s="25" t="s">
        <v>751</v>
      </c>
      <c r="BA173" s="25" t="s">
        <v>851</v>
      </c>
      <c r="BB173" s="25" t="s">
        <v>859</v>
      </c>
      <c r="BC173" s="25" t="s">
        <v>751</v>
      </c>
      <c r="BD173" s="25" t="s">
        <v>751</v>
      </c>
      <c r="BE173" s="25"/>
      <c r="BF173" s="25">
        <v>3</v>
      </c>
      <c r="BG173" s="62">
        <v>3</v>
      </c>
      <c r="BH173" s="25" t="s">
        <v>2000</v>
      </c>
      <c r="BI173" s="75" t="s">
        <v>3950</v>
      </c>
      <c r="BJ173" s="75" t="s">
        <v>3951</v>
      </c>
      <c r="BK173" s="75" t="s">
        <v>3923</v>
      </c>
      <c r="BL173" s="221"/>
      <c r="BM173" s="15"/>
      <c r="BN173" s="15"/>
      <c r="BO173" s="15"/>
      <c r="BP173" s="15"/>
      <c r="BQ173" s="15"/>
      <c r="BR173" s="15"/>
    </row>
    <row r="174" spans="1:70" s="29" customFormat="1" ht="15" customHeight="1" x14ac:dyDescent="0.25">
      <c r="A174" s="25">
        <v>148</v>
      </c>
      <c r="B174" s="26"/>
      <c r="C174" s="190" t="s">
        <v>159</v>
      </c>
      <c r="D174" s="201">
        <v>2</v>
      </c>
      <c r="E174" s="64" t="s">
        <v>1243</v>
      </c>
      <c r="F174" s="64" t="s">
        <v>151</v>
      </c>
      <c r="G174" s="99" t="s">
        <v>847</v>
      </c>
      <c r="H174" s="104">
        <v>1</v>
      </c>
      <c r="I174" s="25">
        <v>1</v>
      </c>
      <c r="J174" s="71"/>
      <c r="K174" s="25">
        <v>1</v>
      </c>
      <c r="L174" s="25">
        <v>1</v>
      </c>
      <c r="M174" s="25">
        <v>11</v>
      </c>
      <c r="N174" s="25" t="s">
        <v>2980</v>
      </c>
      <c r="O174" s="71" t="s">
        <v>160</v>
      </c>
      <c r="P174" s="71" t="s">
        <v>20</v>
      </c>
      <c r="Q174" s="25" t="s">
        <v>848</v>
      </c>
      <c r="R174" s="25" t="s">
        <v>4124</v>
      </c>
      <c r="S174" s="25">
        <v>3</v>
      </c>
      <c r="T174" s="25" t="s">
        <v>849</v>
      </c>
      <c r="U174" s="25" t="s">
        <v>2</v>
      </c>
      <c r="V174" s="25">
        <v>4</v>
      </c>
      <c r="W174" s="25" t="s">
        <v>850</v>
      </c>
      <c r="X174" s="25">
        <v>2</v>
      </c>
      <c r="Y174" s="103"/>
      <c r="Z174" s="25"/>
      <c r="AA174" s="25">
        <v>7000000</v>
      </c>
      <c r="AB174" s="25"/>
      <c r="AC174" s="25"/>
      <c r="AD174" s="25" t="s">
        <v>1971</v>
      </c>
      <c r="AE174" s="22"/>
      <c r="AF174" s="22"/>
      <c r="AG174" s="22">
        <f t="shared" si="5"/>
        <v>7481873.4894574545</v>
      </c>
      <c r="AH174" s="22"/>
      <c r="AI174" s="22"/>
      <c r="AJ174" s="35"/>
      <c r="AK174" s="35"/>
      <c r="AL174" s="35">
        <f>AG174/AS174</f>
        <v>360.58959417116267</v>
      </c>
      <c r="AM174" s="35"/>
      <c r="AN174" s="35"/>
      <c r="AO174" s="24">
        <v>99.991666666666674</v>
      </c>
      <c r="AP174" s="27"/>
      <c r="AQ174" s="28">
        <v>1</v>
      </c>
      <c r="AR174" s="27">
        <v>2</v>
      </c>
      <c r="AS174" s="28">
        <v>20749</v>
      </c>
      <c r="AT174" s="25">
        <v>3</v>
      </c>
      <c r="AU174" s="25" t="s">
        <v>4159</v>
      </c>
      <c r="AV174" s="25" t="s">
        <v>853</v>
      </c>
      <c r="AW174" s="25">
        <v>2010</v>
      </c>
      <c r="AX174" s="25" t="s">
        <v>773</v>
      </c>
      <c r="AY174" s="25" t="s">
        <v>1976</v>
      </c>
      <c r="AZ174" s="25" t="s">
        <v>751</v>
      </c>
      <c r="BA174" s="25" t="s">
        <v>851</v>
      </c>
      <c r="BB174" s="25" t="s">
        <v>854</v>
      </c>
      <c r="BC174" s="25" t="s">
        <v>751</v>
      </c>
      <c r="BD174" s="25" t="s">
        <v>751</v>
      </c>
      <c r="BE174" s="25"/>
      <c r="BF174" s="25">
        <v>3</v>
      </c>
      <c r="BG174" s="62">
        <v>3</v>
      </c>
      <c r="BH174" s="25" t="s">
        <v>2000</v>
      </c>
      <c r="BI174" s="75" t="s">
        <v>3950</v>
      </c>
      <c r="BJ174" s="75" t="s">
        <v>3951</v>
      </c>
      <c r="BK174" s="75" t="s">
        <v>3923</v>
      </c>
      <c r="BL174" s="221"/>
      <c r="BM174" s="15"/>
      <c r="BN174" s="15"/>
      <c r="BO174" s="15"/>
      <c r="BP174" s="15"/>
      <c r="BQ174" s="15"/>
      <c r="BR174" s="15"/>
    </row>
    <row r="175" spans="1:70" s="29" customFormat="1" ht="15" customHeight="1" x14ac:dyDescent="0.25">
      <c r="A175" s="25">
        <v>149</v>
      </c>
      <c r="B175" s="26"/>
      <c r="C175" s="190" t="s">
        <v>159</v>
      </c>
      <c r="D175" s="201">
        <v>2</v>
      </c>
      <c r="E175" s="64" t="s">
        <v>1243</v>
      </c>
      <c r="F175" s="64" t="s">
        <v>151</v>
      </c>
      <c r="G175" s="99" t="s">
        <v>847</v>
      </c>
      <c r="H175" s="104">
        <v>1</v>
      </c>
      <c r="I175" s="25">
        <v>1</v>
      </c>
      <c r="J175" s="71"/>
      <c r="K175" s="25">
        <v>1</v>
      </c>
      <c r="L175" s="25">
        <v>1</v>
      </c>
      <c r="M175" s="25">
        <v>11</v>
      </c>
      <c r="N175" s="25" t="s">
        <v>2980</v>
      </c>
      <c r="O175" s="71" t="s">
        <v>160</v>
      </c>
      <c r="P175" s="71" t="s">
        <v>20</v>
      </c>
      <c r="Q175" s="25" t="s">
        <v>848</v>
      </c>
      <c r="R175" s="25" t="s">
        <v>4124</v>
      </c>
      <c r="S175" s="25">
        <v>3</v>
      </c>
      <c r="T175" s="25" t="s">
        <v>849</v>
      </c>
      <c r="U175" s="25" t="s">
        <v>2</v>
      </c>
      <c r="V175" s="25">
        <v>4</v>
      </c>
      <c r="W175" s="25" t="s">
        <v>850</v>
      </c>
      <c r="X175" s="25">
        <v>2</v>
      </c>
      <c r="Y175" s="103"/>
      <c r="Z175" s="25"/>
      <c r="AA175" s="25">
        <v>202000000</v>
      </c>
      <c r="AB175" s="25"/>
      <c r="AC175" s="25"/>
      <c r="AD175" s="25" t="s">
        <v>1971</v>
      </c>
      <c r="AE175" s="22"/>
      <c r="AF175" s="22"/>
      <c r="AG175" s="22">
        <f t="shared" si="5"/>
        <v>215905492.12434366</v>
      </c>
      <c r="AH175" s="22"/>
      <c r="AI175" s="22"/>
      <c r="AJ175" s="35"/>
      <c r="AK175" s="35"/>
      <c r="AL175" s="35">
        <f>AG175/AS175</f>
        <v>10405.585431796408</v>
      </c>
      <c r="AM175" s="35"/>
      <c r="AN175" s="35"/>
      <c r="AO175" s="24">
        <v>99.991666666666674</v>
      </c>
      <c r="AP175" s="27"/>
      <c r="AQ175" s="28">
        <v>1</v>
      </c>
      <c r="AR175" s="27">
        <v>2</v>
      </c>
      <c r="AS175" s="28">
        <v>20749</v>
      </c>
      <c r="AT175" s="25">
        <v>3</v>
      </c>
      <c r="AU175" s="25" t="s">
        <v>4159</v>
      </c>
      <c r="AV175" s="25" t="s">
        <v>853</v>
      </c>
      <c r="AW175" s="25">
        <v>2010</v>
      </c>
      <c r="AX175" s="25" t="s">
        <v>773</v>
      </c>
      <c r="AY175" s="25" t="s">
        <v>1977</v>
      </c>
      <c r="AZ175" s="25" t="s">
        <v>751</v>
      </c>
      <c r="BA175" s="25" t="s">
        <v>851</v>
      </c>
      <c r="BB175" s="25" t="s">
        <v>854</v>
      </c>
      <c r="BC175" s="25" t="s">
        <v>751</v>
      </c>
      <c r="BD175" s="25" t="s">
        <v>751</v>
      </c>
      <c r="BE175" s="25"/>
      <c r="BF175" s="25">
        <v>3</v>
      </c>
      <c r="BG175" s="62">
        <v>3</v>
      </c>
      <c r="BH175" s="25" t="s">
        <v>2000</v>
      </c>
      <c r="BI175" s="75" t="s">
        <v>3950</v>
      </c>
      <c r="BJ175" s="75" t="s">
        <v>3951</v>
      </c>
      <c r="BK175" s="75" t="s">
        <v>3923</v>
      </c>
      <c r="BL175" s="221"/>
      <c r="BM175" s="15"/>
      <c r="BN175" s="15"/>
      <c r="BO175" s="15"/>
      <c r="BP175" s="15"/>
      <c r="BQ175" s="15"/>
      <c r="BR175" s="15"/>
    </row>
    <row r="176" spans="1:70" s="29" customFormat="1" ht="15" customHeight="1" x14ac:dyDescent="0.25">
      <c r="A176" s="25">
        <v>150</v>
      </c>
      <c r="B176" s="26"/>
      <c r="C176" s="190" t="s">
        <v>159</v>
      </c>
      <c r="D176" s="201">
        <v>2</v>
      </c>
      <c r="E176" s="64" t="s">
        <v>1243</v>
      </c>
      <c r="F176" s="64" t="s">
        <v>151</v>
      </c>
      <c r="G176" s="99" t="s">
        <v>847</v>
      </c>
      <c r="H176" s="104">
        <v>1</v>
      </c>
      <c r="I176" s="25">
        <v>1</v>
      </c>
      <c r="J176" s="71"/>
      <c r="K176" s="25">
        <v>1</v>
      </c>
      <c r="L176" s="25">
        <v>1</v>
      </c>
      <c r="M176" s="25">
        <v>11</v>
      </c>
      <c r="N176" s="25" t="s">
        <v>2980</v>
      </c>
      <c r="O176" s="71" t="s">
        <v>160</v>
      </c>
      <c r="P176" s="71" t="s">
        <v>20</v>
      </c>
      <c r="Q176" s="25" t="s">
        <v>848</v>
      </c>
      <c r="R176" s="25" t="s">
        <v>4124</v>
      </c>
      <c r="S176" s="25">
        <v>3</v>
      </c>
      <c r="T176" s="25" t="s">
        <v>849</v>
      </c>
      <c r="U176" s="25" t="s">
        <v>2</v>
      </c>
      <c r="V176" s="25">
        <v>4</v>
      </c>
      <c r="W176" s="25" t="s">
        <v>850</v>
      </c>
      <c r="X176" s="25">
        <v>2</v>
      </c>
      <c r="Y176" s="103"/>
      <c r="Z176" s="25"/>
      <c r="AA176" s="25">
        <v>656000000</v>
      </c>
      <c r="AB176" s="25"/>
      <c r="AC176" s="25"/>
      <c r="AD176" s="25" t="s">
        <v>1971</v>
      </c>
      <c r="AE176" s="22"/>
      <c r="AF176" s="22"/>
      <c r="AG176" s="22">
        <f t="shared" si="5"/>
        <v>701158429.86915565</v>
      </c>
      <c r="AH176" s="22"/>
      <c r="AI176" s="22"/>
      <c r="AJ176" s="35"/>
      <c r="AK176" s="35"/>
      <c r="AL176" s="35">
        <f>AG176/AS176</f>
        <v>33792.396253754669</v>
      </c>
      <c r="AM176" s="35"/>
      <c r="AN176" s="35"/>
      <c r="AO176" s="24">
        <v>99.991666666666674</v>
      </c>
      <c r="AP176" s="27"/>
      <c r="AQ176" s="28">
        <v>1</v>
      </c>
      <c r="AR176" s="27">
        <v>2</v>
      </c>
      <c r="AS176" s="28">
        <v>20749</v>
      </c>
      <c r="AT176" s="25">
        <v>3</v>
      </c>
      <c r="AU176" s="25" t="s">
        <v>4159</v>
      </c>
      <c r="AV176" s="25" t="s">
        <v>853</v>
      </c>
      <c r="AW176" s="25">
        <v>2010</v>
      </c>
      <c r="AX176" s="25" t="s">
        <v>773</v>
      </c>
      <c r="AY176" s="25" t="s">
        <v>1978</v>
      </c>
      <c r="AZ176" s="25" t="s">
        <v>751</v>
      </c>
      <c r="BA176" s="25" t="s">
        <v>851</v>
      </c>
      <c r="BB176" s="25" t="s">
        <v>854</v>
      </c>
      <c r="BC176" s="25" t="s">
        <v>751</v>
      </c>
      <c r="BD176" s="25" t="s">
        <v>751</v>
      </c>
      <c r="BE176" s="25"/>
      <c r="BF176" s="25">
        <v>3</v>
      </c>
      <c r="BG176" s="62">
        <v>3</v>
      </c>
      <c r="BH176" s="25" t="s">
        <v>2000</v>
      </c>
      <c r="BI176" s="75" t="s">
        <v>3950</v>
      </c>
      <c r="BJ176" s="75" t="s">
        <v>3951</v>
      </c>
      <c r="BK176" s="75" t="s">
        <v>3923</v>
      </c>
      <c r="BL176" s="221"/>
      <c r="BM176" s="15"/>
      <c r="BN176" s="15"/>
      <c r="BO176" s="15"/>
      <c r="BP176" s="15"/>
      <c r="BQ176" s="15"/>
      <c r="BR176" s="15"/>
    </row>
    <row r="177" spans="1:70" s="49" customFormat="1" ht="15" customHeight="1" x14ac:dyDescent="0.25">
      <c r="A177" s="25">
        <v>152</v>
      </c>
      <c r="B177" s="26"/>
      <c r="C177" s="190" t="s">
        <v>159</v>
      </c>
      <c r="D177" s="201">
        <v>2</v>
      </c>
      <c r="E177" s="64" t="s">
        <v>1243</v>
      </c>
      <c r="F177" s="64" t="s">
        <v>151</v>
      </c>
      <c r="G177" s="99" t="s">
        <v>847</v>
      </c>
      <c r="H177" s="104">
        <v>1</v>
      </c>
      <c r="I177" s="25">
        <v>1</v>
      </c>
      <c r="J177" s="71"/>
      <c r="K177" s="25">
        <v>1</v>
      </c>
      <c r="L177" s="25">
        <v>1</v>
      </c>
      <c r="M177" s="25">
        <v>11</v>
      </c>
      <c r="N177" s="25" t="s">
        <v>2980</v>
      </c>
      <c r="O177" s="71" t="s">
        <v>160</v>
      </c>
      <c r="P177" s="71" t="s">
        <v>20</v>
      </c>
      <c r="Q177" s="25" t="s">
        <v>848</v>
      </c>
      <c r="R177" s="25" t="s">
        <v>4124</v>
      </c>
      <c r="S177" s="25">
        <v>3</v>
      </c>
      <c r="T177" s="25" t="s">
        <v>849</v>
      </c>
      <c r="U177" s="25" t="s">
        <v>2</v>
      </c>
      <c r="V177" s="25">
        <v>4</v>
      </c>
      <c r="W177" s="25" t="s">
        <v>850</v>
      </c>
      <c r="X177" s="25">
        <v>2</v>
      </c>
      <c r="Y177" s="103"/>
      <c r="Z177" s="25"/>
      <c r="AA177" s="25">
        <v>3.8</v>
      </c>
      <c r="AB177" s="25"/>
      <c r="AC177" s="25"/>
      <c r="AD177" s="25" t="s">
        <v>857</v>
      </c>
      <c r="AE177" s="22"/>
      <c r="AF177" s="22"/>
      <c r="AG177" s="22">
        <f t="shared" si="5"/>
        <v>4.0615884657054746</v>
      </c>
      <c r="AH177" s="22"/>
      <c r="AI177" s="22"/>
      <c r="AJ177" s="23"/>
      <c r="AK177" s="23"/>
      <c r="AL177" s="23"/>
      <c r="AM177" s="23"/>
      <c r="AN177" s="23"/>
      <c r="AO177" s="24">
        <v>99.991666666666674</v>
      </c>
      <c r="AP177" s="27"/>
      <c r="AQ177" s="28">
        <v>1</v>
      </c>
      <c r="AR177" s="28">
        <v>6</v>
      </c>
      <c r="AS177" s="28" t="s">
        <v>751</v>
      </c>
      <c r="AT177" s="25">
        <v>3</v>
      </c>
      <c r="AU177" s="25" t="s">
        <v>858</v>
      </c>
      <c r="AV177" s="25" t="s">
        <v>853</v>
      </c>
      <c r="AW177" s="25">
        <v>2010</v>
      </c>
      <c r="AX177" s="25" t="s">
        <v>773</v>
      </c>
      <c r="AY177" s="25" t="s">
        <v>1972</v>
      </c>
      <c r="AZ177" s="25" t="s">
        <v>751</v>
      </c>
      <c r="BA177" s="25" t="s">
        <v>851</v>
      </c>
      <c r="BB177" s="25" t="s">
        <v>852</v>
      </c>
      <c r="BC177" s="25" t="s">
        <v>751</v>
      </c>
      <c r="BD177" s="25" t="s">
        <v>751</v>
      </c>
      <c r="BE177" s="25"/>
      <c r="BF177" s="25">
        <v>3</v>
      </c>
      <c r="BG177" s="62">
        <v>3</v>
      </c>
      <c r="BH177" s="25" t="s">
        <v>2000</v>
      </c>
      <c r="BI177" s="75" t="s">
        <v>3950</v>
      </c>
      <c r="BJ177" s="75" t="s">
        <v>3952</v>
      </c>
      <c r="BK177" s="75" t="s">
        <v>3953</v>
      </c>
      <c r="BL177" s="221"/>
      <c r="BM177" s="15"/>
      <c r="BN177" s="15"/>
      <c r="BO177" s="15"/>
      <c r="BP177" s="15"/>
      <c r="BQ177" s="15"/>
      <c r="BR177" s="15"/>
    </row>
    <row r="178" spans="1:70" s="29" customFormat="1" ht="15" customHeight="1" x14ac:dyDescent="0.25">
      <c r="A178" s="25">
        <v>153</v>
      </c>
      <c r="B178" s="26"/>
      <c r="C178" s="190" t="s">
        <v>159</v>
      </c>
      <c r="D178" s="201">
        <v>2</v>
      </c>
      <c r="E178" s="64" t="s">
        <v>1243</v>
      </c>
      <c r="F178" s="64" t="s">
        <v>151</v>
      </c>
      <c r="G178" s="99" t="s">
        <v>847</v>
      </c>
      <c r="H178" s="104">
        <v>1</v>
      </c>
      <c r="I178" s="25">
        <v>1</v>
      </c>
      <c r="J178" s="71"/>
      <c r="K178" s="25">
        <v>1</v>
      </c>
      <c r="L178" s="25">
        <v>1</v>
      </c>
      <c r="M178" s="25">
        <v>11</v>
      </c>
      <c r="N178" s="25" t="s">
        <v>2980</v>
      </c>
      <c r="O178" s="71" t="s">
        <v>160</v>
      </c>
      <c r="P178" s="71" t="s">
        <v>20</v>
      </c>
      <c r="Q178" s="25" t="s">
        <v>848</v>
      </c>
      <c r="R178" s="25" t="s">
        <v>4124</v>
      </c>
      <c r="S178" s="25">
        <v>3</v>
      </c>
      <c r="T178" s="25" t="s">
        <v>849</v>
      </c>
      <c r="U178" s="25" t="s">
        <v>2</v>
      </c>
      <c r="V178" s="25">
        <v>4</v>
      </c>
      <c r="W178" s="25" t="s">
        <v>850</v>
      </c>
      <c r="X178" s="25">
        <v>2</v>
      </c>
      <c r="Y178" s="103"/>
      <c r="Z178" s="25"/>
      <c r="AA178" s="25">
        <v>37.1</v>
      </c>
      <c r="AB178" s="25"/>
      <c r="AC178" s="25"/>
      <c r="AD178" s="25" t="s">
        <v>857</v>
      </c>
      <c r="AE178" s="22"/>
      <c r="AF178" s="22"/>
      <c r="AG178" s="22">
        <f t="shared" si="5"/>
        <v>39.653929494124512</v>
      </c>
      <c r="AH178" s="22"/>
      <c r="AI178" s="22"/>
      <c r="AJ178" s="23"/>
      <c r="AK178" s="23"/>
      <c r="AL178" s="23"/>
      <c r="AM178" s="23"/>
      <c r="AN178" s="23"/>
      <c r="AO178" s="24">
        <v>99.991666666666674</v>
      </c>
      <c r="AP178" s="27"/>
      <c r="AQ178" s="28">
        <v>1</v>
      </c>
      <c r="AR178" s="28">
        <v>6</v>
      </c>
      <c r="AS178" s="28" t="s">
        <v>751</v>
      </c>
      <c r="AT178" s="25">
        <v>3</v>
      </c>
      <c r="AU178" s="25" t="s">
        <v>858</v>
      </c>
      <c r="AV178" s="25" t="s">
        <v>853</v>
      </c>
      <c r="AW178" s="25">
        <v>2010</v>
      </c>
      <c r="AX178" s="25" t="s">
        <v>773</v>
      </c>
      <c r="AY178" s="25" t="s">
        <v>1973</v>
      </c>
      <c r="AZ178" s="25" t="s">
        <v>751</v>
      </c>
      <c r="BA178" s="25" t="s">
        <v>851</v>
      </c>
      <c r="BB178" s="25" t="s">
        <v>852</v>
      </c>
      <c r="BC178" s="25" t="s">
        <v>751</v>
      </c>
      <c r="BD178" s="25" t="s">
        <v>751</v>
      </c>
      <c r="BE178" s="25"/>
      <c r="BF178" s="25">
        <v>3</v>
      </c>
      <c r="BG178" s="62">
        <v>3</v>
      </c>
      <c r="BH178" s="25" t="s">
        <v>2000</v>
      </c>
      <c r="BI178" s="75" t="s">
        <v>3950</v>
      </c>
      <c r="BJ178" s="75" t="s">
        <v>3952</v>
      </c>
      <c r="BK178" s="75" t="s">
        <v>3953</v>
      </c>
      <c r="BL178" s="213"/>
      <c r="BM178" s="15"/>
      <c r="BN178" s="15"/>
      <c r="BO178" s="15"/>
      <c r="BP178" s="15"/>
      <c r="BQ178" s="15"/>
      <c r="BR178" s="15"/>
    </row>
    <row r="179" spans="1:70" s="29" customFormat="1" ht="15" customHeight="1" x14ac:dyDescent="0.25">
      <c r="A179" s="25">
        <v>154</v>
      </c>
      <c r="B179" s="26"/>
      <c r="C179" s="190" t="s">
        <v>159</v>
      </c>
      <c r="D179" s="201">
        <v>2</v>
      </c>
      <c r="E179" s="64" t="s">
        <v>1243</v>
      </c>
      <c r="F179" s="64" t="s">
        <v>151</v>
      </c>
      <c r="G179" s="99" t="s">
        <v>847</v>
      </c>
      <c r="H179" s="104">
        <v>1</v>
      </c>
      <c r="I179" s="25">
        <v>1</v>
      </c>
      <c r="J179" s="71"/>
      <c r="K179" s="25">
        <v>1</v>
      </c>
      <c r="L179" s="25">
        <v>1</v>
      </c>
      <c r="M179" s="25">
        <v>11</v>
      </c>
      <c r="N179" s="25" t="s">
        <v>2980</v>
      </c>
      <c r="O179" s="71" t="s">
        <v>160</v>
      </c>
      <c r="P179" s="71" t="s">
        <v>20</v>
      </c>
      <c r="Q179" s="25" t="s">
        <v>848</v>
      </c>
      <c r="R179" s="25" t="s">
        <v>4124</v>
      </c>
      <c r="S179" s="25">
        <v>3</v>
      </c>
      <c r="T179" s="25" t="s">
        <v>849</v>
      </c>
      <c r="U179" s="25" t="s">
        <v>2</v>
      </c>
      <c r="V179" s="25">
        <v>4</v>
      </c>
      <c r="W179" s="25" t="s">
        <v>850</v>
      </c>
      <c r="X179" s="25">
        <v>2</v>
      </c>
      <c r="Y179" s="103"/>
      <c r="Z179" s="25"/>
      <c r="AA179" s="25">
        <v>59.6</v>
      </c>
      <c r="AB179" s="25"/>
      <c r="AC179" s="25"/>
      <c r="AD179" s="25" t="s">
        <v>857</v>
      </c>
      <c r="AE179" s="22"/>
      <c r="AF179" s="22"/>
      <c r="AG179" s="22">
        <f t="shared" si="5"/>
        <v>63.702808567380607</v>
      </c>
      <c r="AH179" s="22"/>
      <c r="AI179" s="22"/>
      <c r="AJ179" s="23"/>
      <c r="AK179" s="23"/>
      <c r="AL179" s="23"/>
      <c r="AM179" s="23"/>
      <c r="AN179" s="23"/>
      <c r="AO179" s="24">
        <v>99.991666666666674</v>
      </c>
      <c r="AP179" s="27"/>
      <c r="AQ179" s="28">
        <v>1</v>
      </c>
      <c r="AR179" s="28">
        <v>6</v>
      </c>
      <c r="AS179" s="28" t="s">
        <v>751</v>
      </c>
      <c r="AT179" s="25">
        <v>3</v>
      </c>
      <c r="AU179" s="25" t="s">
        <v>858</v>
      </c>
      <c r="AV179" s="25" t="s">
        <v>853</v>
      </c>
      <c r="AW179" s="25">
        <v>2010</v>
      </c>
      <c r="AX179" s="25" t="s">
        <v>773</v>
      </c>
      <c r="AY179" s="25" t="s">
        <v>1974</v>
      </c>
      <c r="AZ179" s="25" t="s">
        <v>751</v>
      </c>
      <c r="BA179" s="25" t="s">
        <v>851</v>
      </c>
      <c r="BB179" s="25" t="s">
        <v>852</v>
      </c>
      <c r="BC179" s="25" t="s">
        <v>751</v>
      </c>
      <c r="BD179" s="25" t="s">
        <v>751</v>
      </c>
      <c r="BE179" s="25"/>
      <c r="BF179" s="25">
        <v>3</v>
      </c>
      <c r="BG179" s="62">
        <v>3</v>
      </c>
      <c r="BH179" s="25" t="s">
        <v>2000</v>
      </c>
      <c r="BI179" s="75" t="s">
        <v>3950</v>
      </c>
      <c r="BJ179" s="75" t="s">
        <v>3952</v>
      </c>
      <c r="BK179" s="75" t="s">
        <v>3953</v>
      </c>
      <c r="BL179" s="221"/>
      <c r="BM179" s="15"/>
      <c r="BN179" s="15"/>
      <c r="BO179" s="15"/>
      <c r="BP179" s="15"/>
      <c r="BQ179" s="15"/>
      <c r="BR179" s="15"/>
    </row>
    <row r="180" spans="1:70" s="29" customFormat="1" ht="15" customHeight="1" x14ac:dyDescent="0.25">
      <c r="A180" s="25">
        <v>155</v>
      </c>
      <c r="B180" s="26"/>
      <c r="C180" s="190" t="s">
        <v>159</v>
      </c>
      <c r="D180" s="201">
        <v>2</v>
      </c>
      <c r="E180" s="64" t="s">
        <v>1243</v>
      </c>
      <c r="F180" s="64" t="s">
        <v>151</v>
      </c>
      <c r="G180" s="99" t="s">
        <v>847</v>
      </c>
      <c r="H180" s="104">
        <v>1</v>
      </c>
      <c r="I180" s="25">
        <v>1</v>
      </c>
      <c r="J180" s="71"/>
      <c r="K180" s="25">
        <v>1</v>
      </c>
      <c r="L180" s="25">
        <v>1</v>
      </c>
      <c r="M180" s="25">
        <v>11</v>
      </c>
      <c r="N180" s="25" t="s">
        <v>2980</v>
      </c>
      <c r="O180" s="71" t="s">
        <v>160</v>
      </c>
      <c r="P180" s="71" t="s">
        <v>20</v>
      </c>
      <c r="Q180" s="25" t="s">
        <v>848</v>
      </c>
      <c r="R180" s="25" t="s">
        <v>4124</v>
      </c>
      <c r="S180" s="25">
        <v>3</v>
      </c>
      <c r="T180" s="25" t="s">
        <v>849</v>
      </c>
      <c r="U180" s="25" t="s">
        <v>2</v>
      </c>
      <c r="V180" s="25">
        <v>4</v>
      </c>
      <c r="W180" s="25" t="s">
        <v>850</v>
      </c>
      <c r="X180" s="25">
        <v>2</v>
      </c>
      <c r="Y180" s="103"/>
      <c r="Z180" s="25"/>
      <c r="AA180" s="25">
        <v>125.2</v>
      </c>
      <c r="AB180" s="25"/>
      <c r="AC180" s="25"/>
      <c r="AD180" s="25" t="s">
        <v>857</v>
      </c>
      <c r="AE180" s="22"/>
      <c r="AF180" s="22"/>
      <c r="AG180" s="22">
        <f t="shared" si="5"/>
        <v>133.8186515542962</v>
      </c>
      <c r="AH180" s="22"/>
      <c r="AI180" s="22"/>
      <c r="AJ180" s="23"/>
      <c r="AK180" s="23"/>
      <c r="AL180" s="23"/>
      <c r="AM180" s="23"/>
      <c r="AN180" s="23"/>
      <c r="AO180" s="24">
        <v>99.991666666666674</v>
      </c>
      <c r="AP180" s="27"/>
      <c r="AQ180" s="28">
        <v>1</v>
      </c>
      <c r="AR180" s="28">
        <v>6</v>
      </c>
      <c r="AS180" s="28" t="s">
        <v>751</v>
      </c>
      <c r="AT180" s="25">
        <v>3</v>
      </c>
      <c r="AU180" s="25" t="s">
        <v>858</v>
      </c>
      <c r="AV180" s="25" t="s">
        <v>853</v>
      </c>
      <c r="AW180" s="25">
        <v>2010</v>
      </c>
      <c r="AX180" s="25" t="s">
        <v>773</v>
      </c>
      <c r="AY180" s="25" t="s">
        <v>1975</v>
      </c>
      <c r="AZ180" s="25" t="s">
        <v>751</v>
      </c>
      <c r="BA180" s="25" t="s">
        <v>851</v>
      </c>
      <c r="BB180" s="25" t="s">
        <v>852</v>
      </c>
      <c r="BC180" s="25" t="s">
        <v>751</v>
      </c>
      <c r="BD180" s="25" t="s">
        <v>751</v>
      </c>
      <c r="BE180" s="25"/>
      <c r="BF180" s="25">
        <v>3</v>
      </c>
      <c r="BG180" s="62">
        <v>3</v>
      </c>
      <c r="BH180" s="25" t="s">
        <v>2000</v>
      </c>
      <c r="BI180" s="75" t="s">
        <v>3950</v>
      </c>
      <c r="BJ180" s="75" t="s">
        <v>3952</v>
      </c>
      <c r="BK180" s="75" t="s">
        <v>3953</v>
      </c>
      <c r="BL180" s="221"/>
      <c r="BM180" s="15"/>
      <c r="BN180" s="15"/>
      <c r="BO180" s="15"/>
      <c r="BP180" s="15"/>
      <c r="BQ180" s="15"/>
      <c r="BR180" s="15"/>
    </row>
    <row r="181" spans="1:70" s="29" customFormat="1" ht="15" customHeight="1" x14ac:dyDescent="0.25">
      <c r="A181" s="25">
        <v>156</v>
      </c>
      <c r="B181" s="26"/>
      <c r="C181" s="190" t="s">
        <v>159</v>
      </c>
      <c r="D181" s="201">
        <v>2</v>
      </c>
      <c r="E181" s="64" t="s">
        <v>1243</v>
      </c>
      <c r="F181" s="64" t="s">
        <v>151</v>
      </c>
      <c r="G181" s="99" t="s">
        <v>847</v>
      </c>
      <c r="H181" s="104">
        <v>1</v>
      </c>
      <c r="I181" s="25">
        <v>1</v>
      </c>
      <c r="J181" s="71"/>
      <c r="K181" s="25">
        <v>1</v>
      </c>
      <c r="L181" s="25">
        <v>1</v>
      </c>
      <c r="M181" s="25">
        <v>11</v>
      </c>
      <c r="N181" s="25" t="s">
        <v>2980</v>
      </c>
      <c r="O181" s="71" t="s">
        <v>160</v>
      </c>
      <c r="P181" s="71" t="s">
        <v>20</v>
      </c>
      <c r="Q181" s="25" t="s">
        <v>848</v>
      </c>
      <c r="R181" s="25" t="s">
        <v>4124</v>
      </c>
      <c r="S181" s="25">
        <v>3</v>
      </c>
      <c r="T181" s="25" t="s">
        <v>849</v>
      </c>
      <c r="U181" s="25" t="s">
        <v>2</v>
      </c>
      <c r="V181" s="25">
        <v>4</v>
      </c>
      <c r="W181" s="25" t="s">
        <v>850</v>
      </c>
      <c r="X181" s="25">
        <v>2</v>
      </c>
      <c r="Y181" s="103"/>
      <c r="Z181" s="25"/>
      <c r="AA181" s="25">
        <v>3.5</v>
      </c>
      <c r="AB181" s="25"/>
      <c r="AC181" s="25"/>
      <c r="AD181" s="25" t="s">
        <v>857</v>
      </c>
      <c r="AE181" s="22"/>
      <c r="AF181" s="22"/>
      <c r="AG181" s="22">
        <f t="shared" si="5"/>
        <v>3.7409367447287272</v>
      </c>
      <c r="AH181" s="22"/>
      <c r="AI181" s="22"/>
      <c r="AJ181" s="23"/>
      <c r="AK181" s="23"/>
      <c r="AL181" s="23"/>
      <c r="AM181" s="23"/>
      <c r="AN181" s="23"/>
      <c r="AO181" s="24">
        <v>99.991666666666674</v>
      </c>
      <c r="AP181" s="27"/>
      <c r="AQ181" s="28">
        <v>1</v>
      </c>
      <c r="AR181" s="28">
        <v>6</v>
      </c>
      <c r="AS181" s="28" t="s">
        <v>751</v>
      </c>
      <c r="AT181" s="25">
        <v>3</v>
      </c>
      <c r="AU181" s="25" t="s">
        <v>858</v>
      </c>
      <c r="AV181" s="25" t="s">
        <v>853</v>
      </c>
      <c r="AW181" s="25">
        <v>2010</v>
      </c>
      <c r="AX181" s="25" t="s">
        <v>773</v>
      </c>
      <c r="AY181" s="25" t="s">
        <v>1976</v>
      </c>
      <c r="AZ181" s="25" t="s">
        <v>751</v>
      </c>
      <c r="BA181" s="25" t="s">
        <v>851</v>
      </c>
      <c r="BB181" s="25" t="s">
        <v>854</v>
      </c>
      <c r="BC181" s="25" t="s">
        <v>751</v>
      </c>
      <c r="BD181" s="25" t="s">
        <v>751</v>
      </c>
      <c r="BE181" s="25"/>
      <c r="BF181" s="25">
        <v>3</v>
      </c>
      <c r="BG181" s="62">
        <v>3</v>
      </c>
      <c r="BH181" s="25" t="s">
        <v>2000</v>
      </c>
      <c r="BI181" s="75" t="s">
        <v>3950</v>
      </c>
      <c r="BJ181" s="75" t="s">
        <v>3952</v>
      </c>
      <c r="BK181" s="75" t="s">
        <v>3953</v>
      </c>
      <c r="BL181" s="221"/>
      <c r="BM181" s="15"/>
      <c r="BN181" s="15"/>
      <c r="BO181" s="15"/>
      <c r="BP181" s="15"/>
      <c r="BQ181" s="15"/>
      <c r="BR181" s="15"/>
    </row>
    <row r="182" spans="1:70" s="29" customFormat="1" ht="15" customHeight="1" x14ac:dyDescent="0.25">
      <c r="A182" s="25">
        <v>157</v>
      </c>
      <c r="B182" s="26"/>
      <c r="C182" s="190" t="s">
        <v>159</v>
      </c>
      <c r="D182" s="201">
        <v>2</v>
      </c>
      <c r="E182" s="64" t="s">
        <v>1243</v>
      </c>
      <c r="F182" s="64" t="s">
        <v>151</v>
      </c>
      <c r="G182" s="99" t="s">
        <v>847</v>
      </c>
      <c r="H182" s="104">
        <v>1</v>
      </c>
      <c r="I182" s="25">
        <v>1</v>
      </c>
      <c r="J182" s="71"/>
      <c r="K182" s="25">
        <v>1</v>
      </c>
      <c r="L182" s="25">
        <v>1</v>
      </c>
      <c r="M182" s="25">
        <v>11</v>
      </c>
      <c r="N182" s="25" t="s">
        <v>2980</v>
      </c>
      <c r="O182" s="71" t="s">
        <v>160</v>
      </c>
      <c r="P182" s="71" t="s">
        <v>20</v>
      </c>
      <c r="Q182" s="25" t="s">
        <v>848</v>
      </c>
      <c r="R182" s="25" t="s">
        <v>4124</v>
      </c>
      <c r="S182" s="25">
        <v>3</v>
      </c>
      <c r="T182" s="25" t="s">
        <v>849</v>
      </c>
      <c r="U182" s="25" t="s">
        <v>2</v>
      </c>
      <c r="V182" s="25">
        <v>4</v>
      </c>
      <c r="W182" s="25" t="s">
        <v>850</v>
      </c>
      <c r="X182" s="25">
        <v>2</v>
      </c>
      <c r="Y182" s="103"/>
      <c r="Z182" s="25"/>
      <c r="AA182" s="25">
        <v>36.5</v>
      </c>
      <c r="AB182" s="25"/>
      <c r="AC182" s="25"/>
      <c r="AD182" s="25" t="s">
        <v>857</v>
      </c>
      <c r="AE182" s="22"/>
      <c r="AF182" s="22"/>
      <c r="AG182" s="22">
        <f t="shared" si="5"/>
        <v>39.012626052171008</v>
      </c>
      <c r="AH182" s="22"/>
      <c r="AI182" s="22"/>
      <c r="AJ182" s="23"/>
      <c r="AK182" s="23"/>
      <c r="AL182" s="23"/>
      <c r="AM182" s="23"/>
      <c r="AN182" s="23"/>
      <c r="AO182" s="24">
        <v>99.991666666666674</v>
      </c>
      <c r="AP182" s="27"/>
      <c r="AQ182" s="28">
        <v>1</v>
      </c>
      <c r="AR182" s="28">
        <v>6</v>
      </c>
      <c r="AS182" s="28" t="s">
        <v>751</v>
      </c>
      <c r="AT182" s="25">
        <v>3</v>
      </c>
      <c r="AU182" s="25" t="s">
        <v>858</v>
      </c>
      <c r="AV182" s="25" t="s">
        <v>853</v>
      </c>
      <c r="AW182" s="25">
        <v>2010</v>
      </c>
      <c r="AX182" s="25" t="s">
        <v>773</v>
      </c>
      <c r="AY182" s="25" t="s">
        <v>1977</v>
      </c>
      <c r="AZ182" s="25" t="s">
        <v>751</v>
      </c>
      <c r="BA182" s="25" t="s">
        <v>851</v>
      </c>
      <c r="BB182" s="25" t="s">
        <v>854</v>
      </c>
      <c r="BC182" s="25" t="s">
        <v>751</v>
      </c>
      <c r="BD182" s="25" t="s">
        <v>751</v>
      </c>
      <c r="BE182" s="25"/>
      <c r="BF182" s="25">
        <v>3</v>
      </c>
      <c r="BG182" s="62">
        <v>3</v>
      </c>
      <c r="BH182" s="25" t="s">
        <v>2000</v>
      </c>
      <c r="BI182" s="75" t="s">
        <v>3950</v>
      </c>
      <c r="BJ182" s="75" t="s">
        <v>3952</v>
      </c>
      <c r="BK182" s="75" t="s">
        <v>3953</v>
      </c>
      <c r="BL182" s="221"/>
      <c r="BM182" s="15"/>
      <c r="BN182" s="15"/>
      <c r="BO182" s="15"/>
      <c r="BP182" s="15"/>
      <c r="BQ182" s="15"/>
      <c r="BR182" s="15"/>
    </row>
    <row r="183" spans="1:70" s="29" customFormat="1" ht="15" customHeight="1" x14ac:dyDescent="0.25">
      <c r="A183" s="25">
        <v>158</v>
      </c>
      <c r="B183" s="26"/>
      <c r="C183" s="190" t="s">
        <v>159</v>
      </c>
      <c r="D183" s="201">
        <v>2</v>
      </c>
      <c r="E183" s="64" t="s">
        <v>1243</v>
      </c>
      <c r="F183" s="64" t="s">
        <v>151</v>
      </c>
      <c r="G183" s="99" t="s">
        <v>847</v>
      </c>
      <c r="H183" s="104">
        <v>1</v>
      </c>
      <c r="I183" s="25">
        <v>1</v>
      </c>
      <c r="J183" s="71"/>
      <c r="K183" s="25">
        <v>1</v>
      </c>
      <c r="L183" s="25">
        <v>1</v>
      </c>
      <c r="M183" s="25">
        <v>11</v>
      </c>
      <c r="N183" s="25" t="s">
        <v>2980</v>
      </c>
      <c r="O183" s="71" t="s">
        <v>160</v>
      </c>
      <c r="P183" s="71" t="s">
        <v>20</v>
      </c>
      <c r="Q183" s="25" t="s">
        <v>848</v>
      </c>
      <c r="R183" s="25" t="s">
        <v>4124</v>
      </c>
      <c r="S183" s="25">
        <v>3</v>
      </c>
      <c r="T183" s="25" t="s">
        <v>849</v>
      </c>
      <c r="U183" s="25" t="s">
        <v>2</v>
      </c>
      <c r="V183" s="25">
        <v>4</v>
      </c>
      <c r="W183" s="25" t="s">
        <v>850</v>
      </c>
      <c r="X183" s="25">
        <v>2</v>
      </c>
      <c r="Y183" s="103"/>
      <c r="Z183" s="25"/>
      <c r="AA183" s="25">
        <v>58.6</v>
      </c>
      <c r="AB183" s="25"/>
      <c r="AC183" s="25"/>
      <c r="AD183" s="25" t="s">
        <v>857</v>
      </c>
      <c r="AE183" s="22"/>
      <c r="AF183" s="22"/>
      <c r="AG183" s="22">
        <f t="shared" si="5"/>
        <v>62.633969497458118</v>
      </c>
      <c r="AH183" s="22"/>
      <c r="AI183" s="22"/>
      <c r="AJ183" s="23"/>
      <c r="AK183" s="23"/>
      <c r="AL183" s="23"/>
      <c r="AM183" s="23"/>
      <c r="AN183" s="23"/>
      <c r="AO183" s="24">
        <v>99.991666666666674</v>
      </c>
      <c r="AP183" s="27"/>
      <c r="AQ183" s="28">
        <v>1</v>
      </c>
      <c r="AR183" s="28">
        <v>6</v>
      </c>
      <c r="AS183" s="28" t="s">
        <v>751</v>
      </c>
      <c r="AT183" s="25">
        <v>3</v>
      </c>
      <c r="AU183" s="25" t="s">
        <v>858</v>
      </c>
      <c r="AV183" s="25" t="s">
        <v>853</v>
      </c>
      <c r="AW183" s="25">
        <v>2010</v>
      </c>
      <c r="AX183" s="25" t="s">
        <v>773</v>
      </c>
      <c r="AY183" s="25" t="s">
        <v>1978</v>
      </c>
      <c r="AZ183" s="25" t="s">
        <v>751</v>
      </c>
      <c r="BA183" s="25" t="s">
        <v>851</v>
      </c>
      <c r="BB183" s="25" t="s">
        <v>854</v>
      </c>
      <c r="BC183" s="25" t="s">
        <v>751</v>
      </c>
      <c r="BD183" s="25" t="s">
        <v>751</v>
      </c>
      <c r="BE183" s="25"/>
      <c r="BF183" s="25">
        <v>3</v>
      </c>
      <c r="BG183" s="62">
        <v>3</v>
      </c>
      <c r="BH183" s="25" t="s">
        <v>2000</v>
      </c>
      <c r="BI183" s="75" t="s">
        <v>3950</v>
      </c>
      <c r="BJ183" s="75" t="s">
        <v>3952</v>
      </c>
      <c r="BK183" s="75" t="s">
        <v>3953</v>
      </c>
      <c r="BL183" s="221"/>
      <c r="BM183" s="15"/>
      <c r="BN183" s="15"/>
      <c r="BO183" s="15"/>
      <c r="BP183" s="15"/>
      <c r="BQ183" s="15"/>
      <c r="BR183" s="15"/>
    </row>
    <row r="184" spans="1:70" s="29" customFormat="1" ht="15" customHeight="1" x14ac:dyDescent="0.25">
      <c r="A184" s="25">
        <v>159</v>
      </c>
      <c r="B184" s="26"/>
      <c r="C184" s="190" t="s">
        <v>159</v>
      </c>
      <c r="D184" s="201">
        <v>2</v>
      </c>
      <c r="E184" s="64" t="s">
        <v>1243</v>
      </c>
      <c r="F184" s="64" t="s">
        <v>151</v>
      </c>
      <c r="G184" s="99" t="s">
        <v>847</v>
      </c>
      <c r="H184" s="104">
        <v>1</v>
      </c>
      <c r="I184" s="25">
        <v>1</v>
      </c>
      <c r="J184" s="71"/>
      <c r="K184" s="25">
        <v>1</v>
      </c>
      <c r="L184" s="25">
        <v>1</v>
      </c>
      <c r="M184" s="25">
        <v>11</v>
      </c>
      <c r="N184" s="25" t="s">
        <v>2980</v>
      </c>
      <c r="O184" s="71" t="s">
        <v>160</v>
      </c>
      <c r="P184" s="71" t="s">
        <v>20</v>
      </c>
      <c r="Q184" s="25" t="s">
        <v>848</v>
      </c>
      <c r="R184" s="25" t="s">
        <v>4124</v>
      </c>
      <c r="S184" s="25">
        <v>3</v>
      </c>
      <c r="T184" s="25" t="s">
        <v>849</v>
      </c>
      <c r="U184" s="25" t="s">
        <v>2</v>
      </c>
      <c r="V184" s="25">
        <v>4</v>
      </c>
      <c r="W184" s="25" t="s">
        <v>850</v>
      </c>
      <c r="X184" s="25">
        <v>2</v>
      </c>
      <c r="Y184" s="103"/>
      <c r="Z184" s="25"/>
      <c r="AA184" s="25">
        <v>121.2</v>
      </c>
      <c r="AB184" s="25"/>
      <c r="AC184" s="25"/>
      <c r="AD184" s="25" t="s">
        <v>857</v>
      </c>
      <c r="AE184" s="22"/>
      <c r="AF184" s="22"/>
      <c r="AG184" s="22">
        <f t="shared" si="5"/>
        <v>129.54329527460621</v>
      </c>
      <c r="AH184" s="22"/>
      <c r="AI184" s="22"/>
      <c r="AJ184" s="23"/>
      <c r="AK184" s="23"/>
      <c r="AL184" s="23"/>
      <c r="AM184" s="23"/>
      <c r="AN184" s="23"/>
      <c r="AO184" s="24">
        <v>99.991666666666674</v>
      </c>
      <c r="AP184" s="27"/>
      <c r="AQ184" s="28">
        <v>1</v>
      </c>
      <c r="AR184" s="28">
        <v>6</v>
      </c>
      <c r="AS184" s="28" t="s">
        <v>751</v>
      </c>
      <c r="AT184" s="25">
        <v>3</v>
      </c>
      <c r="AU184" s="25" t="s">
        <v>858</v>
      </c>
      <c r="AV184" s="25" t="s">
        <v>853</v>
      </c>
      <c r="AW184" s="25">
        <v>2010</v>
      </c>
      <c r="AX184" s="25" t="s">
        <v>773</v>
      </c>
      <c r="AY184" s="25" t="s">
        <v>1979</v>
      </c>
      <c r="AZ184" s="25" t="s">
        <v>751</v>
      </c>
      <c r="BA184" s="25" t="s">
        <v>851</v>
      </c>
      <c r="BB184" s="25" t="s">
        <v>854</v>
      </c>
      <c r="BC184" s="25" t="s">
        <v>751</v>
      </c>
      <c r="BD184" s="25" t="s">
        <v>751</v>
      </c>
      <c r="BE184" s="25"/>
      <c r="BF184" s="25">
        <v>3</v>
      </c>
      <c r="BG184" s="62">
        <v>3</v>
      </c>
      <c r="BH184" s="25" t="s">
        <v>2000</v>
      </c>
      <c r="BI184" s="75" t="s">
        <v>3950</v>
      </c>
      <c r="BJ184" s="75" t="s">
        <v>3952</v>
      </c>
      <c r="BK184" s="75" t="s">
        <v>3953</v>
      </c>
      <c r="BL184" s="221"/>
      <c r="BM184" s="15"/>
      <c r="BN184" s="15"/>
      <c r="BO184" s="15"/>
      <c r="BP184" s="15"/>
      <c r="BQ184" s="15"/>
      <c r="BR184" s="15"/>
    </row>
    <row r="185" spans="1:70" s="29" customFormat="1" ht="15" customHeight="1" x14ac:dyDescent="0.25">
      <c r="A185" s="25">
        <v>160</v>
      </c>
      <c r="B185" s="26"/>
      <c r="C185" s="190" t="s">
        <v>159</v>
      </c>
      <c r="D185" s="201">
        <v>2</v>
      </c>
      <c r="E185" s="64" t="s">
        <v>1243</v>
      </c>
      <c r="F185" s="64" t="s">
        <v>151</v>
      </c>
      <c r="G185" s="99" t="s">
        <v>847</v>
      </c>
      <c r="H185" s="104">
        <v>1</v>
      </c>
      <c r="I185" s="25">
        <v>1</v>
      </c>
      <c r="J185" s="71"/>
      <c r="K185" s="25">
        <v>1</v>
      </c>
      <c r="L185" s="25">
        <v>1</v>
      </c>
      <c r="M185" s="25">
        <v>11</v>
      </c>
      <c r="N185" s="25" t="s">
        <v>2980</v>
      </c>
      <c r="O185" s="71" t="s">
        <v>160</v>
      </c>
      <c r="P185" s="71" t="s">
        <v>20</v>
      </c>
      <c r="Q185" s="25" t="s">
        <v>848</v>
      </c>
      <c r="R185" s="25" t="s">
        <v>4124</v>
      </c>
      <c r="S185" s="25">
        <v>3</v>
      </c>
      <c r="T185" s="25" t="s">
        <v>849</v>
      </c>
      <c r="U185" s="25" t="s">
        <v>2</v>
      </c>
      <c r="V185" s="25">
        <v>4</v>
      </c>
      <c r="W185" s="25" t="s">
        <v>850</v>
      </c>
      <c r="X185" s="25">
        <v>2</v>
      </c>
      <c r="Y185" s="103"/>
      <c r="Z185" s="25"/>
      <c r="AA185" s="25">
        <v>5.3</v>
      </c>
      <c r="AB185" s="25"/>
      <c r="AC185" s="25"/>
      <c r="AD185" s="25" t="s">
        <v>855</v>
      </c>
      <c r="AE185" s="22"/>
      <c r="AF185" s="22"/>
      <c r="AG185" s="22">
        <f t="shared" si="5"/>
        <v>5.6648470705892153</v>
      </c>
      <c r="AH185" s="22"/>
      <c r="AI185" s="22"/>
      <c r="AJ185" s="23"/>
      <c r="AK185" s="23"/>
      <c r="AL185" s="23"/>
      <c r="AM185" s="23"/>
      <c r="AN185" s="23"/>
      <c r="AO185" s="24">
        <v>99.991666666666674</v>
      </c>
      <c r="AP185" s="27"/>
      <c r="AQ185" s="28">
        <v>1</v>
      </c>
      <c r="AR185" s="28">
        <v>6</v>
      </c>
      <c r="AS185" s="28" t="s">
        <v>751</v>
      </c>
      <c r="AT185" s="25">
        <v>3</v>
      </c>
      <c r="AU185" s="25" t="s">
        <v>856</v>
      </c>
      <c r="AV185" s="25" t="s">
        <v>853</v>
      </c>
      <c r="AW185" s="25">
        <v>2010</v>
      </c>
      <c r="AX185" s="25" t="s">
        <v>773</v>
      </c>
      <c r="AY185" s="25" t="s">
        <v>1972</v>
      </c>
      <c r="AZ185" s="25" t="s">
        <v>751</v>
      </c>
      <c r="BA185" s="25" t="s">
        <v>851</v>
      </c>
      <c r="BB185" s="25" t="s">
        <v>852</v>
      </c>
      <c r="BC185" s="25" t="s">
        <v>751</v>
      </c>
      <c r="BD185" s="25" t="s">
        <v>751</v>
      </c>
      <c r="BE185" s="25"/>
      <c r="BF185" s="25">
        <v>3</v>
      </c>
      <c r="BG185" s="62">
        <v>3</v>
      </c>
      <c r="BH185" s="25" t="s">
        <v>2000</v>
      </c>
      <c r="BI185" s="75" t="s">
        <v>3950</v>
      </c>
      <c r="BJ185" s="75" t="s">
        <v>3952</v>
      </c>
      <c r="BK185" s="75" t="s">
        <v>3953</v>
      </c>
      <c r="BL185" s="221"/>
      <c r="BM185" s="15"/>
      <c r="BN185" s="15"/>
      <c r="BO185" s="15"/>
      <c r="BP185" s="15"/>
      <c r="BQ185" s="15"/>
      <c r="BR185" s="15"/>
    </row>
    <row r="186" spans="1:70" s="29" customFormat="1" ht="15" customHeight="1" x14ac:dyDescent="0.25">
      <c r="A186" s="25">
        <v>161</v>
      </c>
      <c r="B186" s="26"/>
      <c r="C186" s="190" t="s">
        <v>159</v>
      </c>
      <c r="D186" s="201">
        <v>2</v>
      </c>
      <c r="E186" s="64" t="s">
        <v>1243</v>
      </c>
      <c r="F186" s="64" t="s">
        <v>151</v>
      </c>
      <c r="G186" s="99" t="s">
        <v>847</v>
      </c>
      <c r="H186" s="104">
        <v>1</v>
      </c>
      <c r="I186" s="25">
        <v>1</v>
      </c>
      <c r="J186" s="71"/>
      <c r="K186" s="25">
        <v>1</v>
      </c>
      <c r="L186" s="25">
        <v>1</v>
      </c>
      <c r="M186" s="25">
        <v>11</v>
      </c>
      <c r="N186" s="25" t="s">
        <v>2980</v>
      </c>
      <c r="O186" s="71" t="s">
        <v>160</v>
      </c>
      <c r="P186" s="71" t="s">
        <v>20</v>
      </c>
      <c r="Q186" s="25" t="s">
        <v>848</v>
      </c>
      <c r="R186" s="25" t="s">
        <v>4124</v>
      </c>
      <c r="S186" s="25">
        <v>3</v>
      </c>
      <c r="T186" s="25" t="s">
        <v>849</v>
      </c>
      <c r="U186" s="25" t="s">
        <v>2</v>
      </c>
      <c r="V186" s="25">
        <v>4</v>
      </c>
      <c r="W186" s="25" t="s">
        <v>850</v>
      </c>
      <c r="X186" s="25">
        <v>2</v>
      </c>
      <c r="Y186" s="103"/>
      <c r="Z186" s="25"/>
      <c r="AA186" s="25">
        <v>7.6</v>
      </c>
      <c r="AB186" s="25"/>
      <c r="AC186" s="25"/>
      <c r="AD186" s="25" t="s">
        <v>855</v>
      </c>
      <c r="AE186" s="22"/>
      <c r="AF186" s="22"/>
      <c r="AG186" s="22">
        <f t="shared" si="5"/>
        <v>8.1231769314109492</v>
      </c>
      <c r="AH186" s="22"/>
      <c r="AI186" s="22"/>
      <c r="AJ186" s="23"/>
      <c r="AK186" s="23"/>
      <c r="AL186" s="23"/>
      <c r="AM186" s="23"/>
      <c r="AN186" s="23"/>
      <c r="AO186" s="24">
        <v>99.991666666666674</v>
      </c>
      <c r="AP186" s="27"/>
      <c r="AQ186" s="28">
        <v>1</v>
      </c>
      <c r="AR186" s="28">
        <v>6</v>
      </c>
      <c r="AS186" s="28" t="s">
        <v>751</v>
      </c>
      <c r="AT186" s="25">
        <v>3</v>
      </c>
      <c r="AU186" s="25" t="s">
        <v>856</v>
      </c>
      <c r="AV186" s="25" t="s">
        <v>853</v>
      </c>
      <c r="AW186" s="25">
        <v>2010</v>
      </c>
      <c r="AX186" s="25" t="s">
        <v>773</v>
      </c>
      <c r="AY186" s="25" t="s">
        <v>1973</v>
      </c>
      <c r="AZ186" s="25" t="s">
        <v>751</v>
      </c>
      <c r="BA186" s="25" t="s">
        <v>851</v>
      </c>
      <c r="BB186" s="25" t="s">
        <v>852</v>
      </c>
      <c r="BC186" s="25" t="s">
        <v>751</v>
      </c>
      <c r="BD186" s="25" t="s">
        <v>751</v>
      </c>
      <c r="BE186" s="25"/>
      <c r="BF186" s="25">
        <v>3</v>
      </c>
      <c r="BG186" s="62">
        <v>3</v>
      </c>
      <c r="BH186" s="25" t="s">
        <v>2000</v>
      </c>
      <c r="BI186" s="75" t="s">
        <v>3950</v>
      </c>
      <c r="BJ186" s="75" t="s">
        <v>3952</v>
      </c>
      <c r="BK186" s="75" t="s">
        <v>3953</v>
      </c>
      <c r="BL186" s="221"/>
      <c r="BM186" s="15"/>
      <c r="BN186" s="15"/>
      <c r="BO186" s="15"/>
      <c r="BP186" s="15"/>
      <c r="BQ186" s="15"/>
      <c r="BR186" s="15"/>
    </row>
    <row r="187" spans="1:70" s="29" customFormat="1" ht="15" customHeight="1" x14ac:dyDescent="0.25">
      <c r="A187" s="25">
        <v>162</v>
      </c>
      <c r="B187" s="26"/>
      <c r="C187" s="190" t="s">
        <v>159</v>
      </c>
      <c r="D187" s="201">
        <v>2</v>
      </c>
      <c r="E187" s="64" t="s">
        <v>1243</v>
      </c>
      <c r="F187" s="64" t="s">
        <v>151</v>
      </c>
      <c r="G187" s="99" t="s">
        <v>847</v>
      </c>
      <c r="H187" s="104">
        <v>1</v>
      </c>
      <c r="I187" s="25">
        <v>1</v>
      </c>
      <c r="J187" s="71"/>
      <c r="K187" s="25">
        <v>1</v>
      </c>
      <c r="L187" s="25">
        <v>1</v>
      </c>
      <c r="M187" s="25">
        <v>11</v>
      </c>
      <c r="N187" s="25" t="s">
        <v>2980</v>
      </c>
      <c r="O187" s="71" t="s">
        <v>160</v>
      </c>
      <c r="P187" s="71" t="s">
        <v>20</v>
      </c>
      <c r="Q187" s="25" t="s">
        <v>848</v>
      </c>
      <c r="R187" s="25" t="s">
        <v>4124</v>
      </c>
      <c r="S187" s="25">
        <v>3</v>
      </c>
      <c r="T187" s="25" t="s">
        <v>849</v>
      </c>
      <c r="U187" s="25" t="s">
        <v>2</v>
      </c>
      <c r="V187" s="25">
        <v>4</v>
      </c>
      <c r="W187" s="25" t="s">
        <v>850</v>
      </c>
      <c r="X187" s="25">
        <v>2</v>
      </c>
      <c r="Y187" s="103"/>
      <c r="Z187" s="25"/>
      <c r="AA187" s="25">
        <v>48.6</v>
      </c>
      <c r="AB187" s="25"/>
      <c r="AC187" s="25"/>
      <c r="AD187" s="25" t="s">
        <v>855</v>
      </c>
      <c r="AE187" s="22"/>
      <c r="AF187" s="22"/>
      <c r="AG187" s="22">
        <f t="shared" si="5"/>
        <v>51.945578798233186</v>
      </c>
      <c r="AH187" s="22"/>
      <c r="AI187" s="22"/>
      <c r="AJ187" s="23"/>
      <c r="AK187" s="23"/>
      <c r="AL187" s="23"/>
      <c r="AM187" s="23"/>
      <c r="AN187" s="23"/>
      <c r="AO187" s="24">
        <v>99.991666666666674</v>
      </c>
      <c r="AP187" s="27"/>
      <c r="AQ187" s="28">
        <v>1</v>
      </c>
      <c r="AR187" s="28">
        <v>6</v>
      </c>
      <c r="AS187" s="28" t="s">
        <v>751</v>
      </c>
      <c r="AT187" s="25">
        <v>3</v>
      </c>
      <c r="AU187" s="25" t="s">
        <v>856</v>
      </c>
      <c r="AV187" s="25" t="s">
        <v>853</v>
      </c>
      <c r="AW187" s="25">
        <v>2010</v>
      </c>
      <c r="AX187" s="25" t="s">
        <v>773</v>
      </c>
      <c r="AY187" s="25" t="s">
        <v>1974</v>
      </c>
      <c r="AZ187" s="25" t="s">
        <v>751</v>
      </c>
      <c r="BA187" s="25" t="s">
        <v>851</v>
      </c>
      <c r="BB187" s="25" t="s">
        <v>852</v>
      </c>
      <c r="BC187" s="25" t="s">
        <v>751</v>
      </c>
      <c r="BD187" s="25" t="s">
        <v>751</v>
      </c>
      <c r="BE187" s="25"/>
      <c r="BF187" s="25">
        <v>3</v>
      </c>
      <c r="BG187" s="62">
        <v>3</v>
      </c>
      <c r="BH187" s="25" t="s">
        <v>2000</v>
      </c>
      <c r="BI187" s="75" t="s">
        <v>3950</v>
      </c>
      <c r="BJ187" s="75" t="s">
        <v>3952</v>
      </c>
      <c r="BK187" s="75" t="s">
        <v>3953</v>
      </c>
      <c r="BL187" s="221"/>
      <c r="BM187" s="15"/>
      <c r="BN187" s="15"/>
      <c r="BO187" s="15"/>
      <c r="BP187" s="15"/>
      <c r="BQ187" s="15"/>
      <c r="BR187" s="15"/>
    </row>
    <row r="188" spans="1:70" s="29" customFormat="1" ht="15" customHeight="1" x14ac:dyDescent="0.25">
      <c r="A188" s="25">
        <v>163</v>
      </c>
      <c r="B188" s="26"/>
      <c r="C188" s="190" t="s">
        <v>159</v>
      </c>
      <c r="D188" s="201">
        <v>2</v>
      </c>
      <c r="E188" s="64" t="s">
        <v>1243</v>
      </c>
      <c r="F188" s="64" t="s">
        <v>151</v>
      </c>
      <c r="G188" s="99" t="s">
        <v>847</v>
      </c>
      <c r="H188" s="104">
        <v>1</v>
      </c>
      <c r="I188" s="25">
        <v>1</v>
      </c>
      <c r="J188" s="71"/>
      <c r="K188" s="25">
        <v>1</v>
      </c>
      <c r="L188" s="25">
        <v>1</v>
      </c>
      <c r="M188" s="25">
        <v>11</v>
      </c>
      <c r="N188" s="25" t="s">
        <v>2980</v>
      </c>
      <c r="O188" s="71" t="s">
        <v>160</v>
      </c>
      <c r="P188" s="71" t="s">
        <v>20</v>
      </c>
      <c r="Q188" s="25" t="s">
        <v>848</v>
      </c>
      <c r="R188" s="25" t="s">
        <v>4124</v>
      </c>
      <c r="S188" s="25">
        <v>3</v>
      </c>
      <c r="T188" s="25" t="s">
        <v>849</v>
      </c>
      <c r="U188" s="25" t="s">
        <v>2</v>
      </c>
      <c r="V188" s="25">
        <v>4</v>
      </c>
      <c r="W188" s="25" t="s">
        <v>850</v>
      </c>
      <c r="X188" s="25">
        <v>2</v>
      </c>
      <c r="Y188" s="103"/>
      <c r="Z188" s="25"/>
      <c r="AA188" s="25">
        <v>137.30000000000001</v>
      </c>
      <c r="AB188" s="25"/>
      <c r="AC188" s="25"/>
      <c r="AD188" s="25" t="s">
        <v>855</v>
      </c>
      <c r="AE188" s="22"/>
      <c r="AF188" s="22"/>
      <c r="AG188" s="22">
        <f t="shared" si="5"/>
        <v>146.75160430035837</v>
      </c>
      <c r="AH188" s="22"/>
      <c r="AI188" s="22"/>
      <c r="AJ188" s="23"/>
      <c r="AK188" s="23"/>
      <c r="AL188" s="23"/>
      <c r="AM188" s="23"/>
      <c r="AN188" s="23"/>
      <c r="AO188" s="24">
        <v>99.991666666666674</v>
      </c>
      <c r="AP188" s="27"/>
      <c r="AQ188" s="28">
        <v>1</v>
      </c>
      <c r="AR188" s="28">
        <v>6</v>
      </c>
      <c r="AS188" s="28" t="s">
        <v>751</v>
      </c>
      <c r="AT188" s="25">
        <v>3</v>
      </c>
      <c r="AU188" s="25" t="s">
        <v>856</v>
      </c>
      <c r="AV188" s="25" t="s">
        <v>853</v>
      </c>
      <c r="AW188" s="25">
        <v>2010</v>
      </c>
      <c r="AX188" s="25" t="s">
        <v>773</v>
      </c>
      <c r="AY188" s="25" t="s">
        <v>1975</v>
      </c>
      <c r="AZ188" s="25" t="s">
        <v>751</v>
      </c>
      <c r="BA188" s="25" t="s">
        <v>851</v>
      </c>
      <c r="BB188" s="25" t="s">
        <v>852</v>
      </c>
      <c r="BC188" s="25" t="s">
        <v>751</v>
      </c>
      <c r="BD188" s="25" t="s">
        <v>751</v>
      </c>
      <c r="BE188" s="25"/>
      <c r="BF188" s="25">
        <v>3</v>
      </c>
      <c r="BG188" s="62">
        <v>3</v>
      </c>
      <c r="BH188" s="25" t="s">
        <v>2000</v>
      </c>
      <c r="BI188" s="75" t="s">
        <v>3950</v>
      </c>
      <c r="BJ188" s="75" t="s">
        <v>3952</v>
      </c>
      <c r="BK188" s="75" t="s">
        <v>3953</v>
      </c>
      <c r="BL188" s="221"/>
      <c r="BM188" s="15"/>
      <c r="BN188" s="15"/>
      <c r="BO188" s="15"/>
      <c r="BP188" s="15"/>
      <c r="BQ188" s="15"/>
      <c r="BR188" s="15"/>
    </row>
    <row r="189" spans="1:70" s="29" customFormat="1" ht="15" customHeight="1" x14ac:dyDescent="0.25">
      <c r="A189" s="25">
        <v>164</v>
      </c>
      <c r="B189" s="26"/>
      <c r="C189" s="190" t="s">
        <v>159</v>
      </c>
      <c r="D189" s="201">
        <v>2</v>
      </c>
      <c r="E189" s="64" t="s">
        <v>1243</v>
      </c>
      <c r="F189" s="64" t="s">
        <v>151</v>
      </c>
      <c r="G189" s="99" t="s">
        <v>847</v>
      </c>
      <c r="H189" s="104">
        <v>1</v>
      </c>
      <c r="I189" s="25">
        <v>1</v>
      </c>
      <c r="J189" s="71"/>
      <c r="K189" s="25">
        <v>1</v>
      </c>
      <c r="L189" s="25">
        <v>1</v>
      </c>
      <c r="M189" s="25">
        <v>11</v>
      </c>
      <c r="N189" s="25" t="s">
        <v>2980</v>
      </c>
      <c r="O189" s="71" t="s">
        <v>160</v>
      </c>
      <c r="P189" s="71" t="s">
        <v>20</v>
      </c>
      <c r="Q189" s="25" t="s">
        <v>848</v>
      </c>
      <c r="R189" s="25" t="s">
        <v>4124</v>
      </c>
      <c r="S189" s="25">
        <v>3</v>
      </c>
      <c r="T189" s="25" t="s">
        <v>849</v>
      </c>
      <c r="U189" s="25" t="s">
        <v>2</v>
      </c>
      <c r="V189" s="25">
        <v>4</v>
      </c>
      <c r="W189" s="25" t="s">
        <v>850</v>
      </c>
      <c r="X189" s="25">
        <v>2</v>
      </c>
      <c r="Y189" s="103"/>
      <c r="Z189" s="25"/>
      <c r="AA189" s="25">
        <v>4.4000000000000004</v>
      </c>
      <c r="AB189" s="25"/>
      <c r="AC189" s="25"/>
      <c r="AD189" s="25" t="s">
        <v>855</v>
      </c>
      <c r="AE189" s="22"/>
      <c r="AF189" s="22"/>
      <c r="AG189" s="22">
        <f t="shared" si="5"/>
        <v>4.7028919076589712</v>
      </c>
      <c r="AH189" s="22"/>
      <c r="AI189" s="22"/>
      <c r="AJ189" s="23"/>
      <c r="AK189" s="23"/>
      <c r="AL189" s="23"/>
      <c r="AM189" s="23"/>
      <c r="AN189" s="23"/>
      <c r="AO189" s="24">
        <v>99.991666666666674</v>
      </c>
      <c r="AP189" s="27"/>
      <c r="AQ189" s="28">
        <v>1</v>
      </c>
      <c r="AR189" s="28">
        <v>6</v>
      </c>
      <c r="AS189" s="28" t="s">
        <v>751</v>
      </c>
      <c r="AT189" s="25">
        <v>3</v>
      </c>
      <c r="AU189" s="25" t="s">
        <v>856</v>
      </c>
      <c r="AV189" s="25" t="s">
        <v>853</v>
      </c>
      <c r="AW189" s="25">
        <v>2010</v>
      </c>
      <c r="AX189" s="25" t="s">
        <v>773</v>
      </c>
      <c r="AY189" s="25" t="s">
        <v>1976</v>
      </c>
      <c r="AZ189" s="25" t="s">
        <v>751</v>
      </c>
      <c r="BA189" s="25" t="s">
        <v>851</v>
      </c>
      <c r="BB189" s="25" t="s">
        <v>854</v>
      </c>
      <c r="BC189" s="25" t="s">
        <v>751</v>
      </c>
      <c r="BD189" s="25" t="s">
        <v>751</v>
      </c>
      <c r="BE189" s="25"/>
      <c r="BF189" s="25">
        <v>3</v>
      </c>
      <c r="BG189" s="62">
        <v>3</v>
      </c>
      <c r="BH189" s="25" t="s">
        <v>2000</v>
      </c>
      <c r="BI189" s="75" t="s">
        <v>3950</v>
      </c>
      <c r="BJ189" s="75" t="s">
        <v>3952</v>
      </c>
      <c r="BK189" s="75" t="s">
        <v>3953</v>
      </c>
      <c r="BL189" s="221"/>
      <c r="BM189" s="15"/>
      <c r="BN189" s="15"/>
      <c r="BO189" s="15"/>
      <c r="BP189" s="15"/>
      <c r="BQ189" s="15"/>
      <c r="BR189" s="15"/>
    </row>
    <row r="190" spans="1:70" s="29" customFormat="1" ht="15" customHeight="1" x14ac:dyDescent="0.25">
      <c r="A190" s="25">
        <v>165</v>
      </c>
      <c r="B190" s="26"/>
      <c r="C190" s="190" t="s">
        <v>159</v>
      </c>
      <c r="D190" s="201">
        <v>2</v>
      </c>
      <c r="E190" s="64" t="s">
        <v>1243</v>
      </c>
      <c r="F190" s="64" t="s">
        <v>151</v>
      </c>
      <c r="G190" s="99" t="s">
        <v>847</v>
      </c>
      <c r="H190" s="104">
        <v>1</v>
      </c>
      <c r="I190" s="25">
        <v>1</v>
      </c>
      <c r="J190" s="71"/>
      <c r="K190" s="25">
        <v>1</v>
      </c>
      <c r="L190" s="25">
        <v>1</v>
      </c>
      <c r="M190" s="25">
        <v>11</v>
      </c>
      <c r="N190" s="25" t="s">
        <v>2980</v>
      </c>
      <c r="O190" s="71" t="s">
        <v>160</v>
      </c>
      <c r="P190" s="71" t="s">
        <v>20</v>
      </c>
      <c r="Q190" s="25" t="s">
        <v>848</v>
      </c>
      <c r="R190" s="25" t="s">
        <v>4124</v>
      </c>
      <c r="S190" s="25">
        <v>3</v>
      </c>
      <c r="T190" s="25" t="s">
        <v>849</v>
      </c>
      <c r="U190" s="25" t="s">
        <v>2</v>
      </c>
      <c r="V190" s="25">
        <v>4</v>
      </c>
      <c r="W190" s="25" t="s">
        <v>850</v>
      </c>
      <c r="X190" s="25">
        <v>2</v>
      </c>
      <c r="Y190" s="103"/>
      <c r="Z190" s="25"/>
      <c r="AA190" s="25">
        <v>5.9</v>
      </c>
      <c r="AB190" s="25"/>
      <c r="AC190" s="25"/>
      <c r="AD190" s="25" t="s">
        <v>855</v>
      </c>
      <c r="AE190" s="22"/>
      <c r="AF190" s="22"/>
      <c r="AG190" s="22">
        <f t="shared" si="5"/>
        <v>6.306150512542712</v>
      </c>
      <c r="AH190" s="22"/>
      <c r="AI190" s="22"/>
      <c r="AJ190" s="23"/>
      <c r="AK190" s="23"/>
      <c r="AL190" s="23"/>
      <c r="AM190" s="23"/>
      <c r="AN190" s="23"/>
      <c r="AO190" s="24">
        <v>99.991666666666674</v>
      </c>
      <c r="AP190" s="27"/>
      <c r="AQ190" s="28">
        <v>1</v>
      </c>
      <c r="AR190" s="28">
        <v>6</v>
      </c>
      <c r="AS190" s="28" t="s">
        <v>751</v>
      </c>
      <c r="AT190" s="25">
        <v>3</v>
      </c>
      <c r="AU190" s="25" t="s">
        <v>856</v>
      </c>
      <c r="AV190" s="25" t="s">
        <v>853</v>
      </c>
      <c r="AW190" s="25">
        <v>2010</v>
      </c>
      <c r="AX190" s="25" t="s">
        <v>773</v>
      </c>
      <c r="AY190" s="25" t="s">
        <v>1977</v>
      </c>
      <c r="AZ190" s="25" t="s">
        <v>751</v>
      </c>
      <c r="BA190" s="25" t="s">
        <v>851</v>
      </c>
      <c r="BB190" s="25" t="s">
        <v>854</v>
      </c>
      <c r="BC190" s="25" t="s">
        <v>751</v>
      </c>
      <c r="BD190" s="25" t="s">
        <v>751</v>
      </c>
      <c r="BE190" s="25"/>
      <c r="BF190" s="25">
        <v>3</v>
      </c>
      <c r="BG190" s="62">
        <v>3</v>
      </c>
      <c r="BH190" s="25" t="s">
        <v>2000</v>
      </c>
      <c r="BI190" s="75" t="s">
        <v>3950</v>
      </c>
      <c r="BJ190" s="75" t="s">
        <v>3952</v>
      </c>
      <c r="BK190" s="75" t="s">
        <v>3953</v>
      </c>
      <c r="BL190" s="221"/>
      <c r="BM190" s="15"/>
      <c r="BN190" s="15"/>
      <c r="BO190" s="15"/>
      <c r="BP190" s="15"/>
      <c r="BQ190" s="15"/>
      <c r="BR190" s="15"/>
    </row>
    <row r="191" spans="1:70" s="29" customFormat="1" ht="15" customHeight="1" x14ac:dyDescent="0.25">
      <c r="A191" s="25">
        <v>166</v>
      </c>
      <c r="B191" s="26"/>
      <c r="C191" s="190" t="s">
        <v>159</v>
      </c>
      <c r="D191" s="201">
        <v>2</v>
      </c>
      <c r="E191" s="64" t="s">
        <v>1243</v>
      </c>
      <c r="F191" s="64" t="s">
        <v>151</v>
      </c>
      <c r="G191" s="99" t="s">
        <v>847</v>
      </c>
      <c r="H191" s="104">
        <v>1</v>
      </c>
      <c r="I191" s="25">
        <v>1</v>
      </c>
      <c r="J191" s="71"/>
      <c r="K191" s="25">
        <v>1</v>
      </c>
      <c r="L191" s="25">
        <v>1</v>
      </c>
      <c r="M191" s="25">
        <v>11</v>
      </c>
      <c r="N191" s="25" t="s">
        <v>2980</v>
      </c>
      <c r="O191" s="71" t="s">
        <v>160</v>
      </c>
      <c r="P191" s="71" t="s">
        <v>20</v>
      </c>
      <c r="Q191" s="25" t="s">
        <v>848</v>
      </c>
      <c r="R191" s="25" t="s">
        <v>4124</v>
      </c>
      <c r="S191" s="25">
        <v>3</v>
      </c>
      <c r="T191" s="25" t="s">
        <v>849</v>
      </c>
      <c r="U191" s="25" t="s">
        <v>2</v>
      </c>
      <c r="V191" s="25">
        <v>4</v>
      </c>
      <c r="W191" s="25" t="s">
        <v>850</v>
      </c>
      <c r="X191" s="25">
        <v>2</v>
      </c>
      <c r="Y191" s="103"/>
      <c r="Z191" s="25"/>
      <c r="AA191" s="25">
        <v>16.899999999999999</v>
      </c>
      <c r="AB191" s="25"/>
      <c r="AC191" s="25"/>
      <c r="AD191" s="25" t="s">
        <v>855</v>
      </c>
      <c r="AE191" s="22"/>
      <c r="AF191" s="22"/>
      <c r="AG191" s="22">
        <f t="shared" si="5"/>
        <v>18.063380281690137</v>
      </c>
      <c r="AH191" s="22"/>
      <c r="AI191" s="22"/>
      <c r="AJ191" s="23"/>
      <c r="AK191" s="23"/>
      <c r="AL191" s="23"/>
      <c r="AM191" s="23"/>
      <c r="AN191" s="23"/>
      <c r="AO191" s="24">
        <v>99.991666666666674</v>
      </c>
      <c r="AP191" s="27"/>
      <c r="AQ191" s="28">
        <v>1</v>
      </c>
      <c r="AR191" s="28">
        <v>6</v>
      </c>
      <c r="AS191" s="28" t="s">
        <v>751</v>
      </c>
      <c r="AT191" s="25">
        <v>3</v>
      </c>
      <c r="AU191" s="25" t="s">
        <v>856</v>
      </c>
      <c r="AV191" s="25" t="s">
        <v>853</v>
      </c>
      <c r="AW191" s="25">
        <v>2010</v>
      </c>
      <c r="AX191" s="25" t="s">
        <v>773</v>
      </c>
      <c r="AY191" s="25" t="s">
        <v>1978</v>
      </c>
      <c r="AZ191" s="25" t="s">
        <v>751</v>
      </c>
      <c r="BA191" s="25" t="s">
        <v>851</v>
      </c>
      <c r="BB191" s="25" t="s">
        <v>854</v>
      </c>
      <c r="BC191" s="25" t="s">
        <v>751</v>
      </c>
      <c r="BD191" s="25" t="s">
        <v>751</v>
      </c>
      <c r="BE191" s="25"/>
      <c r="BF191" s="25">
        <v>3</v>
      </c>
      <c r="BG191" s="62">
        <v>3</v>
      </c>
      <c r="BH191" s="25" t="s">
        <v>2000</v>
      </c>
      <c r="BI191" s="75" t="s">
        <v>3950</v>
      </c>
      <c r="BJ191" s="75" t="s">
        <v>3952</v>
      </c>
      <c r="BK191" s="75" t="s">
        <v>3953</v>
      </c>
      <c r="BL191" s="221"/>
      <c r="BM191" s="15"/>
      <c r="BN191" s="15"/>
      <c r="BO191" s="15"/>
      <c r="BP191" s="15"/>
      <c r="BQ191" s="15"/>
      <c r="BR191" s="15"/>
    </row>
    <row r="192" spans="1:70" s="29" customFormat="1" ht="15" customHeight="1" x14ac:dyDescent="0.25">
      <c r="A192" s="25">
        <v>167</v>
      </c>
      <c r="B192" s="26"/>
      <c r="C192" s="190" t="s">
        <v>159</v>
      </c>
      <c r="D192" s="201">
        <v>2</v>
      </c>
      <c r="E192" s="64" t="s">
        <v>1243</v>
      </c>
      <c r="F192" s="64" t="s">
        <v>151</v>
      </c>
      <c r="G192" s="99" t="s">
        <v>847</v>
      </c>
      <c r="H192" s="104">
        <v>1</v>
      </c>
      <c r="I192" s="25">
        <v>1</v>
      </c>
      <c r="J192" s="71"/>
      <c r="K192" s="25">
        <v>1</v>
      </c>
      <c r="L192" s="25">
        <v>1</v>
      </c>
      <c r="M192" s="25">
        <v>11</v>
      </c>
      <c r="N192" s="25" t="s">
        <v>2980</v>
      </c>
      <c r="O192" s="71" t="s">
        <v>160</v>
      </c>
      <c r="P192" s="71" t="s">
        <v>20</v>
      </c>
      <c r="Q192" s="25" t="s">
        <v>848</v>
      </c>
      <c r="R192" s="25" t="s">
        <v>4124</v>
      </c>
      <c r="S192" s="25">
        <v>3</v>
      </c>
      <c r="T192" s="25" t="s">
        <v>849</v>
      </c>
      <c r="U192" s="25" t="s">
        <v>2</v>
      </c>
      <c r="V192" s="25">
        <v>4</v>
      </c>
      <c r="W192" s="25" t="s">
        <v>850</v>
      </c>
      <c r="X192" s="25">
        <v>2</v>
      </c>
      <c r="Y192" s="103"/>
      <c r="Z192" s="25"/>
      <c r="AA192" s="25">
        <v>29.7</v>
      </c>
      <c r="AB192" s="25"/>
      <c r="AC192" s="25"/>
      <c r="AD192" s="25" t="s">
        <v>855</v>
      </c>
      <c r="AE192" s="22"/>
      <c r="AF192" s="22"/>
      <c r="AG192" s="22">
        <f t="shared" si="5"/>
        <v>31.744520376698055</v>
      </c>
      <c r="AH192" s="22"/>
      <c r="AI192" s="22"/>
      <c r="AJ192" s="23"/>
      <c r="AK192" s="23"/>
      <c r="AL192" s="23"/>
      <c r="AM192" s="23"/>
      <c r="AN192" s="23"/>
      <c r="AO192" s="24">
        <v>99.991666666666674</v>
      </c>
      <c r="AP192" s="27"/>
      <c r="AQ192" s="28">
        <v>1</v>
      </c>
      <c r="AR192" s="28">
        <v>6</v>
      </c>
      <c r="AS192" s="28" t="s">
        <v>751</v>
      </c>
      <c r="AT192" s="25">
        <v>3</v>
      </c>
      <c r="AU192" s="25" t="s">
        <v>856</v>
      </c>
      <c r="AV192" s="25" t="s">
        <v>853</v>
      </c>
      <c r="AW192" s="25">
        <v>2010</v>
      </c>
      <c r="AX192" s="25" t="s">
        <v>773</v>
      </c>
      <c r="AY192" s="25" t="s">
        <v>1979</v>
      </c>
      <c r="AZ192" s="25" t="s">
        <v>751</v>
      </c>
      <c r="BA192" s="25" t="s">
        <v>851</v>
      </c>
      <c r="BB192" s="25" t="s">
        <v>854</v>
      </c>
      <c r="BC192" s="25" t="s">
        <v>751</v>
      </c>
      <c r="BD192" s="25" t="s">
        <v>751</v>
      </c>
      <c r="BE192" s="25"/>
      <c r="BF192" s="25">
        <v>3</v>
      </c>
      <c r="BG192" s="62">
        <v>3</v>
      </c>
      <c r="BH192" s="25" t="s">
        <v>2000</v>
      </c>
      <c r="BI192" s="75" t="s">
        <v>3950</v>
      </c>
      <c r="BJ192" s="75" t="s">
        <v>3952</v>
      </c>
      <c r="BK192" s="75" t="s">
        <v>3953</v>
      </c>
      <c r="BL192" s="221"/>
      <c r="BM192" s="15"/>
      <c r="BN192" s="15"/>
      <c r="BO192" s="15"/>
      <c r="BP192" s="15"/>
      <c r="BQ192" s="15"/>
      <c r="BR192" s="15"/>
    </row>
    <row r="193" spans="1:70" s="29" customFormat="1" ht="15" customHeight="1" x14ac:dyDescent="0.25">
      <c r="A193" s="25">
        <v>168</v>
      </c>
      <c r="B193" s="21">
        <v>75</v>
      </c>
      <c r="C193" s="190" t="s">
        <v>23</v>
      </c>
      <c r="D193" s="201">
        <v>0</v>
      </c>
      <c r="E193" s="57" t="s">
        <v>651</v>
      </c>
      <c r="F193" s="57" t="s">
        <v>289</v>
      </c>
      <c r="G193" s="25"/>
      <c r="H193" s="104">
        <v>0</v>
      </c>
      <c r="I193" s="25" t="s">
        <v>640</v>
      </c>
      <c r="J193" s="25"/>
      <c r="K193" s="25">
        <v>1</v>
      </c>
      <c r="L193" s="25">
        <v>2</v>
      </c>
      <c r="M193" s="25"/>
      <c r="N193" s="25"/>
      <c r="O193" s="25"/>
      <c r="P193" s="25"/>
      <c r="Q193" s="25"/>
      <c r="R193" s="25"/>
      <c r="S193" s="25"/>
      <c r="T193" s="25"/>
      <c r="U193" s="25"/>
      <c r="V193" s="25"/>
      <c r="W193" s="25"/>
      <c r="X193" s="25"/>
      <c r="Y193" s="25"/>
      <c r="Z193" s="83"/>
      <c r="AA193" s="83"/>
      <c r="AB193" s="83"/>
      <c r="AC193" s="83"/>
      <c r="AD193" s="25"/>
      <c r="AE193" s="22"/>
      <c r="AF193" s="22"/>
      <c r="AG193" s="22"/>
      <c r="AH193" s="22"/>
      <c r="AI193" s="22"/>
      <c r="AJ193" s="35"/>
      <c r="AK193" s="35"/>
      <c r="AL193" s="35"/>
      <c r="AM193" s="35"/>
      <c r="AN193" s="35"/>
      <c r="AO193" s="48"/>
      <c r="AP193" s="27"/>
      <c r="AQ193" s="27">
        <v>1</v>
      </c>
      <c r="AR193" s="28"/>
      <c r="AS193" s="28" t="s">
        <v>751</v>
      </c>
      <c r="AT193" s="25"/>
      <c r="AU193" s="25"/>
      <c r="AV193" s="25"/>
      <c r="AW193" s="25"/>
      <c r="AX193" s="25"/>
      <c r="AY193" s="25"/>
      <c r="AZ193" s="25"/>
      <c r="BA193" s="25"/>
      <c r="BB193" s="25"/>
      <c r="BC193" s="25"/>
      <c r="BD193" s="25"/>
      <c r="BE193" s="25"/>
      <c r="BF193" s="25"/>
      <c r="BG193" s="25" t="s">
        <v>2000</v>
      </c>
      <c r="BH193" s="25" t="s">
        <v>2000</v>
      </c>
      <c r="BI193" s="75" t="s">
        <v>2000</v>
      </c>
      <c r="BJ193" s="75" t="s">
        <v>2000</v>
      </c>
      <c r="BK193" s="75" t="s">
        <v>2000</v>
      </c>
      <c r="BL193" s="221"/>
      <c r="BM193" s="238"/>
      <c r="BN193" s="238"/>
      <c r="BO193" s="238"/>
      <c r="BP193" s="238"/>
      <c r="BQ193" s="238"/>
      <c r="BR193" s="238"/>
    </row>
    <row r="194" spans="1:70" s="29" customFormat="1" ht="15" customHeight="1" x14ac:dyDescent="0.25">
      <c r="A194" s="25">
        <v>169</v>
      </c>
      <c r="B194" s="21">
        <v>76</v>
      </c>
      <c r="C194" s="190" t="s">
        <v>23</v>
      </c>
      <c r="D194" s="201">
        <v>0</v>
      </c>
      <c r="E194" s="57" t="s">
        <v>652</v>
      </c>
      <c r="F194" s="57" t="s">
        <v>289</v>
      </c>
      <c r="G194" s="25"/>
      <c r="H194" s="104">
        <v>0</v>
      </c>
      <c r="I194" s="25" t="s">
        <v>653</v>
      </c>
      <c r="J194" s="25"/>
      <c r="K194" s="25">
        <v>1</v>
      </c>
      <c r="L194" s="25">
        <v>2</v>
      </c>
      <c r="M194" s="25"/>
      <c r="N194" s="25"/>
      <c r="O194" s="25"/>
      <c r="P194" s="25"/>
      <c r="Q194" s="25"/>
      <c r="R194" s="25"/>
      <c r="S194" s="25"/>
      <c r="T194" s="25"/>
      <c r="U194" s="25"/>
      <c r="V194" s="25"/>
      <c r="W194" s="25"/>
      <c r="X194" s="25"/>
      <c r="Y194" s="25"/>
      <c r="Z194" s="83"/>
      <c r="AA194" s="83"/>
      <c r="AB194" s="83"/>
      <c r="AC194" s="83"/>
      <c r="AD194" s="25"/>
      <c r="AE194" s="22"/>
      <c r="AF194" s="22"/>
      <c r="AG194" s="22"/>
      <c r="AH194" s="22"/>
      <c r="AI194" s="22"/>
      <c r="AJ194" s="35"/>
      <c r="AK194" s="35"/>
      <c r="AL194" s="35"/>
      <c r="AM194" s="35"/>
      <c r="AN194" s="35"/>
      <c r="AO194" s="48"/>
      <c r="AP194" s="27"/>
      <c r="AQ194" s="27">
        <v>1</v>
      </c>
      <c r="AR194" s="28"/>
      <c r="AS194" s="28" t="s">
        <v>751</v>
      </c>
      <c r="AT194" s="25"/>
      <c r="AU194" s="25"/>
      <c r="AV194" s="25"/>
      <c r="AW194" s="25"/>
      <c r="AX194" s="25"/>
      <c r="AY194" s="25"/>
      <c r="AZ194" s="25"/>
      <c r="BA194" s="25"/>
      <c r="BB194" s="25"/>
      <c r="BC194" s="25"/>
      <c r="BD194" s="25"/>
      <c r="BE194" s="25"/>
      <c r="BF194" s="25"/>
      <c r="BG194" s="25" t="s">
        <v>2000</v>
      </c>
      <c r="BH194" s="25" t="s">
        <v>2000</v>
      </c>
      <c r="BI194" s="75" t="s">
        <v>2000</v>
      </c>
      <c r="BJ194" s="75" t="s">
        <v>2000</v>
      </c>
      <c r="BK194" s="75" t="s">
        <v>2000</v>
      </c>
      <c r="BL194" s="52"/>
      <c r="BM194" s="52"/>
      <c r="BN194" s="52"/>
      <c r="BO194" s="52"/>
      <c r="BP194" s="52"/>
      <c r="BQ194" s="52"/>
      <c r="BR194" s="52"/>
    </row>
    <row r="195" spans="1:70" s="29" customFormat="1" ht="15" customHeight="1" x14ac:dyDescent="0.25">
      <c r="A195" s="25">
        <v>171</v>
      </c>
      <c r="B195" s="21">
        <v>77</v>
      </c>
      <c r="C195" s="190"/>
      <c r="D195" s="200">
        <v>0</v>
      </c>
      <c r="E195" s="57" t="s">
        <v>1155</v>
      </c>
      <c r="F195" s="57" t="s">
        <v>5</v>
      </c>
      <c r="G195" s="25" t="s">
        <v>1156</v>
      </c>
      <c r="H195" s="104">
        <v>1</v>
      </c>
      <c r="I195" s="25">
        <v>1</v>
      </c>
      <c r="J195" s="25" t="s">
        <v>1157</v>
      </c>
      <c r="K195" s="25">
        <v>1</v>
      </c>
      <c r="L195" s="25"/>
      <c r="M195" s="25">
        <v>10</v>
      </c>
      <c r="N195" s="25" t="s">
        <v>2968</v>
      </c>
      <c r="O195" s="25" t="s">
        <v>1740</v>
      </c>
      <c r="P195" s="25" t="s">
        <v>63</v>
      </c>
      <c r="Q195" s="25" t="s">
        <v>64</v>
      </c>
      <c r="R195" s="25"/>
      <c r="S195" s="25">
        <v>3</v>
      </c>
      <c r="T195" s="25" t="s">
        <v>65</v>
      </c>
      <c r="U195" s="25" t="s">
        <v>2</v>
      </c>
      <c r="V195" s="25">
        <v>7</v>
      </c>
      <c r="W195" s="25" t="s">
        <v>1762</v>
      </c>
      <c r="X195" s="25">
        <v>2</v>
      </c>
      <c r="Y195" s="25"/>
      <c r="Z195" s="25"/>
      <c r="AA195" s="25">
        <v>33</v>
      </c>
      <c r="AB195" s="25"/>
      <c r="AC195" s="25"/>
      <c r="AD195" s="25" t="s">
        <v>72</v>
      </c>
      <c r="AE195" s="22"/>
      <c r="AF195" s="22"/>
      <c r="AG195" s="22">
        <f>(AA195*(106.875/AO195))/$AQ195</f>
        <v>39.821697403086191</v>
      </c>
      <c r="AH195" s="22"/>
      <c r="AI195" s="22"/>
      <c r="AJ195" s="23"/>
      <c r="AK195" s="23"/>
      <c r="AL195" s="23"/>
      <c r="AM195" s="23"/>
      <c r="AN195" s="23"/>
      <c r="AO195" s="24">
        <v>88.566666666666663</v>
      </c>
      <c r="AP195" s="27"/>
      <c r="AQ195" s="28">
        <v>1</v>
      </c>
      <c r="AR195" s="28">
        <v>6</v>
      </c>
      <c r="AS195" s="28" t="s">
        <v>751</v>
      </c>
      <c r="AT195" s="25">
        <v>1</v>
      </c>
      <c r="AU195" s="25" t="s">
        <v>68</v>
      </c>
      <c r="AV195" s="25" t="s">
        <v>1158</v>
      </c>
      <c r="AW195" s="25">
        <v>2002</v>
      </c>
      <c r="AX195" s="25" t="s">
        <v>3</v>
      </c>
      <c r="AY195" s="25" t="s">
        <v>3</v>
      </c>
      <c r="AZ195" s="25" t="s">
        <v>3</v>
      </c>
      <c r="BA195" s="25" t="s">
        <v>1761</v>
      </c>
      <c r="BB195" s="25" t="s">
        <v>67</v>
      </c>
      <c r="BC195" s="25" t="s">
        <v>69</v>
      </c>
      <c r="BD195" s="25" t="s">
        <v>70</v>
      </c>
      <c r="BE195" s="25"/>
      <c r="BF195" s="44">
        <v>3</v>
      </c>
      <c r="BG195" s="25" t="s">
        <v>2000</v>
      </c>
      <c r="BH195" s="25" t="s">
        <v>2000</v>
      </c>
      <c r="BI195" s="74">
        <v>0</v>
      </c>
      <c r="BJ195" s="75" t="s">
        <v>3954</v>
      </c>
      <c r="BK195" s="75" t="s">
        <v>3955</v>
      </c>
      <c r="BL195" s="221"/>
      <c r="BM195" s="15"/>
      <c r="BN195" s="15"/>
      <c r="BO195" s="15"/>
      <c r="BP195" s="15"/>
      <c r="BQ195" s="15"/>
      <c r="BR195" s="15"/>
    </row>
    <row r="196" spans="1:70" s="29" customFormat="1" ht="15" customHeight="1" x14ac:dyDescent="0.25">
      <c r="A196" s="25">
        <v>170</v>
      </c>
      <c r="B196" s="26"/>
      <c r="C196" s="190"/>
      <c r="D196" s="200">
        <v>0</v>
      </c>
      <c r="E196" s="57" t="s">
        <v>1155</v>
      </c>
      <c r="F196" s="57" t="s">
        <v>5</v>
      </c>
      <c r="G196" s="25" t="s">
        <v>1156</v>
      </c>
      <c r="H196" s="104">
        <v>1</v>
      </c>
      <c r="I196" s="25">
        <v>1</v>
      </c>
      <c r="J196" s="25" t="s">
        <v>1157</v>
      </c>
      <c r="K196" s="25">
        <v>1</v>
      </c>
      <c r="L196" s="25"/>
      <c r="M196" s="25">
        <v>10</v>
      </c>
      <c r="N196" s="25" t="s">
        <v>2968</v>
      </c>
      <c r="O196" s="25" t="s">
        <v>1740</v>
      </c>
      <c r="P196" s="25" t="s">
        <v>63</v>
      </c>
      <c r="Q196" s="25" t="s">
        <v>64</v>
      </c>
      <c r="R196" s="25"/>
      <c r="S196" s="25">
        <v>3</v>
      </c>
      <c r="T196" s="25" t="s">
        <v>65</v>
      </c>
      <c r="U196" s="25" t="s">
        <v>2</v>
      </c>
      <c r="V196" s="25">
        <v>7</v>
      </c>
      <c r="W196" s="25" t="s">
        <v>1762</v>
      </c>
      <c r="X196" s="25">
        <v>2</v>
      </c>
      <c r="Y196" s="25"/>
      <c r="Z196" s="25"/>
      <c r="AA196" s="25">
        <v>19</v>
      </c>
      <c r="AB196" s="25"/>
      <c r="AC196" s="25"/>
      <c r="AD196" s="25" t="s">
        <v>71</v>
      </c>
      <c r="AE196" s="22"/>
      <c r="AF196" s="22"/>
      <c r="AG196" s="22">
        <f>(AA196*(106.875/AO196))/$AQ196</f>
        <v>22.927643959352654</v>
      </c>
      <c r="AH196" s="22"/>
      <c r="AI196" s="22"/>
      <c r="AJ196" s="23"/>
      <c r="AK196" s="23"/>
      <c r="AL196" s="23"/>
      <c r="AM196" s="23"/>
      <c r="AN196" s="23"/>
      <c r="AO196" s="24">
        <v>88.566666666666663</v>
      </c>
      <c r="AP196" s="27"/>
      <c r="AQ196" s="28">
        <v>1</v>
      </c>
      <c r="AR196" s="28">
        <v>6</v>
      </c>
      <c r="AS196" s="28" t="s">
        <v>751</v>
      </c>
      <c r="AT196" s="25">
        <v>1</v>
      </c>
      <c r="AU196" s="25" t="s">
        <v>68</v>
      </c>
      <c r="AV196" s="25" t="s">
        <v>1158</v>
      </c>
      <c r="AW196" s="25">
        <v>2002</v>
      </c>
      <c r="AX196" s="25" t="s">
        <v>3</v>
      </c>
      <c r="AY196" s="25" t="s">
        <v>3</v>
      </c>
      <c r="AZ196" s="25" t="s">
        <v>3</v>
      </c>
      <c r="BA196" s="25" t="s">
        <v>1761</v>
      </c>
      <c r="BB196" s="25" t="s">
        <v>67</v>
      </c>
      <c r="BC196" s="25" t="s">
        <v>69</v>
      </c>
      <c r="BD196" s="25" t="s">
        <v>70</v>
      </c>
      <c r="BE196" s="25"/>
      <c r="BF196" s="44">
        <v>3</v>
      </c>
      <c r="BG196" s="25" t="s">
        <v>2000</v>
      </c>
      <c r="BH196" s="25" t="s">
        <v>2000</v>
      </c>
      <c r="BI196" s="74">
        <v>0</v>
      </c>
      <c r="BJ196" s="75" t="s">
        <v>3954</v>
      </c>
      <c r="BK196" s="75" t="s">
        <v>3955</v>
      </c>
      <c r="BL196" s="238"/>
      <c r="BM196" s="15"/>
      <c r="BN196" s="15"/>
      <c r="BO196" s="15"/>
      <c r="BP196" s="15"/>
      <c r="BQ196" s="15"/>
      <c r="BR196" s="15"/>
    </row>
    <row r="197" spans="1:70" s="29" customFormat="1" ht="15" customHeight="1" x14ac:dyDescent="0.25">
      <c r="A197" s="25">
        <v>172</v>
      </c>
      <c r="B197" s="26"/>
      <c r="C197" s="190"/>
      <c r="D197" s="200">
        <v>0</v>
      </c>
      <c r="E197" s="57" t="s">
        <v>1155</v>
      </c>
      <c r="F197" s="57" t="s">
        <v>5</v>
      </c>
      <c r="G197" s="25" t="s">
        <v>1156</v>
      </c>
      <c r="H197" s="104">
        <v>1</v>
      </c>
      <c r="I197" s="25">
        <v>1</v>
      </c>
      <c r="J197" s="25" t="s">
        <v>1157</v>
      </c>
      <c r="K197" s="25">
        <v>1</v>
      </c>
      <c r="L197" s="25"/>
      <c r="M197" s="25">
        <v>10</v>
      </c>
      <c r="N197" s="25" t="s">
        <v>2968</v>
      </c>
      <c r="O197" s="25" t="s">
        <v>1740</v>
      </c>
      <c r="P197" s="25" t="s">
        <v>63</v>
      </c>
      <c r="Q197" s="25" t="s">
        <v>64</v>
      </c>
      <c r="R197" s="25"/>
      <c r="S197" s="25">
        <v>3</v>
      </c>
      <c r="T197" s="25" t="s">
        <v>65</v>
      </c>
      <c r="U197" s="25" t="s">
        <v>2</v>
      </c>
      <c r="V197" s="25">
        <v>7</v>
      </c>
      <c r="W197" s="25" t="s">
        <v>1762</v>
      </c>
      <c r="X197" s="25">
        <v>2</v>
      </c>
      <c r="Y197" s="62"/>
      <c r="Z197" s="25"/>
      <c r="AA197" s="62">
        <v>0.08</v>
      </c>
      <c r="AB197" s="25"/>
      <c r="AC197" s="25"/>
      <c r="AD197" s="25" t="s">
        <v>66</v>
      </c>
      <c r="AE197" s="22"/>
      <c r="AF197" s="22"/>
      <c r="AG197" s="22">
        <f>(AA197*(106.875/AO197))/$AQ197</f>
        <v>9.6537448249905913E-2</v>
      </c>
      <c r="AH197" s="22"/>
      <c r="AI197" s="22"/>
      <c r="AJ197" s="23"/>
      <c r="AK197" s="23"/>
      <c r="AL197" s="23"/>
      <c r="AM197" s="23"/>
      <c r="AN197" s="23"/>
      <c r="AO197" s="24">
        <v>88.566666666666663</v>
      </c>
      <c r="AP197" s="27"/>
      <c r="AQ197" s="28">
        <v>1</v>
      </c>
      <c r="AR197" s="28">
        <v>6</v>
      </c>
      <c r="AS197" s="28" t="s">
        <v>751</v>
      </c>
      <c r="AT197" s="25">
        <v>1</v>
      </c>
      <c r="AU197" s="25" t="s">
        <v>68</v>
      </c>
      <c r="AV197" s="25" t="s">
        <v>1158</v>
      </c>
      <c r="AW197" s="25">
        <v>2002</v>
      </c>
      <c r="AX197" s="25" t="s">
        <v>3</v>
      </c>
      <c r="AY197" s="25" t="s">
        <v>3</v>
      </c>
      <c r="AZ197" s="25" t="s">
        <v>3</v>
      </c>
      <c r="BA197" s="25" t="s">
        <v>1761</v>
      </c>
      <c r="BB197" s="25" t="s">
        <v>67</v>
      </c>
      <c r="BC197" s="25" t="s">
        <v>69</v>
      </c>
      <c r="BD197" s="25" t="s">
        <v>70</v>
      </c>
      <c r="BE197" s="25"/>
      <c r="BF197" s="44">
        <v>3</v>
      </c>
      <c r="BG197" s="25" t="s">
        <v>2000</v>
      </c>
      <c r="BH197" s="25" t="s">
        <v>2000</v>
      </c>
      <c r="BI197" s="74">
        <v>0</v>
      </c>
      <c r="BJ197" s="75" t="s">
        <v>3954</v>
      </c>
      <c r="BK197" s="75" t="s">
        <v>3955</v>
      </c>
      <c r="BL197" s="221"/>
      <c r="BM197" s="15"/>
      <c r="BN197" s="15"/>
      <c r="BO197" s="15"/>
      <c r="BP197" s="15"/>
      <c r="BQ197" s="15"/>
      <c r="BR197" s="15"/>
    </row>
    <row r="198" spans="1:70" s="29" customFormat="1" ht="15" customHeight="1" x14ac:dyDescent="0.25">
      <c r="A198" s="25">
        <v>173</v>
      </c>
      <c r="B198" s="21">
        <v>78</v>
      </c>
      <c r="C198" s="190" t="s">
        <v>339</v>
      </c>
      <c r="D198" s="201">
        <v>0</v>
      </c>
      <c r="E198" s="57" t="s">
        <v>341</v>
      </c>
      <c r="F198" s="57" t="s">
        <v>289</v>
      </c>
      <c r="G198" s="25"/>
      <c r="H198" s="104">
        <v>0</v>
      </c>
      <c r="I198" s="25" t="s">
        <v>640</v>
      </c>
      <c r="J198" s="25"/>
      <c r="K198" s="25">
        <v>3</v>
      </c>
      <c r="L198" s="25">
        <v>3</v>
      </c>
      <c r="M198" s="25"/>
      <c r="N198" s="25"/>
      <c r="O198" s="25"/>
      <c r="P198" s="25"/>
      <c r="Q198" s="25"/>
      <c r="R198" s="25"/>
      <c r="S198" s="25"/>
      <c r="T198" s="25"/>
      <c r="U198" s="25"/>
      <c r="V198" s="25"/>
      <c r="W198" s="25"/>
      <c r="X198" s="25"/>
      <c r="Y198" s="25"/>
      <c r="Z198" s="83"/>
      <c r="AA198" s="83"/>
      <c r="AB198" s="83"/>
      <c r="AC198" s="83"/>
      <c r="AD198" s="25"/>
      <c r="AE198" s="22"/>
      <c r="AF198" s="22"/>
      <c r="AG198" s="22"/>
      <c r="AH198" s="22"/>
      <c r="AI198" s="22"/>
      <c r="AJ198" s="35"/>
      <c r="AK198" s="35"/>
      <c r="AL198" s="35"/>
      <c r="AM198" s="35"/>
      <c r="AN198" s="35"/>
      <c r="AO198" s="48"/>
      <c r="AP198" s="27"/>
      <c r="AQ198" s="27">
        <v>1</v>
      </c>
      <c r="AR198" s="28"/>
      <c r="AS198" s="28" t="s">
        <v>751</v>
      </c>
      <c r="AT198" s="25"/>
      <c r="AU198" s="25"/>
      <c r="AV198" s="25"/>
      <c r="AW198" s="25"/>
      <c r="AX198" s="25"/>
      <c r="AY198" s="25"/>
      <c r="AZ198" s="25"/>
      <c r="BA198" s="25"/>
      <c r="BB198" s="25"/>
      <c r="BC198" s="25"/>
      <c r="BD198" s="25"/>
      <c r="BE198" s="25"/>
      <c r="BF198" s="25"/>
      <c r="BG198" s="25" t="s">
        <v>2000</v>
      </c>
      <c r="BH198" s="25" t="s">
        <v>2000</v>
      </c>
      <c r="BI198" s="75" t="s">
        <v>2000</v>
      </c>
      <c r="BJ198" s="75" t="s">
        <v>2000</v>
      </c>
      <c r="BK198" s="75" t="s">
        <v>2000</v>
      </c>
      <c r="BL198" s="52"/>
      <c r="BM198" s="52"/>
      <c r="BN198" s="52"/>
      <c r="BO198" s="52"/>
      <c r="BP198" s="52"/>
      <c r="BQ198" s="52"/>
      <c r="BR198" s="52"/>
    </row>
    <row r="199" spans="1:70" s="29" customFormat="1" ht="15" customHeight="1" x14ac:dyDescent="0.25">
      <c r="A199" s="25">
        <v>174</v>
      </c>
      <c r="B199" s="21">
        <v>79</v>
      </c>
      <c r="C199" s="190" t="s">
        <v>381</v>
      </c>
      <c r="D199" s="201">
        <v>0</v>
      </c>
      <c r="E199" s="57" t="s">
        <v>384</v>
      </c>
      <c r="F199" s="57" t="s">
        <v>289</v>
      </c>
      <c r="G199" s="25"/>
      <c r="H199" s="104">
        <v>1</v>
      </c>
      <c r="I199" s="25">
        <v>1</v>
      </c>
      <c r="J199" s="25"/>
      <c r="K199" s="25">
        <v>3</v>
      </c>
      <c r="L199" s="25">
        <v>3</v>
      </c>
      <c r="M199" s="25">
        <v>10</v>
      </c>
      <c r="N199" s="25" t="s">
        <v>2973</v>
      </c>
      <c r="O199" s="25" t="s">
        <v>543</v>
      </c>
      <c r="P199" s="25" t="s">
        <v>19</v>
      </c>
      <c r="Q199" s="25" t="s">
        <v>1224</v>
      </c>
      <c r="R199" s="25" t="s">
        <v>1225</v>
      </c>
      <c r="S199" s="25">
        <v>5</v>
      </c>
      <c r="T199" s="25" t="s">
        <v>18</v>
      </c>
      <c r="U199" s="25" t="s">
        <v>10</v>
      </c>
      <c r="V199" s="25">
        <v>8</v>
      </c>
      <c r="W199" s="25"/>
      <c r="X199" s="25">
        <v>2</v>
      </c>
      <c r="Y199" s="25"/>
      <c r="Z199" s="25">
        <v>836</v>
      </c>
      <c r="AA199" s="25"/>
      <c r="AB199" s="25"/>
      <c r="AC199" s="25">
        <v>3896</v>
      </c>
      <c r="AD199" s="25" t="s">
        <v>564</v>
      </c>
      <c r="AE199" s="22"/>
      <c r="AF199" s="22">
        <f>(Z199*(106.875/AO199))/$AQ199</f>
        <v>541.15677814624837</v>
      </c>
      <c r="AG199" s="22"/>
      <c r="AH199" s="22"/>
      <c r="AI199" s="22">
        <f>(AC199*(106.875/AO199))/$AQ199</f>
        <v>2521.9459421743823</v>
      </c>
      <c r="AJ199" s="35"/>
      <c r="AK199" s="35">
        <f>AF199/$AS199</f>
        <v>541.15677814624837</v>
      </c>
      <c r="AL199" s="35"/>
      <c r="AM199" s="35"/>
      <c r="AN199" s="35">
        <f>AI199/$AS199</f>
        <v>2521.9459421743823</v>
      </c>
      <c r="AO199" s="48">
        <v>84.416666666666671</v>
      </c>
      <c r="AP199" s="27"/>
      <c r="AQ199" s="27">
        <v>1.95583</v>
      </c>
      <c r="AR199" s="27">
        <v>2</v>
      </c>
      <c r="AS199" s="28">
        <v>1</v>
      </c>
      <c r="AT199" s="25">
        <v>15</v>
      </c>
      <c r="AU199" s="25" t="s">
        <v>1226</v>
      </c>
      <c r="AV199" s="25" t="s">
        <v>1228</v>
      </c>
      <c r="AW199" s="25" t="s">
        <v>3</v>
      </c>
      <c r="AX199" s="25"/>
      <c r="AY199" s="25" t="s">
        <v>1227</v>
      </c>
      <c r="AZ199" s="25"/>
      <c r="BA199" s="25"/>
      <c r="BB199" s="25"/>
      <c r="BC199" s="25"/>
      <c r="BD199" s="25" t="s">
        <v>911</v>
      </c>
      <c r="BE199" s="25" t="s">
        <v>1229</v>
      </c>
      <c r="BF199" s="25">
        <v>3</v>
      </c>
      <c r="BG199" s="62">
        <v>3</v>
      </c>
      <c r="BH199" s="25" t="s">
        <v>2000</v>
      </c>
      <c r="BI199" s="75" t="s">
        <v>3956</v>
      </c>
      <c r="BJ199" s="75" t="s">
        <v>3957</v>
      </c>
      <c r="BK199" s="75" t="s">
        <v>3958</v>
      </c>
      <c r="BL199" s="49"/>
      <c r="BM199" s="15"/>
      <c r="BN199" s="15"/>
      <c r="BO199" s="15"/>
      <c r="BP199" s="15"/>
      <c r="BQ199" s="15"/>
      <c r="BR199" s="15"/>
    </row>
    <row r="200" spans="1:70" s="29" customFormat="1" ht="15" customHeight="1" x14ac:dyDescent="0.25">
      <c r="A200" s="25">
        <v>176</v>
      </c>
      <c r="B200" s="21">
        <v>80</v>
      </c>
      <c r="C200" s="190"/>
      <c r="D200" s="200">
        <v>0</v>
      </c>
      <c r="E200" s="57" t="s">
        <v>122</v>
      </c>
      <c r="F200" s="57" t="s">
        <v>5</v>
      </c>
      <c r="G200" s="25" t="s">
        <v>1174</v>
      </c>
      <c r="H200" s="104">
        <v>1</v>
      </c>
      <c r="I200" s="25">
        <v>0</v>
      </c>
      <c r="J200" s="25"/>
      <c r="K200" s="25">
        <v>2</v>
      </c>
      <c r="L200" s="25">
        <v>1</v>
      </c>
      <c r="M200" s="25">
        <v>18</v>
      </c>
      <c r="N200" s="25" t="s">
        <v>2960</v>
      </c>
      <c r="O200" s="25" t="s">
        <v>123</v>
      </c>
      <c r="P200" s="25" t="s">
        <v>124</v>
      </c>
      <c r="Q200" s="25" t="s">
        <v>125</v>
      </c>
      <c r="R200" s="44" t="s">
        <v>1942</v>
      </c>
      <c r="S200" s="25">
        <v>7</v>
      </c>
      <c r="T200" s="25" t="s">
        <v>1763</v>
      </c>
      <c r="U200" s="25" t="s">
        <v>10</v>
      </c>
      <c r="V200" s="25">
        <v>8</v>
      </c>
      <c r="W200" s="25" t="s">
        <v>3</v>
      </c>
      <c r="X200" s="25">
        <v>1</v>
      </c>
      <c r="Y200" s="25"/>
      <c r="Z200" s="25"/>
      <c r="AA200" s="25">
        <v>443</v>
      </c>
      <c r="AB200" s="25"/>
      <c r="AC200" s="25"/>
      <c r="AD200" s="25" t="s">
        <v>958</v>
      </c>
      <c r="AE200" s="22"/>
      <c r="AF200" s="22"/>
      <c r="AG200" s="22">
        <f>(AA200*(106.875/AO200))/$AQ200</f>
        <v>480.54427810200463</v>
      </c>
      <c r="AH200" s="22"/>
      <c r="AI200" s="22"/>
      <c r="AJ200" s="35"/>
      <c r="AK200" s="35"/>
      <c r="AL200" s="35">
        <f>AG200/$AS200</f>
        <v>4805442.7810200462</v>
      </c>
      <c r="AM200" s="35"/>
      <c r="AN200" s="35"/>
      <c r="AO200" s="24">
        <v>98.524999999999991</v>
      </c>
      <c r="AP200" s="27"/>
      <c r="AQ200" s="28">
        <v>1</v>
      </c>
      <c r="AR200" s="27">
        <v>2</v>
      </c>
      <c r="AS200" s="28">
        <v>1E-4</v>
      </c>
      <c r="AT200" s="25">
        <v>6</v>
      </c>
      <c r="AU200" s="25" t="s">
        <v>127</v>
      </c>
      <c r="AV200" s="25" t="s">
        <v>129</v>
      </c>
      <c r="AW200" s="25">
        <v>2008</v>
      </c>
      <c r="AX200" s="25" t="s">
        <v>3</v>
      </c>
      <c r="AY200" s="25" t="s">
        <v>128</v>
      </c>
      <c r="AZ200" s="25" t="s">
        <v>3</v>
      </c>
      <c r="BA200" s="25" t="s">
        <v>126</v>
      </c>
      <c r="BB200" s="25" t="s">
        <v>3</v>
      </c>
      <c r="BC200" s="25" t="s">
        <v>3</v>
      </c>
      <c r="BD200" s="25" t="s">
        <v>25</v>
      </c>
      <c r="BE200" s="25" t="s">
        <v>3570</v>
      </c>
      <c r="BF200" s="44">
        <v>2</v>
      </c>
      <c r="BG200" s="25" t="s">
        <v>2000</v>
      </c>
      <c r="BH200" s="25" t="s">
        <v>2000</v>
      </c>
      <c r="BI200" s="74">
        <v>0</v>
      </c>
      <c r="BJ200" s="75" t="s">
        <v>3959</v>
      </c>
      <c r="BK200" s="75" t="s">
        <v>3960</v>
      </c>
      <c r="BL200" s="238"/>
      <c r="BM200" s="15"/>
      <c r="BN200" s="15"/>
      <c r="BO200" s="15"/>
      <c r="BP200" s="15"/>
      <c r="BQ200" s="15"/>
      <c r="BR200" s="15"/>
    </row>
    <row r="201" spans="1:70" s="29" customFormat="1" ht="15" customHeight="1" x14ac:dyDescent="0.25">
      <c r="A201" s="25">
        <v>175</v>
      </c>
      <c r="B201" s="26"/>
      <c r="C201" s="190"/>
      <c r="D201" s="200">
        <v>0</v>
      </c>
      <c r="E201" s="57" t="s">
        <v>122</v>
      </c>
      <c r="F201" s="57" t="s">
        <v>5</v>
      </c>
      <c r="G201" s="25" t="s">
        <v>1174</v>
      </c>
      <c r="H201" s="104">
        <v>1</v>
      </c>
      <c r="I201" s="25">
        <v>0</v>
      </c>
      <c r="J201" s="25"/>
      <c r="K201" s="25">
        <v>2</v>
      </c>
      <c r="L201" s="25">
        <v>1</v>
      </c>
      <c r="M201" s="25">
        <v>18</v>
      </c>
      <c r="N201" s="25" t="s">
        <v>2960</v>
      </c>
      <c r="O201" s="25" t="s">
        <v>123</v>
      </c>
      <c r="P201" s="25" t="s">
        <v>124</v>
      </c>
      <c r="Q201" s="25" t="s">
        <v>125</v>
      </c>
      <c r="R201" s="44" t="s">
        <v>1942</v>
      </c>
      <c r="S201" s="25">
        <v>7</v>
      </c>
      <c r="T201" s="25" t="s">
        <v>1763</v>
      </c>
      <c r="U201" s="25" t="s">
        <v>10</v>
      </c>
      <c r="V201" s="25">
        <v>8</v>
      </c>
      <c r="W201" s="25" t="s">
        <v>3</v>
      </c>
      <c r="X201" s="25">
        <v>1</v>
      </c>
      <c r="Y201" s="25"/>
      <c r="Z201" s="25"/>
      <c r="AA201" s="25">
        <v>271</v>
      </c>
      <c r="AB201" s="25"/>
      <c r="AC201" s="25"/>
      <c r="AD201" s="25" t="s">
        <v>959</v>
      </c>
      <c r="AE201" s="22"/>
      <c r="AF201" s="22"/>
      <c r="AG201" s="22">
        <f>(AA201*(106.875/AO201))/$AQ201</f>
        <v>293.96726719106829</v>
      </c>
      <c r="AH201" s="22"/>
      <c r="AI201" s="22"/>
      <c r="AJ201" s="35"/>
      <c r="AK201" s="35"/>
      <c r="AL201" s="35">
        <f>AG201/$AS201</f>
        <v>2939672.6719106827</v>
      </c>
      <c r="AM201" s="35"/>
      <c r="AN201" s="35"/>
      <c r="AO201" s="24">
        <v>98.524999999999991</v>
      </c>
      <c r="AP201" s="27"/>
      <c r="AQ201" s="28">
        <v>1</v>
      </c>
      <c r="AR201" s="27">
        <v>2</v>
      </c>
      <c r="AS201" s="28">
        <v>1E-4</v>
      </c>
      <c r="AT201" s="25">
        <v>6</v>
      </c>
      <c r="AU201" s="25" t="s">
        <v>127</v>
      </c>
      <c r="AV201" s="25" t="s">
        <v>129</v>
      </c>
      <c r="AW201" s="25">
        <v>2008</v>
      </c>
      <c r="AX201" s="25" t="s">
        <v>3</v>
      </c>
      <c r="AY201" s="25" t="s">
        <v>128</v>
      </c>
      <c r="AZ201" s="25" t="s">
        <v>3</v>
      </c>
      <c r="BA201" s="25" t="s">
        <v>126</v>
      </c>
      <c r="BB201" s="25" t="s">
        <v>3</v>
      </c>
      <c r="BC201" s="25" t="s">
        <v>3</v>
      </c>
      <c r="BD201" s="25" t="s">
        <v>25</v>
      </c>
      <c r="BE201" s="25" t="s">
        <v>3570</v>
      </c>
      <c r="BF201" s="44">
        <v>2</v>
      </c>
      <c r="BG201" s="25" t="s">
        <v>2000</v>
      </c>
      <c r="BH201" s="25" t="s">
        <v>2000</v>
      </c>
      <c r="BI201" s="74">
        <v>0</v>
      </c>
      <c r="BJ201" s="75" t="s">
        <v>3959</v>
      </c>
      <c r="BK201" s="75" t="s">
        <v>3960</v>
      </c>
      <c r="BL201" s="238"/>
      <c r="BM201" s="15"/>
      <c r="BN201" s="15"/>
      <c r="BO201" s="15"/>
      <c r="BP201" s="15"/>
      <c r="BQ201" s="15"/>
      <c r="BR201" s="15"/>
    </row>
    <row r="202" spans="1:70" s="29" customFormat="1" ht="15" customHeight="1" x14ac:dyDescent="0.25">
      <c r="A202" s="25">
        <v>177</v>
      </c>
      <c r="B202" s="21">
        <v>81</v>
      </c>
      <c r="C202" s="190" t="s">
        <v>387</v>
      </c>
      <c r="D202" s="201">
        <v>0</v>
      </c>
      <c r="E202" s="57" t="s">
        <v>394</v>
      </c>
      <c r="F202" s="57" t="s">
        <v>5</v>
      </c>
      <c r="G202" s="25" t="s">
        <v>395</v>
      </c>
      <c r="H202" s="104">
        <v>0</v>
      </c>
      <c r="I202" s="25" t="s">
        <v>1060</v>
      </c>
      <c r="J202" s="25"/>
      <c r="K202" s="25"/>
      <c r="L202" s="25"/>
      <c r="M202" s="25"/>
      <c r="N202" s="25"/>
      <c r="O202" s="25"/>
      <c r="P202" s="25"/>
      <c r="Q202" s="25"/>
      <c r="R202" s="25"/>
      <c r="S202" s="25"/>
      <c r="T202" s="25"/>
      <c r="U202" s="25"/>
      <c r="V202" s="25"/>
      <c r="W202" s="25"/>
      <c r="X202" s="25"/>
      <c r="Y202" s="25"/>
      <c r="Z202" s="83"/>
      <c r="AA202" s="83"/>
      <c r="AB202" s="83"/>
      <c r="AC202" s="83"/>
      <c r="AD202" s="25"/>
      <c r="AE202" s="22"/>
      <c r="AF202" s="22"/>
      <c r="AG202" s="22"/>
      <c r="AH202" s="22"/>
      <c r="AI202" s="22"/>
      <c r="AJ202" s="35"/>
      <c r="AK202" s="35"/>
      <c r="AL202" s="35"/>
      <c r="AM202" s="35"/>
      <c r="AN202" s="35"/>
      <c r="AO202" s="48"/>
      <c r="AP202" s="27"/>
      <c r="AQ202" s="28">
        <v>1</v>
      </c>
      <c r="AR202" s="28"/>
      <c r="AS202" s="28" t="s">
        <v>751</v>
      </c>
      <c r="AT202" s="25"/>
      <c r="AU202" s="25"/>
      <c r="AV202" s="25"/>
      <c r="AW202" s="25"/>
      <c r="AX202" s="25"/>
      <c r="AY202" s="25"/>
      <c r="AZ202" s="25"/>
      <c r="BA202" s="25"/>
      <c r="BB202" s="25"/>
      <c r="BC202" s="25"/>
      <c r="BD202" s="25"/>
      <c r="BE202" s="25"/>
      <c r="BF202" s="25"/>
      <c r="BG202" s="25" t="s">
        <v>2000</v>
      </c>
      <c r="BH202" s="25" t="s">
        <v>2000</v>
      </c>
      <c r="BI202" s="75" t="s">
        <v>2000</v>
      </c>
      <c r="BJ202" s="75" t="s">
        <v>2000</v>
      </c>
      <c r="BK202" s="75" t="s">
        <v>2000</v>
      </c>
      <c r="BL202" s="221"/>
      <c r="BM202" s="15"/>
      <c r="BN202" s="15"/>
      <c r="BO202" s="15"/>
      <c r="BP202" s="15"/>
      <c r="BQ202" s="15"/>
      <c r="BR202" s="15"/>
    </row>
    <row r="203" spans="1:70" s="29" customFormat="1" ht="15" customHeight="1" x14ac:dyDescent="0.25">
      <c r="A203" s="25">
        <v>889</v>
      </c>
      <c r="B203" s="237"/>
      <c r="C203" s="190" t="s">
        <v>3873</v>
      </c>
      <c r="D203" s="201">
        <v>0</v>
      </c>
      <c r="E203" s="57" t="s">
        <v>3874</v>
      </c>
      <c r="F203" s="57" t="s">
        <v>151</v>
      </c>
      <c r="G203" s="25"/>
      <c r="H203" s="104">
        <v>0</v>
      </c>
      <c r="I203" s="25" t="s">
        <v>3875</v>
      </c>
      <c r="J203" s="25"/>
      <c r="K203" s="25"/>
      <c r="L203" s="25"/>
      <c r="M203" s="25"/>
      <c r="N203" s="25"/>
      <c r="O203" s="25"/>
      <c r="P203" s="25"/>
      <c r="Q203" s="25"/>
      <c r="R203" s="25"/>
      <c r="S203" s="25"/>
      <c r="T203" s="25"/>
      <c r="U203" s="25"/>
      <c r="V203" s="25"/>
      <c r="W203" s="25"/>
      <c r="X203" s="25"/>
      <c r="Y203" s="25"/>
      <c r="Z203" s="25"/>
      <c r="AA203" s="25"/>
      <c r="AB203" s="25"/>
      <c r="AC203" s="25"/>
      <c r="AD203" s="25"/>
      <c r="AE203" s="110"/>
      <c r="AF203" s="110"/>
      <c r="AG203" s="110"/>
      <c r="AH203" s="110"/>
      <c r="AI203" s="110"/>
      <c r="AJ203" s="23"/>
      <c r="AK203" s="23"/>
      <c r="AL203" s="23"/>
      <c r="AM203" s="23"/>
      <c r="AN203" s="23"/>
      <c r="AO203" s="237"/>
      <c r="AP203" s="237"/>
      <c r="AQ203" s="237"/>
      <c r="AR203" s="237"/>
      <c r="AS203" s="237"/>
      <c r="AT203" s="25"/>
      <c r="AU203" s="25"/>
      <c r="AV203" s="25"/>
      <c r="AW203" s="25"/>
      <c r="AX203" s="25"/>
      <c r="AY203" s="25"/>
      <c r="AZ203" s="25"/>
      <c r="BA203" s="25"/>
      <c r="BB203" s="25"/>
      <c r="BC203" s="25"/>
      <c r="BD203" s="25"/>
      <c r="BE203" s="25" t="s">
        <v>3876</v>
      </c>
      <c r="BF203" s="25"/>
      <c r="BG203" s="25" t="s">
        <v>2000</v>
      </c>
      <c r="BH203" s="25" t="s">
        <v>2000</v>
      </c>
      <c r="BI203" s="75" t="s">
        <v>2000</v>
      </c>
      <c r="BJ203" s="75" t="s">
        <v>2000</v>
      </c>
      <c r="BK203" s="75" t="s">
        <v>2000</v>
      </c>
      <c r="BL203" s="15"/>
      <c r="BM203" s="15"/>
      <c r="BN203" s="15"/>
      <c r="BO203" s="15"/>
      <c r="BP203" s="15"/>
      <c r="BQ203" s="15"/>
      <c r="BR203" s="15"/>
    </row>
    <row r="204" spans="1:70" s="29" customFormat="1" ht="15" customHeight="1" x14ac:dyDescent="0.25">
      <c r="A204" s="25">
        <v>178</v>
      </c>
      <c r="B204" s="21">
        <v>82</v>
      </c>
      <c r="C204" s="190" t="s">
        <v>23</v>
      </c>
      <c r="D204" s="201">
        <v>0</v>
      </c>
      <c r="E204" s="57" t="s">
        <v>654</v>
      </c>
      <c r="F204" s="57" t="s">
        <v>289</v>
      </c>
      <c r="G204" s="25"/>
      <c r="H204" s="104">
        <v>0</v>
      </c>
      <c r="I204" s="25" t="s">
        <v>618</v>
      </c>
      <c r="J204" s="25"/>
      <c r="K204" s="25">
        <v>1</v>
      </c>
      <c r="L204" s="25">
        <v>2</v>
      </c>
      <c r="M204" s="25"/>
      <c r="N204" s="25"/>
      <c r="O204" s="25"/>
      <c r="P204" s="25"/>
      <c r="Q204" s="25"/>
      <c r="R204" s="25"/>
      <c r="S204" s="25"/>
      <c r="T204" s="25"/>
      <c r="U204" s="25"/>
      <c r="V204" s="25"/>
      <c r="W204" s="25"/>
      <c r="X204" s="25"/>
      <c r="Y204" s="25"/>
      <c r="Z204" s="83"/>
      <c r="AA204" s="83"/>
      <c r="AB204" s="83"/>
      <c r="AC204" s="83"/>
      <c r="AD204" s="25"/>
      <c r="AE204" s="22"/>
      <c r="AF204" s="22"/>
      <c r="AG204" s="22"/>
      <c r="AH204" s="22"/>
      <c r="AI204" s="22"/>
      <c r="AJ204" s="35"/>
      <c r="AK204" s="35"/>
      <c r="AL204" s="35"/>
      <c r="AM204" s="35"/>
      <c r="AN204" s="35"/>
      <c r="AO204" s="48"/>
      <c r="AP204" s="27"/>
      <c r="AQ204" s="27">
        <v>1</v>
      </c>
      <c r="AR204" s="28"/>
      <c r="AS204" s="28" t="s">
        <v>751</v>
      </c>
      <c r="AT204" s="25"/>
      <c r="AU204" s="25"/>
      <c r="AV204" s="25"/>
      <c r="AW204" s="25"/>
      <c r="AX204" s="25"/>
      <c r="AY204" s="25"/>
      <c r="AZ204" s="25"/>
      <c r="BA204" s="25"/>
      <c r="BB204" s="25"/>
      <c r="BC204" s="25"/>
      <c r="BD204" s="25"/>
      <c r="BE204" s="25"/>
      <c r="BF204" s="25"/>
      <c r="BG204" s="25" t="s">
        <v>2000</v>
      </c>
      <c r="BH204" s="25" t="s">
        <v>2000</v>
      </c>
      <c r="BI204" s="75" t="s">
        <v>2000</v>
      </c>
      <c r="BJ204" s="75" t="s">
        <v>2000</v>
      </c>
      <c r="BK204" s="75" t="s">
        <v>2000</v>
      </c>
      <c r="BL204" s="221"/>
      <c r="BM204" s="238"/>
      <c r="BN204" s="238"/>
      <c r="BO204" s="238"/>
      <c r="BP204" s="238"/>
      <c r="BQ204" s="238"/>
      <c r="BR204" s="238"/>
    </row>
    <row r="205" spans="1:70" s="29" customFormat="1" ht="15" customHeight="1" x14ac:dyDescent="0.25">
      <c r="A205" s="25">
        <v>774</v>
      </c>
      <c r="B205" s="220"/>
      <c r="C205" s="190"/>
      <c r="D205" s="201">
        <v>0</v>
      </c>
      <c r="E205" s="57" t="s">
        <v>3571</v>
      </c>
      <c r="F205" s="57" t="s">
        <v>289</v>
      </c>
      <c r="G205" s="25"/>
      <c r="H205" s="104">
        <v>1</v>
      </c>
      <c r="I205" s="25">
        <v>1</v>
      </c>
      <c r="J205" s="25" t="s">
        <v>3572</v>
      </c>
      <c r="K205" s="25">
        <v>1</v>
      </c>
      <c r="L205" s="25">
        <v>3</v>
      </c>
      <c r="M205" s="25">
        <v>18</v>
      </c>
      <c r="N205" s="25" t="s">
        <v>2977</v>
      </c>
      <c r="O205" s="25" t="s">
        <v>926</v>
      </c>
      <c r="P205" s="25" t="s">
        <v>19</v>
      </c>
      <c r="Q205" s="25" t="s">
        <v>3573</v>
      </c>
      <c r="R205" s="25"/>
      <c r="S205" s="25">
        <v>7</v>
      </c>
      <c r="T205" s="25" t="s">
        <v>3574</v>
      </c>
      <c r="U205" s="25" t="s">
        <v>10</v>
      </c>
      <c r="V205" s="25">
        <v>8</v>
      </c>
      <c r="W205" s="25"/>
      <c r="X205" s="25">
        <v>2</v>
      </c>
      <c r="Y205" s="25"/>
      <c r="Z205" s="25"/>
      <c r="AA205" s="25">
        <v>44</v>
      </c>
      <c r="AB205" s="25"/>
      <c r="AC205" s="25"/>
      <c r="AD205" s="25" t="s">
        <v>3580</v>
      </c>
      <c r="AE205" s="22"/>
      <c r="AF205" s="22"/>
      <c r="AG205" s="22">
        <f>(AA205*(106.875/AO205))/$AQ205</f>
        <v>47.028919076589709</v>
      </c>
      <c r="AH205" s="22"/>
      <c r="AI205" s="22"/>
      <c r="AJ205" s="35"/>
      <c r="AK205" s="35"/>
      <c r="AL205" s="35"/>
      <c r="AM205" s="35"/>
      <c r="AN205" s="35"/>
      <c r="AO205" s="24">
        <v>99.991666666666674</v>
      </c>
      <c r="AP205" s="24"/>
      <c r="AQ205" s="24">
        <v>1</v>
      </c>
      <c r="AR205" s="24">
        <v>6</v>
      </c>
      <c r="AS205" s="24"/>
      <c r="AT205" s="25">
        <v>1</v>
      </c>
      <c r="AU205" s="25" t="s">
        <v>1706</v>
      </c>
      <c r="AV205" s="25" t="s">
        <v>3576</v>
      </c>
      <c r="AW205" s="25" t="s">
        <v>3575</v>
      </c>
      <c r="AX205" s="25" t="s">
        <v>751</v>
      </c>
      <c r="AY205" s="25"/>
      <c r="AZ205" s="25" t="s">
        <v>751</v>
      </c>
      <c r="BA205" s="25"/>
      <c r="BB205" s="25" t="s">
        <v>3578</v>
      </c>
      <c r="BC205" s="25">
        <v>95</v>
      </c>
      <c r="BD205" s="25" t="s">
        <v>297</v>
      </c>
      <c r="BE205" s="25" t="s">
        <v>3582</v>
      </c>
      <c r="BF205" s="25">
        <v>2</v>
      </c>
      <c r="BG205" s="25" t="s">
        <v>2000</v>
      </c>
      <c r="BH205" s="25" t="s">
        <v>2000</v>
      </c>
      <c r="BI205" s="75" t="s">
        <v>2000</v>
      </c>
      <c r="BJ205" s="75" t="s">
        <v>2000</v>
      </c>
      <c r="BK205" s="75" t="s">
        <v>2000</v>
      </c>
      <c r="BL205" s="15"/>
      <c r="BM205" s="238"/>
      <c r="BN205" s="238"/>
      <c r="BO205" s="238"/>
      <c r="BP205" s="238"/>
      <c r="BQ205" s="238"/>
      <c r="BR205" s="238"/>
    </row>
    <row r="206" spans="1:70" s="29" customFormat="1" ht="15" customHeight="1" x14ac:dyDescent="0.25">
      <c r="A206" s="25">
        <v>775</v>
      </c>
      <c r="B206" s="237"/>
      <c r="C206" s="190"/>
      <c r="D206" s="201">
        <v>0</v>
      </c>
      <c r="E206" s="57" t="s">
        <v>3571</v>
      </c>
      <c r="F206" s="57" t="s">
        <v>289</v>
      </c>
      <c r="G206" s="25"/>
      <c r="H206" s="104">
        <v>1</v>
      </c>
      <c r="I206" s="25">
        <v>1</v>
      </c>
      <c r="J206" s="25" t="s">
        <v>3572</v>
      </c>
      <c r="K206" s="25">
        <v>1</v>
      </c>
      <c r="L206" s="25">
        <v>3</v>
      </c>
      <c r="M206" s="25">
        <v>18</v>
      </c>
      <c r="N206" s="25" t="s">
        <v>2977</v>
      </c>
      <c r="O206" s="25" t="s">
        <v>926</v>
      </c>
      <c r="P206" s="25" t="s">
        <v>19</v>
      </c>
      <c r="Q206" s="25" t="s">
        <v>3573</v>
      </c>
      <c r="R206" s="25"/>
      <c r="S206" s="25">
        <v>7</v>
      </c>
      <c r="T206" s="25" t="s">
        <v>3574</v>
      </c>
      <c r="U206" s="25" t="s">
        <v>10</v>
      </c>
      <c r="V206" s="25">
        <v>8</v>
      </c>
      <c r="W206" s="25"/>
      <c r="X206" s="25">
        <v>2</v>
      </c>
      <c r="Y206" s="25"/>
      <c r="Z206" s="25"/>
      <c r="AA206" s="25">
        <v>40</v>
      </c>
      <c r="AB206" s="25"/>
      <c r="AC206" s="25"/>
      <c r="AD206" s="25" t="s">
        <v>3580</v>
      </c>
      <c r="AE206" s="22"/>
      <c r="AF206" s="22"/>
      <c r="AG206" s="22">
        <f>(AA206*(106.875/AO206))/$AQ206</f>
        <v>42.753562796899736</v>
      </c>
      <c r="AH206" s="22"/>
      <c r="AI206" s="22"/>
      <c r="AJ206" s="35"/>
      <c r="AK206" s="35"/>
      <c r="AL206" s="35"/>
      <c r="AM206" s="35"/>
      <c r="AN206" s="35"/>
      <c r="AO206" s="24">
        <v>99.991666666666674</v>
      </c>
      <c r="AP206" s="24"/>
      <c r="AQ206" s="24">
        <v>1</v>
      </c>
      <c r="AR206" s="24">
        <v>6</v>
      </c>
      <c r="AS206" s="24"/>
      <c r="AT206" s="25">
        <v>1</v>
      </c>
      <c r="AU206" s="25" t="s">
        <v>1706</v>
      </c>
      <c r="AV206" s="25" t="s">
        <v>3576</v>
      </c>
      <c r="AW206" s="25" t="s">
        <v>3575</v>
      </c>
      <c r="AX206" s="25" t="s">
        <v>751</v>
      </c>
      <c r="AY206" s="25"/>
      <c r="AZ206" s="25" t="s">
        <v>751</v>
      </c>
      <c r="BA206" s="25"/>
      <c r="BB206" s="25" t="s">
        <v>3579</v>
      </c>
      <c r="BC206" s="25">
        <v>105</v>
      </c>
      <c r="BD206" s="25" t="s">
        <v>297</v>
      </c>
      <c r="BE206" s="25" t="s">
        <v>3582</v>
      </c>
      <c r="BF206" s="25">
        <v>2</v>
      </c>
      <c r="BG206" s="25" t="s">
        <v>2000</v>
      </c>
      <c r="BH206" s="25" t="s">
        <v>2000</v>
      </c>
      <c r="BI206" s="75" t="s">
        <v>2000</v>
      </c>
      <c r="BJ206" s="75" t="s">
        <v>2000</v>
      </c>
      <c r="BK206" s="75" t="s">
        <v>2000</v>
      </c>
      <c r="BL206" s="15"/>
      <c r="BM206" s="221"/>
      <c r="BN206" s="221"/>
      <c r="BO206" s="221"/>
      <c r="BP206" s="221"/>
      <c r="BQ206" s="221"/>
      <c r="BR206" s="221"/>
    </row>
    <row r="207" spans="1:70" s="29" customFormat="1" ht="15" customHeight="1" x14ac:dyDescent="0.25">
      <c r="A207" s="25">
        <v>776</v>
      </c>
      <c r="B207" s="220"/>
      <c r="C207" s="190"/>
      <c r="D207" s="201">
        <v>0</v>
      </c>
      <c r="E207" s="57" t="s">
        <v>3571</v>
      </c>
      <c r="F207" s="57" t="s">
        <v>289</v>
      </c>
      <c r="G207" s="25"/>
      <c r="H207" s="104">
        <v>1</v>
      </c>
      <c r="I207" s="25">
        <v>1</v>
      </c>
      <c r="J207" s="25" t="s">
        <v>3572</v>
      </c>
      <c r="K207" s="25">
        <v>1</v>
      </c>
      <c r="L207" s="25">
        <v>3</v>
      </c>
      <c r="M207" s="25">
        <v>18</v>
      </c>
      <c r="N207" s="25" t="s">
        <v>2977</v>
      </c>
      <c r="O207" s="25" t="s">
        <v>926</v>
      </c>
      <c r="P207" s="25" t="s">
        <v>19</v>
      </c>
      <c r="Q207" s="25" t="s">
        <v>3573</v>
      </c>
      <c r="R207" s="25"/>
      <c r="S207" s="25">
        <v>7</v>
      </c>
      <c r="T207" s="25" t="s">
        <v>3574</v>
      </c>
      <c r="U207" s="25" t="s">
        <v>10</v>
      </c>
      <c r="V207" s="25">
        <v>8</v>
      </c>
      <c r="W207" s="25"/>
      <c r="X207" s="25">
        <v>1</v>
      </c>
      <c r="Y207" s="25"/>
      <c r="Z207" s="25"/>
      <c r="AA207" s="25">
        <v>4</v>
      </c>
      <c r="AB207" s="25"/>
      <c r="AC207" s="25"/>
      <c r="AD207" s="25" t="s">
        <v>3581</v>
      </c>
      <c r="AE207" s="22"/>
      <c r="AF207" s="22"/>
      <c r="AG207" s="22">
        <f>(AA207*(106.875/AO207))/$AQ207</f>
        <v>4.2753562796899738</v>
      </c>
      <c r="AH207" s="22"/>
      <c r="AI207" s="22"/>
      <c r="AJ207" s="35"/>
      <c r="AK207" s="35"/>
      <c r="AL207" s="35"/>
      <c r="AM207" s="35"/>
      <c r="AN207" s="35"/>
      <c r="AO207" s="24">
        <v>99.991666666666674</v>
      </c>
      <c r="AP207" s="24"/>
      <c r="AQ207" s="24">
        <v>1</v>
      </c>
      <c r="AR207" s="24">
        <v>4</v>
      </c>
      <c r="AS207" s="28" t="s">
        <v>751</v>
      </c>
      <c r="AT207" s="25">
        <v>10</v>
      </c>
      <c r="AU207" s="25" t="s">
        <v>3577</v>
      </c>
      <c r="AV207" s="25" t="s">
        <v>3584</v>
      </c>
      <c r="AW207" s="25" t="s">
        <v>3575</v>
      </c>
      <c r="AX207" s="25" t="s">
        <v>751</v>
      </c>
      <c r="AY207" s="25"/>
      <c r="AZ207" s="25" t="s">
        <v>751</v>
      </c>
      <c r="BA207" s="25"/>
      <c r="BB207" s="25" t="s">
        <v>3578</v>
      </c>
      <c r="BC207" s="25">
        <v>95</v>
      </c>
      <c r="BD207" s="25" t="s">
        <v>297</v>
      </c>
      <c r="BE207" s="25" t="s">
        <v>3583</v>
      </c>
      <c r="BF207" s="25">
        <v>2</v>
      </c>
      <c r="BG207" s="25" t="s">
        <v>2000</v>
      </c>
      <c r="BH207" s="25" t="s">
        <v>2000</v>
      </c>
      <c r="BI207" s="75" t="s">
        <v>2000</v>
      </c>
      <c r="BJ207" s="75" t="s">
        <v>2000</v>
      </c>
      <c r="BK207" s="75" t="s">
        <v>2000</v>
      </c>
      <c r="BL207" s="15"/>
      <c r="BM207" s="221"/>
      <c r="BN207" s="221"/>
      <c r="BO207" s="221"/>
      <c r="BP207" s="221"/>
      <c r="BQ207" s="221"/>
      <c r="BR207" s="221"/>
    </row>
    <row r="208" spans="1:70" s="29" customFormat="1" ht="15" customHeight="1" x14ac:dyDescent="0.25">
      <c r="A208" s="25">
        <v>777</v>
      </c>
      <c r="B208" s="220"/>
      <c r="C208" s="190"/>
      <c r="D208" s="201">
        <v>0</v>
      </c>
      <c r="E208" s="57" t="s">
        <v>3571</v>
      </c>
      <c r="F208" s="57" t="s">
        <v>289</v>
      </c>
      <c r="G208" s="25"/>
      <c r="H208" s="104">
        <v>1</v>
      </c>
      <c r="I208" s="25">
        <v>1</v>
      </c>
      <c r="J208" s="25" t="s">
        <v>3572</v>
      </c>
      <c r="K208" s="25">
        <v>1</v>
      </c>
      <c r="L208" s="25">
        <v>3</v>
      </c>
      <c r="M208" s="25">
        <v>18</v>
      </c>
      <c r="N208" s="25" t="s">
        <v>2977</v>
      </c>
      <c r="O208" s="25" t="s">
        <v>926</v>
      </c>
      <c r="P208" s="25" t="s">
        <v>19</v>
      </c>
      <c r="Q208" s="25" t="s">
        <v>3573</v>
      </c>
      <c r="R208" s="25"/>
      <c r="S208" s="25">
        <v>7</v>
      </c>
      <c r="T208" s="25" t="s">
        <v>3574</v>
      </c>
      <c r="U208" s="25" t="s">
        <v>10</v>
      </c>
      <c r="V208" s="25">
        <v>8</v>
      </c>
      <c r="W208" s="25"/>
      <c r="X208" s="25">
        <v>1</v>
      </c>
      <c r="Y208" s="25"/>
      <c r="Z208" s="25"/>
      <c r="AA208" s="25">
        <v>5</v>
      </c>
      <c r="AB208" s="25"/>
      <c r="AC208" s="25"/>
      <c r="AD208" s="25" t="s">
        <v>3581</v>
      </c>
      <c r="AE208" s="22"/>
      <c r="AF208" s="22"/>
      <c r="AG208" s="22">
        <f>(AA208*(106.875/AO208))/$AQ208</f>
        <v>5.344195349612467</v>
      </c>
      <c r="AH208" s="22"/>
      <c r="AI208" s="22"/>
      <c r="AJ208" s="35"/>
      <c r="AK208" s="35"/>
      <c r="AL208" s="35"/>
      <c r="AM208" s="35"/>
      <c r="AN208" s="35"/>
      <c r="AO208" s="24">
        <v>99.991666666666674</v>
      </c>
      <c r="AP208" s="24"/>
      <c r="AQ208" s="24">
        <v>1</v>
      </c>
      <c r="AR208" s="24">
        <v>4</v>
      </c>
      <c r="AS208" s="28" t="s">
        <v>751</v>
      </c>
      <c r="AT208" s="25">
        <v>10</v>
      </c>
      <c r="AU208" s="25" t="s">
        <v>3577</v>
      </c>
      <c r="AV208" s="25" t="s">
        <v>3584</v>
      </c>
      <c r="AW208" s="25" t="s">
        <v>3575</v>
      </c>
      <c r="AX208" s="25" t="s">
        <v>751</v>
      </c>
      <c r="AY208" s="25"/>
      <c r="AZ208" s="25" t="s">
        <v>751</v>
      </c>
      <c r="BA208" s="25"/>
      <c r="BB208" s="25" t="s">
        <v>3579</v>
      </c>
      <c r="BC208" s="25">
        <v>105</v>
      </c>
      <c r="BD208" s="25" t="s">
        <v>297</v>
      </c>
      <c r="BE208" s="25" t="s">
        <v>3583</v>
      </c>
      <c r="BF208" s="25">
        <v>2</v>
      </c>
      <c r="BG208" s="25" t="s">
        <v>2000</v>
      </c>
      <c r="BH208" s="25" t="s">
        <v>2000</v>
      </c>
      <c r="BI208" s="75" t="s">
        <v>2000</v>
      </c>
      <c r="BJ208" s="75" t="s">
        <v>2000</v>
      </c>
      <c r="BK208" s="75" t="s">
        <v>2000</v>
      </c>
      <c r="BL208" s="15"/>
      <c r="BM208" s="221"/>
      <c r="BN208" s="221"/>
      <c r="BO208" s="221"/>
      <c r="BP208" s="221"/>
      <c r="BQ208" s="221"/>
      <c r="BR208" s="221"/>
    </row>
    <row r="209" spans="1:70" s="29" customFormat="1" ht="15" customHeight="1" x14ac:dyDescent="0.25">
      <c r="A209" s="25">
        <v>179</v>
      </c>
      <c r="B209" s="21">
        <v>83</v>
      </c>
      <c r="C209" s="190"/>
      <c r="D209" s="201">
        <v>0</v>
      </c>
      <c r="E209" s="57" t="s">
        <v>448</v>
      </c>
      <c r="F209" s="87" t="s">
        <v>5</v>
      </c>
      <c r="G209" s="25"/>
      <c r="H209" s="104">
        <v>1</v>
      </c>
      <c r="I209" s="44">
        <v>1</v>
      </c>
      <c r="J209" s="44" t="s">
        <v>1814</v>
      </c>
      <c r="K209" s="44">
        <v>1</v>
      </c>
      <c r="L209" s="44">
        <v>3</v>
      </c>
      <c r="M209" s="44">
        <v>11</v>
      </c>
      <c r="N209" s="25" t="s">
        <v>2958</v>
      </c>
      <c r="O209" s="44" t="s">
        <v>1815</v>
      </c>
      <c r="P209" s="44" t="s">
        <v>19</v>
      </c>
      <c r="Q209" s="44" t="s">
        <v>1816</v>
      </c>
      <c r="R209" s="44" t="s">
        <v>1817</v>
      </c>
      <c r="S209" s="44" t="s">
        <v>3863</v>
      </c>
      <c r="T209" s="25"/>
      <c r="U209" s="44" t="s">
        <v>10</v>
      </c>
      <c r="V209" s="44">
        <v>8</v>
      </c>
      <c r="W209" s="44"/>
      <c r="X209" s="44">
        <v>2</v>
      </c>
      <c r="Y209" s="25"/>
      <c r="Z209" s="25"/>
      <c r="AA209" s="25">
        <v>1400000</v>
      </c>
      <c r="AB209" s="25"/>
      <c r="AC209" s="25"/>
      <c r="AD209" s="44" t="s">
        <v>1951</v>
      </c>
      <c r="AE209" s="22"/>
      <c r="AF209" s="22"/>
      <c r="AG209" s="22">
        <f>(AA209*(106.875/AO209))/$AQ209</f>
        <v>1465833.9456282146</v>
      </c>
      <c r="AH209" s="22"/>
      <c r="AI209" s="22"/>
      <c r="AJ209" s="35"/>
      <c r="AK209" s="35"/>
      <c r="AL209" s="35">
        <f>AG209/$AS209</f>
        <v>73.291697281410734</v>
      </c>
      <c r="AM209" s="35"/>
      <c r="AN209" s="35"/>
      <c r="AO209" s="24">
        <v>102.075</v>
      </c>
      <c r="AP209" s="27"/>
      <c r="AQ209" s="28">
        <v>1</v>
      </c>
      <c r="AR209" s="27">
        <v>1</v>
      </c>
      <c r="AS209" s="27">
        <v>20000</v>
      </c>
      <c r="AT209" s="44">
        <v>13</v>
      </c>
      <c r="AU209" s="44" t="s">
        <v>1820</v>
      </c>
      <c r="AV209" s="25"/>
      <c r="AW209" s="44">
        <v>2011</v>
      </c>
      <c r="AX209" s="44" t="s">
        <v>3</v>
      </c>
      <c r="AY209" s="25"/>
      <c r="AZ209" s="44" t="s">
        <v>3</v>
      </c>
      <c r="BA209" s="25" t="s">
        <v>1818</v>
      </c>
      <c r="BB209" s="44" t="s">
        <v>1819</v>
      </c>
      <c r="BC209" s="25"/>
      <c r="BD209" s="25"/>
      <c r="BE209" s="44" t="s">
        <v>1821</v>
      </c>
      <c r="BF209" s="44" t="s">
        <v>1821</v>
      </c>
      <c r="BG209" s="62">
        <v>3</v>
      </c>
      <c r="BH209" s="25" t="s">
        <v>2000</v>
      </c>
      <c r="BI209" s="75">
        <v>0</v>
      </c>
      <c r="BJ209" s="75" t="s">
        <v>3961</v>
      </c>
      <c r="BK209" s="75" t="s">
        <v>3962</v>
      </c>
      <c r="BL209" s="238"/>
      <c r="BM209" s="15"/>
      <c r="BN209" s="15"/>
      <c r="BO209" s="15"/>
      <c r="BP209" s="15"/>
      <c r="BQ209" s="15"/>
      <c r="BR209" s="15"/>
    </row>
    <row r="210" spans="1:70" s="29" customFormat="1" ht="15" customHeight="1" x14ac:dyDescent="0.25">
      <c r="A210" s="25">
        <v>641</v>
      </c>
      <c r="B210" s="220"/>
      <c r="C210" s="190"/>
      <c r="D210" s="200">
        <v>0</v>
      </c>
      <c r="E210" s="57" t="s">
        <v>3029</v>
      </c>
      <c r="F210" s="57" t="s">
        <v>289</v>
      </c>
      <c r="G210" s="25"/>
      <c r="H210" s="104">
        <v>1</v>
      </c>
      <c r="I210" s="25">
        <v>1</v>
      </c>
      <c r="J210" s="25"/>
      <c r="K210" s="25">
        <v>3</v>
      </c>
      <c r="L210" s="25">
        <v>1</v>
      </c>
      <c r="M210" s="25">
        <v>26</v>
      </c>
      <c r="N210" s="25">
        <v>26</v>
      </c>
      <c r="O210" s="25" t="s">
        <v>3041</v>
      </c>
      <c r="P210" s="25" t="s">
        <v>3030</v>
      </c>
      <c r="Q210" s="25" t="s">
        <v>3031</v>
      </c>
      <c r="R210" s="25" t="s">
        <v>4111</v>
      </c>
      <c r="S210" s="25">
        <v>4</v>
      </c>
      <c r="T210" s="25" t="s">
        <v>2989</v>
      </c>
      <c r="U210" s="25" t="s">
        <v>10</v>
      </c>
      <c r="V210" s="25">
        <v>8</v>
      </c>
      <c r="W210" s="25"/>
      <c r="X210" s="25">
        <v>1</v>
      </c>
      <c r="Y210" s="25">
        <v>108</v>
      </c>
      <c r="Z210" s="25"/>
      <c r="AA210" s="25">
        <v>108</v>
      </c>
      <c r="AB210" s="25"/>
      <c r="AC210" s="25"/>
      <c r="AD210" s="25" t="s">
        <v>3036</v>
      </c>
      <c r="AE210" s="22">
        <f>((Y210*(108.57/$AO210))/$AQ210)*(0.830367/$AP210)</f>
        <v>155.8906921598352</v>
      </c>
      <c r="AF210" s="22"/>
      <c r="AG210" s="22">
        <f>((AA210*(108.57/$AO210))/$AQ210)*(0.830367/$AP210)</f>
        <v>155.8906921598352</v>
      </c>
      <c r="AH210" s="22"/>
      <c r="AI210" s="22"/>
      <c r="AJ210" s="35">
        <f>AE210/AS210</f>
        <v>155.8906921598352</v>
      </c>
      <c r="AK210" s="35"/>
      <c r="AL210" s="35">
        <f>AG210/AS210</f>
        <v>155.8906921598352</v>
      </c>
      <c r="AM210" s="35"/>
      <c r="AN210" s="35"/>
      <c r="AO210" s="24">
        <v>62.457340753462802</v>
      </c>
      <c r="AP210" s="24">
        <v>1</v>
      </c>
      <c r="AQ210" s="24">
        <v>1</v>
      </c>
      <c r="AR210" s="24">
        <v>1</v>
      </c>
      <c r="AS210" s="24">
        <v>1</v>
      </c>
      <c r="AT210" s="25">
        <v>11</v>
      </c>
      <c r="AU210" s="25" t="s">
        <v>3032</v>
      </c>
      <c r="AV210" s="25"/>
      <c r="AW210" s="25">
        <v>1991</v>
      </c>
      <c r="AX210" s="25" t="s">
        <v>2</v>
      </c>
      <c r="AY210" s="25"/>
      <c r="AZ210" s="25"/>
      <c r="BA210" s="25"/>
      <c r="BB210" s="25"/>
      <c r="BC210" s="25" t="s">
        <v>3034</v>
      </c>
      <c r="BD210" s="25" t="s">
        <v>585</v>
      </c>
      <c r="BE210" s="25" t="s">
        <v>3044</v>
      </c>
      <c r="BF210" s="25">
        <v>3</v>
      </c>
      <c r="BG210" s="62">
        <v>3</v>
      </c>
      <c r="BH210" s="25" t="s">
        <v>2000</v>
      </c>
      <c r="BI210" s="74">
        <v>0</v>
      </c>
      <c r="BJ210" s="75" t="s">
        <v>2000</v>
      </c>
      <c r="BK210" s="75" t="s">
        <v>4077</v>
      </c>
      <c r="BL210" s="15"/>
      <c r="BM210" s="15"/>
      <c r="BN210" s="15"/>
      <c r="BO210" s="15"/>
      <c r="BP210" s="15"/>
      <c r="BQ210" s="15"/>
      <c r="BR210" s="15"/>
    </row>
    <row r="211" spans="1:70" s="29" customFormat="1" ht="15" customHeight="1" x14ac:dyDescent="0.25">
      <c r="A211" s="25">
        <v>648</v>
      </c>
      <c r="B211" s="237"/>
      <c r="C211" s="190"/>
      <c r="D211" s="200">
        <v>0</v>
      </c>
      <c r="E211" s="57" t="s">
        <v>3029</v>
      </c>
      <c r="F211" s="57" t="s">
        <v>289</v>
      </c>
      <c r="G211" s="25"/>
      <c r="H211" s="104">
        <v>1</v>
      </c>
      <c r="I211" s="25">
        <v>1</v>
      </c>
      <c r="J211" s="25"/>
      <c r="K211" s="25">
        <v>3</v>
      </c>
      <c r="L211" s="25">
        <v>1</v>
      </c>
      <c r="M211" s="25">
        <v>19</v>
      </c>
      <c r="N211" s="25" t="s">
        <v>2960</v>
      </c>
      <c r="O211" s="25" t="s">
        <v>3010</v>
      </c>
      <c r="P211" s="25" t="s">
        <v>3030</v>
      </c>
      <c r="Q211" s="25" t="s">
        <v>3031</v>
      </c>
      <c r="R211" s="25" t="s">
        <v>4111</v>
      </c>
      <c r="S211" s="25">
        <v>4</v>
      </c>
      <c r="T211" s="25" t="s">
        <v>2989</v>
      </c>
      <c r="U211" s="25" t="s">
        <v>10</v>
      </c>
      <c r="V211" s="25">
        <v>8</v>
      </c>
      <c r="W211" s="25"/>
      <c r="X211" s="25">
        <v>2</v>
      </c>
      <c r="Y211" s="25">
        <v>91</v>
      </c>
      <c r="Z211" s="25"/>
      <c r="AA211" s="25">
        <v>91</v>
      </c>
      <c r="AB211" s="25"/>
      <c r="AC211" s="25"/>
      <c r="AD211" s="25" t="s">
        <v>3036</v>
      </c>
      <c r="AE211" s="22">
        <f>((Y211*(108.57/$AO211))/$AQ211)*(0.830367/$AP211)</f>
        <v>131.35234246800928</v>
      </c>
      <c r="AF211" s="22"/>
      <c r="AG211" s="22">
        <f>((AA211*(108.57/$AO211))/$AQ211)*(0.830367/$AP211)</f>
        <v>131.35234246800928</v>
      </c>
      <c r="AH211" s="22"/>
      <c r="AI211" s="22"/>
      <c r="AJ211" s="35">
        <f>AE211/4.8</f>
        <v>27.365071347501935</v>
      </c>
      <c r="AK211" s="35"/>
      <c r="AL211" s="35">
        <f>AG211/4.8</f>
        <v>27.365071347501935</v>
      </c>
      <c r="AM211" s="35"/>
      <c r="AN211" s="35"/>
      <c r="AO211" s="24">
        <v>62.457340753462802</v>
      </c>
      <c r="AP211" s="24">
        <v>1</v>
      </c>
      <c r="AQ211" s="24">
        <v>1</v>
      </c>
      <c r="AR211" s="24">
        <v>3</v>
      </c>
      <c r="AS211" s="24">
        <v>1</v>
      </c>
      <c r="AT211" s="25">
        <v>15</v>
      </c>
      <c r="AU211" s="25" t="s">
        <v>3035</v>
      </c>
      <c r="AV211" s="25"/>
      <c r="AW211" s="25">
        <v>1991</v>
      </c>
      <c r="AX211" s="25" t="s">
        <v>2</v>
      </c>
      <c r="AY211" s="25"/>
      <c r="AZ211" s="25"/>
      <c r="BA211" s="25"/>
      <c r="BB211" s="25"/>
      <c r="BC211" s="25" t="s">
        <v>3034</v>
      </c>
      <c r="BD211" s="25" t="s">
        <v>585</v>
      </c>
      <c r="BE211" s="25" t="s">
        <v>3044</v>
      </c>
      <c r="BF211" s="25">
        <v>3</v>
      </c>
      <c r="BG211" s="62">
        <v>3</v>
      </c>
      <c r="BH211" s="25" t="s">
        <v>2000</v>
      </c>
      <c r="BI211" s="74">
        <v>0</v>
      </c>
      <c r="BJ211" s="75" t="s">
        <v>2000</v>
      </c>
      <c r="BK211" s="75" t="s">
        <v>4080</v>
      </c>
      <c r="BL211" s="15"/>
      <c r="BM211" s="15"/>
      <c r="BN211" s="15"/>
      <c r="BO211" s="15"/>
      <c r="BP211" s="15"/>
      <c r="BQ211" s="15"/>
      <c r="BR211" s="15"/>
    </row>
    <row r="212" spans="1:70" s="29" customFormat="1" ht="15" customHeight="1" x14ac:dyDescent="0.25">
      <c r="A212" s="25">
        <v>759</v>
      </c>
      <c r="B212" s="220"/>
      <c r="C212" s="190"/>
      <c r="D212" s="200">
        <v>0</v>
      </c>
      <c r="E212" s="197" t="s">
        <v>3477</v>
      </c>
      <c r="F212" s="57" t="s">
        <v>5</v>
      </c>
      <c r="G212" s="25" t="s">
        <v>3478</v>
      </c>
      <c r="H212" s="104">
        <v>1</v>
      </c>
      <c r="I212" s="25">
        <v>1</v>
      </c>
      <c r="J212" s="25" t="s">
        <v>3479</v>
      </c>
      <c r="K212" s="25">
        <v>1</v>
      </c>
      <c r="L212" s="25">
        <v>1</v>
      </c>
      <c r="M212" s="25">
        <v>19</v>
      </c>
      <c r="N212" s="25" t="s">
        <v>2960</v>
      </c>
      <c r="O212" s="25" t="s">
        <v>3480</v>
      </c>
      <c r="P212" s="25" t="s">
        <v>3011</v>
      </c>
      <c r="Q212" s="25" t="s">
        <v>3469</v>
      </c>
      <c r="R212" s="25" t="s">
        <v>3470</v>
      </c>
      <c r="S212" s="25">
        <v>4</v>
      </c>
      <c r="T212" s="25" t="s">
        <v>3380</v>
      </c>
      <c r="U212" s="25" t="s">
        <v>10</v>
      </c>
      <c r="V212" s="25">
        <v>8</v>
      </c>
      <c r="W212" s="25"/>
      <c r="X212" s="25">
        <v>2</v>
      </c>
      <c r="Y212" s="25"/>
      <c r="Z212" s="25"/>
      <c r="AA212" s="25">
        <v>1150</v>
      </c>
      <c r="AB212" s="25"/>
      <c r="AC212" s="25"/>
      <c r="AD212" s="25" t="s">
        <v>3481</v>
      </c>
      <c r="AE212" s="22"/>
      <c r="AF212" s="22"/>
      <c r="AG212" s="22">
        <f>((AA212*(108.57/$AO212))/$AQ212)*(0.830367/$AP212)</f>
        <v>1730.2453501519083</v>
      </c>
      <c r="AH212" s="22"/>
      <c r="AI212" s="22"/>
      <c r="AJ212" s="35"/>
      <c r="AK212" s="35"/>
      <c r="AL212" s="35">
        <f>AG212</f>
        <v>1730.2453501519083</v>
      </c>
      <c r="AM212" s="35"/>
      <c r="AN212" s="35"/>
      <c r="AO212" s="24">
        <v>59.9197604891108</v>
      </c>
      <c r="AP212" s="24">
        <v>1</v>
      </c>
      <c r="AQ212" s="24">
        <v>1</v>
      </c>
      <c r="AR212" s="24">
        <v>4</v>
      </c>
      <c r="AS212" s="24" t="s">
        <v>3472</v>
      </c>
      <c r="AT212" s="25">
        <v>1</v>
      </c>
      <c r="AU212" s="25" t="s">
        <v>3474</v>
      </c>
      <c r="AV212" s="25"/>
      <c r="AW212" s="25" t="s">
        <v>3484</v>
      </c>
      <c r="AX212" s="25" t="s">
        <v>3</v>
      </c>
      <c r="AY212" s="25"/>
      <c r="AZ212" s="25" t="s">
        <v>3</v>
      </c>
      <c r="BA212" s="25"/>
      <c r="BB212" s="25" t="s">
        <v>3482</v>
      </c>
      <c r="BC212" s="25" t="s">
        <v>3483</v>
      </c>
      <c r="BD212" s="25"/>
      <c r="BE212" s="25"/>
      <c r="BF212" s="25">
        <v>3</v>
      </c>
      <c r="BG212" s="62">
        <v>3</v>
      </c>
      <c r="BH212" s="25" t="s">
        <v>2000</v>
      </c>
      <c r="BI212" s="74">
        <v>0</v>
      </c>
      <c r="BJ212" s="75" t="s">
        <v>2000</v>
      </c>
      <c r="BK212" s="75" t="s">
        <v>4097</v>
      </c>
      <c r="BL212" s="15"/>
      <c r="BM212" s="15"/>
      <c r="BN212" s="15"/>
      <c r="BO212" s="15"/>
      <c r="BP212" s="15"/>
      <c r="BQ212" s="15"/>
      <c r="BR212" s="15"/>
    </row>
    <row r="213" spans="1:70" s="29" customFormat="1" ht="15" customHeight="1" x14ac:dyDescent="0.25">
      <c r="A213" s="25">
        <v>180</v>
      </c>
      <c r="B213" s="21">
        <v>84</v>
      </c>
      <c r="C213" s="190" t="s">
        <v>381</v>
      </c>
      <c r="D213" s="200">
        <v>0</v>
      </c>
      <c r="E213" s="57" t="s">
        <v>1021</v>
      </c>
      <c r="F213" s="57" t="s">
        <v>289</v>
      </c>
      <c r="G213" s="25"/>
      <c r="H213" s="104">
        <v>1</v>
      </c>
      <c r="I213" s="25">
        <v>1</v>
      </c>
      <c r="J213" s="25"/>
      <c r="K213" s="25">
        <v>3</v>
      </c>
      <c r="L213" s="25">
        <v>3</v>
      </c>
      <c r="M213" s="25">
        <v>19</v>
      </c>
      <c r="N213" s="25" t="s">
        <v>2960</v>
      </c>
      <c r="O213" s="25" t="s">
        <v>646</v>
      </c>
      <c r="P213" s="25" t="s">
        <v>19</v>
      </c>
      <c r="Q213" s="25" t="s">
        <v>222</v>
      </c>
      <c r="R213" s="25" t="s">
        <v>1022</v>
      </c>
      <c r="S213" s="25">
        <v>5</v>
      </c>
      <c r="T213" s="25" t="s">
        <v>18</v>
      </c>
      <c r="U213" s="25" t="s">
        <v>10</v>
      </c>
      <c r="V213" s="25">
        <v>8</v>
      </c>
      <c r="W213" s="25"/>
      <c r="X213" s="25">
        <v>1</v>
      </c>
      <c r="Y213" s="25"/>
      <c r="Z213" s="83"/>
      <c r="AA213" s="83">
        <v>4.5</v>
      </c>
      <c r="AB213" s="83"/>
      <c r="AC213" s="83"/>
      <c r="AD213" s="25" t="s">
        <v>1026</v>
      </c>
      <c r="AE213" s="22"/>
      <c r="AF213" s="22"/>
      <c r="AG213" s="22">
        <f>(AA213*(106.875/AO213))/$AQ213</f>
        <v>2.9129252412178439</v>
      </c>
      <c r="AH213" s="22"/>
      <c r="AI213" s="22"/>
      <c r="AJ213" s="23"/>
      <c r="AK213" s="23"/>
      <c r="AL213" s="23"/>
      <c r="AM213" s="23"/>
      <c r="AN213" s="23"/>
      <c r="AO213" s="24">
        <v>84.416666666666671</v>
      </c>
      <c r="AP213" s="27"/>
      <c r="AQ213" s="27">
        <v>1.95583</v>
      </c>
      <c r="AR213" s="27">
        <v>6</v>
      </c>
      <c r="AS213" s="27">
        <v>134000</v>
      </c>
      <c r="AT213" s="25">
        <v>6</v>
      </c>
      <c r="AU213" s="25" t="s">
        <v>1023</v>
      </c>
      <c r="AV213" s="25" t="s">
        <v>1025</v>
      </c>
      <c r="AW213" s="25">
        <v>1999</v>
      </c>
      <c r="AX213" s="25" t="s">
        <v>2</v>
      </c>
      <c r="AY213" s="25" t="s">
        <v>1024</v>
      </c>
      <c r="AZ213" s="25"/>
      <c r="BA213" s="25"/>
      <c r="BB213" s="25"/>
      <c r="BC213" s="25" t="s">
        <v>1027</v>
      </c>
      <c r="BD213" s="25" t="s">
        <v>1028</v>
      </c>
      <c r="BE213" s="25" t="s">
        <v>1029</v>
      </c>
      <c r="BF213" s="25">
        <v>3</v>
      </c>
      <c r="BG213" s="62">
        <v>3</v>
      </c>
      <c r="BH213" s="25" t="s">
        <v>2000</v>
      </c>
      <c r="BI213" s="74">
        <v>0</v>
      </c>
      <c r="BJ213" s="75" t="s">
        <v>3890</v>
      </c>
      <c r="BK213" s="75" t="s">
        <v>3963</v>
      </c>
      <c r="BL213" s="238"/>
      <c r="BM213" s="15"/>
      <c r="BN213" s="15"/>
      <c r="BO213" s="15"/>
      <c r="BP213" s="15"/>
      <c r="BQ213" s="15"/>
      <c r="BR213" s="15"/>
    </row>
    <row r="214" spans="1:70" s="29" customFormat="1" ht="15" customHeight="1" x14ac:dyDescent="0.25">
      <c r="A214" s="25">
        <v>181</v>
      </c>
      <c r="B214" s="21">
        <v>85</v>
      </c>
      <c r="C214" s="190" t="s">
        <v>381</v>
      </c>
      <c r="D214" s="200">
        <v>0</v>
      </c>
      <c r="E214" s="57" t="s">
        <v>383</v>
      </c>
      <c r="F214" s="57" t="s">
        <v>289</v>
      </c>
      <c r="G214" s="25"/>
      <c r="H214" s="104">
        <v>1</v>
      </c>
      <c r="I214" s="25">
        <v>1</v>
      </c>
      <c r="J214" s="25"/>
      <c r="K214" s="25">
        <v>3</v>
      </c>
      <c r="L214" s="25">
        <v>3</v>
      </c>
      <c r="M214" s="25">
        <v>11</v>
      </c>
      <c r="N214" s="25" t="s">
        <v>2980</v>
      </c>
      <c r="O214" s="25" t="s">
        <v>627</v>
      </c>
      <c r="P214" s="25" t="s">
        <v>19</v>
      </c>
      <c r="Q214" s="25" t="s">
        <v>1030</v>
      </c>
      <c r="R214" s="25"/>
      <c r="S214" s="25">
        <v>5</v>
      </c>
      <c r="T214" s="25" t="s">
        <v>18</v>
      </c>
      <c r="U214" s="25" t="s">
        <v>10</v>
      </c>
      <c r="V214" s="25">
        <v>8</v>
      </c>
      <c r="W214" s="25"/>
      <c r="X214" s="25">
        <v>1</v>
      </c>
      <c r="Y214" s="25"/>
      <c r="Z214" s="83"/>
      <c r="AA214" s="83">
        <v>8800</v>
      </c>
      <c r="AB214" s="83"/>
      <c r="AC214" s="83"/>
      <c r="AD214" s="25" t="s">
        <v>610</v>
      </c>
      <c r="AE214" s="22"/>
      <c r="AF214" s="22"/>
      <c r="AG214" s="22">
        <f>(AA214*(106.875/AO214))/$AQ214</f>
        <v>5612.7226643133181</v>
      </c>
      <c r="AH214" s="22"/>
      <c r="AI214" s="22"/>
      <c r="AJ214" s="35"/>
      <c r="AK214" s="35"/>
      <c r="AL214" s="35"/>
      <c r="AM214" s="35"/>
      <c r="AN214" s="35"/>
      <c r="AO214" s="24">
        <v>85.674999999999997</v>
      </c>
      <c r="AP214" s="27"/>
      <c r="AQ214" s="27">
        <v>1.95583</v>
      </c>
      <c r="AR214" s="28">
        <v>6</v>
      </c>
      <c r="AS214" s="28" t="s">
        <v>751</v>
      </c>
      <c r="AT214" s="25">
        <v>8</v>
      </c>
      <c r="AU214" s="25" t="s">
        <v>1031</v>
      </c>
      <c r="AV214" s="25" t="s">
        <v>1034</v>
      </c>
      <c r="AW214" s="25"/>
      <c r="AX214" s="25" t="s">
        <v>2</v>
      </c>
      <c r="AY214" s="25" t="s">
        <v>1033</v>
      </c>
      <c r="AZ214" s="25"/>
      <c r="BA214" s="25"/>
      <c r="BB214" s="25"/>
      <c r="BC214" s="25"/>
      <c r="BD214" s="25" t="s">
        <v>1035</v>
      </c>
      <c r="BE214" s="25" t="s">
        <v>1032</v>
      </c>
      <c r="BF214" s="25">
        <v>3</v>
      </c>
      <c r="BG214" s="62">
        <v>3</v>
      </c>
      <c r="BH214" s="25" t="s">
        <v>2000</v>
      </c>
      <c r="BI214" s="74">
        <v>0</v>
      </c>
      <c r="BJ214" s="75" t="s">
        <v>3964</v>
      </c>
      <c r="BK214" s="75" t="s">
        <v>1032</v>
      </c>
      <c r="BL214" s="238"/>
      <c r="BM214" s="213"/>
      <c r="BN214" s="213"/>
      <c r="BO214" s="213"/>
      <c r="BP214" s="213"/>
      <c r="BQ214" s="213"/>
      <c r="BR214" s="213"/>
    </row>
    <row r="215" spans="1:70" s="29" customFormat="1" ht="15" customHeight="1" x14ac:dyDescent="0.25">
      <c r="A215" s="25">
        <v>182</v>
      </c>
      <c r="B215" s="21">
        <v>86</v>
      </c>
      <c r="C215" s="190"/>
      <c r="D215" s="201">
        <v>0</v>
      </c>
      <c r="E215" s="57" t="s">
        <v>1020</v>
      </c>
      <c r="F215" s="57" t="s">
        <v>289</v>
      </c>
      <c r="G215" s="25"/>
      <c r="H215" s="104">
        <v>0</v>
      </c>
      <c r="I215" s="25" t="s">
        <v>1036</v>
      </c>
      <c r="J215" s="25"/>
      <c r="K215" s="25">
        <v>3</v>
      </c>
      <c r="L215" s="25">
        <v>3</v>
      </c>
      <c r="M215" s="25"/>
      <c r="N215" s="25"/>
      <c r="O215" s="25"/>
      <c r="P215" s="25"/>
      <c r="Q215" s="25"/>
      <c r="R215" s="25"/>
      <c r="S215" s="25"/>
      <c r="T215" s="25"/>
      <c r="U215" s="25"/>
      <c r="V215" s="25"/>
      <c r="W215" s="25"/>
      <c r="X215" s="25"/>
      <c r="Y215" s="25"/>
      <c r="Z215" s="83"/>
      <c r="AA215" s="83"/>
      <c r="AB215" s="83"/>
      <c r="AC215" s="83"/>
      <c r="AD215" s="25"/>
      <c r="AE215" s="22"/>
      <c r="AF215" s="22"/>
      <c r="AG215" s="22"/>
      <c r="AH215" s="22"/>
      <c r="AI215" s="22"/>
      <c r="AJ215" s="35"/>
      <c r="AK215" s="35"/>
      <c r="AL215" s="35"/>
      <c r="AM215" s="35"/>
      <c r="AN215" s="35"/>
      <c r="AO215" s="48"/>
      <c r="AP215" s="27"/>
      <c r="AQ215" s="27">
        <v>1</v>
      </c>
      <c r="AR215" s="28"/>
      <c r="AS215" s="28" t="s">
        <v>751</v>
      </c>
      <c r="AT215" s="25"/>
      <c r="AU215" s="25"/>
      <c r="AV215" s="25"/>
      <c r="AW215" s="25"/>
      <c r="AX215" s="25"/>
      <c r="AY215" s="25"/>
      <c r="AZ215" s="25"/>
      <c r="BA215" s="25"/>
      <c r="BB215" s="25"/>
      <c r="BC215" s="25"/>
      <c r="BD215" s="25"/>
      <c r="BE215" s="25"/>
      <c r="BF215" s="25"/>
      <c r="BG215" s="25" t="s">
        <v>2000</v>
      </c>
      <c r="BH215" s="25" t="s">
        <v>2000</v>
      </c>
      <c r="BI215" s="75" t="s">
        <v>2000</v>
      </c>
      <c r="BJ215" s="75" t="s">
        <v>2000</v>
      </c>
      <c r="BK215" s="75" t="s">
        <v>2000</v>
      </c>
      <c r="BL215" s="221"/>
      <c r="BM215" s="238"/>
      <c r="BN215" s="238"/>
      <c r="BO215" s="238"/>
      <c r="BP215" s="238"/>
      <c r="BQ215" s="238"/>
      <c r="BR215" s="238"/>
    </row>
    <row r="216" spans="1:70" s="29" customFormat="1" ht="15" customHeight="1" x14ac:dyDescent="0.25">
      <c r="A216" s="25">
        <v>183</v>
      </c>
      <c r="B216" s="21">
        <v>87</v>
      </c>
      <c r="C216" s="190"/>
      <c r="D216" s="201">
        <v>0</v>
      </c>
      <c r="E216" s="57" t="s">
        <v>1019</v>
      </c>
      <c r="F216" s="57" t="s">
        <v>289</v>
      </c>
      <c r="G216" s="25"/>
      <c r="H216" s="104">
        <v>0</v>
      </c>
      <c r="I216" s="25" t="s">
        <v>640</v>
      </c>
      <c r="J216" s="25"/>
      <c r="K216" s="25">
        <v>3</v>
      </c>
      <c r="L216" s="25">
        <v>3</v>
      </c>
      <c r="M216" s="25"/>
      <c r="N216" s="25"/>
      <c r="O216" s="25"/>
      <c r="P216" s="25"/>
      <c r="Q216" s="25"/>
      <c r="R216" s="25"/>
      <c r="S216" s="25"/>
      <c r="T216" s="25"/>
      <c r="U216" s="25"/>
      <c r="V216" s="25"/>
      <c r="W216" s="25"/>
      <c r="X216" s="25"/>
      <c r="Y216" s="25"/>
      <c r="Z216" s="83"/>
      <c r="AA216" s="83"/>
      <c r="AB216" s="83"/>
      <c r="AC216" s="83"/>
      <c r="AD216" s="25"/>
      <c r="AE216" s="22"/>
      <c r="AF216" s="22"/>
      <c r="AG216" s="22"/>
      <c r="AH216" s="22"/>
      <c r="AI216" s="22"/>
      <c r="AJ216" s="35"/>
      <c r="AK216" s="35"/>
      <c r="AL216" s="35"/>
      <c r="AM216" s="35"/>
      <c r="AN216" s="35"/>
      <c r="AO216" s="48"/>
      <c r="AP216" s="27"/>
      <c r="AQ216" s="27">
        <v>1</v>
      </c>
      <c r="AR216" s="28"/>
      <c r="AS216" s="28" t="s">
        <v>751</v>
      </c>
      <c r="AT216" s="25"/>
      <c r="AU216" s="25"/>
      <c r="AV216" s="25"/>
      <c r="AW216" s="25"/>
      <c r="AX216" s="25"/>
      <c r="AY216" s="25"/>
      <c r="AZ216" s="25"/>
      <c r="BA216" s="25"/>
      <c r="BB216" s="25"/>
      <c r="BC216" s="25"/>
      <c r="BD216" s="25"/>
      <c r="BE216" s="25"/>
      <c r="BF216" s="25"/>
      <c r="BG216" s="25" t="s">
        <v>2000</v>
      </c>
      <c r="BH216" s="25" t="s">
        <v>2000</v>
      </c>
      <c r="BI216" s="75" t="s">
        <v>2000</v>
      </c>
      <c r="BJ216" s="75" t="s">
        <v>2000</v>
      </c>
      <c r="BK216" s="75" t="s">
        <v>2000</v>
      </c>
      <c r="BL216" s="221"/>
      <c r="BM216" s="221"/>
      <c r="BN216" s="221"/>
      <c r="BO216" s="221"/>
      <c r="BP216" s="221"/>
      <c r="BQ216" s="221"/>
      <c r="BR216" s="221"/>
    </row>
    <row r="217" spans="1:70" s="29" customFormat="1" ht="15" customHeight="1" x14ac:dyDescent="0.25">
      <c r="A217" s="25">
        <v>184</v>
      </c>
      <c r="B217" s="21">
        <v>88</v>
      </c>
      <c r="C217" s="190"/>
      <c r="D217" s="201">
        <v>0</v>
      </c>
      <c r="E217" s="57" t="s">
        <v>420</v>
      </c>
      <c r="F217" s="57" t="s">
        <v>289</v>
      </c>
      <c r="G217" s="25" t="s">
        <v>421</v>
      </c>
      <c r="H217" s="104">
        <v>0</v>
      </c>
      <c r="I217" s="25" t="s">
        <v>1422</v>
      </c>
      <c r="J217" s="25"/>
      <c r="K217" s="25">
        <v>1</v>
      </c>
      <c r="L217" s="25">
        <v>1</v>
      </c>
      <c r="M217" s="25"/>
      <c r="N217" s="25"/>
      <c r="O217" s="25"/>
      <c r="P217" s="25"/>
      <c r="Q217" s="25"/>
      <c r="R217" s="25"/>
      <c r="S217" s="25"/>
      <c r="T217" s="25"/>
      <c r="U217" s="25"/>
      <c r="V217" s="25"/>
      <c r="W217" s="25"/>
      <c r="X217" s="25"/>
      <c r="Y217" s="25"/>
      <c r="Z217" s="25"/>
      <c r="AA217" s="25"/>
      <c r="AB217" s="25"/>
      <c r="AC217" s="25"/>
      <c r="AD217" s="25"/>
      <c r="AE217" s="22"/>
      <c r="AF217" s="22"/>
      <c r="AG217" s="22"/>
      <c r="AH217" s="22"/>
      <c r="AI217" s="22"/>
      <c r="AJ217" s="23"/>
      <c r="AK217" s="23"/>
      <c r="AL217" s="23"/>
      <c r="AM217" s="23"/>
      <c r="AN217" s="23"/>
      <c r="AO217" s="48"/>
      <c r="AP217" s="27"/>
      <c r="AQ217" s="27">
        <v>1</v>
      </c>
      <c r="AR217" s="28"/>
      <c r="AS217" s="28" t="s">
        <v>751</v>
      </c>
      <c r="AT217" s="25"/>
      <c r="AU217" s="25"/>
      <c r="AV217" s="25"/>
      <c r="AW217" s="25"/>
      <c r="AX217" s="25"/>
      <c r="AY217" s="25"/>
      <c r="AZ217" s="25"/>
      <c r="BA217" s="25"/>
      <c r="BB217" s="25"/>
      <c r="BC217" s="25"/>
      <c r="BD217" s="25"/>
      <c r="BE217" s="25"/>
      <c r="BF217" s="25"/>
      <c r="BG217" s="25" t="s">
        <v>2000</v>
      </c>
      <c r="BH217" s="25" t="s">
        <v>2000</v>
      </c>
      <c r="BI217" s="75" t="s">
        <v>2000</v>
      </c>
      <c r="BJ217" s="75" t="s">
        <v>2000</v>
      </c>
      <c r="BK217" s="75" t="s">
        <v>2000</v>
      </c>
      <c r="BL217" s="221"/>
      <c r="BM217" s="221"/>
      <c r="BN217" s="221"/>
      <c r="BO217" s="221"/>
      <c r="BP217" s="221"/>
      <c r="BQ217" s="221"/>
      <c r="BR217" s="221"/>
    </row>
    <row r="218" spans="1:70" s="29" customFormat="1" ht="15" customHeight="1" x14ac:dyDescent="0.25">
      <c r="A218" s="25">
        <v>186</v>
      </c>
      <c r="B218" s="21">
        <v>90</v>
      </c>
      <c r="C218" s="190"/>
      <c r="D218" s="201">
        <v>0</v>
      </c>
      <c r="E218" s="57" t="s">
        <v>419</v>
      </c>
      <c r="F218" s="57" t="s">
        <v>5</v>
      </c>
      <c r="G218" s="25"/>
      <c r="H218" s="104">
        <v>0</v>
      </c>
      <c r="I218" s="25" t="s">
        <v>1329</v>
      </c>
      <c r="J218" s="25"/>
      <c r="K218" s="25"/>
      <c r="L218" s="25"/>
      <c r="M218" s="25"/>
      <c r="N218" s="25"/>
      <c r="O218" s="25"/>
      <c r="P218" s="25"/>
      <c r="Q218" s="25"/>
      <c r="R218" s="25"/>
      <c r="S218" s="25"/>
      <c r="T218" s="25"/>
      <c r="U218" s="25"/>
      <c r="V218" s="25"/>
      <c r="W218" s="25"/>
      <c r="X218" s="25"/>
      <c r="Y218" s="25"/>
      <c r="Z218" s="25"/>
      <c r="AA218" s="25"/>
      <c r="AB218" s="25"/>
      <c r="AC218" s="25"/>
      <c r="AD218" s="25"/>
      <c r="AE218" s="22"/>
      <c r="AF218" s="22"/>
      <c r="AG218" s="22"/>
      <c r="AH218" s="22"/>
      <c r="AI218" s="22"/>
      <c r="AJ218" s="23"/>
      <c r="AK218" s="23"/>
      <c r="AL218" s="23"/>
      <c r="AM218" s="23"/>
      <c r="AN218" s="23"/>
      <c r="AO218" s="48"/>
      <c r="AP218" s="27"/>
      <c r="AQ218" s="28">
        <v>1</v>
      </c>
      <c r="AR218" s="28"/>
      <c r="AS218" s="28" t="s">
        <v>751</v>
      </c>
      <c r="AT218" s="25"/>
      <c r="AU218" s="25"/>
      <c r="AV218" s="25"/>
      <c r="AW218" s="25"/>
      <c r="AX218" s="25"/>
      <c r="AY218" s="25"/>
      <c r="AZ218" s="25"/>
      <c r="BA218" s="25"/>
      <c r="BB218" s="25"/>
      <c r="BC218" s="25"/>
      <c r="BD218" s="25"/>
      <c r="BE218" s="25" t="s">
        <v>1374</v>
      </c>
      <c r="BF218" s="25"/>
      <c r="BG218" s="25" t="s">
        <v>2000</v>
      </c>
      <c r="BH218" s="25" t="s">
        <v>2000</v>
      </c>
      <c r="BI218" s="75" t="s">
        <v>2000</v>
      </c>
      <c r="BJ218" s="75" t="s">
        <v>2000</v>
      </c>
      <c r="BK218" s="75" t="s">
        <v>2000</v>
      </c>
      <c r="BL218" s="221"/>
      <c r="BM218" s="15"/>
      <c r="BN218" s="15"/>
      <c r="BO218" s="15"/>
      <c r="BP218" s="15"/>
      <c r="BQ218" s="15"/>
      <c r="BR218" s="15"/>
    </row>
    <row r="219" spans="1:70" s="29" customFormat="1" ht="15" customHeight="1" x14ac:dyDescent="0.25">
      <c r="A219" s="25">
        <v>187</v>
      </c>
      <c r="B219" s="21">
        <v>91</v>
      </c>
      <c r="C219" s="190" t="s">
        <v>387</v>
      </c>
      <c r="D219" s="201">
        <v>0</v>
      </c>
      <c r="E219" s="57" t="s">
        <v>417</v>
      </c>
      <c r="F219" s="57" t="s">
        <v>289</v>
      </c>
      <c r="G219" s="25" t="s">
        <v>418</v>
      </c>
      <c r="H219" s="104">
        <v>0</v>
      </c>
      <c r="I219" s="25" t="s">
        <v>618</v>
      </c>
      <c r="J219" s="25"/>
      <c r="K219" s="25">
        <v>4</v>
      </c>
      <c r="L219" s="25">
        <v>1</v>
      </c>
      <c r="M219" s="25"/>
      <c r="N219" s="25"/>
      <c r="O219" s="25"/>
      <c r="P219" s="25"/>
      <c r="Q219" s="25"/>
      <c r="R219" s="25"/>
      <c r="S219" s="25"/>
      <c r="T219" s="25"/>
      <c r="U219" s="25"/>
      <c r="V219" s="25"/>
      <c r="W219" s="25"/>
      <c r="X219" s="25"/>
      <c r="Y219" s="25"/>
      <c r="Z219" s="25"/>
      <c r="AA219" s="25"/>
      <c r="AB219" s="25"/>
      <c r="AC219" s="25"/>
      <c r="AD219" s="25"/>
      <c r="AE219" s="22"/>
      <c r="AF219" s="22"/>
      <c r="AG219" s="22"/>
      <c r="AH219" s="22"/>
      <c r="AI219" s="22"/>
      <c r="AJ219" s="23"/>
      <c r="AK219" s="23"/>
      <c r="AL219" s="23"/>
      <c r="AM219" s="23"/>
      <c r="AN219" s="23"/>
      <c r="AO219" s="48"/>
      <c r="AP219" s="27"/>
      <c r="AQ219" s="27">
        <v>1</v>
      </c>
      <c r="AR219" s="28"/>
      <c r="AS219" s="28" t="s">
        <v>751</v>
      </c>
      <c r="AT219" s="25"/>
      <c r="AU219" s="25"/>
      <c r="AV219" s="25"/>
      <c r="AW219" s="25"/>
      <c r="AX219" s="25"/>
      <c r="AY219" s="25"/>
      <c r="AZ219" s="25"/>
      <c r="BA219" s="25"/>
      <c r="BB219" s="25"/>
      <c r="BC219" s="25"/>
      <c r="BD219" s="25"/>
      <c r="BE219" s="25"/>
      <c r="BF219" s="25"/>
      <c r="BG219" s="25" t="s">
        <v>2000</v>
      </c>
      <c r="BH219" s="25" t="s">
        <v>2000</v>
      </c>
      <c r="BI219" s="75" t="s">
        <v>2000</v>
      </c>
      <c r="BJ219" s="75" t="s">
        <v>2000</v>
      </c>
      <c r="BK219" s="75" t="s">
        <v>2000</v>
      </c>
      <c r="BL219" s="221"/>
      <c r="BM219" s="221"/>
      <c r="BN219" s="221"/>
      <c r="BO219" s="221"/>
      <c r="BP219" s="221"/>
      <c r="BQ219" s="221"/>
      <c r="BR219" s="221"/>
    </row>
    <row r="220" spans="1:70" s="29" customFormat="1" ht="15" customHeight="1" x14ac:dyDescent="0.25">
      <c r="A220" s="25">
        <v>188</v>
      </c>
      <c r="B220" s="21">
        <v>92</v>
      </c>
      <c r="C220" s="190" t="s">
        <v>272</v>
      </c>
      <c r="D220" s="201">
        <v>0</v>
      </c>
      <c r="E220" s="57" t="s">
        <v>273</v>
      </c>
      <c r="F220" s="57" t="s">
        <v>151</v>
      </c>
      <c r="G220" s="25"/>
      <c r="H220" s="104">
        <v>0</v>
      </c>
      <c r="I220" s="25" t="s">
        <v>1394</v>
      </c>
      <c r="J220" s="25"/>
      <c r="K220" s="25"/>
      <c r="L220" s="25"/>
      <c r="M220" s="25"/>
      <c r="N220" s="25"/>
      <c r="O220" s="25"/>
      <c r="P220" s="25"/>
      <c r="Q220" s="25"/>
      <c r="R220" s="25"/>
      <c r="S220" s="25"/>
      <c r="T220" s="25"/>
      <c r="U220" s="25"/>
      <c r="V220" s="25"/>
      <c r="W220" s="25"/>
      <c r="X220" s="25"/>
      <c r="Y220" s="25"/>
      <c r="Z220" s="25"/>
      <c r="AA220" s="25"/>
      <c r="AB220" s="25"/>
      <c r="AC220" s="25"/>
      <c r="AD220" s="25"/>
      <c r="AE220" s="22"/>
      <c r="AF220" s="22"/>
      <c r="AG220" s="22"/>
      <c r="AH220" s="22"/>
      <c r="AI220" s="22"/>
      <c r="AJ220" s="23"/>
      <c r="AK220" s="23"/>
      <c r="AL220" s="23"/>
      <c r="AM220" s="23"/>
      <c r="AN220" s="23"/>
      <c r="AO220" s="48"/>
      <c r="AP220" s="27"/>
      <c r="AQ220" s="28">
        <v>1</v>
      </c>
      <c r="AR220" s="28"/>
      <c r="AS220" s="28" t="s">
        <v>751</v>
      </c>
      <c r="AT220" s="25"/>
      <c r="AU220" s="25"/>
      <c r="AV220" s="25"/>
      <c r="AW220" s="25"/>
      <c r="AX220" s="25"/>
      <c r="AY220" s="25"/>
      <c r="AZ220" s="25"/>
      <c r="BA220" s="25"/>
      <c r="BB220" s="25"/>
      <c r="BC220" s="25"/>
      <c r="BD220" s="25"/>
      <c r="BE220" s="25" t="s">
        <v>1395</v>
      </c>
      <c r="BF220" s="25"/>
      <c r="BG220" s="25" t="s">
        <v>2000</v>
      </c>
      <c r="BH220" s="25" t="s">
        <v>2000</v>
      </c>
      <c r="BI220" s="75" t="s">
        <v>2000</v>
      </c>
      <c r="BJ220" s="75" t="s">
        <v>2000</v>
      </c>
      <c r="BK220" s="75" t="s">
        <v>2000</v>
      </c>
      <c r="BL220" s="221"/>
      <c r="BM220" s="52"/>
      <c r="BN220" s="52"/>
      <c r="BO220" s="52"/>
      <c r="BP220" s="52"/>
      <c r="BQ220" s="52"/>
      <c r="BR220" s="52"/>
    </row>
    <row r="221" spans="1:70" s="29" customFormat="1" ht="15" customHeight="1" x14ac:dyDescent="0.25">
      <c r="A221" s="25">
        <v>189</v>
      </c>
      <c r="B221" s="21">
        <v>93</v>
      </c>
      <c r="C221" s="190" t="s">
        <v>170</v>
      </c>
      <c r="D221" s="201">
        <v>0</v>
      </c>
      <c r="E221" s="64" t="s">
        <v>172</v>
      </c>
      <c r="F221" s="64" t="s">
        <v>151</v>
      </c>
      <c r="G221" s="25"/>
      <c r="H221" s="104">
        <v>1</v>
      </c>
      <c r="I221" s="25" t="s">
        <v>1240</v>
      </c>
      <c r="J221" s="71"/>
      <c r="K221" s="25"/>
      <c r="L221" s="25"/>
      <c r="M221" s="25"/>
      <c r="N221" s="71"/>
      <c r="O221" s="71"/>
      <c r="P221" s="71"/>
      <c r="Q221" s="25"/>
      <c r="R221" s="25"/>
      <c r="S221" s="25"/>
      <c r="T221" s="25"/>
      <c r="U221" s="25"/>
      <c r="V221" s="25"/>
      <c r="W221" s="25"/>
      <c r="X221" s="25">
        <v>1</v>
      </c>
      <c r="Y221" s="83"/>
      <c r="Z221" s="83"/>
      <c r="AA221" s="83">
        <v>10.23</v>
      </c>
      <c r="AB221" s="83"/>
      <c r="AC221" s="83"/>
      <c r="AD221" s="25" t="s">
        <v>2984</v>
      </c>
      <c r="AE221" s="22"/>
      <c r="AF221" s="22"/>
      <c r="AG221" s="22">
        <f>(AA221*(106.875/AO221))/$AQ221</f>
        <v>15.298478311567164</v>
      </c>
      <c r="AH221" s="22"/>
      <c r="AI221" s="22"/>
      <c r="AJ221" s="35"/>
      <c r="AK221" s="35"/>
      <c r="AL221" s="35"/>
      <c r="AM221" s="35"/>
      <c r="AN221" s="35"/>
      <c r="AO221" s="48">
        <v>71.466666666666669</v>
      </c>
      <c r="AP221" s="27"/>
      <c r="AQ221" s="28">
        <v>1</v>
      </c>
      <c r="AR221" s="28"/>
      <c r="AS221" s="28" t="s">
        <v>751</v>
      </c>
      <c r="AT221" s="25"/>
      <c r="AU221" s="25"/>
      <c r="AV221" s="25"/>
      <c r="AW221" s="25"/>
      <c r="AX221" s="25"/>
      <c r="AY221" s="25"/>
      <c r="AZ221" s="25"/>
      <c r="BA221" s="25"/>
      <c r="BB221" s="25"/>
      <c r="BC221" s="25"/>
      <c r="BD221" s="25"/>
      <c r="BE221" s="25" t="s">
        <v>1241</v>
      </c>
      <c r="BF221" s="25"/>
      <c r="BG221" s="25" t="s">
        <v>2000</v>
      </c>
      <c r="BH221" s="25" t="s">
        <v>2000</v>
      </c>
      <c r="BI221" s="75" t="s">
        <v>2000</v>
      </c>
      <c r="BJ221" s="75" t="s">
        <v>2000</v>
      </c>
      <c r="BK221" s="75" t="s">
        <v>2000</v>
      </c>
      <c r="BL221" s="221"/>
      <c r="BM221" s="52"/>
      <c r="BN221" s="52"/>
      <c r="BO221" s="52"/>
      <c r="BP221" s="52"/>
      <c r="BQ221" s="52"/>
      <c r="BR221" s="52"/>
    </row>
    <row r="222" spans="1:70" s="29" customFormat="1" ht="15" customHeight="1" x14ac:dyDescent="0.25">
      <c r="A222" s="25">
        <v>190</v>
      </c>
      <c r="B222" s="21">
        <v>94</v>
      </c>
      <c r="C222" s="190" t="s">
        <v>23</v>
      </c>
      <c r="D222" s="201">
        <v>0</v>
      </c>
      <c r="E222" s="57" t="s">
        <v>715</v>
      </c>
      <c r="F222" s="57" t="s">
        <v>289</v>
      </c>
      <c r="G222" s="25"/>
      <c r="H222" s="104">
        <v>0</v>
      </c>
      <c r="I222" s="25" t="s">
        <v>884</v>
      </c>
      <c r="J222" s="25"/>
      <c r="K222" s="25">
        <v>1</v>
      </c>
      <c r="L222" s="25">
        <v>2</v>
      </c>
      <c r="M222" s="25"/>
      <c r="N222" s="25"/>
      <c r="O222" s="25"/>
      <c r="P222" s="25"/>
      <c r="Q222" s="25"/>
      <c r="R222" s="25"/>
      <c r="S222" s="25"/>
      <c r="T222" s="25"/>
      <c r="U222" s="25"/>
      <c r="V222" s="25"/>
      <c r="W222" s="25"/>
      <c r="X222" s="25"/>
      <c r="Y222" s="25"/>
      <c r="Z222" s="83"/>
      <c r="AA222" s="83"/>
      <c r="AB222" s="83"/>
      <c r="AC222" s="83"/>
      <c r="AD222" s="25"/>
      <c r="AE222" s="22"/>
      <c r="AF222" s="22"/>
      <c r="AG222" s="22"/>
      <c r="AH222" s="22"/>
      <c r="AI222" s="22"/>
      <c r="AJ222" s="35"/>
      <c r="AK222" s="35"/>
      <c r="AL222" s="35"/>
      <c r="AM222" s="35"/>
      <c r="AN222" s="35"/>
      <c r="AO222" s="48"/>
      <c r="AP222" s="27"/>
      <c r="AQ222" s="27">
        <v>1</v>
      </c>
      <c r="AR222" s="28"/>
      <c r="AS222" s="28" t="s">
        <v>751</v>
      </c>
      <c r="AT222" s="25"/>
      <c r="AU222" s="25"/>
      <c r="AV222" s="25"/>
      <c r="AW222" s="25"/>
      <c r="AX222" s="25"/>
      <c r="AY222" s="25"/>
      <c r="AZ222" s="25"/>
      <c r="BA222" s="25"/>
      <c r="BB222" s="25"/>
      <c r="BC222" s="25"/>
      <c r="BD222" s="25"/>
      <c r="BE222" s="25"/>
      <c r="BF222" s="25"/>
      <c r="BG222" s="25" t="s">
        <v>2000</v>
      </c>
      <c r="BH222" s="25" t="s">
        <v>2000</v>
      </c>
      <c r="BI222" s="75" t="s">
        <v>2000</v>
      </c>
      <c r="BJ222" s="75" t="s">
        <v>2000</v>
      </c>
      <c r="BK222" s="75" t="s">
        <v>2000</v>
      </c>
      <c r="BL222" s="213"/>
      <c r="BM222" s="238"/>
      <c r="BN222" s="238"/>
      <c r="BO222" s="238"/>
      <c r="BP222" s="238"/>
      <c r="BQ222" s="238"/>
      <c r="BR222" s="238"/>
    </row>
    <row r="223" spans="1:70" s="29" customFormat="1" ht="15" customHeight="1" x14ac:dyDescent="0.25">
      <c r="A223" s="25">
        <v>191</v>
      </c>
      <c r="B223" s="21">
        <v>95</v>
      </c>
      <c r="C223" s="190" t="s">
        <v>170</v>
      </c>
      <c r="D223" s="201">
        <v>0</v>
      </c>
      <c r="E223" s="64" t="s">
        <v>173</v>
      </c>
      <c r="F223" s="64" t="s">
        <v>151</v>
      </c>
      <c r="G223" s="25"/>
      <c r="H223" s="104">
        <v>0</v>
      </c>
      <c r="I223" s="25" t="s">
        <v>946</v>
      </c>
      <c r="J223" s="25"/>
      <c r="K223" s="25"/>
      <c r="L223" s="25"/>
      <c r="M223" s="25"/>
      <c r="N223" s="25"/>
      <c r="O223" s="25"/>
      <c r="P223" s="25"/>
      <c r="Q223" s="25"/>
      <c r="R223" s="25"/>
      <c r="S223" s="25"/>
      <c r="T223" s="25"/>
      <c r="U223" s="25"/>
      <c r="V223" s="25"/>
      <c r="W223" s="25"/>
      <c r="X223" s="25"/>
      <c r="Y223" s="25"/>
      <c r="Z223" s="83"/>
      <c r="AA223" s="83"/>
      <c r="AB223" s="83"/>
      <c r="AC223" s="83"/>
      <c r="AD223" s="25"/>
      <c r="AE223" s="22"/>
      <c r="AF223" s="22"/>
      <c r="AG223" s="22"/>
      <c r="AH223" s="22"/>
      <c r="AI223" s="22"/>
      <c r="AJ223" s="35"/>
      <c r="AK223" s="35"/>
      <c r="AL223" s="35"/>
      <c r="AM223" s="35"/>
      <c r="AN223" s="35"/>
      <c r="AO223" s="48"/>
      <c r="AP223" s="27"/>
      <c r="AQ223" s="28">
        <v>1</v>
      </c>
      <c r="AR223" s="28"/>
      <c r="AS223" s="28" t="s">
        <v>751</v>
      </c>
      <c r="AT223" s="25"/>
      <c r="AU223" s="25"/>
      <c r="AV223" s="25"/>
      <c r="AW223" s="25"/>
      <c r="AX223" s="25"/>
      <c r="AY223" s="25"/>
      <c r="AZ223" s="25"/>
      <c r="BA223" s="25"/>
      <c r="BB223" s="25"/>
      <c r="BC223" s="25"/>
      <c r="BD223" s="25"/>
      <c r="BE223" s="25"/>
      <c r="BF223" s="25"/>
      <c r="BG223" s="25" t="s">
        <v>2000</v>
      </c>
      <c r="BH223" s="25" t="s">
        <v>2000</v>
      </c>
      <c r="BI223" s="75" t="s">
        <v>2000</v>
      </c>
      <c r="BJ223" s="75" t="s">
        <v>2000</v>
      </c>
      <c r="BK223" s="75" t="s">
        <v>2000</v>
      </c>
      <c r="BL223" s="221"/>
      <c r="BM223" s="52"/>
      <c r="BN223" s="52"/>
      <c r="BO223" s="52"/>
      <c r="BP223" s="52"/>
      <c r="BQ223" s="52"/>
      <c r="BR223" s="52"/>
    </row>
    <row r="224" spans="1:70" s="29" customFormat="1" ht="15" customHeight="1" x14ac:dyDescent="0.25">
      <c r="A224" s="25">
        <v>192</v>
      </c>
      <c r="B224" s="21">
        <v>96</v>
      </c>
      <c r="C224" s="190" t="s">
        <v>23</v>
      </c>
      <c r="D224" s="201">
        <v>0</v>
      </c>
      <c r="E224" s="57" t="s">
        <v>655</v>
      </c>
      <c r="F224" s="57" t="s">
        <v>289</v>
      </c>
      <c r="G224" s="25"/>
      <c r="H224" s="104">
        <v>0</v>
      </c>
      <c r="I224" s="25" t="s">
        <v>618</v>
      </c>
      <c r="J224" s="25"/>
      <c r="K224" s="25">
        <v>1</v>
      </c>
      <c r="L224" s="25">
        <v>2</v>
      </c>
      <c r="M224" s="25"/>
      <c r="N224" s="25"/>
      <c r="O224" s="25"/>
      <c r="P224" s="25"/>
      <c r="Q224" s="25"/>
      <c r="R224" s="25"/>
      <c r="S224" s="25"/>
      <c r="T224" s="25"/>
      <c r="U224" s="25"/>
      <c r="V224" s="25"/>
      <c r="W224" s="25"/>
      <c r="X224" s="25"/>
      <c r="Y224" s="25"/>
      <c r="Z224" s="83"/>
      <c r="AA224" s="83"/>
      <c r="AB224" s="83"/>
      <c r="AC224" s="83"/>
      <c r="AD224" s="25"/>
      <c r="AE224" s="22"/>
      <c r="AF224" s="22"/>
      <c r="AG224" s="22"/>
      <c r="AH224" s="22"/>
      <c r="AI224" s="22"/>
      <c r="AJ224" s="35"/>
      <c r="AK224" s="35"/>
      <c r="AL224" s="35"/>
      <c r="AM224" s="35"/>
      <c r="AN224" s="35"/>
      <c r="AO224" s="48"/>
      <c r="AP224" s="27"/>
      <c r="AQ224" s="27">
        <v>1</v>
      </c>
      <c r="AR224" s="28"/>
      <c r="AS224" s="28" t="s">
        <v>751</v>
      </c>
      <c r="AT224" s="25"/>
      <c r="AU224" s="25"/>
      <c r="AV224" s="25"/>
      <c r="AW224" s="25"/>
      <c r="AX224" s="25"/>
      <c r="AY224" s="25"/>
      <c r="AZ224" s="25"/>
      <c r="BA224" s="25"/>
      <c r="BB224" s="25"/>
      <c r="BC224" s="25"/>
      <c r="BD224" s="25"/>
      <c r="BE224" s="25"/>
      <c r="BF224" s="25"/>
      <c r="BG224" s="25" t="s">
        <v>2000</v>
      </c>
      <c r="BH224" s="25" t="s">
        <v>2000</v>
      </c>
      <c r="BI224" s="75" t="s">
        <v>2000</v>
      </c>
      <c r="BJ224" s="75" t="s">
        <v>2000</v>
      </c>
      <c r="BK224" s="75" t="s">
        <v>2000</v>
      </c>
      <c r="BL224" s="213"/>
      <c r="BM224" s="221"/>
      <c r="BN224" s="221"/>
      <c r="BO224" s="221"/>
      <c r="BP224" s="221"/>
      <c r="BQ224" s="221"/>
      <c r="BR224" s="221"/>
    </row>
    <row r="225" spans="1:70" s="29" customFormat="1" ht="15" customHeight="1" x14ac:dyDescent="0.25">
      <c r="A225" s="25">
        <v>194</v>
      </c>
      <c r="B225" s="21">
        <v>97</v>
      </c>
      <c r="C225" s="190"/>
      <c r="D225" s="200">
        <v>0</v>
      </c>
      <c r="E225" s="57" t="s">
        <v>819</v>
      </c>
      <c r="F225" s="57" t="s">
        <v>151</v>
      </c>
      <c r="G225" s="99" t="s">
        <v>156</v>
      </c>
      <c r="H225" s="104">
        <v>1</v>
      </c>
      <c r="I225" s="25">
        <v>1</v>
      </c>
      <c r="J225" s="25"/>
      <c r="K225" s="25">
        <v>4</v>
      </c>
      <c r="L225" s="25">
        <v>1</v>
      </c>
      <c r="M225" s="25">
        <v>13</v>
      </c>
      <c r="N225" s="105" t="s">
        <v>2957</v>
      </c>
      <c r="O225" s="25" t="s">
        <v>820</v>
      </c>
      <c r="P225" s="25" t="s">
        <v>20</v>
      </c>
      <c r="Q225" s="25" t="s">
        <v>821</v>
      </c>
      <c r="R225" s="25" t="s">
        <v>1936</v>
      </c>
      <c r="S225" s="25">
        <v>3</v>
      </c>
      <c r="T225" s="25" t="s">
        <v>822</v>
      </c>
      <c r="U225" s="25" t="s">
        <v>10</v>
      </c>
      <c r="V225" s="25">
        <v>8</v>
      </c>
      <c r="W225" s="25" t="s">
        <v>823</v>
      </c>
      <c r="X225" s="25">
        <v>1</v>
      </c>
      <c r="Y225" s="104"/>
      <c r="Z225" s="83"/>
      <c r="AA225" s="83">
        <v>7748700</v>
      </c>
      <c r="AB225" s="83"/>
      <c r="AC225" s="83"/>
      <c r="AD225" s="25" t="s">
        <v>824</v>
      </c>
      <c r="AE225" s="22"/>
      <c r="AF225" s="22"/>
      <c r="AG225" s="22">
        <f t="shared" ref="AG225:AG233" si="7">(AA225*(106.875/AO225))/$AQ225</f>
        <v>5924754.3030267488</v>
      </c>
      <c r="AH225" s="22"/>
      <c r="AI225" s="22"/>
      <c r="AJ225" s="35"/>
      <c r="AK225" s="35"/>
      <c r="AL225" s="35">
        <f t="shared" ref="AL225:AL233" si="8">AG225/$AS225</f>
        <v>11278.586554656773</v>
      </c>
      <c r="AM225" s="35"/>
      <c r="AN225" s="35"/>
      <c r="AO225" s="24">
        <v>71.466666666666669</v>
      </c>
      <c r="AP225" s="27"/>
      <c r="AQ225" s="27">
        <v>1.95583</v>
      </c>
      <c r="AR225" s="28">
        <v>1</v>
      </c>
      <c r="AS225" s="28">
        <v>525.30999999999995</v>
      </c>
      <c r="AT225" s="25">
        <v>15</v>
      </c>
      <c r="AU225" s="25" t="s">
        <v>827</v>
      </c>
      <c r="AV225" s="25" t="s">
        <v>827</v>
      </c>
      <c r="AW225" s="25">
        <v>1991</v>
      </c>
      <c r="AX225" s="25" t="s">
        <v>773</v>
      </c>
      <c r="AY225" s="25" t="s">
        <v>828</v>
      </c>
      <c r="AZ225" s="25" t="s">
        <v>751</v>
      </c>
      <c r="BA225" s="83" t="s">
        <v>825</v>
      </c>
      <c r="BB225" s="83" t="s">
        <v>826</v>
      </c>
      <c r="BC225" s="25" t="s">
        <v>751</v>
      </c>
      <c r="BD225" s="25" t="s">
        <v>829</v>
      </c>
      <c r="BE225" s="25" t="s">
        <v>950</v>
      </c>
      <c r="BF225" s="25">
        <v>3</v>
      </c>
      <c r="BG225" s="62">
        <v>3</v>
      </c>
      <c r="BH225" s="25" t="s">
        <v>2000</v>
      </c>
      <c r="BI225" s="74">
        <v>0</v>
      </c>
      <c r="BJ225" s="75" t="s">
        <v>3965</v>
      </c>
      <c r="BK225" s="75" t="s">
        <v>3966</v>
      </c>
      <c r="BL225" s="221"/>
      <c r="BM225" s="15"/>
      <c r="BN225" s="15"/>
      <c r="BO225" s="15"/>
      <c r="BP225" s="15"/>
      <c r="BQ225" s="15"/>
      <c r="BR225" s="15"/>
    </row>
    <row r="226" spans="1:70" s="29" customFormat="1" ht="15" customHeight="1" x14ac:dyDescent="0.25">
      <c r="A226" s="25">
        <v>193</v>
      </c>
      <c r="B226" s="26"/>
      <c r="C226" s="190"/>
      <c r="D226" s="201">
        <v>0</v>
      </c>
      <c r="E226" s="57" t="s">
        <v>819</v>
      </c>
      <c r="F226" s="57" t="s">
        <v>151</v>
      </c>
      <c r="G226" s="99" t="s">
        <v>156</v>
      </c>
      <c r="H226" s="104">
        <v>1</v>
      </c>
      <c r="I226" s="25">
        <v>0</v>
      </c>
      <c r="J226" s="25"/>
      <c r="K226" s="25">
        <v>4</v>
      </c>
      <c r="L226" s="25">
        <v>1</v>
      </c>
      <c r="M226" s="25">
        <v>26</v>
      </c>
      <c r="N226" s="25">
        <v>26</v>
      </c>
      <c r="O226" s="25" t="s">
        <v>835</v>
      </c>
      <c r="P226" s="25" t="s">
        <v>20</v>
      </c>
      <c r="Q226" s="25" t="s">
        <v>821</v>
      </c>
      <c r="R226" s="25" t="s">
        <v>1936</v>
      </c>
      <c r="S226" s="25">
        <v>3</v>
      </c>
      <c r="T226" s="71" t="s">
        <v>836</v>
      </c>
      <c r="U226" s="25" t="s">
        <v>10</v>
      </c>
      <c r="V226" s="25">
        <v>8</v>
      </c>
      <c r="W226" s="25" t="s">
        <v>823</v>
      </c>
      <c r="X226" s="25">
        <v>1</v>
      </c>
      <c r="Y226" s="25"/>
      <c r="Z226" s="83"/>
      <c r="AA226" s="83">
        <v>5016366</v>
      </c>
      <c r="AB226" s="83"/>
      <c r="AC226" s="83"/>
      <c r="AD226" s="25" t="s">
        <v>824</v>
      </c>
      <c r="AE226" s="22"/>
      <c r="AF226" s="22"/>
      <c r="AG226" s="22">
        <f t="shared" si="7"/>
        <v>3835577.0702255964</v>
      </c>
      <c r="AH226" s="22"/>
      <c r="AI226" s="22"/>
      <c r="AJ226" s="35"/>
      <c r="AK226" s="35"/>
      <c r="AL226" s="35">
        <f t="shared" si="8"/>
        <v>7301.5496948955797</v>
      </c>
      <c r="AM226" s="35"/>
      <c r="AN226" s="35"/>
      <c r="AO226" s="24">
        <v>71.466666666666669</v>
      </c>
      <c r="AP226" s="27"/>
      <c r="AQ226" s="27">
        <v>1.95583</v>
      </c>
      <c r="AR226" s="27">
        <v>2</v>
      </c>
      <c r="AS226" s="28">
        <v>525.30999999999995</v>
      </c>
      <c r="AT226" s="25">
        <v>15</v>
      </c>
      <c r="AU226" s="25" t="s">
        <v>827</v>
      </c>
      <c r="AV226" s="25" t="s">
        <v>827</v>
      </c>
      <c r="AW226" s="25">
        <v>1991</v>
      </c>
      <c r="AX226" s="25" t="s">
        <v>773</v>
      </c>
      <c r="AY226" s="25" t="s">
        <v>838</v>
      </c>
      <c r="AZ226" s="25">
        <v>4</v>
      </c>
      <c r="BA226" s="83" t="s">
        <v>837</v>
      </c>
      <c r="BB226" s="83" t="s">
        <v>826</v>
      </c>
      <c r="BC226" s="25" t="s">
        <v>751</v>
      </c>
      <c r="BD226" s="25" t="s">
        <v>829</v>
      </c>
      <c r="BE226" s="25" t="s">
        <v>950</v>
      </c>
      <c r="BF226" s="25">
        <v>3</v>
      </c>
      <c r="BG226" s="25" t="s">
        <v>2000</v>
      </c>
      <c r="BH226" s="25" t="s">
        <v>2000</v>
      </c>
      <c r="BI226" s="75" t="s">
        <v>2000</v>
      </c>
      <c r="BJ226" s="75" t="s">
        <v>2000</v>
      </c>
      <c r="BK226" s="75" t="s">
        <v>2000</v>
      </c>
      <c r="BL226" s="213"/>
      <c r="BM226" s="15"/>
      <c r="BN226" s="15"/>
      <c r="BO226" s="15"/>
      <c r="BP226" s="15"/>
      <c r="BQ226" s="15"/>
      <c r="BR226" s="15"/>
    </row>
    <row r="227" spans="1:70" s="29" customFormat="1" ht="15" customHeight="1" x14ac:dyDescent="0.25">
      <c r="A227" s="25">
        <v>195</v>
      </c>
      <c r="B227" s="26"/>
      <c r="C227" s="190"/>
      <c r="D227" s="200">
        <v>0</v>
      </c>
      <c r="E227" s="57" t="s">
        <v>819</v>
      </c>
      <c r="F227" s="57" t="s">
        <v>151</v>
      </c>
      <c r="G227" s="99" t="s">
        <v>156</v>
      </c>
      <c r="H227" s="104">
        <v>1</v>
      </c>
      <c r="I227" s="25">
        <v>1</v>
      </c>
      <c r="J227" s="25"/>
      <c r="K227" s="25">
        <v>4</v>
      </c>
      <c r="L227" s="25">
        <v>1</v>
      </c>
      <c r="M227" s="25">
        <v>13</v>
      </c>
      <c r="N227" s="105" t="s">
        <v>2957</v>
      </c>
      <c r="O227" s="25" t="s">
        <v>820</v>
      </c>
      <c r="P227" s="25" t="s">
        <v>20</v>
      </c>
      <c r="Q227" s="25" t="s">
        <v>821</v>
      </c>
      <c r="R227" s="25" t="s">
        <v>1936</v>
      </c>
      <c r="S227" s="25">
        <v>3</v>
      </c>
      <c r="T227" s="71" t="s">
        <v>830</v>
      </c>
      <c r="U227" s="25" t="s">
        <v>10</v>
      </c>
      <c r="V227" s="25">
        <v>8</v>
      </c>
      <c r="W227" s="25" t="s">
        <v>823</v>
      </c>
      <c r="X227" s="25">
        <v>1</v>
      </c>
      <c r="Y227" s="104"/>
      <c r="Z227" s="83"/>
      <c r="AA227" s="83">
        <v>3338700</v>
      </c>
      <c r="AB227" s="83"/>
      <c r="AC227" s="83"/>
      <c r="AD227" s="25" t="s">
        <v>824</v>
      </c>
      <c r="AE227" s="22"/>
      <c r="AF227" s="22"/>
      <c r="AG227" s="22">
        <f t="shared" si="7"/>
        <v>2552812.3674313636</v>
      </c>
      <c r="AH227" s="22"/>
      <c r="AI227" s="22"/>
      <c r="AJ227" s="35"/>
      <c r="AK227" s="35"/>
      <c r="AL227" s="35">
        <f t="shared" si="8"/>
        <v>4859.6302515302659</v>
      </c>
      <c r="AM227" s="35"/>
      <c r="AN227" s="35"/>
      <c r="AO227" s="24">
        <v>71.466666666666669</v>
      </c>
      <c r="AP227" s="27"/>
      <c r="AQ227" s="27">
        <v>1.95583</v>
      </c>
      <c r="AR227" s="28">
        <v>1</v>
      </c>
      <c r="AS227" s="28">
        <v>525.30999999999995</v>
      </c>
      <c r="AT227" s="25">
        <v>15</v>
      </c>
      <c r="AU227" s="25" t="s">
        <v>827</v>
      </c>
      <c r="AV227" s="25" t="s">
        <v>827</v>
      </c>
      <c r="AW227" s="25">
        <v>1991</v>
      </c>
      <c r="AX227" s="25" t="s">
        <v>773</v>
      </c>
      <c r="AY227" s="25" t="s">
        <v>828</v>
      </c>
      <c r="AZ227" s="25" t="s">
        <v>751</v>
      </c>
      <c r="BA227" s="83" t="s">
        <v>825</v>
      </c>
      <c r="BB227" s="83" t="s">
        <v>826</v>
      </c>
      <c r="BC227" s="25" t="s">
        <v>751</v>
      </c>
      <c r="BD227" s="25" t="s">
        <v>829</v>
      </c>
      <c r="BE227" s="25" t="s">
        <v>950</v>
      </c>
      <c r="BF227" s="25">
        <v>3</v>
      </c>
      <c r="BG227" s="62">
        <v>3</v>
      </c>
      <c r="BH227" s="25" t="s">
        <v>2000</v>
      </c>
      <c r="BI227" s="74">
        <v>0</v>
      </c>
      <c r="BJ227" s="75" t="s">
        <v>3965</v>
      </c>
      <c r="BK227" s="75" t="s">
        <v>3966</v>
      </c>
      <c r="BL227" s="221"/>
      <c r="BM227" s="15"/>
      <c r="BN227" s="15"/>
      <c r="BO227" s="15"/>
      <c r="BP227" s="15"/>
      <c r="BQ227" s="15"/>
      <c r="BR227" s="15"/>
    </row>
    <row r="228" spans="1:70" s="29" customFormat="1" ht="15" customHeight="1" x14ac:dyDescent="0.25">
      <c r="A228" s="25">
        <v>196</v>
      </c>
      <c r="B228" s="26"/>
      <c r="C228" s="190"/>
      <c r="D228" s="200">
        <v>0</v>
      </c>
      <c r="E228" s="57" t="s">
        <v>819</v>
      </c>
      <c r="F228" s="57" t="s">
        <v>151</v>
      </c>
      <c r="G228" s="99" t="s">
        <v>156</v>
      </c>
      <c r="H228" s="104">
        <v>1</v>
      </c>
      <c r="I228" s="25">
        <v>1</v>
      </c>
      <c r="J228" s="25"/>
      <c r="K228" s="25">
        <v>4</v>
      </c>
      <c r="L228" s="25">
        <v>1</v>
      </c>
      <c r="M228" s="25">
        <v>3</v>
      </c>
      <c r="N228" s="25" t="s">
        <v>2979</v>
      </c>
      <c r="O228" s="25" t="s">
        <v>831</v>
      </c>
      <c r="P228" s="25" t="s">
        <v>20</v>
      </c>
      <c r="Q228" s="25" t="s">
        <v>821</v>
      </c>
      <c r="R228" s="25" t="s">
        <v>1936</v>
      </c>
      <c r="S228" s="25">
        <v>3</v>
      </c>
      <c r="T228" s="25" t="s">
        <v>822</v>
      </c>
      <c r="U228" s="25" t="s">
        <v>10</v>
      </c>
      <c r="V228" s="25">
        <v>8</v>
      </c>
      <c r="W228" s="25" t="s">
        <v>823</v>
      </c>
      <c r="X228" s="25">
        <v>1</v>
      </c>
      <c r="Y228" s="25"/>
      <c r="Z228" s="83"/>
      <c r="AA228" s="83">
        <v>4867168</v>
      </c>
      <c r="AB228" s="83"/>
      <c r="AC228" s="83"/>
      <c r="AD228" s="25" t="s">
        <v>824</v>
      </c>
      <c r="AE228" s="22"/>
      <c r="AF228" s="22"/>
      <c r="AG228" s="22">
        <f t="shared" si="7"/>
        <v>3721498.3870267393</v>
      </c>
      <c r="AH228" s="22"/>
      <c r="AI228" s="22"/>
      <c r="AJ228" s="35"/>
      <c r="AK228" s="35"/>
      <c r="AL228" s="35">
        <f t="shared" si="8"/>
        <v>7084.3851954593283</v>
      </c>
      <c r="AM228" s="35"/>
      <c r="AN228" s="35"/>
      <c r="AO228" s="24">
        <v>71.466666666666669</v>
      </c>
      <c r="AP228" s="27"/>
      <c r="AQ228" s="27">
        <v>1.95583</v>
      </c>
      <c r="AR228" s="28">
        <v>1</v>
      </c>
      <c r="AS228" s="28">
        <v>525.30999999999995</v>
      </c>
      <c r="AT228" s="25">
        <v>15</v>
      </c>
      <c r="AU228" s="25" t="s">
        <v>827</v>
      </c>
      <c r="AV228" s="25" t="s">
        <v>827</v>
      </c>
      <c r="AW228" s="25">
        <v>1991</v>
      </c>
      <c r="AX228" s="25" t="s">
        <v>773</v>
      </c>
      <c r="AY228" s="25" t="s">
        <v>828</v>
      </c>
      <c r="AZ228" s="25" t="s">
        <v>751</v>
      </c>
      <c r="BA228" s="83" t="s">
        <v>832</v>
      </c>
      <c r="BB228" s="83" t="s">
        <v>826</v>
      </c>
      <c r="BC228" s="25" t="s">
        <v>751</v>
      </c>
      <c r="BD228" s="25" t="s">
        <v>829</v>
      </c>
      <c r="BE228" s="25" t="s">
        <v>950</v>
      </c>
      <c r="BF228" s="25">
        <v>3</v>
      </c>
      <c r="BG228" s="62">
        <v>2</v>
      </c>
      <c r="BH228" s="25" t="s">
        <v>2000</v>
      </c>
      <c r="BI228" s="74">
        <v>0</v>
      </c>
      <c r="BJ228" s="75" t="s">
        <v>3967</v>
      </c>
      <c r="BK228" s="75" t="s">
        <v>3968</v>
      </c>
      <c r="BL228" s="221"/>
      <c r="BM228" s="15"/>
      <c r="BN228" s="15"/>
      <c r="BO228" s="15"/>
      <c r="BP228" s="15"/>
      <c r="BQ228" s="15"/>
      <c r="BR228" s="15"/>
    </row>
    <row r="229" spans="1:70" s="29" customFormat="1" ht="15" customHeight="1" x14ac:dyDescent="0.25">
      <c r="A229" s="25">
        <v>197</v>
      </c>
      <c r="B229" s="26"/>
      <c r="C229" s="190"/>
      <c r="D229" s="200">
        <v>0</v>
      </c>
      <c r="E229" s="57" t="s">
        <v>819</v>
      </c>
      <c r="F229" s="57" t="s">
        <v>151</v>
      </c>
      <c r="G229" s="99" t="s">
        <v>156</v>
      </c>
      <c r="H229" s="104">
        <v>1</v>
      </c>
      <c r="I229" s="25">
        <v>1</v>
      </c>
      <c r="J229" s="25"/>
      <c r="K229" s="25">
        <v>4</v>
      </c>
      <c r="L229" s="25">
        <v>1</v>
      </c>
      <c r="M229" s="25">
        <v>3</v>
      </c>
      <c r="N229" s="25" t="s">
        <v>2979</v>
      </c>
      <c r="O229" s="25" t="s">
        <v>831</v>
      </c>
      <c r="P229" s="25" t="s">
        <v>20</v>
      </c>
      <c r="Q229" s="25" t="s">
        <v>821</v>
      </c>
      <c r="R229" s="25" t="s">
        <v>1936</v>
      </c>
      <c r="S229" s="25">
        <v>3</v>
      </c>
      <c r="T229" s="71" t="s">
        <v>830</v>
      </c>
      <c r="U229" s="25" t="s">
        <v>10</v>
      </c>
      <c r="V229" s="25">
        <v>8</v>
      </c>
      <c r="W229" s="25" t="s">
        <v>823</v>
      </c>
      <c r="X229" s="25">
        <v>1</v>
      </c>
      <c r="Y229" s="104"/>
      <c r="Z229" s="83"/>
      <c r="AA229" s="83">
        <v>3089646</v>
      </c>
      <c r="AB229" s="83"/>
      <c r="AC229" s="83"/>
      <c r="AD229" s="25" t="s">
        <v>824</v>
      </c>
      <c r="AE229" s="22"/>
      <c r="AF229" s="22"/>
      <c r="AG229" s="22">
        <f t="shared" si="7"/>
        <v>2362382.5200781268</v>
      </c>
      <c r="AH229" s="22"/>
      <c r="AI229" s="22"/>
      <c r="AJ229" s="35"/>
      <c r="AK229" s="35"/>
      <c r="AL229" s="35">
        <f t="shared" si="8"/>
        <v>4497.1207859704309</v>
      </c>
      <c r="AM229" s="35"/>
      <c r="AN229" s="35"/>
      <c r="AO229" s="24">
        <v>71.466666666666669</v>
      </c>
      <c r="AP229" s="27"/>
      <c r="AQ229" s="27">
        <v>1.95583</v>
      </c>
      <c r="AR229" s="28">
        <v>1</v>
      </c>
      <c r="AS229" s="28">
        <v>525.30999999999995</v>
      </c>
      <c r="AT229" s="25">
        <v>15</v>
      </c>
      <c r="AU229" s="25" t="s">
        <v>827</v>
      </c>
      <c r="AV229" s="25" t="s">
        <v>827</v>
      </c>
      <c r="AW229" s="25">
        <v>1991</v>
      </c>
      <c r="AX229" s="25" t="s">
        <v>773</v>
      </c>
      <c r="AY229" s="25" t="s">
        <v>828</v>
      </c>
      <c r="AZ229" s="25" t="s">
        <v>751</v>
      </c>
      <c r="BA229" s="83" t="s">
        <v>832</v>
      </c>
      <c r="BB229" s="83" t="s">
        <v>826</v>
      </c>
      <c r="BC229" s="25" t="s">
        <v>751</v>
      </c>
      <c r="BD229" s="25" t="s">
        <v>829</v>
      </c>
      <c r="BE229" s="25" t="s">
        <v>950</v>
      </c>
      <c r="BF229" s="25">
        <v>3</v>
      </c>
      <c r="BG229" s="62">
        <v>2</v>
      </c>
      <c r="BH229" s="25" t="s">
        <v>2000</v>
      </c>
      <c r="BI229" s="74">
        <v>0</v>
      </c>
      <c r="BJ229" s="75" t="s">
        <v>3967</v>
      </c>
      <c r="BK229" s="75" t="s">
        <v>3968</v>
      </c>
      <c r="BL229" s="221"/>
      <c r="BM229" s="15"/>
      <c r="BN229" s="15"/>
      <c r="BO229" s="15"/>
      <c r="BP229" s="15"/>
      <c r="BQ229" s="15"/>
      <c r="BR229" s="15"/>
    </row>
    <row r="230" spans="1:70" s="29" customFormat="1" ht="15" customHeight="1" x14ac:dyDescent="0.25">
      <c r="A230" s="25">
        <v>198</v>
      </c>
      <c r="B230" s="26"/>
      <c r="C230" s="190"/>
      <c r="D230" s="200">
        <v>0</v>
      </c>
      <c r="E230" s="57" t="s">
        <v>819</v>
      </c>
      <c r="F230" s="57" t="s">
        <v>151</v>
      </c>
      <c r="G230" s="99" t="s">
        <v>156</v>
      </c>
      <c r="H230" s="104">
        <v>1</v>
      </c>
      <c r="I230" s="25">
        <v>1</v>
      </c>
      <c r="J230" s="25"/>
      <c r="K230" s="25">
        <v>4</v>
      </c>
      <c r="L230" s="25">
        <v>1</v>
      </c>
      <c r="M230" s="25">
        <v>3</v>
      </c>
      <c r="N230" s="25" t="s">
        <v>2979</v>
      </c>
      <c r="O230" s="25" t="s">
        <v>833</v>
      </c>
      <c r="P230" s="25" t="s">
        <v>20</v>
      </c>
      <c r="Q230" s="25" t="s">
        <v>821</v>
      </c>
      <c r="R230" s="25" t="s">
        <v>1936</v>
      </c>
      <c r="S230" s="25">
        <v>3</v>
      </c>
      <c r="T230" s="25" t="s">
        <v>822</v>
      </c>
      <c r="U230" s="25" t="s">
        <v>10</v>
      </c>
      <c r="V230" s="25">
        <v>8</v>
      </c>
      <c r="W230" s="25" t="s">
        <v>823</v>
      </c>
      <c r="X230" s="25">
        <v>1</v>
      </c>
      <c r="Y230" s="104"/>
      <c r="Z230" s="83"/>
      <c r="AA230" s="83">
        <v>3302662</v>
      </c>
      <c r="AB230" s="83"/>
      <c r="AC230" s="83"/>
      <c r="AD230" s="25" t="s">
        <v>824</v>
      </c>
      <c r="AE230" s="22"/>
      <c r="AF230" s="22"/>
      <c r="AG230" s="22">
        <f t="shared" si="7"/>
        <v>2525257.2555322731</v>
      </c>
      <c r="AH230" s="22"/>
      <c r="AI230" s="22"/>
      <c r="AJ230" s="35"/>
      <c r="AK230" s="35"/>
      <c r="AL230" s="35">
        <f t="shared" si="8"/>
        <v>4807.1752975048512</v>
      </c>
      <c r="AM230" s="35"/>
      <c r="AN230" s="35"/>
      <c r="AO230" s="24">
        <v>71.466666666666669</v>
      </c>
      <c r="AP230" s="27"/>
      <c r="AQ230" s="27">
        <v>1.95583</v>
      </c>
      <c r="AR230" s="28">
        <v>1</v>
      </c>
      <c r="AS230" s="28">
        <v>525.30999999999995</v>
      </c>
      <c r="AT230" s="25">
        <v>15</v>
      </c>
      <c r="AU230" s="25" t="s">
        <v>827</v>
      </c>
      <c r="AV230" s="25" t="s">
        <v>827</v>
      </c>
      <c r="AW230" s="25">
        <v>1991</v>
      </c>
      <c r="AX230" s="25" t="s">
        <v>773</v>
      </c>
      <c r="AY230" s="25" t="s">
        <v>828</v>
      </c>
      <c r="AZ230" s="25" t="s">
        <v>751</v>
      </c>
      <c r="BA230" s="25"/>
      <c r="BB230" s="25" t="s">
        <v>834</v>
      </c>
      <c r="BC230" s="25" t="s">
        <v>751</v>
      </c>
      <c r="BD230" s="25" t="s">
        <v>829</v>
      </c>
      <c r="BE230" s="25" t="s">
        <v>950</v>
      </c>
      <c r="BF230" s="25">
        <v>2</v>
      </c>
      <c r="BG230" s="62">
        <v>2</v>
      </c>
      <c r="BH230" s="25" t="s">
        <v>2000</v>
      </c>
      <c r="BI230" s="74">
        <v>0</v>
      </c>
      <c r="BJ230" s="75" t="s">
        <v>3967</v>
      </c>
      <c r="BK230" s="75" t="s">
        <v>3968</v>
      </c>
      <c r="BL230" s="221"/>
      <c r="BM230" s="15"/>
      <c r="BN230" s="15"/>
      <c r="BO230" s="15"/>
      <c r="BP230" s="15"/>
      <c r="BQ230" s="15"/>
      <c r="BR230" s="15"/>
    </row>
    <row r="231" spans="1:70" s="29" customFormat="1" ht="15" customHeight="1" x14ac:dyDescent="0.25">
      <c r="A231" s="25">
        <v>199</v>
      </c>
      <c r="B231" s="26"/>
      <c r="C231" s="190"/>
      <c r="D231" s="200">
        <v>0</v>
      </c>
      <c r="E231" s="57" t="s">
        <v>819</v>
      </c>
      <c r="F231" s="57" t="s">
        <v>151</v>
      </c>
      <c r="G231" s="99" t="s">
        <v>156</v>
      </c>
      <c r="H231" s="104">
        <v>1</v>
      </c>
      <c r="I231" s="25">
        <v>1</v>
      </c>
      <c r="J231" s="25"/>
      <c r="K231" s="25">
        <v>4</v>
      </c>
      <c r="L231" s="25">
        <v>1</v>
      </c>
      <c r="M231" s="25">
        <v>3</v>
      </c>
      <c r="N231" s="25" t="s">
        <v>2979</v>
      </c>
      <c r="O231" s="25" t="s">
        <v>833</v>
      </c>
      <c r="P231" s="25" t="s">
        <v>20</v>
      </c>
      <c r="Q231" s="25" t="s">
        <v>821</v>
      </c>
      <c r="R231" s="25" t="s">
        <v>1936</v>
      </c>
      <c r="S231" s="25">
        <v>3</v>
      </c>
      <c r="T231" s="71" t="s">
        <v>830</v>
      </c>
      <c r="U231" s="25" t="s">
        <v>10</v>
      </c>
      <c r="V231" s="25">
        <v>8</v>
      </c>
      <c r="W231" s="25" t="s">
        <v>823</v>
      </c>
      <c r="X231" s="25">
        <v>1</v>
      </c>
      <c r="Y231" s="104"/>
      <c r="Z231" s="83"/>
      <c r="AA231" s="83">
        <v>1414818</v>
      </c>
      <c r="AB231" s="83"/>
      <c r="AC231" s="83"/>
      <c r="AD231" s="25" t="s">
        <v>824</v>
      </c>
      <c r="AE231" s="22"/>
      <c r="AF231" s="22"/>
      <c r="AG231" s="22">
        <f t="shared" si="7"/>
        <v>1081787.7880805423</v>
      </c>
      <c r="AH231" s="22"/>
      <c r="AI231" s="22"/>
      <c r="AJ231" s="35"/>
      <c r="AK231" s="35"/>
      <c r="AL231" s="35">
        <f t="shared" si="8"/>
        <v>2059.3321811512105</v>
      </c>
      <c r="AM231" s="35"/>
      <c r="AN231" s="35"/>
      <c r="AO231" s="24">
        <v>71.466666666666669</v>
      </c>
      <c r="AP231" s="27"/>
      <c r="AQ231" s="27">
        <v>1.95583</v>
      </c>
      <c r="AR231" s="28">
        <v>1</v>
      </c>
      <c r="AS231" s="28">
        <v>525.30999999999995</v>
      </c>
      <c r="AT231" s="25">
        <v>15</v>
      </c>
      <c r="AU231" s="25" t="s">
        <v>827</v>
      </c>
      <c r="AV231" s="25" t="s">
        <v>827</v>
      </c>
      <c r="AW231" s="25">
        <v>1991</v>
      </c>
      <c r="AX231" s="25" t="s">
        <v>773</v>
      </c>
      <c r="AY231" s="25" t="s">
        <v>828</v>
      </c>
      <c r="AZ231" s="25">
        <v>4</v>
      </c>
      <c r="BA231" s="25"/>
      <c r="BB231" s="25" t="s">
        <v>834</v>
      </c>
      <c r="BC231" s="25" t="s">
        <v>751</v>
      </c>
      <c r="BD231" s="25" t="s">
        <v>829</v>
      </c>
      <c r="BE231" s="25" t="s">
        <v>950</v>
      </c>
      <c r="BF231" s="25">
        <v>2</v>
      </c>
      <c r="BG231" s="62">
        <v>2</v>
      </c>
      <c r="BH231" s="25" t="s">
        <v>2000</v>
      </c>
      <c r="BI231" s="74">
        <v>0</v>
      </c>
      <c r="BJ231" s="75" t="s">
        <v>3967</v>
      </c>
      <c r="BK231" s="75" t="s">
        <v>3968</v>
      </c>
      <c r="BL231" s="221"/>
      <c r="BM231" s="15"/>
      <c r="BN231" s="15"/>
      <c r="BO231" s="15"/>
      <c r="BP231" s="15"/>
      <c r="BQ231" s="15"/>
      <c r="BR231" s="15"/>
    </row>
    <row r="232" spans="1:70" s="29" customFormat="1" ht="15" customHeight="1" x14ac:dyDescent="0.25">
      <c r="A232" s="25">
        <v>200</v>
      </c>
      <c r="B232" s="26"/>
      <c r="C232" s="190"/>
      <c r="D232" s="201">
        <v>0</v>
      </c>
      <c r="E232" s="57" t="s">
        <v>819</v>
      </c>
      <c r="F232" s="57" t="s">
        <v>151</v>
      </c>
      <c r="G232" s="99" t="s">
        <v>156</v>
      </c>
      <c r="H232" s="104">
        <v>1</v>
      </c>
      <c r="I232" s="25">
        <v>0</v>
      </c>
      <c r="J232" s="25"/>
      <c r="K232" s="25">
        <v>4</v>
      </c>
      <c r="L232" s="25">
        <v>1</v>
      </c>
      <c r="M232" s="25">
        <v>26</v>
      </c>
      <c r="N232" s="25">
        <v>26</v>
      </c>
      <c r="O232" s="25" t="s">
        <v>839</v>
      </c>
      <c r="P232" s="25" t="s">
        <v>20</v>
      </c>
      <c r="Q232" s="25" t="s">
        <v>821</v>
      </c>
      <c r="R232" s="25" t="s">
        <v>1936</v>
      </c>
      <c r="S232" s="25">
        <v>3</v>
      </c>
      <c r="T232" s="25" t="s">
        <v>840</v>
      </c>
      <c r="U232" s="25" t="s">
        <v>10</v>
      </c>
      <c r="V232" s="25">
        <v>8</v>
      </c>
      <c r="W232" s="25" t="s">
        <v>823</v>
      </c>
      <c r="X232" s="25">
        <v>1</v>
      </c>
      <c r="Y232" s="25"/>
      <c r="Z232" s="25" t="s">
        <v>532</v>
      </c>
      <c r="AA232" s="104">
        <v>1285</v>
      </c>
      <c r="AB232" s="104"/>
      <c r="AC232" s="83"/>
      <c r="AD232" s="25" t="s">
        <v>574</v>
      </c>
      <c r="AE232" s="22"/>
      <c r="AF232" s="22"/>
      <c r="AG232" s="22">
        <f t="shared" si="7"/>
        <v>982.5272986938935</v>
      </c>
      <c r="AH232" s="22"/>
      <c r="AI232" s="22"/>
      <c r="AJ232" s="35"/>
      <c r="AK232" s="35"/>
      <c r="AL232" s="35">
        <f t="shared" si="8"/>
        <v>982.5272986938935</v>
      </c>
      <c r="AM232" s="35"/>
      <c r="AN232" s="35"/>
      <c r="AO232" s="24">
        <v>71.466666666666669</v>
      </c>
      <c r="AP232" s="27"/>
      <c r="AQ232" s="27">
        <v>1.95583</v>
      </c>
      <c r="AR232" s="28">
        <v>1</v>
      </c>
      <c r="AS232" s="28">
        <v>1</v>
      </c>
      <c r="AT232" s="25">
        <v>10</v>
      </c>
      <c r="AU232" s="25" t="s">
        <v>846</v>
      </c>
      <c r="AV232" s="25"/>
      <c r="AW232" s="25">
        <v>1991</v>
      </c>
      <c r="AX232" s="25" t="s">
        <v>773</v>
      </c>
      <c r="AY232" s="25"/>
      <c r="AZ232" s="25" t="s">
        <v>751</v>
      </c>
      <c r="BA232" s="83" t="s">
        <v>751</v>
      </c>
      <c r="BB232" s="25" t="s">
        <v>845</v>
      </c>
      <c r="BC232" s="83" t="s">
        <v>844</v>
      </c>
      <c r="BD232" s="25" t="s">
        <v>829</v>
      </c>
      <c r="BE232" s="25" t="s">
        <v>950</v>
      </c>
      <c r="BF232" s="25">
        <v>1</v>
      </c>
      <c r="BG232" s="25" t="s">
        <v>2000</v>
      </c>
      <c r="BH232" s="25" t="s">
        <v>2000</v>
      </c>
      <c r="BI232" s="75" t="s">
        <v>2000</v>
      </c>
      <c r="BJ232" s="75" t="s">
        <v>2000</v>
      </c>
      <c r="BK232" s="75" t="s">
        <v>2000</v>
      </c>
      <c r="BL232" s="221"/>
      <c r="BM232" s="15"/>
      <c r="BN232" s="15"/>
      <c r="BO232" s="15"/>
      <c r="BP232" s="15"/>
      <c r="BQ232" s="15"/>
      <c r="BR232" s="15"/>
    </row>
    <row r="233" spans="1:70" s="29" customFormat="1" ht="15" customHeight="1" x14ac:dyDescent="0.25">
      <c r="A233" s="25">
        <v>201</v>
      </c>
      <c r="B233" s="26"/>
      <c r="C233" s="190"/>
      <c r="D233" s="201">
        <v>0</v>
      </c>
      <c r="E233" s="57" t="s">
        <v>819</v>
      </c>
      <c r="F233" s="57" t="s">
        <v>151</v>
      </c>
      <c r="G233" s="99" t="s">
        <v>156</v>
      </c>
      <c r="H233" s="104">
        <v>1</v>
      </c>
      <c r="I233" s="25">
        <v>0</v>
      </c>
      <c r="J233" s="25"/>
      <c r="K233" s="25">
        <v>4</v>
      </c>
      <c r="L233" s="25">
        <v>1</v>
      </c>
      <c r="M233" s="25">
        <v>26</v>
      </c>
      <c r="N233" s="25">
        <v>26</v>
      </c>
      <c r="O233" s="25" t="s">
        <v>839</v>
      </c>
      <c r="P233" s="25" t="s">
        <v>20</v>
      </c>
      <c r="Q233" s="25" t="s">
        <v>821</v>
      </c>
      <c r="R233" s="25" t="s">
        <v>1936</v>
      </c>
      <c r="S233" s="25">
        <v>3</v>
      </c>
      <c r="T233" s="25" t="s">
        <v>840</v>
      </c>
      <c r="U233" s="25" t="s">
        <v>10</v>
      </c>
      <c r="V233" s="25">
        <v>8</v>
      </c>
      <c r="W233" s="25" t="s">
        <v>823</v>
      </c>
      <c r="X233" s="25">
        <v>1</v>
      </c>
      <c r="Y233" s="25">
        <v>1000</v>
      </c>
      <c r="Z233" s="83">
        <v>4248683</v>
      </c>
      <c r="AA233" s="83">
        <v>6198746</v>
      </c>
      <c r="AB233" s="83"/>
      <c r="AC233" s="83">
        <v>10265918</v>
      </c>
      <c r="AD233" s="25" t="s">
        <v>841</v>
      </c>
      <c r="AE233" s="22">
        <f>(Y233*(106.875/AO233))/$AQ233</f>
        <v>764.61268380847741</v>
      </c>
      <c r="AF233" s="22">
        <f>(Z233*(106.875/AO233))/$AQ233</f>
        <v>3248596.911281453</v>
      </c>
      <c r="AG233" s="22">
        <f t="shared" si="7"/>
        <v>4739639.815307064</v>
      </c>
      <c r="AH233" s="22"/>
      <c r="AI233" s="22">
        <f>(AC233*(106.875/AO233))/$AQ233</f>
        <v>7849451.1137377564</v>
      </c>
      <c r="AJ233" s="35">
        <f>AE233/$AS233</f>
        <v>764.61268380847741</v>
      </c>
      <c r="AK233" s="35">
        <f>AF233/$AS233</f>
        <v>3248596.911281453</v>
      </c>
      <c r="AL233" s="35">
        <f t="shared" si="8"/>
        <v>4739639.815307064</v>
      </c>
      <c r="AM233" s="35"/>
      <c r="AN233" s="35">
        <f>AI233/$AS233</f>
        <v>7849451.1137377564</v>
      </c>
      <c r="AO233" s="24">
        <v>71.466666666666669</v>
      </c>
      <c r="AP233" s="27"/>
      <c r="AQ233" s="27">
        <v>1.95583</v>
      </c>
      <c r="AR233" s="28">
        <v>1</v>
      </c>
      <c r="AS233" s="28">
        <v>1</v>
      </c>
      <c r="AT233" s="25">
        <v>10</v>
      </c>
      <c r="AU233" s="25" t="s">
        <v>842</v>
      </c>
      <c r="AV233" s="25" t="s">
        <v>751</v>
      </c>
      <c r="AW233" s="25">
        <v>1991</v>
      </c>
      <c r="AX233" s="25" t="s">
        <v>773</v>
      </c>
      <c r="AY233" s="25" t="s">
        <v>843</v>
      </c>
      <c r="AZ233" s="25" t="s">
        <v>751</v>
      </c>
      <c r="BA233" s="25" t="s">
        <v>751</v>
      </c>
      <c r="BB233" s="25"/>
      <c r="BC233" s="25" t="s">
        <v>751</v>
      </c>
      <c r="BD233" s="25" t="s">
        <v>829</v>
      </c>
      <c r="BE233" s="25" t="s">
        <v>950</v>
      </c>
      <c r="BF233" s="25">
        <v>2</v>
      </c>
      <c r="BG233" s="25" t="s">
        <v>2000</v>
      </c>
      <c r="BH233" s="25" t="s">
        <v>2000</v>
      </c>
      <c r="BI233" s="75" t="s">
        <v>2000</v>
      </c>
      <c r="BJ233" s="75" t="s">
        <v>2000</v>
      </c>
      <c r="BK233" s="75" t="s">
        <v>2000</v>
      </c>
      <c r="BL233" s="221"/>
      <c r="BM233" s="15"/>
      <c r="BN233" s="15"/>
      <c r="BO233" s="15"/>
      <c r="BP233" s="15"/>
      <c r="BQ233" s="15"/>
      <c r="BR233" s="15"/>
    </row>
    <row r="234" spans="1:70" s="29" customFormat="1" ht="15" customHeight="1" x14ac:dyDescent="0.25">
      <c r="A234" s="25">
        <v>202</v>
      </c>
      <c r="B234" s="21">
        <v>98</v>
      </c>
      <c r="C234" s="190"/>
      <c r="D234" s="201">
        <v>0</v>
      </c>
      <c r="E234" s="57" t="s">
        <v>1392</v>
      </c>
      <c r="F234" s="57" t="s">
        <v>5</v>
      </c>
      <c r="G234" s="25" t="s">
        <v>412</v>
      </c>
      <c r="H234" s="104">
        <v>0</v>
      </c>
      <c r="I234" s="25" t="s">
        <v>1329</v>
      </c>
      <c r="J234" s="25"/>
      <c r="K234" s="25"/>
      <c r="L234" s="25"/>
      <c r="M234" s="25"/>
      <c r="N234" s="25"/>
      <c r="O234" s="25"/>
      <c r="P234" s="25"/>
      <c r="Q234" s="25"/>
      <c r="R234" s="25"/>
      <c r="S234" s="25"/>
      <c r="T234" s="25"/>
      <c r="U234" s="25"/>
      <c r="V234" s="25"/>
      <c r="W234" s="25"/>
      <c r="X234" s="25"/>
      <c r="Y234" s="25"/>
      <c r="Z234" s="25"/>
      <c r="AA234" s="25"/>
      <c r="AB234" s="25"/>
      <c r="AC234" s="25"/>
      <c r="AD234" s="25"/>
      <c r="AE234" s="22"/>
      <c r="AF234" s="22"/>
      <c r="AG234" s="22"/>
      <c r="AH234" s="22"/>
      <c r="AI234" s="22"/>
      <c r="AJ234" s="23"/>
      <c r="AK234" s="23"/>
      <c r="AL234" s="23"/>
      <c r="AM234" s="23"/>
      <c r="AN234" s="23"/>
      <c r="AO234" s="48"/>
      <c r="AP234" s="27"/>
      <c r="AQ234" s="28">
        <v>1</v>
      </c>
      <c r="AR234" s="28"/>
      <c r="AS234" s="28" t="s">
        <v>751</v>
      </c>
      <c r="AT234" s="25"/>
      <c r="AU234" s="25"/>
      <c r="AV234" s="25"/>
      <c r="AW234" s="25"/>
      <c r="AX234" s="25"/>
      <c r="AY234" s="25"/>
      <c r="AZ234" s="25"/>
      <c r="BA234" s="25"/>
      <c r="BB234" s="25"/>
      <c r="BC234" s="25"/>
      <c r="BD234" s="25"/>
      <c r="BE234" s="25"/>
      <c r="BF234" s="25"/>
      <c r="BG234" s="25" t="s">
        <v>2000</v>
      </c>
      <c r="BH234" s="25" t="s">
        <v>2000</v>
      </c>
      <c r="BI234" s="75" t="s">
        <v>2000</v>
      </c>
      <c r="BJ234" s="75" t="s">
        <v>2000</v>
      </c>
      <c r="BK234" s="75" t="s">
        <v>2000</v>
      </c>
      <c r="BL234" s="221"/>
      <c r="BM234" s="15"/>
      <c r="BN234" s="15"/>
      <c r="BO234" s="15"/>
      <c r="BP234" s="15"/>
      <c r="BQ234" s="15"/>
      <c r="BR234" s="15"/>
    </row>
    <row r="235" spans="1:70" s="29" customFormat="1" ht="15" customHeight="1" x14ac:dyDescent="0.25">
      <c r="A235" s="25">
        <v>203</v>
      </c>
      <c r="B235" s="21">
        <v>99</v>
      </c>
      <c r="C235" s="194" t="s">
        <v>182</v>
      </c>
      <c r="D235" s="201">
        <v>0</v>
      </c>
      <c r="E235" s="57" t="s">
        <v>1222</v>
      </c>
      <c r="F235" s="64" t="s">
        <v>151</v>
      </c>
      <c r="G235" s="25"/>
      <c r="H235" s="104">
        <v>0</v>
      </c>
      <c r="I235" s="25" t="s">
        <v>946</v>
      </c>
      <c r="J235" s="25"/>
      <c r="K235" s="25"/>
      <c r="L235" s="25"/>
      <c r="M235" s="25"/>
      <c r="N235" s="25"/>
      <c r="O235" s="25"/>
      <c r="P235" s="25"/>
      <c r="Q235" s="25"/>
      <c r="R235" s="25"/>
      <c r="S235" s="25"/>
      <c r="T235" s="25"/>
      <c r="U235" s="25"/>
      <c r="V235" s="25"/>
      <c r="W235" s="25"/>
      <c r="X235" s="25"/>
      <c r="Y235" s="104"/>
      <c r="Z235" s="83"/>
      <c r="AA235" s="83"/>
      <c r="AB235" s="83"/>
      <c r="AC235" s="83"/>
      <c r="AD235" s="25"/>
      <c r="AE235" s="22"/>
      <c r="AF235" s="22"/>
      <c r="AG235" s="22"/>
      <c r="AH235" s="22"/>
      <c r="AI235" s="22"/>
      <c r="AJ235" s="35"/>
      <c r="AK235" s="35"/>
      <c r="AL235" s="35"/>
      <c r="AM235" s="35"/>
      <c r="AN235" s="35"/>
      <c r="AO235" s="48"/>
      <c r="AP235" s="27"/>
      <c r="AQ235" s="28">
        <v>1</v>
      </c>
      <c r="AR235" s="28"/>
      <c r="AS235" s="28" t="s">
        <v>751</v>
      </c>
      <c r="AT235" s="25"/>
      <c r="AU235" s="25"/>
      <c r="AV235" s="25"/>
      <c r="AW235" s="25"/>
      <c r="AX235" s="25"/>
      <c r="AY235" s="25"/>
      <c r="AZ235" s="25"/>
      <c r="BA235" s="25"/>
      <c r="BB235" s="25"/>
      <c r="BC235" s="25"/>
      <c r="BD235" s="25"/>
      <c r="BE235" s="25"/>
      <c r="BF235" s="25"/>
      <c r="BG235" s="25" t="s">
        <v>2000</v>
      </c>
      <c r="BH235" s="25" t="s">
        <v>2000</v>
      </c>
      <c r="BI235" s="75" t="s">
        <v>2000</v>
      </c>
      <c r="BJ235" s="75" t="s">
        <v>2000</v>
      </c>
      <c r="BK235" s="75" t="s">
        <v>2000</v>
      </c>
      <c r="BL235" s="221"/>
      <c r="BM235" s="52"/>
      <c r="BN235" s="52"/>
      <c r="BO235" s="52"/>
      <c r="BP235" s="52"/>
      <c r="BQ235" s="52"/>
      <c r="BR235" s="52"/>
    </row>
    <row r="236" spans="1:70" s="29" customFormat="1" ht="15" customHeight="1" x14ac:dyDescent="0.25">
      <c r="A236" s="25">
        <v>204</v>
      </c>
      <c r="B236" s="21">
        <v>100</v>
      </c>
      <c r="C236" s="190" t="s">
        <v>387</v>
      </c>
      <c r="D236" s="201">
        <v>0</v>
      </c>
      <c r="E236" s="57" t="s">
        <v>404</v>
      </c>
      <c r="F236" s="57" t="s">
        <v>5</v>
      </c>
      <c r="G236" s="25" t="s">
        <v>405</v>
      </c>
      <c r="H236" s="104">
        <v>0</v>
      </c>
      <c r="I236" s="25" t="s">
        <v>1093</v>
      </c>
      <c r="J236" s="25"/>
      <c r="K236" s="25"/>
      <c r="L236" s="25"/>
      <c r="M236" s="25"/>
      <c r="N236" s="25"/>
      <c r="O236" s="25"/>
      <c r="P236" s="25"/>
      <c r="Q236" s="25"/>
      <c r="R236" s="25"/>
      <c r="S236" s="25"/>
      <c r="T236" s="25"/>
      <c r="U236" s="25"/>
      <c r="V236" s="25"/>
      <c r="W236" s="25"/>
      <c r="X236" s="25"/>
      <c r="Y236" s="25"/>
      <c r="Z236" s="83"/>
      <c r="AA236" s="83"/>
      <c r="AB236" s="83"/>
      <c r="AC236" s="83"/>
      <c r="AD236" s="25"/>
      <c r="AE236" s="22"/>
      <c r="AF236" s="22"/>
      <c r="AG236" s="22"/>
      <c r="AH236" s="22"/>
      <c r="AI236" s="22"/>
      <c r="AJ236" s="35"/>
      <c r="AK236" s="35"/>
      <c r="AL236" s="35"/>
      <c r="AM236" s="35"/>
      <c r="AN236" s="35"/>
      <c r="AO236" s="48"/>
      <c r="AP236" s="27"/>
      <c r="AQ236" s="28">
        <v>1</v>
      </c>
      <c r="AR236" s="28"/>
      <c r="AS236" s="28" t="s">
        <v>751</v>
      </c>
      <c r="AT236" s="25"/>
      <c r="AU236" s="25"/>
      <c r="AV236" s="25"/>
      <c r="AW236" s="25"/>
      <c r="AX236" s="25"/>
      <c r="AY236" s="25"/>
      <c r="AZ236" s="25"/>
      <c r="BA236" s="25"/>
      <c r="BB236" s="25"/>
      <c r="BC236" s="25"/>
      <c r="BD236" s="25"/>
      <c r="BE236" s="25"/>
      <c r="BF236" s="25"/>
      <c r="BG236" s="25" t="s">
        <v>2000</v>
      </c>
      <c r="BH236" s="25" t="s">
        <v>2000</v>
      </c>
      <c r="BI236" s="75" t="s">
        <v>2000</v>
      </c>
      <c r="BJ236" s="75" t="s">
        <v>2000</v>
      </c>
      <c r="BK236" s="75" t="s">
        <v>2000</v>
      </c>
      <c r="BL236" s="221"/>
      <c r="BM236" s="15"/>
      <c r="BN236" s="15"/>
      <c r="BO236" s="15"/>
      <c r="BP236" s="15"/>
      <c r="BQ236" s="15"/>
      <c r="BR236" s="15"/>
    </row>
    <row r="237" spans="1:70" s="29" customFormat="1" ht="15" customHeight="1" x14ac:dyDescent="0.25">
      <c r="A237" s="25">
        <v>205</v>
      </c>
      <c r="B237" s="21">
        <v>101</v>
      </c>
      <c r="C237" s="190" t="s">
        <v>387</v>
      </c>
      <c r="D237" s="201">
        <v>0</v>
      </c>
      <c r="E237" s="57" t="s">
        <v>402</v>
      </c>
      <c r="F237" s="57" t="s">
        <v>5</v>
      </c>
      <c r="G237" s="25" t="s">
        <v>403</v>
      </c>
      <c r="H237" s="104">
        <v>0</v>
      </c>
      <c r="I237" s="25" t="s">
        <v>1092</v>
      </c>
      <c r="J237" s="25"/>
      <c r="K237" s="25"/>
      <c r="L237" s="25"/>
      <c r="M237" s="25"/>
      <c r="N237" s="25"/>
      <c r="O237" s="25"/>
      <c r="P237" s="25"/>
      <c r="Q237" s="25"/>
      <c r="R237" s="25"/>
      <c r="S237" s="25"/>
      <c r="T237" s="25"/>
      <c r="U237" s="25"/>
      <c r="V237" s="25"/>
      <c r="W237" s="25"/>
      <c r="X237" s="25"/>
      <c r="Y237" s="25"/>
      <c r="Z237" s="83"/>
      <c r="AA237" s="83"/>
      <c r="AB237" s="83"/>
      <c r="AC237" s="83"/>
      <c r="AD237" s="25"/>
      <c r="AE237" s="22"/>
      <c r="AF237" s="22"/>
      <c r="AG237" s="22"/>
      <c r="AH237" s="22"/>
      <c r="AI237" s="22"/>
      <c r="AJ237" s="35"/>
      <c r="AK237" s="35"/>
      <c r="AL237" s="35"/>
      <c r="AM237" s="35"/>
      <c r="AN237" s="35"/>
      <c r="AO237" s="48"/>
      <c r="AP237" s="27"/>
      <c r="AQ237" s="28">
        <v>1</v>
      </c>
      <c r="AR237" s="28"/>
      <c r="AS237" s="28" t="s">
        <v>751</v>
      </c>
      <c r="AT237" s="25"/>
      <c r="AU237" s="25"/>
      <c r="AV237" s="25"/>
      <c r="AW237" s="25"/>
      <c r="AX237" s="25"/>
      <c r="AY237" s="25"/>
      <c r="AZ237" s="25"/>
      <c r="BA237" s="25"/>
      <c r="BB237" s="25"/>
      <c r="BC237" s="25"/>
      <c r="BD237" s="25"/>
      <c r="BE237" s="25"/>
      <c r="BF237" s="25"/>
      <c r="BG237" s="25" t="s">
        <v>2000</v>
      </c>
      <c r="BH237" s="25" t="s">
        <v>2000</v>
      </c>
      <c r="BI237" s="75" t="s">
        <v>2000</v>
      </c>
      <c r="BJ237" s="75" t="s">
        <v>2000</v>
      </c>
      <c r="BK237" s="75" t="s">
        <v>2000</v>
      </c>
      <c r="BL237" s="221"/>
      <c r="BM237" s="15"/>
      <c r="BN237" s="15"/>
      <c r="BO237" s="15"/>
      <c r="BP237" s="15"/>
      <c r="BQ237" s="15"/>
      <c r="BR237" s="15"/>
    </row>
    <row r="238" spans="1:70" s="29" customFormat="1" ht="15" customHeight="1" x14ac:dyDescent="0.25">
      <c r="A238" s="25">
        <v>209</v>
      </c>
      <c r="B238" s="21">
        <v>102</v>
      </c>
      <c r="C238" s="190" t="s">
        <v>195</v>
      </c>
      <c r="D238" s="200">
        <v>0</v>
      </c>
      <c r="E238" s="64" t="s">
        <v>244</v>
      </c>
      <c r="F238" s="64" t="s">
        <v>151</v>
      </c>
      <c r="G238" s="25"/>
      <c r="H238" s="104">
        <v>1</v>
      </c>
      <c r="I238" s="25">
        <v>1</v>
      </c>
      <c r="J238" s="71"/>
      <c r="K238" s="25">
        <v>4</v>
      </c>
      <c r="L238" s="25">
        <v>3</v>
      </c>
      <c r="M238" s="25">
        <v>26</v>
      </c>
      <c r="N238" s="25">
        <v>26</v>
      </c>
      <c r="O238" s="31" t="s">
        <v>245</v>
      </c>
      <c r="P238" s="71" t="s">
        <v>20</v>
      </c>
      <c r="Q238" s="32" t="s">
        <v>246</v>
      </c>
      <c r="R238" s="32" t="s">
        <v>751</v>
      </c>
      <c r="S238" s="25">
        <v>5</v>
      </c>
      <c r="T238" s="25" t="s">
        <v>1547</v>
      </c>
      <c r="U238" s="25" t="s">
        <v>2</v>
      </c>
      <c r="V238" s="25">
        <v>7</v>
      </c>
      <c r="W238" s="33" t="s">
        <v>249</v>
      </c>
      <c r="X238" s="25">
        <v>1</v>
      </c>
      <c r="Y238" s="83"/>
      <c r="Z238" s="83"/>
      <c r="AA238" s="62">
        <v>77.22</v>
      </c>
      <c r="AB238" s="83"/>
      <c r="AC238" s="83"/>
      <c r="AD238" s="32" t="s">
        <v>1551</v>
      </c>
      <c r="AE238" s="22"/>
      <c r="AF238" s="22"/>
      <c r="AG238" s="22">
        <f>(AA238*(106.875/AO238))/$AQ238</f>
        <v>49.251641379349365</v>
      </c>
      <c r="AH238" s="22"/>
      <c r="AI238" s="22"/>
      <c r="AJ238" s="35"/>
      <c r="AK238" s="35"/>
      <c r="AL238" s="35">
        <f>AG238</f>
        <v>49.251641379349365</v>
      </c>
      <c r="AM238" s="35"/>
      <c r="AN238" s="35"/>
      <c r="AO238" s="24">
        <v>85.674999999999997</v>
      </c>
      <c r="AP238" s="27"/>
      <c r="AQ238" s="27">
        <v>1.95583</v>
      </c>
      <c r="AR238" s="28">
        <v>3</v>
      </c>
      <c r="AS238" s="28" t="s">
        <v>751</v>
      </c>
      <c r="AT238" s="25">
        <v>10</v>
      </c>
      <c r="AU238" s="36" t="s">
        <v>1552</v>
      </c>
      <c r="AV238" s="25" t="s">
        <v>767</v>
      </c>
      <c r="AW238" s="25">
        <v>2000</v>
      </c>
      <c r="AX238" s="25" t="s">
        <v>773</v>
      </c>
      <c r="AY238" s="36" t="s">
        <v>1550</v>
      </c>
      <c r="AZ238" s="25" t="s">
        <v>751</v>
      </c>
      <c r="BA238" s="32" t="s">
        <v>751</v>
      </c>
      <c r="BB238" s="32" t="s">
        <v>751</v>
      </c>
      <c r="BC238" s="25">
        <v>168</v>
      </c>
      <c r="BD238" s="32" t="s">
        <v>248</v>
      </c>
      <c r="BE238" s="37" t="s">
        <v>1989</v>
      </c>
      <c r="BF238" s="38">
        <v>3</v>
      </c>
      <c r="BG238" s="25" t="s">
        <v>2000</v>
      </c>
      <c r="BH238" s="25" t="s">
        <v>2000</v>
      </c>
      <c r="BI238" s="74">
        <v>0</v>
      </c>
      <c r="BJ238" s="75" t="s">
        <v>3969</v>
      </c>
      <c r="BK238" s="75" t="s">
        <v>2000</v>
      </c>
      <c r="BL238" s="221"/>
      <c r="BM238" s="15"/>
      <c r="BN238" s="15"/>
      <c r="BO238" s="15"/>
      <c r="BP238" s="15"/>
      <c r="BQ238" s="15"/>
      <c r="BR238" s="15"/>
    </row>
    <row r="239" spans="1:70" s="29" customFormat="1" ht="15" customHeight="1" x14ac:dyDescent="0.25">
      <c r="A239" s="25">
        <v>206</v>
      </c>
      <c r="B239" s="26"/>
      <c r="C239" s="190" t="s">
        <v>195</v>
      </c>
      <c r="D239" s="200">
        <v>0</v>
      </c>
      <c r="E239" s="64" t="s">
        <v>244</v>
      </c>
      <c r="F239" s="64" t="s">
        <v>151</v>
      </c>
      <c r="G239" s="25"/>
      <c r="H239" s="104">
        <v>1</v>
      </c>
      <c r="I239" s="25">
        <v>1</v>
      </c>
      <c r="J239" s="71"/>
      <c r="K239" s="25">
        <v>4</v>
      </c>
      <c r="L239" s="25">
        <v>3</v>
      </c>
      <c r="M239" s="25">
        <v>26</v>
      </c>
      <c r="N239" s="25">
        <v>26</v>
      </c>
      <c r="O239" s="31" t="s">
        <v>245</v>
      </c>
      <c r="P239" s="71" t="s">
        <v>20</v>
      </c>
      <c r="Q239" s="32" t="s">
        <v>246</v>
      </c>
      <c r="R239" s="32" t="s">
        <v>751</v>
      </c>
      <c r="S239" s="25">
        <v>5</v>
      </c>
      <c r="T239" s="25" t="s">
        <v>1547</v>
      </c>
      <c r="U239" s="25" t="s">
        <v>2</v>
      </c>
      <c r="V239" s="25">
        <v>7</v>
      </c>
      <c r="W239" s="33" t="s">
        <v>249</v>
      </c>
      <c r="X239" s="25">
        <v>1</v>
      </c>
      <c r="Y239" s="83"/>
      <c r="Z239" s="83"/>
      <c r="AA239" s="62">
        <v>70.55</v>
      </c>
      <c r="AB239" s="83"/>
      <c r="AC239" s="83"/>
      <c r="AD239" s="39" t="s">
        <v>239</v>
      </c>
      <c r="AE239" s="22"/>
      <c r="AF239" s="22"/>
      <c r="AG239" s="22">
        <f>(AA239*(106.875/AO239))/$AQ239</f>
        <v>44.997452723557338</v>
      </c>
      <c r="AH239" s="22"/>
      <c r="AI239" s="22"/>
      <c r="AJ239" s="35"/>
      <c r="AK239" s="35"/>
      <c r="AL239" s="35">
        <f>AG239</f>
        <v>44.997452723557338</v>
      </c>
      <c r="AM239" s="35"/>
      <c r="AN239" s="35"/>
      <c r="AO239" s="24">
        <v>85.674999999999997</v>
      </c>
      <c r="AP239" s="27"/>
      <c r="AQ239" s="27">
        <v>1.95583</v>
      </c>
      <c r="AR239" s="28">
        <v>3</v>
      </c>
      <c r="AS239" s="28" t="s">
        <v>751</v>
      </c>
      <c r="AT239" s="25">
        <v>10</v>
      </c>
      <c r="AU239" s="36" t="s">
        <v>1555</v>
      </c>
      <c r="AV239" s="25" t="s">
        <v>767</v>
      </c>
      <c r="AW239" s="25">
        <v>2000</v>
      </c>
      <c r="AX239" s="25" t="s">
        <v>773</v>
      </c>
      <c r="AY239" s="36" t="s">
        <v>1550</v>
      </c>
      <c r="AZ239" s="25" t="s">
        <v>751</v>
      </c>
      <c r="BA239" s="32" t="s">
        <v>751</v>
      </c>
      <c r="BB239" s="32" t="s">
        <v>751</v>
      </c>
      <c r="BC239" s="25">
        <v>136</v>
      </c>
      <c r="BD239" s="32" t="s">
        <v>251</v>
      </c>
      <c r="BE239" s="37" t="s">
        <v>1989</v>
      </c>
      <c r="BF239" s="38">
        <v>3</v>
      </c>
      <c r="BG239" s="25" t="s">
        <v>2000</v>
      </c>
      <c r="BH239" s="25" t="s">
        <v>2000</v>
      </c>
      <c r="BI239" s="74">
        <v>0</v>
      </c>
      <c r="BJ239" s="75" t="s">
        <v>3969</v>
      </c>
      <c r="BK239" s="75" t="s">
        <v>2000</v>
      </c>
      <c r="BL239" s="221"/>
      <c r="BM239" s="15"/>
      <c r="BN239" s="15"/>
      <c r="BO239" s="15"/>
      <c r="BP239" s="15"/>
      <c r="BQ239" s="15"/>
      <c r="BR239" s="15"/>
    </row>
    <row r="240" spans="1:70" s="29" customFormat="1" ht="15" customHeight="1" x14ac:dyDescent="0.25">
      <c r="A240" s="25">
        <v>207</v>
      </c>
      <c r="B240" s="26"/>
      <c r="C240" s="190" t="s">
        <v>195</v>
      </c>
      <c r="D240" s="200">
        <v>0</v>
      </c>
      <c r="E240" s="64" t="s">
        <v>244</v>
      </c>
      <c r="F240" s="64" t="s">
        <v>151</v>
      </c>
      <c r="G240" s="25"/>
      <c r="H240" s="104">
        <v>1</v>
      </c>
      <c r="I240" s="25">
        <v>1</v>
      </c>
      <c r="J240" s="71"/>
      <c r="K240" s="25">
        <v>4</v>
      </c>
      <c r="L240" s="25">
        <v>3</v>
      </c>
      <c r="M240" s="25">
        <v>26</v>
      </c>
      <c r="N240" s="25">
        <v>26</v>
      </c>
      <c r="O240" s="31" t="s">
        <v>245</v>
      </c>
      <c r="P240" s="71" t="s">
        <v>20</v>
      </c>
      <c r="Q240" s="32" t="s">
        <v>246</v>
      </c>
      <c r="R240" s="32" t="s">
        <v>751</v>
      </c>
      <c r="S240" s="25">
        <v>5</v>
      </c>
      <c r="T240" s="25" t="s">
        <v>1547</v>
      </c>
      <c r="U240" s="25" t="s">
        <v>2</v>
      </c>
      <c r="V240" s="25">
        <v>7</v>
      </c>
      <c r="W240" s="33" t="s">
        <v>249</v>
      </c>
      <c r="X240" s="25">
        <v>1</v>
      </c>
      <c r="Y240" s="83"/>
      <c r="Z240" s="83"/>
      <c r="AA240" s="62">
        <v>52.33</v>
      </c>
      <c r="AB240" s="83"/>
      <c r="AC240" s="83"/>
      <c r="AD240" s="32" t="s">
        <v>1548</v>
      </c>
      <c r="AE240" s="22"/>
      <c r="AF240" s="22"/>
      <c r="AG240" s="22">
        <f>(AA240*(106.875/AO240))/$AQ240</f>
        <v>33.376565570854083</v>
      </c>
      <c r="AH240" s="22"/>
      <c r="AI240" s="22"/>
      <c r="AJ240" s="35"/>
      <c r="AK240" s="35"/>
      <c r="AL240" s="35">
        <f>AG240</f>
        <v>33.376565570854083</v>
      </c>
      <c r="AM240" s="35"/>
      <c r="AN240" s="35"/>
      <c r="AO240" s="24">
        <v>85.674999999999997</v>
      </c>
      <c r="AP240" s="27"/>
      <c r="AQ240" s="27">
        <v>1.95583</v>
      </c>
      <c r="AR240" s="28">
        <v>3</v>
      </c>
      <c r="AS240" s="28" t="s">
        <v>751</v>
      </c>
      <c r="AT240" s="25">
        <v>10</v>
      </c>
      <c r="AU240" s="36" t="s">
        <v>1549</v>
      </c>
      <c r="AV240" s="25" t="s">
        <v>767</v>
      </c>
      <c r="AW240" s="25">
        <v>2000</v>
      </c>
      <c r="AX240" s="25" t="s">
        <v>773</v>
      </c>
      <c r="AY240" s="36" t="s">
        <v>1550</v>
      </c>
      <c r="AZ240" s="25" t="s">
        <v>751</v>
      </c>
      <c r="BA240" s="32" t="s">
        <v>751</v>
      </c>
      <c r="BB240" s="32" t="s">
        <v>751</v>
      </c>
      <c r="BC240" s="25">
        <v>168</v>
      </c>
      <c r="BD240" s="32" t="s">
        <v>248</v>
      </c>
      <c r="BE240" s="37" t="s">
        <v>1989</v>
      </c>
      <c r="BF240" s="38">
        <v>3</v>
      </c>
      <c r="BG240" s="25" t="s">
        <v>2000</v>
      </c>
      <c r="BH240" s="25" t="s">
        <v>2000</v>
      </c>
      <c r="BI240" s="74">
        <v>0</v>
      </c>
      <c r="BJ240" s="75" t="s">
        <v>3969</v>
      </c>
      <c r="BK240" s="75" t="s">
        <v>2000</v>
      </c>
      <c r="BL240" s="221"/>
      <c r="BM240" s="15"/>
      <c r="BN240" s="15"/>
      <c r="BO240" s="15"/>
      <c r="BP240" s="15"/>
      <c r="BQ240" s="15"/>
      <c r="BR240" s="15"/>
    </row>
    <row r="241" spans="1:70" s="29" customFormat="1" ht="15" customHeight="1" x14ac:dyDescent="0.25">
      <c r="A241" s="25">
        <v>208</v>
      </c>
      <c r="B241" s="26"/>
      <c r="C241" s="190" t="s">
        <v>195</v>
      </c>
      <c r="D241" s="200">
        <v>0</v>
      </c>
      <c r="E241" s="64" t="s">
        <v>244</v>
      </c>
      <c r="F241" s="64" t="s">
        <v>151</v>
      </c>
      <c r="G241" s="25"/>
      <c r="H241" s="104">
        <v>1</v>
      </c>
      <c r="I241" s="25">
        <v>1</v>
      </c>
      <c r="J241" s="71"/>
      <c r="K241" s="25">
        <v>4</v>
      </c>
      <c r="L241" s="25">
        <v>3</v>
      </c>
      <c r="M241" s="25">
        <v>26</v>
      </c>
      <c r="N241" s="25">
        <v>26</v>
      </c>
      <c r="O241" s="31" t="s">
        <v>245</v>
      </c>
      <c r="P241" s="71" t="s">
        <v>20</v>
      </c>
      <c r="Q241" s="32" t="s">
        <v>246</v>
      </c>
      <c r="R241" s="32" t="s">
        <v>751</v>
      </c>
      <c r="S241" s="25">
        <v>5</v>
      </c>
      <c r="T241" s="25" t="s">
        <v>1547</v>
      </c>
      <c r="U241" s="25" t="s">
        <v>2</v>
      </c>
      <c r="V241" s="25">
        <v>7</v>
      </c>
      <c r="W241" s="33" t="s">
        <v>249</v>
      </c>
      <c r="X241" s="25">
        <v>1</v>
      </c>
      <c r="Y241" s="83"/>
      <c r="Z241" s="83"/>
      <c r="AA241" s="62">
        <v>66.91</v>
      </c>
      <c r="AB241" s="83"/>
      <c r="AC241" s="83"/>
      <c r="AD241" s="32" t="s">
        <v>1548</v>
      </c>
      <c r="AE241" s="22"/>
      <c r="AF241" s="22"/>
      <c r="AG241" s="22">
        <f>(AA241*(106.875/AO241))/$AQ241</f>
        <v>42.67582653059138</v>
      </c>
      <c r="AH241" s="22"/>
      <c r="AI241" s="22"/>
      <c r="AJ241" s="35"/>
      <c r="AK241" s="35"/>
      <c r="AL241" s="35">
        <f>AG241</f>
        <v>42.67582653059138</v>
      </c>
      <c r="AM241" s="35"/>
      <c r="AN241" s="35"/>
      <c r="AO241" s="24">
        <v>85.674999999999997</v>
      </c>
      <c r="AP241" s="27"/>
      <c r="AQ241" s="27">
        <v>1.95583</v>
      </c>
      <c r="AR241" s="28">
        <v>3</v>
      </c>
      <c r="AS241" s="28" t="s">
        <v>751</v>
      </c>
      <c r="AT241" s="25">
        <v>10</v>
      </c>
      <c r="AU241" s="36" t="s">
        <v>1553</v>
      </c>
      <c r="AV241" s="25" t="s">
        <v>767</v>
      </c>
      <c r="AW241" s="25">
        <v>2000</v>
      </c>
      <c r="AX241" s="25" t="s">
        <v>773</v>
      </c>
      <c r="AY241" s="36" t="s">
        <v>1550</v>
      </c>
      <c r="AZ241" s="25" t="s">
        <v>751</v>
      </c>
      <c r="BA241" s="32" t="s">
        <v>751</v>
      </c>
      <c r="BB241" s="32" t="s">
        <v>751</v>
      </c>
      <c r="BC241" s="25">
        <v>300</v>
      </c>
      <c r="BD241" s="32" t="s">
        <v>250</v>
      </c>
      <c r="BE241" s="37" t="s">
        <v>1989</v>
      </c>
      <c r="BF241" s="38">
        <v>3</v>
      </c>
      <c r="BG241" s="25" t="s">
        <v>2000</v>
      </c>
      <c r="BH241" s="25" t="s">
        <v>2000</v>
      </c>
      <c r="BI241" s="74">
        <v>0</v>
      </c>
      <c r="BJ241" s="75" t="s">
        <v>3969</v>
      </c>
      <c r="BK241" s="75" t="s">
        <v>2000</v>
      </c>
      <c r="BL241" s="221"/>
      <c r="BM241" s="15"/>
      <c r="BN241" s="15"/>
      <c r="BO241" s="15"/>
      <c r="BP241" s="15"/>
      <c r="BQ241" s="15"/>
      <c r="BR241" s="15"/>
    </row>
    <row r="242" spans="1:70" s="50" customFormat="1" ht="15" customHeight="1" x14ac:dyDescent="0.25">
      <c r="A242" s="25">
        <v>210</v>
      </c>
      <c r="B242" s="26"/>
      <c r="C242" s="190" t="s">
        <v>195</v>
      </c>
      <c r="D242" s="200">
        <v>0</v>
      </c>
      <c r="E242" s="64" t="s">
        <v>244</v>
      </c>
      <c r="F242" s="64" t="s">
        <v>151</v>
      </c>
      <c r="G242" s="25"/>
      <c r="H242" s="104">
        <v>1</v>
      </c>
      <c r="I242" s="25">
        <v>1</v>
      </c>
      <c r="J242" s="71"/>
      <c r="K242" s="25">
        <v>4</v>
      </c>
      <c r="L242" s="25">
        <v>3</v>
      </c>
      <c r="M242" s="25">
        <v>26</v>
      </c>
      <c r="N242" s="25">
        <v>26</v>
      </c>
      <c r="O242" s="31" t="s">
        <v>245</v>
      </c>
      <c r="P242" s="71" t="s">
        <v>20</v>
      </c>
      <c r="Q242" s="32" t="s">
        <v>246</v>
      </c>
      <c r="R242" s="32" t="s">
        <v>751</v>
      </c>
      <c r="S242" s="25">
        <v>5</v>
      </c>
      <c r="T242" s="25" t="s">
        <v>1547</v>
      </c>
      <c r="U242" s="25" t="s">
        <v>2</v>
      </c>
      <c r="V242" s="25">
        <v>7</v>
      </c>
      <c r="W242" s="33" t="s">
        <v>249</v>
      </c>
      <c r="X242" s="25">
        <v>1</v>
      </c>
      <c r="Y242" s="83"/>
      <c r="Z242" s="83"/>
      <c r="AA242" s="62">
        <v>67.88</v>
      </c>
      <c r="AB242" s="83"/>
      <c r="AC242" s="83"/>
      <c r="AD242" s="32" t="s">
        <v>1551</v>
      </c>
      <c r="AE242" s="22"/>
      <c r="AF242" s="22"/>
      <c r="AG242" s="22">
        <f>(AA242*(106.875/AO242))/$AQ242</f>
        <v>43.294501642453184</v>
      </c>
      <c r="AH242" s="22"/>
      <c r="AI242" s="22"/>
      <c r="AJ242" s="35"/>
      <c r="AK242" s="35"/>
      <c r="AL242" s="35">
        <f>AG242</f>
        <v>43.294501642453184</v>
      </c>
      <c r="AM242" s="35"/>
      <c r="AN242" s="35"/>
      <c r="AO242" s="24">
        <v>85.674999999999997</v>
      </c>
      <c r="AP242" s="27"/>
      <c r="AQ242" s="27">
        <v>1.95583</v>
      </c>
      <c r="AR242" s="28">
        <v>3</v>
      </c>
      <c r="AS242" s="28" t="s">
        <v>751</v>
      </c>
      <c r="AT242" s="25">
        <v>10</v>
      </c>
      <c r="AU242" s="36" t="s">
        <v>1554</v>
      </c>
      <c r="AV242" s="25" t="s">
        <v>767</v>
      </c>
      <c r="AW242" s="25">
        <v>2000</v>
      </c>
      <c r="AX242" s="25" t="s">
        <v>773</v>
      </c>
      <c r="AY242" s="36" t="s">
        <v>1550</v>
      </c>
      <c r="AZ242" s="25" t="s">
        <v>751</v>
      </c>
      <c r="BA242" s="32" t="s">
        <v>751</v>
      </c>
      <c r="BB242" s="32" t="s">
        <v>751</v>
      </c>
      <c r="BC242" s="25">
        <v>300</v>
      </c>
      <c r="BD242" s="32" t="s">
        <v>250</v>
      </c>
      <c r="BE242" s="37" t="s">
        <v>1989</v>
      </c>
      <c r="BF242" s="38">
        <v>3</v>
      </c>
      <c r="BG242" s="25" t="s">
        <v>2000</v>
      </c>
      <c r="BH242" s="25" t="s">
        <v>2000</v>
      </c>
      <c r="BI242" s="74">
        <v>0</v>
      </c>
      <c r="BJ242" s="75" t="s">
        <v>3969</v>
      </c>
      <c r="BK242" s="75" t="s">
        <v>2000</v>
      </c>
      <c r="BL242" s="221"/>
      <c r="BM242" s="15"/>
      <c r="BN242" s="15"/>
      <c r="BO242" s="15"/>
      <c r="BP242" s="15"/>
      <c r="BQ242" s="15"/>
      <c r="BR242" s="15"/>
    </row>
    <row r="243" spans="1:70" s="29" customFormat="1" ht="15" customHeight="1" x14ac:dyDescent="0.25">
      <c r="A243" s="25">
        <v>211</v>
      </c>
      <c r="B243" s="21">
        <v>103</v>
      </c>
      <c r="C243" s="190" t="s">
        <v>428</v>
      </c>
      <c r="D243" s="201">
        <v>0</v>
      </c>
      <c r="E243" s="57" t="s">
        <v>447</v>
      </c>
      <c r="F243" s="57" t="s">
        <v>289</v>
      </c>
      <c r="G243" s="25" t="s">
        <v>412</v>
      </c>
      <c r="H243" s="104">
        <v>0</v>
      </c>
      <c r="I243" s="25" t="s">
        <v>640</v>
      </c>
      <c r="J243" s="25"/>
      <c r="K243" s="25">
        <v>1</v>
      </c>
      <c r="L243" s="25">
        <v>2</v>
      </c>
      <c r="M243" s="25"/>
      <c r="N243" s="25"/>
      <c r="O243" s="25"/>
      <c r="P243" s="25"/>
      <c r="Q243" s="25"/>
      <c r="R243" s="25"/>
      <c r="S243" s="25"/>
      <c r="T243" s="25"/>
      <c r="U243" s="25"/>
      <c r="V243" s="25"/>
      <c r="W243" s="25"/>
      <c r="X243" s="25"/>
      <c r="Y243" s="25"/>
      <c r="Z243" s="25"/>
      <c r="AA243" s="25"/>
      <c r="AB243" s="25"/>
      <c r="AC243" s="25"/>
      <c r="AD243" s="25"/>
      <c r="AE243" s="22"/>
      <c r="AF243" s="22"/>
      <c r="AG243" s="22"/>
      <c r="AH243" s="22"/>
      <c r="AI243" s="22"/>
      <c r="AJ243" s="23"/>
      <c r="AK243" s="23"/>
      <c r="AL243" s="23"/>
      <c r="AM243" s="23"/>
      <c r="AN243" s="23"/>
      <c r="AO243" s="48"/>
      <c r="AP243" s="27"/>
      <c r="AQ243" s="27">
        <v>1</v>
      </c>
      <c r="AR243" s="28"/>
      <c r="AS243" s="28" t="s">
        <v>751</v>
      </c>
      <c r="AT243" s="25"/>
      <c r="AU243" s="25"/>
      <c r="AV243" s="25"/>
      <c r="AW243" s="25"/>
      <c r="AX243" s="25"/>
      <c r="AY243" s="25"/>
      <c r="AZ243" s="25"/>
      <c r="BA243" s="25"/>
      <c r="BB243" s="25"/>
      <c r="BC243" s="25"/>
      <c r="BD243" s="25"/>
      <c r="BE243" s="25"/>
      <c r="BF243" s="25"/>
      <c r="BG243" s="25" t="s">
        <v>2000</v>
      </c>
      <c r="BH243" s="25" t="s">
        <v>2000</v>
      </c>
      <c r="BI243" s="75" t="s">
        <v>2000</v>
      </c>
      <c r="BJ243" s="75" t="s">
        <v>2000</v>
      </c>
      <c r="BK243" s="75" t="s">
        <v>2000</v>
      </c>
      <c r="BL243" s="52"/>
      <c r="BM243" s="52"/>
      <c r="BN243" s="52"/>
      <c r="BO243" s="52"/>
      <c r="BP243" s="52"/>
      <c r="BQ243" s="52"/>
      <c r="BR243" s="52"/>
    </row>
    <row r="244" spans="1:70" s="29" customFormat="1" ht="15" customHeight="1" x14ac:dyDescent="0.25">
      <c r="A244" s="25">
        <v>240</v>
      </c>
      <c r="B244" s="21">
        <v>104</v>
      </c>
      <c r="C244" s="191" t="s">
        <v>428</v>
      </c>
      <c r="D244" s="200">
        <v>0</v>
      </c>
      <c r="E244" s="87" t="s">
        <v>2005</v>
      </c>
      <c r="F244" s="87" t="s">
        <v>5</v>
      </c>
      <c r="G244" s="44" t="s">
        <v>412</v>
      </c>
      <c r="H244" s="227">
        <v>0</v>
      </c>
      <c r="I244" s="44" t="s">
        <v>3681</v>
      </c>
      <c r="J244" s="44"/>
      <c r="K244" s="44">
        <v>3</v>
      </c>
      <c r="L244" s="44">
        <v>3</v>
      </c>
      <c r="M244" s="44">
        <v>9</v>
      </c>
      <c r="N244" s="44" t="s">
        <v>2973</v>
      </c>
      <c r="O244" s="44" t="s">
        <v>2970</v>
      </c>
      <c r="P244" s="44" t="s">
        <v>19</v>
      </c>
      <c r="Q244" s="44" t="s">
        <v>320</v>
      </c>
      <c r="R244" s="44" t="s">
        <v>2019</v>
      </c>
      <c r="S244" s="44">
        <v>1</v>
      </c>
      <c r="T244" s="44" t="s">
        <v>2115</v>
      </c>
      <c r="U244" s="44" t="s">
        <v>2</v>
      </c>
      <c r="V244" s="44">
        <v>4</v>
      </c>
      <c r="W244" s="44" t="s">
        <v>2025</v>
      </c>
      <c r="X244" s="25">
        <v>2</v>
      </c>
      <c r="Y244" s="44"/>
      <c r="Z244" s="44"/>
      <c r="AA244" s="44"/>
      <c r="AB244" s="44"/>
      <c r="AC244" s="44"/>
      <c r="AD244" s="44" t="s">
        <v>2008</v>
      </c>
      <c r="AE244" s="22"/>
      <c r="AF244" s="22"/>
      <c r="AG244" s="22"/>
      <c r="AH244" s="22"/>
      <c r="AI244" s="22"/>
      <c r="AJ244" s="23"/>
      <c r="AK244" s="23"/>
      <c r="AL244" s="23"/>
      <c r="AM244" s="23"/>
      <c r="AN244" s="23"/>
      <c r="AO244" s="24">
        <v>99.991666666666674</v>
      </c>
      <c r="AP244" s="27"/>
      <c r="AQ244" s="28">
        <v>1</v>
      </c>
      <c r="AR244" s="27">
        <v>1</v>
      </c>
      <c r="AS244" s="27">
        <v>1</v>
      </c>
      <c r="AT244" s="44">
        <v>5</v>
      </c>
      <c r="AU244" s="44" t="s">
        <v>2010</v>
      </c>
      <c r="AV244" s="44" t="s">
        <v>2012</v>
      </c>
      <c r="AW244" s="44">
        <v>2010</v>
      </c>
      <c r="AX244" s="44" t="s">
        <v>1717</v>
      </c>
      <c r="AY244" s="44" t="s">
        <v>2011</v>
      </c>
      <c r="AZ244" s="78">
        <v>0.03</v>
      </c>
      <c r="BA244" s="44" t="s">
        <v>2026</v>
      </c>
      <c r="BB244" s="44"/>
      <c r="BC244" s="44" t="s">
        <v>751</v>
      </c>
      <c r="BD244" s="44" t="s">
        <v>2013</v>
      </c>
      <c r="BE244" s="44"/>
      <c r="BF244" s="44">
        <v>2</v>
      </c>
      <c r="BG244" s="62">
        <v>3</v>
      </c>
      <c r="BH244" s="25" t="s">
        <v>3915</v>
      </c>
      <c r="BI244" s="74">
        <v>0</v>
      </c>
      <c r="BJ244" s="75" t="s">
        <v>3971</v>
      </c>
      <c r="BK244" s="75" t="s">
        <v>3972</v>
      </c>
      <c r="BL244" s="53"/>
      <c r="BM244" s="53"/>
      <c r="BN244" s="53"/>
      <c r="BO244" s="53"/>
      <c r="BP244" s="53"/>
      <c r="BQ244" s="53"/>
      <c r="BR244" s="53"/>
    </row>
    <row r="245" spans="1:70" s="29" customFormat="1" ht="15" customHeight="1" x14ac:dyDescent="0.25">
      <c r="A245" s="25">
        <v>241</v>
      </c>
      <c r="B245" s="26">
        <v>104</v>
      </c>
      <c r="C245" s="191" t="s">
        <v>428</v>
      </c>
      <c r="D245" s="200">
        <v>0</v>
      </c>
      <c r="E245" s="87" t="s">
        <v>2005</v>
      </c>
      <c r="F245" s="87" t="s">
        <v>5</v>
      </c>
      <c r="G245" s="44" t="s">
        <v>412</v>
      </c>
      <c r="H245" s="227">
        <v>1</v>
      </c>
      <c r="I245" s="44" t="s">
        <v>3681</v>
      </c>
      <c r="J245" s="44"/>
      <c r="K245" s="44">
        <v>3</v>
      </c>
      <c r="L245" s="44">
        <v>3</v>
      </c>
      <c r="M245" s="44">
        <v>9</v>
      </c>
      <c r="N245" s="44" t="s">
        <v>2973</v>
      </c>
      <c r="O245" s="44" t="s">
        <v>2971</v>
      </c>
      <c r="P245" s="44" t="s">
        <v>19</v>
      </c>
      <c r="Q245" s="44" t="s">
        <v>320</v>
      </c>
      <c r="R245" s="44" t="s">
        <v>2027</v>
      </c>
      <c r="S245" s="44">
        <v>1</v>
      </c>
      <c r="T245" s="44" t="s">
        <v>2114</v>
      </c>
      <c r="U245" s="44" t="s">
        <v>2</v>
      </c>
      <c r="V245" s="44">
        <v>4</v>
      </c>
      <c r="W245" s="44" t="s">
        <v>2028</v>
      </c>
      <c r="X245" s="25">
        <v>2</v>
      </c>
      <c r="Y245" s="44"/>
      <c r="Z245" s="44"/>
      <c r="AA245" s="44">
        <v>1825</v>
      </c>
      <c r="AB245" s="44"/>
      <c r="AC245" s="44"/>
      <c r="AD245" s="44" t="s">
        <v>2008</v>
      </c>
      <c r="AE245" s="22"/>
      <c r="AF245" s="22"/>
      <c r="AG245" s="22">
        <f t="shared" ref="AG245:AG284" si="9">(AA245*(106.875/AO245))/$AQ245</f>
        <v>1950.6313026085506</v>
      </c>
      <c r="AH245" s="22"/>
      <c r="AI245" s="22"/>
      <c r="AJ245" s="35"/>
      <c r="AK245" s="35"/>
      <c r="AL245" s="35">
        <f t="shared" ref="AL245:AL278" si="10">AG245/$AS245</f>
        <v>1950.6313026085506</v>
      </c>
      <c r="AM245" s="35"/>
      <c r="AN245" s="35"/>
      <c r="AO245" s="24">
        <v>99.991666666666674</v>
      </c>
      <c r="AP245" s="27"/>
      <c r="AQ245" s="28">
        <v>1</v>
      </c>
      <c r="AR245" s="27">
        <v>1</v>
      </c>
      <c r="AS245" s="27">
        <v>1</v>
      </c>
      <c r="AT245" s="44">
        <v>5</v>
      </c>
      <c r="AU245" s="44" t="s">
        <v>2010</v>
      </c>
      <c r="AV245" s="44" t="s">
        <v>2012</v>
      </c>
      <c r="AW245" s="44">
        <v>2010</v>
      </c>
      <c r="AX245" s="44" t="s">
        <v>1717</v>
      </c>
      <c r="AY245" s="44" t="s">
        <v>2011</v>
      </c>
      <c r="AZ245" s="78">
        <v>0.03</v>
      </c>
      <c r="BA245" s="44" t="s">
        <v>2029</v>
      </c>
      <c r="BB245" s="44"/>
      <c r="BC245" s="25" t="s">
        <v>751</v>
      </c>
      <c r="BD245" s="44" t="s">
        <v>2013</v>
      </c>
      <c r="BE245" s="44"/>
      <c r="BF245" s="44">
        <v>2</v>
      </c>
      <c r="BG245" s="62">
        <v>3</v>
      </c>
      <c r="BH245" s="25" t="s">
        <v>3915</v>
      </c>
      <c r="BI245" s="74">
        <v>0</v>
      </c>
      <c r="BJ245" s="75" t="s">
        <v>3971</v>
      </c>
      <c r="BK245" s="75" t="s">
        <v>3972</v>
      </c>
      <c r="BL245" s="238"/>
      <c r="BM245" s="15"/>
      <c r="BN245" s="15"/>
      <c r="BO245" s="15"/>
      <c r="BP245" s="15"/>
      <c r="BQ245" s="15"/>
      <c r="BR245" s="15"/>
    </row>
    <row r="246" spans="1:70" s="29" customFormat="1" ht="15" customHeight="1" x14ac:dyDescent="0.25">
      <c r="A246" s="25">
        <v>212</v>
      </c>
      <c r="B246" s="26"/>
      <c r="C246" s="191" t="s">
        <v>428</v>
      </c>
      <c r="D246" s="201">
        <v>0</v>
      </c>
      <c r="E246" s="87" t="s">
        <v>2005</v>
      </c>
      <c r="F246" s="87" t="s">
        <v>5</v>
      </c>
      <c r="G246" s="44" t="s">
        <v>412</v>
      </c>
      <c r="H246" s="227">
        <v>1</v>
      </c>
      <c r="I246" s="44" t="s">
        <v>3681</v>
      </c>
      <c r="J246" s="44"/>
      <c r="K246" s="44">
        <v>3</v>
      </c>
      <c r="L246" s="44">
        <v>3</v>
      </c>
      <c r="M246" s="44">
        <v>11</v>
      </c>
      <c r="N246" s="44" t="s">
        <v>2958</v>
      </c>
      <c r="O246" s="44" t="s">
        <v>2032</v>
      </c>
      <c r="P246" s="44" t="s">
        <v>19</v>
      </c>
      <c r="Q246" s="44" t="s">
        <v>320</v>
      </c>
      <c r="R246" s="44" t="s">
        <v>1826</v>
      </c>
      <c r="S246" s="44">
        <v>3</v>
      </c>
      <c r="T246" s="44" t="s">
        <v>2033</v>
      </c>
      <c r="U246" s="44" t="s">
        <v>2</v>
      </c>
      <c r="V246" s="44">
        <v>4</v>
      </c>
      <c r="W246" s="44" t="s">
        <v>2034</v>
      </c>
      <c r="X246" s="25">
        <v>2</v>
      </c>
      <c r="Y246" s="44"/>
      <c r="Z246" s="44"/>
      <c r="AA246" s="44">
        <v>1716</v>
      </c>
      <c r="AB246" s="44"/>
      <c r="AC246" s="44"/>
      <c r="AD246" s="44" t="s">
        <v>2035</v>
      </c>
      <c r="AE246" s="22"/>
      <c r="AF246" s="22"/>
      <c r="AG246" s="22">
        <f t="shared" si="9"/>
        <v>1834.1278439869986</v>
      </c>
      <c r="AH246" s="22"/>
      <c r="AI246" s="22"/>
      <c r="AJ246" s="35"/>
      <c r="AK246" s="35"/>
      <c r="AL246" s="35">
        <f t="shared" si="10"/>
        <v>1834.1278439869986</v>
      </c>
      <c r="AM246" s="35"/>
      <c r="AN246" s="35"/>
      <c r="AO246" s="24">
        <v>99.991666666666674</v>
      </c>
      <c r="AP246" s="27"/>
      <c r="AQ246" s="28">
        <v>1</v>
      </c>
      <c r="AR246" s="27">
        <v>2</v>
      </c>
      <c r="AS246" s="27">
        <v>1</v>
      </c>
      <c r="AT246" s="44">
        <v>3</v>
      </c>
      <c r="AU246" s="44" t="s">
        <v>2038</v>
      </c>
      <c r="AV246" s="44" t="s">
        <v>2040</v>
      </c>
      <c r="AW246" s="44">
        <v>2010</v>
      </c>
      <c r="AX246" s="44" t="s">
        <v>751</v>
      </c>
      <c r="AY246" s="44" t="s">
        <v>2039</v>
      </c>
      <c r="AZ246" s="78" t="s">
        <v>751</v>
      </c>
      <c r="BA246" s="44" t="s">
        <v>2036</v>
      </c>
      <c r="BB246" s="44" t="s">
        <v>2037</v>
      </c>
      <c r="BC246" s="25" t="s">
        <v>751</v>
      </c>
      <c r="BD246" s="44" t="s">
        <v>1614</v>
      </c>
      <c r="BE246" s="44" t="s">
        <v>2041</v>
      </c>
      <c r="BF246" s="44">
        <v>2</v>
      </c>
      <c r="BG246" s="62">
        <v>3</v>
      </c>
      <c r="BH246" s="25" t="s">
        <v>2000</v>
      </c>
      <c r="BI246" s="75">
        <v>0</v>
      </c>
      <c r="BJ246" s="75" t="s">
        <v>3970</v>
      </c>
      <c r="BK246" s="75" t="s">
        <v>3899</v>
      </c>
      <c r="BL246" s="238"/>
      <c r="BM246" s="238"/>
      <c r="BN246" s="238"/>
      <c r="BO246" s="238"/>
      <c r="BP246" s="238"/>
      <c r="BQ246" s="238"/>
      <c r="BR246" s="238"/>
    </row>
    <row r="247" spans="1:70" s="29" customFormat="1" ht="15" customHeight="1" x14ac:dyDescent="0.25">
      <c r="A247" s="25">
        <v>213</v>
      </c>
      <c r="B247" s="26"/>
      <c r="C247" s="191" t="s">
        <v>428</v>
      </c>
      <c r="D247" s="201">
        <v>0</v>
      </c>
      <c r="E247" s="87" t="s">
        <v>2005</v>
      </c>
      <c r="F247" s="87" t="s">
        <v>5</v>
      </c>
      <c r="G247" s="44" t="s">
        <v>412</v>
      </c>
      <c r="H247" s="227">
        <v>1</v>
      </c>
      <c r="I247" s="44" t="s">
        <v>3681</v>
      </c>
      <c r="J247" s="44"/>
      <c r="K247" s="44">
        <v>3</v>
      </c>
      <c r="L247" s="44">
        <v>3</v>
      </c>
      <c r="M247" s="44">
        <v>11</v>
      </c>
      <c r="N247" s="44" t="s">
        <v>2958</v>
      </c>
      <c r="O247" s="44" t="s">
        <v>2032</v>
      </c>
      <c r="P247" s="44" t="s">
        <v>19</v>
      </c>
      <c r="Q247" s="44" t="s">
        <v>320</v>
      </c>
      <c r="R247" s="44" t="s">
        <v>1826</v>
      </c>
      <c r="S247" s="44">
        <v>3</v>
      </c>
      <c r="T247" s="44" t="s">
        <v>2033</v>
      </c>
      <c r="U247" s="44" t="s">
        <v>2</v>
      </c>
      <c r="V247" s="44">
        <v>4</v>
      </c>
      <c r="W247" s="44" t="s">
        <v>2034</v>
      </c>
      <c r="X247" s="25">
        <v>2</v>
      </c>
      <c r="Y247" s="44"/>
      <c r="Z247" s="44"/>
      <c r="AA247" s="44">
        <v>1531</v>
      </c>
      <c r="AB247" s="44"/>
      <c r="AC247" s="44"/>
      <c r="AD247" s="44" t="s">
        <v>2042</v>
      </c>
      <c r="AE247" s="22"/>
      <c r="AF247" s="22"/>
      <c r="AG247" s="22">
        <f t="shared" si="9"/>
        <v>1636.3926160513374</v>
      </c>
      <c r="AH247" s="22"/>
      <c r="AI247" s="22"/>
      <c r="AJ247" s="35"/>
      <c r="AK247" s="35"/>
      <c r="AL247" s="35">
        <f t="shared" si="10"/>
        <v>1636.3926160513374</v>
      </c>
      <c r="AM247" s="35"/>
      <c r="AN247" s="35"/>
      <c r="AO247" s="24">
        <v>99.991666666666674</v>
      </c>
      <c r="AP247" s="27"/>
      <c r="AQ247" s="28">
        <v>1</v>
      </c>
      <c r="AR247" s="27">
        <v>2</v>
      </c>
      <c r="AS247" s="27">
        <v>1</v>
      </c>
      <c r="AT247" s="44">
        <v>3</v>
      </c>
      <c r="AU247" s="44" t="s">
        <v>2038</v>
      </c>
      <c r="AV247" s="44" t="s">
        <v>2040</v>
      </c>
      <c r="AW247" s="44">
        <v>2010</v>
      </c>
      <c r="AX247" s="44" t="s">
        <v>751</v>
      </c>
      <c r="AY247" s="44" t="s">
        <v>2039</v>
      </c>
      <c r="AZ247" s="78" t="s">
        <v>751</v>
      </c>
      <c r="BA247" s="44" t="s">
        <v>2048</v>
      </c>
      <c r="BB247" s="44" t="s">
        <v>2037</v>
      </c>
      <c r="BC247" s="44" t="s">
        <v>751</v>
      </c>
      <c r="BD247" s="44" t="s">
        <v>1614</v>
      </c>
      <c r="BE247" s="44" t="s">
        <v>2041</v>
      </c>
      <c r="BF247" s="44">
        <v>2</v>
      </c>
      <c r="BG247" s="62">
        <v>3</v>
      </c>
      <c r="BH247" s="25" t="s">
        <v>2000</v>
      </c>
      <c r="BI247" s="75">
        <v>0</v>
      </c>
      <c r="BJ247" s="75" t="s">
        <v>3970</v>
      </c>
      <c r="BK247" s="75" t="s">
        <v>3899</v>
      </c>
      <c r="BL247" s="221"/>
      <c r="BM247" s="238"/>
      <c r="BN247" s="238"/>
      <c r="BO247" s="238"/>
      <c r="BP247" s="238"/>
      <c r="BQ247" s="238"/>
      <c r="BR247" s="238"/>
    </row>
    <row r="248" spans="1:70" s="29" customFormat="1" ht="15" customHeight="1" x14ac:dyDescent="0.25">
      <c r="A248" s="25">
        <v>214</v>
      </c>
      <c r="B248" s="26"/>
      <c r="C248" s="191" t="s">
        <v>428</v>
      </c>
      <c r="D248" s="200">
        <v>0</v>
      </c>
      <c r="E248" s="87" t="s">
        <v>2005</v>
      </c>
      <c r="F248" s="87" t="s">
        <v>5</v>
      </c>
      <c r="G248" s="44" t="s">
        <v>412</v>
      </c>
      <c r="H248" s="227">
        <v>1</v>
      </c>
      <c r="I248" s="44" t="s">
        <v>3681</v>
      </c>
      <c r="J248" s="44"/>
      <c r="K248" s="44">
        <v>3</v>
      </c>
      <c r="L248" s="44">
        <v>3</v>
      </c>
      <c r="M248" s="44">
        <v>9</v>
      </c>
      <c r="N248" s="44" t="s">
        <v>2973</v>
      </c>
      <c r="O248" s="44" t="s">
        <v>2967</v>
      </c>
      <c r="P248" s="44" t="s">
        <v>19</v>
      </c>
      <c r="Q248" s="44" t="s">
        <v>320</v>
      </c>
      <c r="R248" s="44" t="s">
        <v>2006</v>
      </c>
      <c r="S248" s="44">
        <v>3</v>
      </c>
      <c r="T248" s="44" t="s">
        <v>933</v>
      </c>
      <c r="U248" s="44" t="s">
        <v>2</v>
      </c>
      <c r="V248" s="44">
        <v>4</v>
      </c>
      <c r="W248" s="44" t="s">
        <v>2007</v>
      </c>
      <c r="X248" s="25">
        <v>2</v>
      </c>
      <c r="Y248" s="44"/>
      <c r="Z248" s="44"/>
      <c r="AA248" s="44">
        <v>-128000000</v>
      </c>
      <c r="AB248" s="44"/>
      <c r="AC248" s="44"/>
      <c r="AD248" s="44" t="s">
        <v>2088</v>
      </c>
      <c r="AE248" s="22"/>
      <c r="AF248" s="22"/>
      <c r="AG248" s="22">
        <f t="shared" si="9"/>
        <v>-136811400.95007917</v>
      </c>
      <c r="AH248" s="22"/>
      <c r="AI248" s="22"/>
      <c r="AJ248" s="35"/>
      <c r="AK248" s="35"/>
      <c r="AL248" s="35">
        <f t="shared" si="10"/>
        <v>-3947.4695871106001</v>
      </c>
      <c r="AM248" s="35"/>
      <c r="AN248" s="35"/>
      <c r="AO248" s="24">
        <v>99.991666666666674</v>
      </c>
      <c r="AP248" s="27"/>
      <c r="AQ248" s="28">
        <v>1</v>
      </c>
      <c r="AR248" s="27">
        <v>1</v>
      </c>
      <c r="AS248" s="27">
        <v>34658</v>
      </c>
      <c r="AT248" s="44">
        <v>5</v>
      </c>
      <c r="AU248" s="44" t="s">
        <v>2010</v>
      </c>
      <c r="AV248" s="44" t="s">
        <v>2012</v>
      </c>
      <c r="AW248" s="44">
        <v>2010</v>
      </c>
      <c r="AX248" s="44" t="s">
        <v>1717</v>
      </c>
      <c r="AY248" s="44" t="s">
        <v>2090</v>
      </c>
      <c r="AZ248" s="78">
        <v>0.03</v>
      </c>
      <c r="BA248" s="44" t="s">
        <v>2009</v>
      </c>
      <c r="BB248" s="44" t="s">
        <v>2089</v>
      </c>
      <c r="BC248" s="44" t="s">
        <v>751</v>
      </c>
      <c r="BD248" s="44" t="s">
        <v>2013</v>
      </c>
      <c r="BE248" s="44"/>
      <c r="BF248" s="44">
        <v>2</v>
      </c>
      <c r="BG248" s="62">
        <v>3</v>
      </c>
      <c r="BH248" s="25" t="s">
        <v>3915</v>
      </c>
      <c r="BI248" s="74">
        <v>0</v>
      </c>
      <c r="BJ248" s="75" t="s">
        <v>3971</v>
      </c>
      <c r="BK248" s="75" t="s">
        <v>3972</v>
      </c>
      <c r="BL248" s="221"/>
      <c r="BM248" s="15"/>
      <c r="BN248" s="15"/>
      <c r="BO248" s="15"/>
      <c r="BP248" s="15"/>
      <c r="BQ248" s="15"/>
      <c r="BR248" s="15"/>
    </row>
    <row r="249" spans="1:70" s="29" customFormat="1" ht="15" customHeight="1" x14ac:dyDescent="0.25">
      <c r="A249" s="25">
        <v>215</v>
      </c>
      <c r="B249" s="26"/>
      <c r="C249" s="191" t="s">
        <v>428</v>
      </c>
      <c r="D249" s="200">
        <v>0</v>
      </c>
      <c r="E249" s="87" t="s">
        <v>2005</v>
      </c>
      <c r="F249" s="87" t="s">
        <v>5</v>
      </c>
      <c r="G249" s="44" t="s">
        <v>412</v>
      </c>
      <c r="H249" s="227">
        <v>1</v>
      </c>
      <c r="I249" s="44" t="s">
        <v>3681</v>
      </c>
      <c r="J249" s="44"/>
      <c r="K249" s="44">
        <v>3</v>
      </c>
      <c r="L249" s="44">
        <v>3</v>
      </c>
      <c r="M249" s="44">
        <v>9</v>
      </c>
      <c r="N249" s="44" t="s">
        <v>2973</v>
      </c>
      <c r="O249" s="44" t="s">
        <v>2967</v>
      </c>
      <c r="P249" s="44" t="s">
        <v>19</v>
      </c>
      <c r="Q249" s="44" t="s">
        <v>320</v>
      </c>
      <c r="R249" s="44" t="s">
        <v>2014</v>
      </c>
      <c r="S249" s="44">
        <v>3</v>
      </c>
      <c r="T249" s="44" t="s">
        <v>2015</v>
      </c>
      <c r="U249" s="44" t="s">
        <v>2</v>
      </c>
      <c r="V249" s="44">
        <v>4</v>
      </c>
      <c r="W249" s="44" t="s">
        <v>2016</v>
      </c>
      <c r="X249" s="25">
        <v>2</v>
      </c>
      <c r="Y249" s="44"/>
      <c r="Z249" s="44"/>
      <c r="AA249" s="44">
        <v>-69000000</v>
      </c>
      <c r="AB249" s="44"/>
      <c r="AC249" s="44"/>
      <c r="AD249" s="44" t="s">
        <v>2088</v>
      </c>
      <c r="AE249" s="22"/>
      <c r="AF249" s="22"/>
      <c r="AG249" s="22">
        <f t="shared" si="9"/>
        <v>-73749895.824652046</v>
      </c>
      <c r="AH249" s="22"/>
      <c r="AI249" s="22"/>
      <c r="AJ249" s="35"/>
      <c r="AK249" s="35"/>
      <c r="AL249" s="35">
        <f t="shared" si="10"/>
        <v>-7819.1153334024648</v>
      </c>
      <c r="AM249" s="35"/>
      <c r="AN249" s="35"/>
      <c r="AO249" s="24">
        <v>99.991666666666674</v>
      </c>
      <c r="AP249" s="27"/>
      <c r="AQ249" s="28">
        <v>1</v>
      </c>
      <c r="AR249" s="27">
        <v>1</v>
      </c>
      <c r="AS249" s="27">
        <v>9432</v>
      </c>
      <c r="AT249" s="44">
        <v>5</v>
      </c>
      <c r="AU249" s="44" t="s">
        <v>2010</v>
      </c>
      <c r="AV249" s="44" t="s">
        <v>2012</v>
      </c>
      <c r="AW249" s="44">
        <v>2010</v>
      </c>
      <c r="AX249" s="44" t="s">
        <v>1717</v>
      </c>
      <c r="AY249" s="44" t="s">
        <v>2090</v>
      </c>
      <c r="AZ249" s="78">
        <v>0.03</v>
      </c>
      <c r="BA249" s="44" t="s">
        <v>2017</v>
      </c>
      <c r="BB249" s="44" t="s">
        <v>2089</v>
      </c>
      <c r="BC249" s="25" t="s">
        <v>751</v>
      </c>
      <c r="BD249" s="44" t="s">
        <v>2013</v>
      </c>
      <c r="BE249" s="44"/>
      <c r="BF249" s="44">
        <v>2</v>
      </c>
      <c r="BG249" s="62">
        <v>3</v>
      </c>
      <c r="BH249" s="25" t="s">
        <v>3915</v>
      </c>
      <c r="BI249" s="74">
        <v>0</v>
      </c>
      <c r="BJ249" s="75" t="s">
        <v>3971</v>
      </c>
      <c r="BK249" s="75" t="s">
        <v>3972</v>
      </c>
      <c r="BL249" s="221"/>
      <c r="BM249" s="15"/>
      <c r="BN249" s="15"/>
      <c r="BO249" s="15"/>
      <c r="BP249" s="15"/>
      <c r="BQ249" s="15"/>
      <c r="BR249" s="15"/>
    </row>
    <row r="250" spans="1:70" s="29" customFormat="1" ht="15" customHeight="1" x14ac:dyDescent="0.25">
      <c r="A250" s="25">
        <v>216</v>
      </c>
      <c r="B250" s="26"/>
      <c r="C250" s="191" t="s">
        <v>428</v>
      </c>
      <c r="D250" s="200">
        <v>0</v>
      </c>
      <c r="E250" s="87" t="s">
        <v>2005</v>
      </c>
      <c r="F250" s="87" t="s">
        <v>5</v>
      </c>
      <c r="G250" s="44" t="s">
        <v>412</v>
      </c>
      <c r="H250" s="227">
        <v>1</v>
      </c>
      <c r="I250" s="44" t="s">
        <v>3681</v>
      </c>
      <c r="J250" s="44"/>
      <c r="K250" s="44">
        <v>3</v>
      </c>
      <c r="L250" s="44">
        <v>3</v>
      </c>
      <c r="M250" s="44">
        <v>9</v>
      </c>
      <c r="N250" s="44" t="s">
        <v>2973</v>
      </c>
      <c r="O250" s="44" t="s">
        <v>2969</v>
      </c>
      <c r="P250" s="44" t="s">
        <v>19</v>
      </c>
      <c r="Q250" s="44" t="s">
        <v>320</v>
      </c>
      <c r="R250" s="44" t="s">
        <v>2019</v>
      </c>
      <c r="S250" s="44">
        <v>1</v>
      </c>
      <c r="T250" s="44" t="s">
        <v>2115</v>
      </c>
      <c r="U250" s="44" t="s">
        <v>2</v>
      </c>
      <c r="V250" s="44">
        <v>4</v>
      </c>
      <c r="W250" s="44" t="s">
        <v>2020</v>
      </c>
      <c r="X250" s="25">
        <v>2</v>
      </c>
      <c r="Y250" s="44"/>
      <c r="Z250" s="44"/>
      <c r="AA250" s="44">
        <v>354000000</v>
      </c>
      <c r="AB250" s="44"/>
      <c r="AC250" s="44"/>
      <c r="AD250" s="44" t="s">
        <v>2088</v>
      </c>
      <c r="AE250" s="22"/>
      <c r="AF250" s="22"/>
      <c r="AG250" s="22">
        <f t="shared" si="9"/>
        <v>378369030.7525627</v>
      </c>
      <c r="AH250" s="22"/>
      <c r="AI250" s="22"/>
      <c r="AJ250" s="35"/>
      <c r="AK250" s="35"/>
      <c r="AL250" s="35">
        <f t="shared" si="10"/>
        <v>14793.909553978836</v>
      </c>
      <c r="AM250" s="35"/>
      <c r="AN250" s="35"/>
      <c r="AO250" s="24">
        <v>99.991666666666674</v>
      </c>
      <c r="AP250" s="27"/>
      <c r="AQ250" s="28">
        <v>1</v>
      </c>
      <c r="AR250" s="27">
        <v>1</v>
      </c>
      <c r="AS250" s="27">
        <v>25576</v>
      </c>
      <c r="AT250" s="44">
        <v>5</v>
      </c>
      <c r="AU250" s="44" t="s">
        <v>2010</v>
      </c>
      <c r="AV250" s="44" t="s">
        <v>2012</v>
      </c>
      <c r="AW250" s="44">
        <v>2010</v>
      </c>
      <c r="AX250" s="44" t="s">
        <v>1717</v>
      </c>
      <c r="AY250" s="44" t="s">
        <v>2090</v>
      </c>
      <c r="AZ250" s="78">
        <v>0.03</v>
      </c>
      <c r="BA250" s="44" t="s">
        <v>2021</v>
      </c>
      <c r="BB250" s="44" t="s">
        <v>2089</v>
      </c>
      <c r="BC250" s="25" t="s">
        <v>751</v>
      </c>
      <c r="BD250" s="44" t="s">
        <v>2013</v>
      </c>
      <c r="BE250" s="44"/>
      <c r="BF250" s="44">
        <v>2</v>
      </c>
      <c r="BG250" s="62">
        <v>3</v>
      </c>
      <c r="BH250" s="25" t="s">
        <v>3915</v>
      </c>
      <c r="BI250" s="74">
        <v>0</v>
      </c>
      <c r="BJ250" s="75" t="s">
        <v>3971</v>
      </c>
      <c r="BK250" s="75" t="s">
        <v>3972</v>
      </c>
      <c r="BL250" s="221"/>
      <c r="BM250" s="15"/>
      <c r="BN250" s="15"/>
      <c r="BO250" s="15"/>
      <c r="BP250" s="15"/>
      <c r="BQ250" s="15"/>
      <c r="BR250" s="15"/>
    </row>
    <row r="251" spans="1:70" s="29" customFormat="1" ht="15" customHeight="1" x14ac:dyDescent="0.25">
      <c r="A251" s="25">
        <v>217</v>
      </c>
      <c r="B251" s="26"/>
      <c r="C251" s="191" t="s">
        <v>428</v>
      </c>
      <c r="D251" s="200">
        <v>0</v>
      </c>
      <c r="E251" s="87" t="s">
        <v>2005</v>
      </c>
      <c r="F251" s="87" t="s">
        <v>5</v>
      </c>
      <c r="G251" s="44" t="s">
        <v>412</v>
      </c>
      <c r="H251" s="227">
        <v>1</v>
      </c>
      <c r="I251" s="44" t="s">
        <v>3681</v>
      </c>
      <c r="J251" s="44"/>
      <c r="K251" s="44">
        <v>3</v>
      </c>
      <c r="L251" s="44">
        <v>3</v>
      </c>
      <c r="M251" s="44">
        <v>9</v>
      </c>
      <c r="N251" s="44" t="s">
        <v>2973</v>
      </c>
      <c r="O251" s="44" t="s">
        <v>2018</v>
      </c>
      <c r="P251" s="44" t="s">
        <v>19</v>
      </c>
      <c r="Q251" s="44" t="s">
        <v>320</v>
      </c>
      <c r="R251" s="44" t="s">
        <v>2022</v>
      </c>
      <c r="S251" s="44">
        <v>1</v>
      </c>
      <c r="T251" s="44" t="s">
        <v>2115</v>
      </c>
      <c r="U251" s="44" t="s">
        <v>2</v>
      </c>
      <c r="V251" s="44">
        <v>4</v>
      </c>
      <c r="W251" s="44" t="s">
        <v>2023</v>
      </c>
      <c r="X251" s="25">
        <v>2</v>
      </c>
      <c r="Y251" s="44"/>
      <c r="Z251" s="44"/>
      <c r="AA251" s="44">
        <v>331000000</v>
      </c>
      <c r="AB251" s="44"/>
      <c r="AC251" s="44"/>
      <c r="AD251" s="44" t="s">
        <v>2088</v>
      </c>
      <c r="AE251" s="22"/>
      <c r="AF251" s="22"/>
      <c r="AG251" s="22">
        <f t="shared" si="9"/>
        <v>353785732.14434534</v>
      </c>
      <c r="AH251" s="22"/>
      <c r="AI251" s="22"/>
      <c r="AJ251" s="35"/>
      <c r="AK251" s="35"/>
      <c r="AL251" s="35">
        <f t="shared" si="10"/>
        <v>108924.17861586987</v>
      </c>
      <c r="AM251" s="35"/>
      <c r="AN251" s="35"/>
      <c r="AO251" s="24">
        <v>99.991666666666674</v>
      </c>
      <c r="AP251" s="27"/>
      <c r="AQ251" s="28">
        <v>1</v>
      </c>
      <c r="AR251" s="27">
        <v>1</v>
      </c>
      <c r="AS251" s="27">
        <v>3248</v>
      </c>
      <c r="AT251" s="44">
        <v>5</v>
      </c>
      <c r="AU251" s="44" t="s">
        <v>2010</v>
      </c>
      <c r="AV251" s="44" t="s">
        <v>2012</v>
      </c>
      <c r="AW251" s="44">
        <v>2010</v>
      </c>
      <c r="AX251" s="44" t="s">
        <v>1717</v>
      </c>
      <c r="AY251" s="44" t="s">
        <v>2090</v>
      </c>
      <c r="AZ251" s="78">
        <v>0.03</v>
      </c>
      <c r="BA251" s="44" t="s">
        <v>2024</v>
      </c>
      <c r="BB251" s="44" t="s">
        <v>2089</v>
      </c>
      <c r="BC251" s="25" t="s">
        <v>751</v>
      </c>
      <c r="BD251" s="44" t="s">
        <v>2013</v>
      </c>
      <c r="BE251" s="44"/>
      <c r="BF251" s="44">
        <v>2</v>
      </c>
      <c r="BG251" s="62">
        <v>3</v>
      </c>
      <c r="BH251" s="25" t="s">
        <v>3915</v>
      </c>
      <c r="BI251" s="74">
        <v>0</v>
      </c>
      <c r="BJ251" s="75" t="s">
        <v>3971</v>
      </c>
      <c r="BK251" s="75" t="s">
        <v>3972</v>
      </c>
      <c r="BL251" s="221"/>
      <c r="BM251" s="15"/>
      <c r="BN251" s="15"/>
      <c r="BO251" s="15"/>
      <c r="BP251" s="15"/>
      <c r="BQ251" s="15"/>
      <c r="BR251" s="15"/>
    </row>
    <row r="252" spans="1:70" s="29" customFormat="1" ht="15" customHeight="1" x14ac:dyDescent="0.25">
      <c r="A252" s="25">
        <v>218</v>
      </c>
      <c r="B252" s="26"/>
      <c r="C252" s="191" t="s">
        <v>428</v>
      </c>
      <c r="D252" s="200">
        <v>0</v>
      </c>
      <c r="E252" s="87" t="s">
        <v>2005</v>
      </c>
      <c r="F252" s="87" t="s">
        <v>5</v>
      </c>
      <c r="G252" s="44" t="s">
        <v>412</v>
      </c>
      <c r="H252" s="227">
        <v>1</v>
      </c>
      <c r="I252" s="44" t="s">
        <v>3681</v>
      </c>
      <c r="J252" s="44"/>
      <c r="K252" s="44">
        <v>3</v>
      </c>
      <c r="L252" s="44">
        <v>3</v>
      </c>
      <c r="M252" s="44">
        <v>9</v>
      </c>
      <c r="N252" s="44" t="s">
        <v>2973</v>
      </c>
      <c r="O252" s="44" t="s">
        <v>2970</v>
      </c>
      <c r="P252" s="44" t="s">
        <v>19</v>
      </c>
      <c r="Q252" s="44" t="s">
        <v>320</v>
      </c>
      <c r="R252" s="44" t="s">
        <v>2019</v>
      </c>
      <c r="S252" s="44">
        <v>1</v>
      </c>
      <c r="T252" s="44" t="s">
        <v>2115</v>
      </c>
      <c r="U252" s="44" t="s">
        <v>2</v>
      </c>
      <c r="V252" s="44">
        <v>4</v>
      </c>
      <c r="W252" s="44" t="s">
        <v>2091</v>
      </c>
      <c r="X252" s="25">
        <v>2</v>
      </c>
      <c r="Y252" s="44"/>
      <c r="Z252" s="44"/>
      <c r="AA252" s="44">
        <v>352000000</v>
      </c>
      <c r="AB252" s="44"/>
      <c r="AC252" s="44"/>
      <c r="AD252" s="44" t="s">
        <v>2088</v>
      </c>
      <c r="AE252" s="22"/>
      <c r="AF252" s="22"/>
      <c r="AG252" s="22">
        <f t="shared" si="9"/>
        <v>376231352.61271769</v>
      </c>
      <c r="AH252" s="22"/>
      <c r="AI252" s="22"/>
      <c r="AJ252" s="35"/>
      <c r="AK252" s="35"/>
      <c r="AL252" s="35">
        <f t="shared" si="10"/>
        <v>14710.32814406935</v>
      </c>
      <c r="AM252" s="35"/>
      <c r="AN252" s="35"/>
      <c r="AO252" s="24">
        <v>99.991666666666674</v>
      </c>
      <c r="AP252" s="27"/>
      <c r="AQ252" s="28">
        <v>1</v>
      </c>
      <c r="AR252" s="27">
        <v>1</v>
      </c>
      <c r="AS252" s="27">
        <v>25576</v>
      </c>
      <c r="AT252" s="44">
        <v>5</v>
      </c>
      <c r="AU252" s="44" t="s">
        <v>2010</v>
      </c>
      <c r="AV252" s="44" t="s">
        <v>2012</v>
      </c>
      <c r="AW252" s="44">
        <v>2010</v>
      </c>
      <c r="AX252" s="44" t="s">
        <v>1717</v>
      </c>
      <c r="AY252" s="44" t="s">
        <v>2090</v>
      </c>
      <c r="AZ252" s="78">
        <v>0.03</v>
      </c>
      <c r="BA252" s="44" t="s">
        <v>2026</v>
      </c>
      <c r="BB252" s="44" t="s">
        <v>2089</v>
      </c>
      <c r="BC252" s="44" t="s">
        <v>751</v>
      </c>
      <c r="BD252" s="44" t="s">
        <v>2013</v>
      </c>
      <c r="BE252" s="44"/>
      <c r="BF252" s="44">
        <v>2</v>
      </c>
      <c r="BG252" s="62">
        <v>3</v>
      </c>
      <c r="BH252" s="25" t="s">
        <v>3915</v>
      </c>
      <c r="BI252" s="74">
        <v>0</v>
      </c>
      <c r="BJ252" s="75" t="s">
        <v>3971</v>
      </c>
      <c r="BK252" s="75" t="s">
        <v>3972</v>
      </c>
      <c r="BL252" s="221"/>
      <c r="BM252" s="15"/>
      <c r="BN252" s="15"/>
      <c r="BO252" s="15"/>
      <c r="BP252" s="15"/>
      <c r="BQ252" s="15"/>
      <c r="BR252" s="15"/>
    </row>
    <row r="253" spans="1:70" s="29" customFormat="1" ht="15" customHeight="1" x14ac:dyDescent="0.25">
      <c r="A253" s="25">
        <v>219</v>
      </c>
      <c r="B253" s="26"/>
      <c r="C253" s="191" t="s">
        <v>428</v>
      </c>
      <c r="D253" s="200">
        <v>0</v>
      </c>
      <c r="E253" s="87" t="s">
        <v>2005</v>
      </c>
      <c r="F253" s="87" t="s">
        <v>5</v>
      </c>
      <c r="G253" s="44" t="s">
        <v>412</v>
      </c>
      <c r="H253" s="227">
        <v>1</v>
      </c>
      <c r="I253" s="44" t="s">
        <v>3681</v>
      </c>
      <c r="J253" s="44"/>
      <c r="K253" s="44">
        <v>3</v>
      </c>
      <c r="L253" s="44">
        <v>3</v>
      </c>
      <c r="M253" s="44">
        <v>9</v>
      </c>
      <c r="N253" s="44" t="s">
        <v>2973</v>
      </c>
      <c r="O253" s="44" t="s">
        <v>2971</v>
      </c>
      <c r="P253" s="44" t="s">
        <v>19</v>
      </c>
      <c r="Q253" s="44" t="s">
        <v>320</v>
      </c>
      <c r="R253" s="44" t="s">
        <v>2027</v>
      </c>
      <c r="S253" s="44">
        <v>1</v>
      </c>
      <c r="T253" s="44" t="s">
        <v>2114</v>
      </c>
      <c r="U253" s="44" t="s">
        <v>2</v>
      </c>
      <c r="V253" s="44">
        <v>4</v>
      </c>
      <c r="W253" s="44" t="s">
        <v>2028</v>
      </c>
      <c r="X253" s="25">
        <v>2</v>
      </c>
      <c r="Y253" s="44"/>
      <c r="Z253" s="44"/>
      <c r="AA253" s="44">
        <v>300000000</v>
      </c>
      <c r="AB253" s="44"/>
      <c r="AC253" s="44"/>
      <c r="AD253" s="44" t="s">
        <v>2088</v>
      </c>
      <c r="AE253" s="22"/>
      <c r="AF253" s="22"/>
      <c r="AG253" s="22">
        <f t="shared" si="9"/>
        <v>320651720.97674805</v>
      </c>
      <c r="AH253" s="22"/>
      <c r="AI253" s="22"/>
      <c r="AJ253" s="35"/>
      <c r="AK253" s="35"/>
      <c r="AL253" s="35">
        <f t="shared" si="10"/>
        <v>42498.571368687612</v>
      </c>
      <c r="AM253" s="35"/>
      <c r="AN253" s="35"/>
      <c r="AO253" s="24">
        <v>99.991666666666674</v>
      </c>
      <c r="AP253" s="27"/>
      <c r="AQ253" s="28">
        <v>1</v>
      </c>
      <c r="AR253" s="27">
        <v>1</v>
      </c>
      <c r="AS253" s="27">
        <v>7545</v>
      </c>
      <c r="AT253" s="44">
        <v>5</v>
      </c>
      <c r="AU253" s="44" t="s">
        <v>2010</v>
      </c>
      <c r="AV253" s="44" t="s">
        <v>2012</v>
      </c>
      <c r="AW253" s="44">
        <v>2010</v>
      </c>
      <c r="AX253" s="44" t="s">
        <v>1717</v>
      </c>
      <c r="AY253" s="44" t="s">
        <v>2090</v>
      </c>
      <c r="AZ253" s="78">
        <v>0.03</v>
      </c>
      <c r="BA253" s="44" t="s">
        <v>2029</v>
      </c>
      <c r="BB253" s="44" t="s">
        <v>2089</v>
      </c>
      <c r="BC253" s="25" t="s">
        <v>751</v>
      </c>
      <c r="BD253" s="44" t="s">
        <v>2013</v>
      </c>
      <c r="BE253" s="44"/>
      <c r="BF253" s="44">
        <v>2</v>
      </c>
      <c r="BG253" s="62">
        <v>3</v>
      </c>
      <c r="BH253" s="25" t="s">
        <v>3915</v>
      </c>
      <c r="BI253" s="74">
        <v>0</v>
      </c>
      <c r="BJ253" s="75" t="s">
        <v>3971</v>
      </c>
      <c r="BK253" s="75" t="s">
        <v>3972</v>
      </c>
      <c r="BL253" s="221"/>
      <c r="BM253" s="15"/>
      <c r="BN253" s="15"/>
      <c r="BO253" s="15"/>
      <c r="BP253" s="15"/>
      <c r="BQ253" s="15"/>
      <c r="BR253" s="15"/>
    </row>
    <row r="254" spans="1:70" s="29" customFormat="1" ht="15" customHeight="1" x14ac:dyDescent="0.25">
      <c r="A254" s="25">
        <v>220</v>
      </c>
      <c r="B254" s="26"/>
      <c r="C254" s="191" t="s">
        <v>428</v>
      </c>
      <c r="D254" s="200">
        <v>0</v>
      </c>
      <c r="E254" s="87" t="s">
        <v>2005</v>
      </c>
      <c r="F254" s="87" t="s">
        <v>5</v>
      </c>
      <c r="G254" s="44" t="s">
        <v>412</v>
      </c>
      <c r="H254" s="227">
        <v>1</v>
      </c>
      <c r="I254" s="44" t="s">
        <v>3681</v>
      </c>
      <c r="J254" s="44"/>
      <c r="K254" s="44">
        <v>3</v>
      </c>
      <c r="L254" s="44">
        <v>3</v>
      </c>
      <c r="M254" s="44">
        <v>9</v>
      </c>
      <c r="N254" s="44" t="s">
        <v>2973</v>
      </c>
      <c r="O254" s="44" t="s">
        <v>2972</v>
      </c>
      <c r="P254" s="44" t="s">
        <v>19</v>
      </c>
      <c r="Q254" s="44" t="s">
        <v>320</v>
      </c>
      <c r="R254" s="44" t="s">
        <v>2027</v>
      </c>
      <c r="S254" s="44">
        <v>1</v>
      </c>
      <c r="T254" s="44" t="s">
        <v>2114</v>
      </c>
      <c r="U254" s="44" t="s">
        <v>2</v>
      </c>
      <c r="V254" s="44">
        <v>4</v>
      </c>
      <c r="W254" s="44" t="s">
        <v>2030</v>
      </c>
      <c r="X254" s="25">
        <v>2</v>
      </c>
      <c r="Y254" s="44"/>
      <c r="Z254" s="44"/>
      <c r="AA254" s="44">
        <v>326000000</v>
      </c>
      <c r="AB254" s="44"/>
      <c r="AC254" s="44"/>
      <c r="AD254" s="44" t="s">
        <v>2088</v>
      </c>
      <c r="AE254" s="22"/>
      <c r="AF254" s="22"/>
      <c r="AG254" s="22">
        <f t="shared" si="9"/>
        <v>348441536.79473287</v>
      </c>
      <c r="AH254" s="22"/>
      <c r="AI254" s="22"/>
      <c r="AJ254" s="35"/>
      <c r="AK254" s="35"/>
      <c r="AL254" s="35">
        <f t="shared" si="10"/>
        <v>46181.780887307206</v>
      </c>
      <c r="AM254" s="35"/>
      <c r="AN254" s="35"/>
      <c r="AO254" s="24">
        <v>99.991666666666674</v>
      </c>
      <c r="AP254" s="27"/>
      <c r="AQ254" s="28">
        <v>1</v>
      </c>
      <c r="AR254" s="27">
        <v>1</v>
      </c>
      <c r="AS254" s="27">
        <v>7545</v>
      </c>
      <c r="AT254" s="44">
        <v>5</v>
      </c>
      <c r="AU254" s="44" t="s">
        <v>2010</v>
      </c>
      <c r="AV254" s="44" t="s">
        <v>2012</v>
      </c>
      <c r="AW254" s="44">
        <v>2010</v>
      </c>
      <c r="AX254" s="44" t="s">
        <v>1717</v>
      </c>
      <c r="AY254" s="44" t="s">
        <v>2090</v>
      </c>
      <c r="AZ254" s="78">
        <v>0.03</v>
      </c>
      <c r="BA254" s="44" t="s">
        <v>2031</v>
      </c>
      <c r="BB254" s="44" t="s">
        <v>2089</v>
      </c>
      <c r="BC254" s="25" t="s">
        <v>751</v>
      </c>
      <c r="BD254" s="44" t="s">
        <v>2013</v>
      </c>
      <c r="BE254" s="44"/>
      <c r="BF254" s="44">
        <v>2</v>
      </c>
      <c r="BG254" s="62">
        <v>3</v>
      </c>
      <c r="BH254" s="25" t="s">
        <v>3915</v>
      </c>
      <c r="BI254" s="74">
        <v>0</v>
      </c>
      <c r="BJ254" s="75" t="s">
        <v>3971</v>
      </c>
      <c r="BK254" s="75" t="s">
        <v>3972</v>
      </c>
      <c r="BL254" s="221"/>
      <c r="BM254" s="15"/>
      <c r="BN254" s="15"/>
      <c r="BO254" s="15"/>
      <c r="BP254" s="15"/>
      <c r="BQ254" s="15"/>
      <c r="BR254" s="15"/>
    </row>
    <row r="255" spans="1:70" s="29" customFormat="1" ht="15" customHeight="1" x14ac:dyDescent="0.25">
      <c r="A255" s="25">
        <v>221</v>
      </c>
      <c r="B255" s="26"/>
      <c r="C255" s="191" t="s">
        <v>428</v>
      </c>
      <c r="D255" s="200">
        <v>0</v>
      </c>
      <c r="E255" s="87" t="s">
        <v>2005</v>
      </c>
      <c r="F255" s="87" t="s">
        <v>5</v>
      </c>
      <c r="G255" s="44" t="s">
        <v>412</v>
      </c>
      <c r="H255" s="227">
        <v>1</v>
      </c>
      <c r="I255" s="44" t="s">
        <v>3681</v>
      </c>
      <c r="J255" s="44"/>
      <c r="K255" s="44">
        <v>3</v>
      </c>
      <c r="L255" s="44">
        <v>3</v>
      </c>
      <c r="M255" s="25">
        <v>26</v>
      </c>
      <c r="N255" s="25">
        <v>26</v>
      </c>
      <c r="O255" s="25" t="s">
        <v>2092</v>
      </c>
      <c r="P255" s="44" t="s">
        <v>19</v>
      </c>
      <c r="Q255" s="44" t="s">
        <v>320</v>
      </c>
      <c r="R255" s="44" t="s">
        <v>2006</v>
      </c>
      <c r="S255" s="44">
        <v>3</v>
      </c>
      <c r="T255" s="44" t="s">
        <v>933</v>
      </c>
      <c r="U255" s="44" t="s">
        <v>2</v>
      </c>
      <c r="V255" s="44">
        <v>4</v>
      </c>
      <c r="W255" s="44" t="s">
        <v>2007</v>
      </c>
      <c r="X255" s="44">
        <v>3</v>
      </c>
      <c r="Y255" s="44"/>
      <c r="Z255" s="44"/>
      <c r="AA255" s="44">
        <v>2520000000</v>
      </c>
      <c r="AB255" s="44"/>
      <c r="AC255" s="44"/>
      <c r="AD255" s="44" t="s">
        <v>2093</v>
      </c>
      <c r="AE255" s="22"/>
      <c r="AF255" s="22"/>
      <c r="AG255" s="22">
        <f t="shared" si="9"/>
        <v>2693474456.2046833</v>
      </c>
      <c r="AH255" s="22"/>
      <c r="AI255" s="22"/>
      <c r="AJ255" s="35"/>
      <c r="AK255" s="35"/>
      <c r="AL255" s="35">
        <f t="shared" si="10"/>
        <v>77715.807496239926</v>
      </c>
      <c r="AM255" s="35"/>
      <c r="AN255" s="35"/>
      <c r="AO255" s="24">
        <v>99.991666666666674</v>
      </c>
      <c r="AP255" s="27"/>
      <c r="AQ255" s="28">
        <v>1</v>
      </c>
      <c r="AR255" s="27">
        <v>2</v>
      </c>
      <c r="AS255" s="27">
        <v>34658</v>
      </c>
      <c r="AT255" s="25">
        <v>17</v>
      </c>
      <c r="AU255" s="44" t="s">
        <v>3050</v>
      </c>
      <c r="AV255" s="44" t="s">
        <v>2096</v>
      </c>
      <c r="AW255" s="44">
        <v>2010</v>
      </c>
      <c r="AX255" s="44" t="s">
        <v>1717</v>
      </c>
      <c r="AY255" s="44" t="s">
        <v>2095</v>
      </c>
      <c r="AZ255" s="78">
        <v>0.03</v>
      </c>
      <c r="BA255" s="44" t="s">
        <v>2009</v>
      </c>
      <c r="BB255" s="44" t="s">
        <v>2094</v>
      </c>
      <c r="BC255" s="25" t="s">
        <v>751</v>
      </c>
      <c r="BD255" s="25" t="s">
        <v>1614</v>
      </c>
      <c r="BE255" s="44"/>
      <c r="BF255" s="44">
        <v>2</v>
      </c>
      <c r="BG255" s="62">
        <v>3</v>
      </c>
      <c r="BH255" s="25" t="s">
        <v>2000</v>
      </c>
      <c r="BI255" s="74">
        <v>0</v>
      </c>
      <c r="BJ255" s="75" t="s">
        <v>2000</v>
      </c>
      <c r="BK255" s="75" t="s">
        <v>3973</v>
      </c>
      <c r="BL255" s="221"/>
      <c r="BM255" s="15"/>
      <c r="BN255" s="15"/>
      <c r="BO255" s="15"/>
      <c r="BP255" s="15"/>
      <c r="BQ255" s="15"/>
      <c r="BR255" s="15"/>
    </row>
    <row r="256" spans="1:70" s="29" customFormat="1" ht="15" customHeight="1" x14ac:dyDescent="0.25">
      <c r="A256" s="25">
        <v>222</v>
      </c>
      <c r="B256" s="26"/>
      <c r="C256" s="191" t="s">
        <v>428</v>
      </c>
      <c r="D256" s="200">
        <v>0</v>
      </c>
      <c r="E256" s="87" t="s">
        <v>2005</v>
      </c>
      <c r="F256" s="87" t="s">
        <v>5</v>
      </c>
      <c r="G256" s="44" t="s">
        <v>412</v>
      </c>
      <c r="H256" s="227">
        <v>1</v>
      </c>
      <c r="I256" s="44" t="s">
        <v>3681</v>
      </c>
      <c r="J256" s="44"/>
      <c r="K256" s="44">
        <v>3</v>
      </c>
      <c r="L256" s="44">
        <v>3</v>
      </c>
      <c r="M256" s="25">
        <v>26</v>
      </c>
      <c r="N256" s="25">
        <v>26</v>
      </c>
      <c r="O256" s="25" t="s">
        <v>2092</v>
      </c>
      <c r="P256" s="44" t="s">
        <v>19</v>
      </c>
      <c r="Q256" s="44" t="s">
        <v>320</v>
      </c>
      <c r="R256" s="44" t="s">
        <v>2014</v>
      </c>
      <c r="S256" s="44">
        <v>3</v>
      </c>
      <c r="T256" s="44" t="s">
        <v>2015</v>
      </c>
      <c r="U256" s="44" t="s">
        <v>2</v>
      </c>
      <c r="V256" s="44">
        <v>4</v>
      </c>
      <c r="W256" s="44" t="s">
        <v>2016</v>
      </c>
      <c r="X256" s="44">
        <v>3</v>
      </c>
      <c r="Y256" s="44"/>
      <c r="Z256" s="44"/>
      <c r="AA256" s="44">
        <v>1465000000</v>
      </c>
      <c r="AB256" s="44"/>
      <c r="AC256" s="44"/>
      <c r="AD256" s="44" t="s">
        <v>2093</v>
      </c>
      <c r="AE256" s="22"/>
      <c r="AF256" s="22"/>
      <c r="AG256" s="22">
        <f t="shared" si="9"/>
        <v>1565849237.4364529</v>
      </c>
      <c r="AH256" s="22"/>
      <c r="AI256" s="22"/>
      <c r="AJ256" s="35"/>
      <c r="AK256" s="35"/>
      <c r="AL256" s="35">
        <f t="shared" si="10"/>
        <v>166014.5501947045</v>
      </c>
      <c r="AM256" s="35"/>
      <c r="AN256" s="35"/>
      <c r="AO256" s="24">
        <v>99.991666666666674</v>
      </c>
      <c r="AP256" s="27"/>
      <c r="AQ256" s="28">
        <v>1</v>
      </c>
      <c r="AR256" s="27">
        <v>2</v>
      </c>
      <c r="AS256" s="27">
        <v>9432</v>
      </c>
      <c r="AT256" s="25">
        <v>17</v>
      </c>
      <c r="AU256" s="44" t="s">
        <v>3050</v>
      </c>
      <c r="AV256" s="44" t="s">
        <v>2096</v>
      </c>
      <c r="AW256" s="44">
        <v>2010</v>
      </c>
      <c r="AX256" s="44" t="s">
        <v>1717</v>
      </c>
      <c r="AY256" s="44" t="s">
        <v>2095</v>
      </c>
      <c r="AZ256" s="78">
        <v>0.03</v>
      </c>
      <c r="BA256" s="44" t="s">
        <v>2017</v>
      </c>
      <c r="BB256" s="44" t="s">
        <v>2094</v>
      </c>
      <c r="BC256" s="44" t="s">
        <v>751</v>
      </c>
      <c r="BD256" s="25" t="s">
        <v>1614</v>
      </c>
      <c r="BE256" s="44"/>
      <c r="BF256" s="44">
        <v>2</v>
      </c>
      <c r="BG256" s="62">
        <v>3</v>
      </c>
      <c r="BH256" s="25" t="s">
        <v>2000</v>
      </c>
      <c r="BI256" s="74">
        <v>0</v>
      </c>
      <c r="BJ256" s="75" t="s">
        <v>2000</v>
      </c>
      <c r="BK256" s="75" t="s">
        <v>3973</v>
      </c>
      <c r="BL256" s="221"/>
      <c r="BM256" s="15"/>
      <c r="BN256" s="15"/>
      <c r="BO256" s="15"/>
      <c r="BP256" s="15"/>
      <c r="BQ256" s="15"/>
      <c r="BR256" s="15"/>
    </row>
    <row r="257" spans="1:70" s="29" customFormat="1" ht="15" customHeight="1" x14ac:dyDescent="0.25">
      <c r="A257" s="25">
        <v>223</v>
      </c>
      <c r="B257" s="26"/>
      <c r="C257" s="191" t="s">
        <v>428</v>
      </c>
      <c r="D257" s="200">
        <v>0</v>
      </c>
      <c r="E257" s="87" t="s">
        <v>2005</v>
      </c>
      <c r="F257" s="87" t="s">
        <v>5</v>
      </c>
      <c r="G257" s="44" t="s">
        <v>412</v>
      </c>
      <c r="H257" s="227">
        <v>1</v>
      </c>
      <c r="I257" s="44" t="s">
        <v>3681</v>
      </c>
      <c r="J257" s="44"/>
      <c r="K257" s="44">
        <v>3</v>
      </c>
      <c r="L257" s="44">
        <v>3</v>
      </c>
      <c r="M257" s="25">
        <v>26</v>
      </c>
      <c r="N257" s="25">
        <v>26</v>
      </c>
      <c r="O257" s="25" t="s">
        <v>2092</v>
      </c>
      <c r="P257" s="44" t="s">
        <v>19</v>
      </c>
      <c r="Q257" s="44" t="s">
        <v>320</v>
      </c>
      <c r="R257" s="44" t="s">
        <v>2019</v>
      </c>
      <c r="S257" s="44">
        <v>1</v>
      </c>
      <c r="T257" s="44" t="s">
        <v>2115</v>
      </c>
      <c r="U257" s="44" t="s">
        <v>2</v>
      </c>
      <c r="V257" s="44">
        <v>4</v>
      </c>
      <c r="W257" s="44" t="s">
        <v>2020</v>
      </c>
      <c r="X257" s="44">
        <v>3</v>
      </c>
      <c r="Y257" s="44"/>
      <c r="Z257" s="44"/>
      <c r="AA257" s="44">
        <v>354000000</v>
      </c>
      <c r="AB257" s="44"/>
      <c r="AC257" s="44"/>
      <c r="AD257" s="44" t="s">
        <v>2093</v>
      </c>
      <c r="AE257" s="22"/>
      <c r="AF257" s="22"/>
      <c r="AG257" s="22">
        <f t="shared" si="9"/>
        <v>378369030.7525627</v>
      </c>
      <c r="AH257" s="22"/>
      <c r="AI257" s="22"/>
      <c r="AJ257" s="35"/>
      <c r="AK257" s="35"/>
      <c r="AL257" s="35">
        <f t="shared" si="10"/>
        <v>14793.909553978836</v>
      </c>
      <c r="AM257" s="35"/>
      <c r="AN257" s="35"/>
      <c r="AO257" s="24">
        <v>99.991666666666674</v>
      </c>
      <c r="AP257" s="27"/>
      <c r="AQ257" s="28">
        <v>1</v>
      </c>
      <c r="AR257" s="27">
        <v>2</v>
      </c>
      <c r="AS257" s="27">
        <v>25576</v>
      </c>
      <c r="AT257" s="25">
        <v>17</v>
      </c>
      <c r="AU257" s="44" t="s">
        <v>3050</v>
      </c>
      <c r="AV257" s="44" t="s">
        <v>2096</v>
      </c>
      <c r="AW257" s="44">
        <v>2010</v>
      </c>
      <c r="AX257" s="44" t="s">
        <v>1717</v>
      </c>
      <c r="AY257" s="44" t="s">
        <v>2095</v>
      </c>
      <c r="AZ257" s="78">
        <v>0.03</v>
      </c>
      <c r="BA257" s="44" t="s">
        <v>2021</v>
      </c>
      <c r="BB257" s="44" t="s">
        <v>2094</v>
      </c>
      <c r="BC257" s="25" t="s">
        <v>751</v>
      </c>
      <c r="BD257" s="25" t="s">
        <v>1614</v>
      </c>
      <c r="BE257" s="44"/>
      <c r="BF257" s="44">
        <v>2</v>
      </c>
      <c r="BG257" s="62">
        <v>3</v>
      </c>
      <c r="BH257" s="25" t="s">
        <v>2000</v>
      </c>
      <c r="BI257" s="74">
        <v>0</v>
      </c>
      <c r="BJ257" s="75" t="s">
        <v>2000</v>
      </c>
      <c r="BK257" s="75" t="s">
        <v>3973</v>
      </c>
      <c r="BL257" s="221"/>
      <c r="BM257" s="15"/>
      <c r="BN257" s="15"/>
      <c r="BO257" s="15"/>
      <c r="BP257" s="15"/>
      <c r="BQ257" s="15"/>
      <c r="BR257" s="15"/>
    </row>
    <row r="258" spans="1:70" s="29" customFormat="1" ht="15" customHeight="1" x14ac:dyDescent="0.25">
      <c r="A258" s="25">
        <v>224</v>
      </c>
      <c r="B258" s="26"/>
      <c r="C258" s="191" t="s">
        <v>428</v>
      </c>
      <c r="D258" s="200">
        <v>0</v>
      </c>
      <c r="E258" s="87" t="s">
        <v>2005</v>
      </c>
      <c r="F258" s="87" t="s">
        <v>5</v>
      </c>
      <c r="G258" s="44" t="s">
        <v>412</v>
      </c>
      <c r="H258" s="227">
        <v>1</v>
      </c>
      <c r="I258" s="44" t="s">
        <v>3681</v>
      </c>
      <c r="J258" s="44"/>
      <c r="K258" s="44">
        <v>3</v>
      </c>
      <c r="L258" s="44">
        <v>3</v>
      </c>
      <c r="M258" s="25">
        <v>26</v>
      </c>
      <c r="N258" s="25">
        <v>26</v>
      </c>
      <c r="O258" s="25" t="s">
        <v>2092</v>
      </c>
      <c r="P258" s="44" t="s">
        <v>19</v>
      </c>
      <c r="Q258" s="44" t="s">
        <v>320</v>
      </c>
      <c r="R258" s="44" t="s">
        <v>2022</v>
      </c>
      <c r="S258" s="44">
        <v>1</v>
      </c>
      <c r="T258" s="44" t="s">
        <v>2115</v>
      </c>
      <c r="U258" s="44" t="s">
        <v>2</v>
      </c>
      <c r="V258" s="44">
        <v>4</v>
      </c>
      <c r="W258" s="44" t="s">
        <v>2023</v>
      </c>
      <c r="X258" s="44">
        <v>3</v>
      </c>
      <c r="Y258" s="44"/>
      <c r="Z258" s="44"/>
      <c r="AA258" s="44">
        <v>331000000</v>
      </c>
      <c r="AB258" s="44"/>
      <c r="AC258" s="44"/>
      <c r="AD258" s="44" t="s">
        <v>2093</v>
      </c>
      <c r="AE258" s="22"/>
      <c r="AF258" s="22"/>
      <c r="AG258" s="22">
        <f t="shared" si="9"/>
        <v>353785732.14434534</v>
      </c>
      <c r="AH258" s="22"/>
      <c r="AI258" s="22"/>
      <c r="AJ258" s="35"/>
      <c r="AK258" s="35"/>
      <c r="AL258" s="35">
        <f t="shared" si="10"/>
        <v>108924.17861586987</v>
      </c>
      <c r="AM258" s="35"/>
      <c r="AN258" s="35"/>
      <c r="AO258" s="24">
        <v>99.991666666666674</v>
      </c>
      <c r="AP258" s="27"/>
      <c r="AQ258" s="28">
        <v>1</v>
      </c>
      <c r="AR258" s="27">
        <v>2</v>
      </c>
      <c r="AS258" s="27">
        <v>3248</v>
      </c>
      <c r="AT258" s="25">
        <v>17</v>
      </c>
      <c r="AU258" s="44" t="s">
        <v>3050</v>
      </c>
      <c r="AV258" s="44" t="s">
        <v>2096</v>
      </c>
      <c r="AW258" s="44">
        <v>2010</v>
      </c>
      <c r="AX258" s="44" t="s">
        <v>1717</v>
      </c>
      <c r="AY258" s="44" t="s">
        <v>2095</v>
      </c>
      <c r="AZ258" s="78">
        <v>0.03</v>
      </c>
      <c r="BA258" s="44" t="s">
        <v>2024</v>
      </c>
      <c r="BB258" s="44" t="s">
        <v>2094</v>
      </c>
      <c r="BC258" s="25" t="s">
        <v>751</v>
      </c>
      <c r="BD258" s="25" t="s">
        <v>1614</v>
      </c>
      <c r="BE258" s="44"/>
      <c r="BF258" s="44">
        <v>2</v>
      </c>
      <c r="BG258" s="62">
        <v>3</v>
      </c>
      <c r="BH258" s="25" t="s">
        <v>2000</v>
      </c>
      <c r="BI258" s="74">
        <v>0</v>
      </c>
      <c r="BJ258" s="75" t="s">
        <v>2000</v>
      </c>
      <c r="BK258" s="75" t="s">
        <v>3973</v>
      </c>
      <c r="BL258" s="221"/>
      <c r="BM258" s="15"/>
      <c r="BN258" s="15"/>
      <c r="BO258" s="15"/>
      <c r="BP258" s="15"/>
      <c r="BQ258" s="15"/>
      <c r="BR258" s="15"/>
    </row>
    <row r="259" spans="1:70" s="29" customFormat="1" ht="15" customHeight="1" x14ac:dyDescent="0.25">
      <c r="A259" s="25">
        <v>225</v>
      </c>
      <c r="B259" s="26"/>
      <c r="C259" s="191" t="s">
        <v>428</v>
      </c>
      <c r="D259" s="200">
        <v>0</v>
      </c>
      <c r="E259" s="87" t="s">
        <v>2005</v>
      </c>
      <c r="F259" s="87" t="s">
        <v>5</v>
      </c>
      <c r="G259" s="44" t="s">
        <v>412</v>
      </c>
      <c r="H259" s="227">
        <v>1</v>
      </c>
      <c r="I259" s="44" t="s">
        <v>3681</v>
      </c>
      <c r="J259" s="44"/>
      <c r="K259" s="44">
        <v>3</v>
      </c>
      <c r="L259" s="44">
        <v>3</v>
      </c>
      <c r="M259" s="25">
        <v>26</v>
      </c>
      <c r="N259" s="25">
        <v>26</v>
      </c>
      <c r="O259" s="25" t="s">
        <v>2092</v>
      </c>
      <c r="P259" s="44" t="s">
        <v>19</v>
      </c>
      <c r="Q259" s="44" t="s">
        <v>320</v>
      </c>
      <c r="R259" s="44" t="s">
        <v>2019</v>
      </c>
      <c r="S259" s="44">
        <v>1</v>
      </c>
      <c r="T259" s="44" t="s">
        <v>2115</v>
      </c>
      <c r="U259" s="44" t="s">
        <v>2</v>
      </c>
      <c r="V259" s="44">
        <v>4</v>
      </c>
      <c r="W259" s="44" t="s">
        <v>2091</v>
      </c>
      <c r="X259" s="44">
        <v>3</v>
      </c>
      <c r="Y259" s="44"/>
      <c r="Z259" s="44"/>
      <c r="AA259" s="44">
        <v>1396000000</v>
      </c>
      <c r="AB259" s="44"/>
      <c r="AC259" s="44"/>
      <c r="AD259" s="44" t="s">
        <v>2093</v>
      </c>
      <c r="AE259" s="22"/>
      <c r="AF259" s="22"/>
      <c r="AG259" s="22">
        <f t="shared" si="9"/>
        <v>1492099341.6118009</v>
      </c>
      <c r="AH259" s="22"/>
      <c r="AI259" s="22"/>
      <c r="AJ259" s="35"/>
      <c r="AK259" s="35"/>
      <c r="AL259" s="35">
        <f t="shared" si="10"/>
        <v>58339.824116820491</v>
      </c>
      <c r="AM259" s="35"/>
      <c r="AN259" s="35"/>
      <c r="AO259" s="24">
        <v>99.991666666666674</v>
      </c>
      <c r="AP259" s="27"/>
      <c r="AQ259" s="28">
        <v>1</v>
      </c>
      <c r="AR259" s="27">
        <v>2</v>
      </c>
      <c r="AS259" s="27">
        <v>25576</v>
      </c>
      <c r="AT259" s="25">
        <v>17</v>
      </c>
      <c r="AU259" s="44" t="s">
        <v>3050</v>
      </c>
      <c r="AV259" s="44" t="s">
        <v>2096</v>
      </c>
      <c r="AW259" s="44">
        <v>2010</v>
      </c>
      <c r="AX259" s="44" t="s">
        <v>1717</v>
      </c>
      <c r="AY259" s="44" t="s">
        <v>2095</v>
      </c>
      <c r="AZ259" s="78">
        <v>0.03</v>
      </c>
      <c r="BA259" s="44" t="s">
        <v>2026</v>
      </c>
      <c r="BB259" s="44" t="s">
        <v>2094</v>
      </c>
      <c r="BC259" s="25" t="s">
        <v>751</v>
      </c>
      <c r="BD259" s="25" t="s">
        <v>1614</v>
      </c>
      <c r="BE259" s="44"/>
      <c r="BF259" s="44">
        <v>2</v>
      </c>
      <c r="BG259" s="62">
        <v>3</v>
      </c>
      <c r="BH259" s="25" t="s">
        <v>2000</v>
      </c>
      <c r="BI259" s="74">
        <v>0</v>
      </c>
      <c r="BJ259" s="75" t="s">
        <v>2000</v>
      </c>
      <c r="BK259" s="75" t="s">
        <v>3973</v>
      </c>
      <c r="BL259" s="221"/>
      <c r="BM259" s="15"/>
      <c r="BN259" s="15"/>
      <c r="BO259" s="15"/>
      <c r="BP259" s="15"/>
      <c r="BQ259" s="15"/>
      <c r="BR259" s="15"/>
    </row>
    <row r="260" spans="1:70" s="29" customFormat="1" ht="15" customHeight="1" x14ac:dyDescent="0.25">
      <c r="A260" s="25">
        <v>226</v>
      </c>
      <c r="B260" s="26"/>
      <c r="C260" s="191" t="s">
        <v>428</v>
      </c>
      <c r="D260" s="200">
        <v>0</v>
      </c>
      <c r="E260" s="87" t="s">
        <v>2005</v>
      </c>
      <c r="F260" s="87" t="s">
        <v>5</v>
      </c>
      <c r="G260" s="44" t="s">
        <v>412</v>
      </c>
      <c r="H260" s="227">
        <v>1</v>
      </c>
      <c r="I260" s="44" t="s">
        <v>3681</v>
      </c>
      <c r="J260" s="44"/>
      <c r="K260" s="44">
        <v>3</v>
      </c>
      <c r="L260" s="44">
        <v>3</v>
      </c>
      <c r="M260" s="25">
        <v>26</v>
      </c>
      <c r="N260" s="25">
        <v>26</v>
      </c>
      <c r="O260" s="25" t="s">
        <v>2092</v>
      </c>
      <c r="P260" s="44" t="s">
        <v>19</v>
      </c>
      <c r="Q260" s="44" t="s">
        <v>320</v>
      </c>
      <c r="R260" s="44" t="s">
        <v>2027</v>
      </c>
      <c r="S260" s="44">
        <v>1</v>
      </c>
      <c r="T260" s="44" t="s">
        <v>2114</v>
      </c>
      <c r="U260" s="44" t="s">
        <v>2</v>
      </c>
      <c r="V260" s="44">
        <v>4</v>
      </c>
      <c r="W260" s="44" t="s">
        <v>3079</v>
      </c>
      <c r="X260" s="44">
        <v>3</v>
      </c>
      <c r="Y260" s="44"/>
      <c r="Z260" s="44"/>
      <c r="AA260" s="44">
        <v>1375000000</v>
      </c>
      <c r="AB260" s="44"/>
      <c r="AC260" s="44"/>
      <c r="AD260" s="44" t="s">
        <v>2093</v>
      </c>
      <c r="AE260" s="22"/>
      <c r="AF260" s="22"/>
      <c r="AG260" s="22">
        <f t="shared" si="9"/>
        <v>1469653721.1434286</v>
      </c>
      <c r="AH260" s="22"/>
      <c r="AI260" s="22"/>
      <c r="AJ260" s="35"/>
      <c r="AK260" s="35"/>
      <c r="AL260" s="35">
        <f t="shared" si="10"/>
        <v>194785.11877315157</v>
      </c>
      <c r="AM260" s="35"/>
      <c r="AN260" s="35"/>
      <c r="AO260" s="24">
        <v>99.991666666666674</v>
      </c>
      <c r="AP260" s="27"/>
      <c r="AQ260" s="28">
        <v>1</v>
      </c>
      <c r="AR260" s="27">
        <v>2</v>
      </c>
      <c r="AS260" s="27">
        <v>7545</v>
      </c>
      <c r="AT260" s="25">
        <v>17</v>
      </c>
      <c r="AU260" s="44" t="s">
        <v>3050</v>
      </c>
      <c r="AV260" s="44" t="s">
        <v>2096</v>
      </c>
      <c r="AW260" s="44">
        <v>2010</v>
      </c>
      <c r="AX260" s="44" t="s">
        <v>1717</v>
      </c>
      <c r="AY260" s="44" t="s">
        <v>2095</v>
      </c>
      <c r="AZ260" s="78">
        <v>0.03</v>
      </c>
      <c r="BA260" s="44" t="s">
        <v>2029</v>
      </c>
      <c r="BB260" s="44" t="s">
        <v>2094</v>
      </c>
      <c r="BC260" s="44" t="s">
        <v>751</v>
      </c>
      <c r="BD260" s="25" t="s">
        <v>1614</v>
      </c>
      <c r="BE260" s="44"/>
      <c r="BF260" s="44">
        <v>2</v>
      </c>
      <c r="BG260" s="62">
        <v>3</v>
      </c>
      <c r="BH260" s="25" t="s">
        <v>2000</v>
      </c>
      <c r="BI260" s="74">
        <v>0</v>
      </c>
      <c r="BJ260" s="75" t="s">
        <v>2000</v>
      </c>
      <c r="BK260" s="75" t="s">
        <v>3973</v>
      </c>
      <c r="BL260" s="221"/>
      <c r="BM260" s="15"/>
      <c r="BN260" s="15"/>
      <c r="BO260" s="15"/>
      <c r="BP260" s="15"/>
      <c r="BQ260" s="15"/>
      <c r="BR260" s="15"/>
    </row>
    <row r="261" spans="1:70" s="29" customFormat="1" ht="15" customHeight="1" x14ac:dyDescent="0.25">
      <c r="A261" s="25">
        <v>227</v>
      </c>
      <c r="B261" s="26"/>
      <c r="C261" s="191" t="s">
        <v>428</v>
      </c>
      <c r="D261" s="200">
        <v>0</v>
      </c>
      <c r="E261" s="87" t="s">
        <v>2005</v>
      </c>
      <c r="F261" s="87" t="s">
        <v>5</v>
      </c>
      <c r="G261" s="44" t="s">
        <v>412</v>
      </c>
      <c r="H261" s="227">
        <v>1</v>
      </c>
      <c r="I261" s="44" t="s">
        <v>3681</v>
      </c>
      <c r="J261" s="44"/>
      <c r="K261" s="44">
        <v>3</v>
      </c>
      <c r="L261" s="44">
        <v>3</v>
      </c>
      <c r="M261" s="25">
        <v>26</v>
      </c>
      <c r="N261" s="25">
        <v>26</v>
      </c>
      <c r="O261" s="25" t="s">
        <v>2092</v>
      </c>
      <c r="P261" s="44" t="s">
        <v>19</v>
      </c>
      <c r="Q261" s="44" t="s">
        <v>320</v>
      </c>
      <c r="R261" s="44" t="s">
        <v>2027</v>
      </c>
      <c r="S261" s="44">
        <v>1</v>
      </c>
      <c r="T261" s="44" t="s">
        <v>2114</v>
      </c>
      <c r="U261" s="44" t="s">
        <v>2</v>
      </c>
      <c r="V261" s="44">
        <v>4</v>
      </c>
      <c r="W261" s="44" t="s">
        <v>3080</v>
      </c>
      <c r="X261" s="44">
        <v>3</v>
      </c>
      <c r="Y261" s="44"/>
      <c r="Z261" s="44"/>
      <c r="AA261" s="44">
        <v>1481000000</v>
      </c>
      <c r="AB261" s="44"/>
      <c r="AC261" s="44"/>
      <c r="AD261" s="44" t="s">
        <v>2093</v>
      </c>
      <c r="AE261" s="22"/>
      <c r="AF261" s="22"/>
      <c r="AG261" s="22">
        <f t="shared" si="9"/>
        <v>1582950662.5552127</v>
      </c>
      <c r="AH261" s="22"/>
      <c r="AI261" s="22"/>
      <c r="AJ261" s="35"/>
      <c r="AK261" s="35"/>
      <c r="AL261" s="35">
        <f t="shared" si="10"/>
        <v>209801.2806567545</v>
      </c>
      <c r="AM261" s="35"/>
      <c r="AN261" s="35"/>
      <c r="AO261" s="24">
        <v>99.991666666666674</v>
      </c>
      <c r="AP261" s="27"/>
      <c r="AQ261" s="28">
        <v>1</v>
      </c>
      <c r="AR261" s="27">
        <v>2</v>
      </c>
      <c r="AS261" s="27">
        <v>7545</v>
      </c>
      <c r="AT261" s="25">
        <v>17</v>
      </c>
      <c r="AU261" s="44" t="s">
        <v>3050</v>
      </c>
      <c r="AV261" s="44" t="s">
        <v>2096</v>
      </c>
      <c r="AW261" s="44">
        <v>2010</v>
      </c>
      <c r="AX261" s="44" t="s">
        <v>1717</v>
      </c>
      <c r="AY261" s="44" t="s">
        <v>2095</v>
      </c>
      <c r="AZ261" s="78">
        <v>0.03</v>
      </c>
      <c r="BA261" s="44" t="s">
        <v>2031</v>
      </c>
      <c r="BB261" s="44" t="s">
        <v>2094</v>
      </c>
      <c r="BC261" s="25" t="s">
        <v>751</v>
      </c>
      <c r="BD261" s="25" t="s">
        <v>1614</v>
      </c>
      <c r="BE261" s="44"/>
      <c r="BF261" s="44">
        <v>2</v>
      </c>
      <c r="BG261" s="62">
        <v>3</v>
      </c>
      <c r="BH261" s="25" t="s">
        <v>2000</v>
      </c>
      <c r="BI261" s="74">
        <v>0</v>
      </c>
      <c r="BJ261" s="75" t="s">
        <v>2000</v>
      </c>
      <c r="BK261" s="75" t="s">
        <v>3973</v>
      </c>
      <c r="BL261" s="221"/>
      <c r="BM261" s="15"/>
      <c r="BN261" s="15"/>
      <c r="BO261" s="15"/>
      <c r="BP261" s="15"/>
      <c r="BQ261" s="15"/>
      <c r="BR261" s="15"/>
    </row>
    <row r="262" spans="1:70" s="29" customFormat="1" ht="15" customHeight="1" x14ac:dyDescent="0.25">
      <c r="A262" s="25">
        <v>228</v>
      </c>
      <c r="B262" s="26"/>
      <c r="C262" s="190" t="s">
        <v>428</v>
      </c>
      <c r="D262" s="201">
        <v>0</v>
      </c>
      <c r="E262" s="57" t="s">
        <v>2005</v>
      </c>
      <c r="F262" s="57" t="s">
        <v>5</v>
      </c>
      <c r="G262" s="25" t="s">
        <v>412</v>
      </c>
      <c r="H262" s="227">
        <v>1</v>
      </c>
      <c r="I262" s="44" t="s">
        <v>3681</v>
      </c>
      <c r="J262" s="25"/>
      <c r="K262" s="25">
        <v>3</v>
      </c>
      <c r="L262" s="25">
        <v>3</v>
      </c>
      <c r="M262" s="25">
        <v>11</v>
      </c>
      <c r="N262" s="25" t="s">
        <v>2958</v>
      </c>
      <c r="O262" s="25" t="s">
        <v>2032</v>
      </c>
      <c r="P262" s="25" t="s">
        <v>19</v>
      </c>
      <c r="Q262" s="25" t="s">
        <v>320</v>
      </c>
      <c r="R262" s="44" t="s">
        <v>1826</v>
      </c>
      <c r="S262" s="25">
        <v>3</v>
      </c>
      <c r="T262" s="25" t="s">
        <v>2033</v>
      </c>
      <c r="U262" s="25" t="s">
        <v>2</v>
      </c>
      <c r="V262" s="25">
        <v>4</v>
      </c>
      <c r="W262" s="25" t="s">
        <v>2034</v>
      </c>
      <c r="X262" s="25">
        <v>2</v>
      </c>
      <c r="Y262" s="25"/>
      <c r="Z262" s="25"/>
      <c r="AA262" s="25">
        <v>11849</v>
      </c>
      <c r="AB262" s="25"/>
      <c r="AC262" s="25"/>
      <c r="AD262" s="25" t="s">
        <v>2042</v>
      </c>
      <c r="AE262" s="22"/>
      <c r="AF262" s="22"/>
      <c r="AG262" s="22">
        <f t="shared" si="9"/>
        <v>12664.674139511624</v>
      </c>
      <c r="AH262" s="22"/>
      <c r="AI262" s="22"/>
      <c r="AJ262" s="35"/>
      <c r="AK262" s="35"/>
      <c r="AL262" s="35">
        <f t="shared" si="10"/>
        <v>12664.674139511624</v>
      </c>
      <c r="AM262" s="35"/>
      <c r="AN262" s="35"/>
      <c r="AO262" s="24">
        <v>99.991666666666674</v>
      </c>
      <c r="AP262" s="28"/>
      <c r="AQ262" s="28">
        <v>1</v>
      </c>
      <c r="AR262" s="27">
        <v>2</v>
      </c>
      <c r="AS262" s="27">
        <v>1</v>
      </c>
      <c r="AT262" s="25">
        <v>3</v>
      </c>
      <c r="AU262" s="25" t="s">
        <v>2038</v>
      </c>
      <c r="AV262" s="25" t="s">
        <v>2040</v>
      </c>
      <c r="AW262" s="44">
        <v>2010</v>
      </c>
      <c r="AX262" s="25" t="s">
        <v>751</v>
      </c>
      <c r="AY262" s="25" t="s">
        <v>2039</v>
      </c>
      <c r="AZ262" s="25" t="s">
        <v>751</v>
      </c>
      <c r="BA262" s="25" t="s">
        <v>2049</v>
      </c>
      <c r="BB262" s="25" t="s">
        <v>2037</v>
      </c>
      <c r="BC262" s="25" t="s">
        <v>751</v>
      </c>
      <c r="BD262" s="25" t="s">
        <v>1614</v>
      </c>
      <c r="BE262" s="44" t="s">
        <v>2041</v>
      </c>
      <c r="BF262" s="44">
        <v>2</v>
      </c>
      <c r="BG262" s="62">
        <v>3</v>
      </c>
      <c r="BH262" s="25" t="s">
        <v>2000</v>
      </c>
      <c r="BI262" s="75">
        <v>0</v>
      </c>
      <c r="BJ262" s="75" t="s">
        <v>3970</v>
      </c>
      <c r="BK262" s="75" t="s">
        <v>3899</v>
      </c>
      <c r="BL262" s="221"/>
      <c r="BM262" s="238"/>
      <c r="BN262" s="238"/>
      <c r="BO262" s="238"/>
      <c r="BP262" s="238"/>
      <c r="BQ262" s="238"/>
      <c r="BR262" s="238"/>
    </row>
    <row r="263" spans="1:70" s="29" customFormat="1" ht="15" customHeight="1" x14ac:dyDescent="0.25">
      <c r="A263" s="25">
        <v>229</v>
      </c>
      <c r="B263" s="26"/>
      <c r="C263" s="191" t="s">
        <v>428</v>
      </c>
      <c r="D263" s="201">
        <v>0</v>
      </c>
      <c r="E263" s="87" t="s">
        <v>2005</v>
      </c>
      <c r="F263" s="87" t="s">
        <v>5</v>
      </c>
      <c r="G263" s="44" t="s">
        <v>412</v>
      </c>
      <c r="H263" s="227">
        <v>1</v>
      </c>
      <c r="I263" s="44" t="s">
        <v>3681</v>
      </c>
      <c r="J263" s="44"/>
      <c r="K263" s="44">
        <v>3</v>
      </c>
      <c r="L263" s="44">
        <v>3</v>
      </c>
      <c r="M263" s="44">
        <v>11</v>
      </c>
      <c r="N263" s="44" t="s">
        <v>2958</v>
      </c>
      <c r="O263" s="44" t="s">
        <v>2032</v>
      </c>
      <c r="P263" s="44" t="s">
        <v>19</v>
      </c>
      <c r="Q263" s="44" t="s">
        <v>320</v>
      </c>
      <c r="R263" s="44" t="s">
        <v>1826</v>
      </c>
      <c r="S263" s="44">
        <v>3</v>
      </c>
      <c r="T263" s="44" t="s">
        <v>2033</v>
      </c>
      <c r="U263" s="44" t="s">
        <v>2</v>
      </c>
      <c r="V263" s="44">
        <v>4</v>
      </c>
      <c r="W263" s="44" t="s">
        <v>2034</v>
      </c>
      <c r="X263" s="25">
        <v>2</v>
      </c>
      <c r="Y263" s="44"/>
      <c r="Z263" s="44"/>
      <c r="AA263" s="44">
        <v>12218</v>
      </c>
      <c r="AB263" s="44"/>
      <c r="AC263" s="44"/>
      <c r="AD263" s="44" t="s">
        <v>2042</v>
      </c>
      <c r="AE263" s="22"/>
      <c r="AF263" s="22"/>
      <c r="AG263" s="22">
        <f t="shared" si="9"/>
        <v>13059.075756313025</v>
      </c>
      <c r="AH263" s="22"/>
      <c r="AI263" s="22"/>
      <c r="AJ263" s="35"/>
      <c r="AK263" s="35"/>
      <c r="AL263" s="35">
        <f t="shared" si="10"/>
        <v>13059.075756313025</v>
      </c>
      <c r="AM263" s="35"/>
      <c r="AN263" s="35"/>
      <c r="AO263" s="24">
        <v>99.991666666666674</v>
      </c>
      <c r="AP263" s="27"/>
      <c r="AQ263" s="28">
        <v>1</v>
      </c>
      <c r="AR263" s="27">
        <v>2</v>
      </c>
      <c r="AS263" s="27">
        <v>1</v>
      </c>
      <c r="AT263" s="44">
        <v>3</v>
      </c>
      <c r="AU263" s="44" t="s">
        <v>2038</v>
      </c>
      <c r="AV263" s="44" t="s">
        <v>2040</v>
      </c>
      <c r="AW263" s="44">
        <v>2010</v>
      </c>
      <c r="AX263" s="44" t="s">
        <v>751</v>
      </c>
      <c r="AY263" s="44" t="s">
        <v>2039</v>
      </c>
      <c r="AZ263" s="78" t="s">
        <v>751</v>
      </c>
      <c r="BA263" s="44" t="s">
        <v>2043</v>
      </c>
      <c r="BB263" s="44" t="s">
        <v>2037</v>
      </c>
      <c r="BC263" s="44" t="s">
        <v>751</v>
      </c>
      <c r="BD263" s="44" t="s">
        <v>1614</v>
      </c>
      <c r="BE263" s="44" t="s">
        <v>2041</v>
      </c>
      <c r="BF263" s="44">
        <v>2</v>
      </c>
      <c r="BG263" s="62">
        <v>3</v>
      </c>
      <c r="BH263" s="25" t="s">
        <v>2000</v>
      </c>
      <c r="BI263" s="75">
        <v>0</v>
      </c>
      <c r="BJ263" s="75" t="s">
        <v>3970</v>
      </c>
      <c r="BK263" s="75" t="s">
        <v>3899</v>
      </c>
      <c r="BL263" s="221"/>
      <c r="BM263" s="238"/>
      <c r="BN263" s="238"/>
      <c r="BO263" s="238"/>
      <c r="BP263" s="238"/>
      <c r="BQ263" s="238"/>
      <c r="BR263" s="238"/>
    </row>
    <row r="264" spans="1:70" s="29" customFormat="1" ht="15" customHeight="1" x14ac:dyDescent="0.25">
      <c r="A264" s="25">
        <v>230</v>
      </c>
      <c r="B264" s="26"/>
      <c r="C264" s="190" t="s">
        <v>428</v>
      </c>
      <c r="D264" s="201">
        <v>0</v>
      </c>
      <c r="E264" s="57" t="s">
        <v>2005</v>
      </c>
      <c r="F264" s="57" t="s">
        <v>5</v>
      </c>
      <c r="G264" s="25" t="s">
        <v>412</v>
      </c>
      <c r="H264" s="227">
        <v>1</v>
      </c>
      <c r="I264" s="44" t="s">
        <v>3681</v>
      </c>
      <c r="J264" s="25"/>
      <c r="K264" s="25">
        <v>3</v>
      </c>
      <c r="L264" s="25">
        <v>3</v>
      </c>
      <c r="M264" s="25">
        <v>11</v>
      </c>
      <c r="N264" s="25" t="s">
        <v>2958</v>
      </c>
      <c r="O264" s="25" t="s">
        <v>2032</v>
      </c>
      <c r="P264" s="25" t="s">
        <v>19</v>
      </c>
      <c r="Q264" s="25" t="s">
        <v>320</v>
      </c>
      <c r="R264" s="44" t="s">
        <v>1826</v>
      </c>
      <c r="S264" s="25">
        <v>3</v>
      </c>
      <c r="T264" s="25" t="s">
        <v>2033</v>
      </c>
      <c r="U264" s="25" t="s">
        <v>2</v>
      </c>
      <c r="V264" s="25">
        <v>4</v>
      </c>
      <c r="W264" s="25" t="s">
        <v>2034</v>
      </c>
      <c r="X264" s="25">
        <v>2</v>
      </c>
      <c r="Y264" s="25"/>
      <c r="Z264" s="25"/>
      <c r="AA264" s="25">
        <v>19809</v>
      </c>
      <c r="AB264" s="25"/>
      <c r="AC264" s="25"/>
      <c r="AD264" s="25" t="s">
        <v>2042</v>
      </c>
      <c r="AE264" s="22"/>
      <c r="AF264" s="22"/>
      <c r="AG264" s="22">
        <f t="shared" si="9"/>
        <v>21172.633136094671</v>
      </c>
      <c r="AH264" s="22"/>
      <c r="AI264" s="22"/>
      <c r="AJ264" s="35"/>
      <c r="AK264" s="35"/>
      <c r="AL264" s="35">
        <f t="shared" si="10"/>
        <v>21172.633136094671</v>
      </c>
      <c r="AM264" s="35"/>
      <c r="AN264" s="35"/>
      <c r="AO264" s="24">
        <v>99.991666666666674</v>
      </c>
      <c r="AP264" s="28"/>
      <c r="AQ264" s="28">
        <v>1</v>
      </c>
      <c r="AR264" s="27">
        <v>2</v>
      </c>
      <c r="AS264" s="27">
        <v>1</v>
      </c>
      <c r="AT264" s="25">
        <v>3</v>
      </c>
      <c r="AU264" s="25" t="s">
        <v>2038</v>
      </c>
      <c r="AV264" s="25" t="s">
        <v>2040</v>
      </c>
      <c r="AW264" s="44">
        <v>2010</v>
      </c>
      <c r="AX264" s="25" t="s">
        <v>751</v>
      </c>
      <c r="AY264" s="25" t="s">
        <v>2039</v>
      </c>
      <c r="AZ264" s="25" t="s">
        <v>751</v>
      </c>
      <c r="BA264" s="25" t="s">
        <v>2050</v>
      </c>
      <c r="BB264" s="25" t="s">
        <v>2037</v>
      </c>
      <c r="BC264" s="25" t="s">
        <v>751</v>
      </c>
      <c r="BD264" s="25" t="s">
        <v>1614</v>
      </c>
      <c r="BE264" s="44" t="s">
        <v>2041</v>
      </c>
      <c r="BF264" s="44">
        <v>2</v>
      </c>
      <c r="BG264" s="62">
        <v>3</v>
      </c>
      <c r="BH264" s="25" t="s">
        <v>2000</v>
      </c>
      <c r="BI264" s="75">
        <v>0</v>
      </c>
      <c r="BJ264" s="75" t="s">
        <v>3970</v>
      </c>
      <c r="BK264" s="75" t="s">
        <v>3899</v>
      </c>
      <c r="BL264" s="221"/>
      <c r="BM264" s="221"/>
      <c r="BN264" s="221"/>
      <c r="BO264" s="221"/>
      <c r="BP264" s="221"/>
      <c r="BQ264" s="221"/>
      <c r="BR264" s="221"/>
    </row>
    <row r="265" spans="1:70" s="29" customFormat="1" ht="15" customHeight="1" x14ac:dyDescent="0.25">
      <c r="A265" s="25">
        <v>231</v>
      </c>
      <c r="B265" s="26"/>
      <c r="C265" s="191" t="s">
        <v>428</v>
      </c>
      <c r="D265" s="201">
        <v>0</v>
      </c>
      <c r="E265" s="87" t="s">
        <v>2005</v>
      </c>
      <c r="F265" s="87" t="s">
        <v>5</v>
      </c>
      <c r="G265" s="44" t="s">
        <v>412</v>
      </c>
      <c r="H265" s="227">
        <v>1</v>
      </c>
      <c r="I265" s="44" t="s">
        <v>3681</v>
      </c>
      <c r="J265" s="44"/>
      <c r="K265" s="44">
        <v>3</v>
      </c>
      <c r="L265" s="44">
        <v>3</v>
      </c>
      <c r="M265" s="44">
        <v>11</v>
      </c>
      <c r="N265" s="44" t="s">
        <v>2958</v>
      </c>
      <c r="O265" s="44" t="s">
        <v>2032</v>
      </c>
      <c r="P265" s="44" t="s">
        <v>19</v>
      </c>
      <c r="Q265" s="44" t="s">
        <v>320</v>
      </c>
      <c r="R265" s="44" t="s">
        <v>1826</v>
      </c>
      <c r="S265" s="44">
        <v>3</v>
      </c>
      <c r="T265" s="44" t="s">
        <v>2033</v>
      </c>
      <c r="U265" s="44" t="s">
        <v>2</v>
      </c>
      <c r="V265" s="44">
        <v>4</v>
      </c>
      <c r="W265" s="44" t="s">
        <v>2034</v>
      </c>
      <c r="X265" s="25">
        <v>2</v>
      </c>
      <c r="Y265" s="44"/>
      <c r="Z265" s="44"/>
      <c r="AA265" s="44">
        <v>23416</v>
      </c>
      <c r="AB265" s="44"/>
      <c r="AC265" s="44"/>
      <c r="AD265" s="44" t="s">
        <v>2044</v>
      </c>
      <c r="AE265" s="22"/>
      <c r="AF265" s="22"/>
      <c r="AG265" s="22">
        <f t="shared" si="9"/>
        <v>25027.935661305106</v>
      </c>
      <c r="AH265" s="22"/>
      <c r="AI265" s="22"/>
      <c r="AJ265" s="35"/>
      <c r="AK265" s="35"/>
      <c r="AL265" s="35">
        <f t="shared" si="10"/>
        <v>25027.935661305106</v>
      </c>
      <c r="AM265" s="35"/>
      <c r="AN265" s="35"/>
      <c r="AO265" s="24">
        <v>99.991666666666674</v>
      </c>
      <c r="AP265" s="27"/>
      <c r="AQ265" s="28">
        <v>1</v>
      </c>
      <c r="AR265" s="27">
        <v>2</v>
      </c>
      <c r="AS265" s="27">
        <v>1</v>
      </c>
      <c r="AT265" s="44">
        <v>3</v>
      </c>
      <c r="AU265" s="44" t="s">
        <v>2038</v>
      </c>
      <c r="AV265" s="44" t="s">
        <v>2040</v>
      </c>
      <c r="AW265" s="44">
        <v>2010</v>
      </c>
      <c r="AX265" s="44" t="s">
        <v>751</v>
      </c>
      <c r="AY265" s="44" t="s">
        <v>2039</v>
      </c>
      <c r="AZ265" s="78" t="s">
        <v>751</v>
      </c>
      <c r="BA265" s="44" t="s">
        <v>2045</v>
      </c>
      <c r="BB265" s="44" t="s">
        <v>2037</v>
      </c>
      <c r="BC265" s="44" t="s">
        <v>751</v>
      </c>
      <c r="BD265" s="44" t="s">
        <v>1614</v>
      </c>
      <c r="BE265" s="44" t="s">
        <v>2041</v>
      </c>
      <c r="BF265" s="44">
        <v>2</v>
      </c>
      <c r="BG265" s="62">
        <v>3</v>
      </c>
      <c r="BH265" s="25" t="s">
        <v>2000</v>
      </c>
      <c r="BI265" s="75">
        <v>0</v>
      </c>
      <c r="BJ265" s="75" t="s">
        <v>3970</v>
      </c>
      <c r="BK265" s="75" t="s">
        <v>3899</v>
      </c>
      <c r="BL265" s="221"/>
      <c r="BM265" s="221"/>
      <c r="BN265" s="221"/>
      <c r="BO265" s="221"/>
      <c r="BP265" s="221"/>
      <c r="BQ265" s="221"/>
      <c r="BR265" s="221"/>
    </row>
    <row r="266" spans="1:70" s="29" customFormat="1" ht="15" customHeight="1" x14ac:dyDescent="0.25">
      <c r="A266" s="25">
        <v>232</v>
      </c>
      <c r="B266" s="26"/>
      <c r="C266" s="190" t="s">
        <v>428</v>
      </c>
      <c r="D266" s="201">
        <v>0</v>
      </c>
      <c r="E266" s="57" t="s">
        <v>2005</v>
      </c>
      <c r="F266" s="57" t="s">
        <v>5</v>
      </c>
      <c r="G266" s="25" t="s">
        <v>412</v>
      </c>
      <c r="H266" s="227">
        <v>1</v>
      </c>
      <c r="I266" s="44" t="s">
        <v>3681</v>
      </c>
      <c r="J266" s="25"/>
      <c r="K266" s="25">
        <v>3</v>
      </c>
      <c r="L266" s="25">
        <v>3</v>
      </c>
      <c r="M266" s="25">
        <v>11</v>
      </c>
      <c r="N266" s="25" t="s">
        <v>2958</v>
      </c>
      <c r="O266" s="25" t="s">
        <v>2032</v>
      </c>
      <c r="P266" s="25" t="s">
        <v>19</v>
      </c>
      <c r="Q266" s="25" t="s">
        <v>320</v>
      </c>
      <c r="R266" s="44" t="s">
        <v>1826</v>
      </c>
      <c r="S266" s="25">
        <v>3</v>
      </c>
      <c r="T266" s="25" t="s">
        <v>2033</v>
      </c>
      <c r="U266" s="25" t="s">
        <v>2</v>
      </c>
      <c r="V266" s="25">
        <v>4</v>
      </c>
      <c r="W266" s="25" t="s">
        <v>2034</v>
      </c>
      <c r="X266" s="25">
        <v>2</v>
      </c>
      <c r="Y266" s="25"/>
      <c r="Z266" s="25"/>
      <c r="AA266" s="25">
        <v>40407</v>
      </c>
      <c r="AB266" s="25"/>
      <c r="AC266" s="25"/>
      <c r="AD266" s="25" t="s">
        <v>2042</v>
      </c>
      <c r="AE266" s="22"/>
      <c r="AF266" s="22"/>
      <c r="AG266" s="22">
        <f t="shared" si="9"/>
        <v>43188.580298358196</v>
      </c>
      <c r="AH266" s="22"/>
      <c r="AI266" s="22"/>
      <c r="AJ266" s="35"/>
      <c r="AK266" s="35"/>
      <c r="AL266" s="35">
        <f t="shared" si="10"/>
        <v>43188.580298358196</v>
      </c>
      <c r="AM266" s="35"/>
      <c r="AN266" s="35"/>
      <c r="AO266" s="24">
        <v>99.991666666666674</v>
      </c>
      <c r="AP266" s="28"/>
      <c r="AQ266" s="28">
        <v>1</v>
      </c>
      <c r="AR266" s="27">
        <v>2</v>
      </c>
      <c r="AS266" s="27">
        <v>1</v>
      </c>
      <c r="AT266" s="25">
        <v>3</v>
      </c>
      <c r="AU266" s="25" t="s">
        <v>2038</v>
      </c>
      <c r="AV266" s="25" t="s">
        <v>2040</v>
      </c>
      <c r="AW266" s="44">
        <v>2010</v>
      </c>
      <c r="AX266" s="25" t="s">
        <v>751</v>
      </c>
      <c r="AY266" s="25" t="s">
        <v>2039</v>
      </c>
      <c r="AZ266" s="25" t="s">
        <v>751</v>
      </c>
      <c r="BA266" s="25" t="s">
        <v>2051</v>
      </c>
      <c r="BB266" s="25" t="s">
        <v>2037</v>
      </c>
      <c r="BC266" s="25" t="s">
        <v>751</v>
      </c>
      <c r="BD266" s="25" t="s">
        <v>1614</v>
      </c>
      <c r="BE266" s="44" t="s">
        <v>2041</v>
      </c>
      <c r="BF266" s="44">
        <v>2</v>
      </c>
      <c r="BG266" s="62">
        <v>3</v>
      </c>
      <c r="BH266" s="25" t="s">
        <v>2000</v>
      </c>
      <c r="BI266" s="75">
        <v>0</v>
      </c>
      <c r="BJ266" s="75" t="s">
        <v>3970</v>
      </c>
      <c r="BK266" s="75" t="s">
        <v>3899</v>
      </c>
      <c r="BL266" s="221"/>
      <c r="BM266" s="221"/>
      <c r="BN266" s="221"/>
      <c r="BO266" s="221"/>
      <c r="BP266" s="221"/>
      <c r="BQ266" s="221"/>
      <c r="BR266" s="221"/>
    </row>
    <row r="267" spans="1:70" s="29" customFormat="1" ht="15" customHeight="1" x14ac:dyDescent="0.25">
      <c r="A267" s="25">
        <v>233</v>
      </c>
      <c r="B267" s="26"/>
      <c r="C267" s="191" t="s">
        <v>428</v>
      </c>
      <c r="D267" s="201">
        <v>0</v>
      </c>
      <c r="E267" s="87" t="s">
        <v>2005</v>
      </c>
      <c r="F267" s="87" t="s">
        <v>5</v>
      </c>
      <c r="G267" s="44" t="s">
        <v>412</v>
      </c>
      <c r="H267" s="227">
        <v>1</v>
      </c>
      <c r="I267" s="44" t="s">
        <v>3681</v>
      </c>
      <c r="J267" s="44"/>
      <c r="K267" s="44">
        <v>3</v>
      </c>
      <c r="L267" s="44">
        <v>3</v>
      </c>
      <c r="M267" s="44">
        <v>11</v>
      </c>
      <c r="N267" s="44" t="s">
        <v>2958</v>
      </c>
      <c r="O267" s="44" t="s">
        <v>2032</v>
      </c>
      <c r="P267" s="44" t="s">
        <v>19</v>
      </c>
      <c r="Q267" s="44" t="s">
        <v>320</v>
      </c>
      <c r="R267" s="44" t="s">
        <v>1826</v>
      </c>
      <c r="S267" s="44">
        <v>3</v>
      </c>
      <c r="T267" s="44" t="s">
        <v>2033</v>
      </c>
      <c r="U267" s="44" t="s">
        <v>2</v>
      </c>
      <c r="V267" s="44">
        <v>4</v>
      </c>
      <c r="W267" s="44" t="s">
        <v>2034</v>
      </c>
      <c r="X267" s="25">
        <v>2</v>
      </c>
      <c r="Y267" s="44"/>
      <c r="Z267" s="44"/>
      <c r="AA267" s="44">
        <v>52914</v>
      </c>
      <c r="AB267" s="44"/>
      <c r="AC267" s="44"/>
      <c r="AD267" s="44" t="s">
        <v>2046</v>
      </c>
      <c r="AE267" s="22"/>
      <c r="AF267" s="22"/>
      <c r="AG267" s="22">
        <f t="shared" si="9"/>
        <v>56556.550545878818</v>
      </c>
      <c r="AH267" s="22"/>
      <c r="AI267" s="22"/>
      <c r="AJ267" s="35"/>
      <c r="AK267" s="35"/>
      <c r="AL267" s="35">
        <f t="shared" si="10"/>
        <v>56556.550545878818</v>
      </c>
      <c r="AM267" s="35"/>
      <c r="AN267" s="35"/>
      <c r="AO267" s="24">
        <v>99.991666666666674</v>
      </c>
      <c r="AP267" s="27"/>
      <c r="AQ267" s="28">
        <v>1</v>
      </c>
      <c r="AR267" s="27">
        <v>2</v>
      </c>
      <c r="AS267" s="27">
        <v>1</v>
      </c>
      <c r="AT267" s="44">
        <v>3</v>
      </c>
      <c r="AU267" s="44" t="s">
        <v>2038</v>
      </c>
      <c r="AV267" s="44" t="s">
        <v>2040</v>
      </c>
      <c r="AW267" s="44">
        <v>2010</v>
      </c>
      <c r="AX267" s="44" t="s">
        <v>751</v>
      </c>
      <c r="AY267" s="44" t="s">
        <v>2039</v>
      </c>
      <c r="AZ267" s="78" t="s">
        <v>751</v>
      </c>
      <c r="BA267" s="44" t="s">
        <v>2047</v>
      </c>
      <c r="BB267" s="44" t="s">
        <v>2037</v>
      </c>
      <c r="BC267" s="44" t="s">
        <v>751</v>
      </c>
      <c r="BD267" s="44" t="s">
        <v>1614</v>
      </c>
      <c r="BE267" s="44" t="s">
        <v>2041</v>
      </c>
      <c r="BF267" s="44">
        <v>2</v>
      </c>
      <c r="BG267" s="62">
        <v>3</v>
      </c>
      <c r="BH267" s="25" t="s">
        <v>2000</v>
      </c>
      <c r="BI267" s="75">
        <v>0</v>
      </c>
      <c r="BJ267" s="75" t="s">
        <v>3970</v>
      </c>
      <c r="BK267" s="75" t="s">
        <v>3899</v>
      </c>
      <c r="BL267" s="213"/>
      <c r="BM267" s="221"/>
      <c r="BN267" s="221"/>
      <c r="BO267" s="221"/>
      <c r="BP267" s="221"/>
      <c r="BQ267" s="221"/>
      <c r="BR267" s="221"/>
    </row>
    <row r="268" spans="1:70" s="29" customFormat="1" ht="15" customHeight="1" x14ac:dyDescent="0.25">
      <c r="A268" s="25">
        <v>234</v>
      </c>
      <c r="B268" s="26"/>
      <c r="C268" s="190" t="s">
        <v>428</v>
      </c>
      <c r="D268" s="201">
        <v>0</v>
      </c>
      <c r="E268" s="57" t="s">
        <v>2005</v>
      </c>
      <c r="F268" s="57" t="s">
        <v>5</v>
      </c>
      <c r="G268" s="25" t="s">
        <v>412</v>
      </c>
      <c r="H268" s="227">
        <v>1</v>
      </c>
      <c r="I268" s="44" t="s">
        <v>3681</v>
      </c>
      <c r="J268" s="25"/>
      <c r="K268" s="25">
        <v>3</v>
      </c>
      <c r="L268" s="25">
        <v>3</v>
      </c>
      <c r="M268" s="25">
        <v>24</v>
      </c>
      <c r="N268" s="25">
        <v>24</v>
      </c>
      <c r="O268" s="25" t="s">
        <v>536</v>
      </c>
      <c r="P268" s="25" t="s">
        <v>19</v>
      </c>
      <c r="Q268" s="25" t="s">
        <v>320</v>
      </c>
      <c r="R268" s="25" t="s">
        <v>2063</v>
      </c>
      <c r="S268" s="25">
        <v>3</v>
      </c>
      <c r="T268" s="25" t="s">
        <v>2033</v>
      </c>
      <c r="U268" s="25" t="s">
        <v>2</v>
      </c>
      <c r="V268" s="25">
        <v>4</v>
      </c>
      <c r="W268" s="25" t="s">
        <v>2034</v>
      </c>
      <c r="X268" s="25">
        <v>1</v>
      </c>
      <c r="Y268" s="25"/>
      <c r="Z268" s="25"/>
      <c r="AA268" s="25">
        <v>2142</v>
      </c>
      <c r="AB268" s="25"/>
      <c r="AC268" s="25"/>
      <c r="AD268" s="25" t="s">
        <v>2074</v>
      </c>
      <c r="AE268" s="22"/>
      <c r="AF268" s="22"/>
      <c r="AG268" s="22">
        <f t="shared" si="9"/>
        <v>2289.4532877739812</v>
      </c>
      <c r="AH268" s="22"/>
      <c r="AI268" s="22"/>
      <c r="AJ268" s="35"/>
      <c r="AK268" s="35"/>
      <c r="AL268" s="35">
        <f t="shared" si="10"/>
        <v>2289.4532877739812</v>
      </c>
      <c r="AM268" s="35"/>
      <c r="AN268" s="35"/>
      <c r="AO268" s="24">
        <v>99.991666666666674</v>
      </c>
      <c r="AP268" s="28"/>
      <c r="AQ268" s="28">
        <v>1</v>
      </c>
      <c r="AR268" s="28">
        <v>1</v>
      </c>
      <c r="AS268" s="28">
        <v>1</v>
      </c>
      <c r="AT268" s="25">
        <v>10</v>
      </c>
      <c r="AU268" s="25" t="s">
        <v>2056</v>
      </c>
      <c r="AV268" s="25" t="s">
        <v>2058</v>
      </c>
      <c r="AW268" s="44">
        <v>2010</v>
      </c>
      <c r="AX268" s="25" t="s">
        <v>751</v>
      </c>
      <c r="AY268" s="25" t="s">
        <v>2057</v>
      </c>
      <c r="AZ268" s="25" t="s">
        <v>751</v>
      </c>
      <c r="BA268" s="25" t="s">
        <v>2075</v>
      </c>
      <c r="BB268" s="25" t="s">
        <v>2076</v>
      </c>
      <c r="BC268" s="25" t="s">
        <v>751</v>
      </c>
      <c r="BD268" s="25" t="s">
        <v>2059</v>
      </c>
      <c r="BE268" s="44" t="s">
        <v>2060</v>
      </c>
      <c r="BF268" s="44">
        <v>2</v>
      </c>
      <c r="BG268" s="62">
        <v>3</v>
      </c>
      <c r="BH268" s="25" t="s">
        <v>2000</v>
      </c>
      <c r="BI268" s="75" t="s">
        <v>3974</v>
      </c>
      <c r="BJ268" s="75" t="s">
        <v>3975</v>
      </c>
      <c r="BK268" s="75" t="s">
        <v>3976</v>
      </c>
      <c r="BL268" s="213"/>
      <c r="BM268" s="15"/>
      <c r="BN268" s="15"/>
      <c r="BO268" s="15"/>
      <c r="BP268" s="15"/>
      <c r="BQ268" s="15"/>
      <c r="BR268" s="15"/>
    </row>
    <row r="269" spans="1:70" s="29" customFormat="1" ht="15" customHeight="1" x14ac:dyDescent="0.25">
      <c r="A269" s="25">
        <v>235</v>
      </c>
      <c r="B269" s="26"/>
      <c r="C269" s="190" t="s">
        <v>428</v>
      </c>
      <c r="D269" s="201">
        <v>0</v>
      </c>
      <c r="E269" s="57" t="s">
        <v>2005</v>
      </c>
      <c r="F269" s="57" t="s">
        <v>5</v>
      </c>
      <c r="G269" s="25" t="s">
        <v>412</v>
      </c>
      <c r="H269" s="227">
        <v>1</v>
      </c>
      <c r="I269" s="44" t="s">
        <v>3681</v>
      </c>
      <c r="J269" s="25"/>
      <c r="K269" s="25">
        <v>3</v>
      </c>
      <c r="L269" s="25">
        <v>3</v>
      </c>
      <c r="M269" s="25">
        <v>24</v>
      </c>
      <c r="N269" s="25">
        <v>24</v>
      </c>
      <c r="O269" s="25" t="s">
        <v>536</v>
      </c>
      <c r="P269" s="25" t="s">
        <v>19</v>
      </c>
      <c r="Q269" s="25" t="s">
        <v>320</v>
      </c>
      <c r="R269" s="25" t="s">
        <v>2065</v>
      </c>
      <c r="S269" s="25">
        <v>3</v>
      </c>
      <c r="T269" s="25" t="s">
        <v>2033</v>
      </c>
      <c r="U269" s="25" t="s">
        <v>2</v>
      </c>
      <c r="V269" s="25">
        <v>4</v>
      </c>
      <c r="W269" s="25" t="s">
        <v>2034</v>
      </c>
      <c r="X269" s="25">
        <v>1</v>
      </c>
      <c r="Y269" s="25"/>
      <c r="Z269" s="25"/>
      <c r="AA269" s="25">
        <v>1461</v>
      </c>
      <c r="AB269" s="25"/>
      <c r="AC269" s="25"/>
      <c r="AD269" s="25" t="s">
        <v>2077</v>
      </c>
      <c r="AE269" s="22"/>
      <c r="AF269" s="22"/>
      <c r="AG269" s="22">
        <f t="shared" si="9"/>
        <v>1561.573881156763</v>
      </c>
      <c r="AH269" s="22"/>
      <c r="AI269" s="22"/>
      <c r="AJ269" s="35"/>
      <c r="AK269" s="35"/>
      <c r="AL269" s="35">
        <f t="shared" si="10"/>
        <v>1561.573881156763</v>
      </c>
      <c r="AM269" s="35"/>
      <c r="AN269" s="35"/>
      <c r="AO269" s="24">
        <v>99.991666666666674</v>
      </c>
      <c r="AP269" s="28"/>
      <c r="AQ269" s="28">
        <v>1</v>
      </c>
      <c r="AR269" s="28">
        <v>1</v>
      </c>
      <c r="AS269" s="28">
        <v>1</v>
      </c>
      <c r="AT269" s="25">
        <v>10</v>
      </c>
      <c r="AU269" s="25" t="s">
        <v>2056</v>
      </c>
      <c r="AV269" s="25" t="s">
        <v>2058</v>
      </c>
      <c r="AW269" s="44">
        <v>2010</v>
      </c>
      <c r="AX269" s="25" t="s">
        <v>751</v>
      </c>
      <c r="AY269" s="25" t="s">
        <v>2057</v>
      </c>
      <c r="AZ269" s="25" t="s">
        <v>751</v>
      </c>
      <c r="BA269" s="25" t="s">
        <v>2078</v>
      </c>
      <c r="BB269" s="25" t="s">
        <v>2079</v>
      </c>
      <c r="BC269" s="44" t="s">
        <v>751</v>
      </c>
      <c r="BD269" s="25" t="s">
        <v>2059</v>
      </c>
      <c r="BE269" s="44" t="s">
        <v>2060</v>
      </c>
      <c r="BF269" s="44">
        <v>2</v>
      </c>
      <c r="BG269" s="62">
        <v>3</v>
      </c>
      <c r="BH269" s="25" t="s">
        <v>2000</v>
      </c>
      <c r="BI269" s="75" t="s">
        <v>3974</v>
      </c>
      <c r="BJ269" s="75" t="s">
        <v>3975</v>
      </c>
      <c r="BK269" s="75" t="s">
        <v>3976</v>
      </c>
      <c r="BL269" s="213"/>
      <c r="BM269" s="15"/>
      <c r="BN269" s="15"/>
      <c r="BO269" s="15"/>
      <c r="BP269" s="15"/>
      <c r="BQ269" s="15"/>
      <c r="BR269" s="15"/>
    </row>
    <row r="270" spans="1:70" s="29" customFormat="1" ht="15" customHeight="1" x14ac:dyDescent="0.25">
      <c r="A270" s="25">
        <v>236</v>
      </c>
      <c r="B270" s="26"/>
      <c r="C270" s="191" t="s">
        <v>428</v>
      </c>
      <c r="D270" s="200">
        <v>0</v>
      </c>
      <c r="E270" s="87" t="s">
        <v>2005</v>
      </c>
      <c r="F270" s="87" t="s">
        <v>5</v>
      </c>
      <c r="G270" s="44" t="s">
        <v>412</v>
      </c>
      <c r="H270" s="227">
        <v>1</v>
      </c>
      <c r="I270" s="44" t="s">
        <v>3681</v>
      </c>
      <c r="J270" s="44"/>
      <c r="K270" s="44">
        <v>3</v>
      </c>
      <c r="L270" s="44">
        <v>3</v>
      </c>
      <c r="M270" s="44">
        <v>9</v>
      </c>
      <c r="N270" s="44" t="s">
        <v>2973</v>
      </c>
      <c r="O270" s="44" t="s">
        <v>2967</v>
      </c>
      <c r="P270" s="44" t="s">
        <v>19</v>
      </c>
      <c r="Q270" s="44" t="s">
        <v>320</v>
      </c>
      <c r="R270" s="44" t="s">
        <v>2006</v>
      </c>
      <c r="S270" s="44">
        <v>3</v>
      </c>
      <c r="T270" s="44" t="s">
        <v>933</v>
      </c>
      <c r="U270" s="44" t="s">
        <v>2</v>
      </c>
      <c r="V270" s="44">
        <v>4</v>
      </c>
      <c r="W270" s="44" t="s">
        <v>3075</v>
      </c>
      <c r="X270" s="25">
        <v>2</v>
      </c>
      <c r="Y270" s="44"/>
      <c r="Z270" s="44"/>
      <c r="AA270" s="44">
        <v>165</v>
      </c>
      <c r="AB270" s="44"/>
      <c r="AC270" s="44"/>
      <c r="AD270" s="44" t="s">
        <v>2008</v>
      </c>
      <c r="AE270" s="22"/>
      <c r="AF270" s="22"/>
      <c r="AG270" s="22">
        <f t="shared" si="9"/>
        <v>176.35844653721142</v>
      </c>
      <c r="AH270" s="22"/>
      <c r="AI270" s="22"/>
      <c r="AJ270" s="35"/>
      <c r="AK270" s="35"/>
      <c r="AL270" s="35">
        <f t="shared" si="10"/>
        <v>176.35844653721142</v>
      </c>
      <c r="AM270" s="35"/>
      <c r="AN270" s="35"/>
      <c r="AO270" s="24">
        <v>99.991666666666674</v>
      </c>
      <c r="AP270" s="27"/>
      <c r="AQ270" s="28">
        <v>1</v>
      </c>
      <c r="AR270" s="27">
        <v>1</v>
      </c>
      <c r="AS270" s="27">
        <v>1</v>
      </c>
      <c r="AT270" s="44">
        <v>5</v>
      </c>
      <c r="AU270" s="44" t="s">
        <v>2010</v>
      </c>
      <c r="AV270" s="44" t="s">
        <v>2012</v>
      </c>
      <c r="AW270" s="44">
        <v>2010</v>
      </c>
      <c r="AX270" s="44" t="s">
        <v>1717</v>
      </c>
      <c r="AY270" s="44" t="s">
        <v>2011</v>
      </c>
      <c r="AZ270" s="78">
        <v>0.03</v>
      </c>
      <c r="BA270" s="44" t="s">
        <v>2009</v>
      </c>
      <c r="BB270" s="44"/>
      <c r="BC270" s="44" t="s">
        <v>751</v>
      </c>
      <c r="BD270" s="44" t="s">
        <v>2013</v>
      </c>
      <c r="BE270" s="44"/>
      <c r="BF270" s="44">
        <v>2</v>
      </c>
      <c r="BG270" s="62">
        <v>3</v>
      </c>
      <c r="BH270" s="25" t="s">
        <v>3915</v>
      </c>
      <c r="BI270" s="74">
        <v>0</v>
      </c>
      <c r="BJ270" s="75" t="s">
        <v>3971</v>
      </c>
      <c r="BK270" s="75" t="s">
        <v>3972</v>
      </c>
      <c r="BL270" s="213"/>
      <c r="BM270" s="15"/>
      <c r="BN270" s="15"/>
      <c r="BO270" s="15"/>
      <c r="BP270" s="15"/>
      <c r="BQ270" s="15"/>
      <c r="BR270" s="15"/>
    </row>
    <row r="271" spans="1:70" s="29" customFormat="1" ht="15" customHeight="1" x14ac:dyDescent="0.25">
      <c r="A271" s="25">
        <v>237</v>
      </c>
      <c r="B271" s="26"/>
      <c r="C271" s="191" t="s">
        <v>428</v>
      </c>
      <c r="D271" s="200">
        <v>0</v>
      </c>
      <c r="E271" s="87" t="s">
        <v>2005</v>
      </c>
      <c r="F271" s="87" t="s">
        <v>5</v>
      </c>
      <c r="G271" s="44" t="s">
        <v>412</v>
      </c>
      <c r="H271" s="227">
        <v>1</v>
      </c>
      <c r="I271" s="44" t="s">
        <v>3681</v>
      </c>
      <c r="J271" s="44"/>
      <c r="K271" s="44">
        <v>3</v>
      </c>
      <c r="L271" s="44">
        <v>3</v>
      </c>
      <c r="M271" s="44">
        <v>9</v>
      </c>
      <c r="N271" s="44" t="s">
        <v>2973</v>
      </c>
      <c r="O271" s="44" t="s">
        <v>2967</v>
      </c>
      <c r="P271" s="44" t="s">
        <v>19</v>
      </c>
      <c r="Q271" s="44" t="s">
        <v>320</v>
      </c>
      <c r="R271" s="44" t="s">
        <v>2014</v>
      </c>
      <c r="S271" s="44">
        <v>3</v>
      </c>
      <c r="T271" s="44" t="s">
        <v>2015</v>
      </c>
      <c r="U271" s="44" t="s">
        <v>2</v>
      </c>
      <c r="V271" s="44">
        <v>4</v>
      </c>
      <c r="W271" s="44" t="s">
        <v>3076</v>
      </c>
      <c r="X271" s="25">
        <v>2</v>
      </c>
      <c r="Y271" s="44"/>
      <c r="Z271" s="44"/>
      <c r="AA271" s="44">
        <v>68</v>
      </c>
      <c r="AB271" s="44"/>
      <c r="AC271" s="44"/>
      <c r="AD271" s="44" t="s">
        <v>2008</v>
      </c>
      <c r="AE271" s="22"/>
      <c r="AF271" s="22"/>
      <c r="AG271" s="22">
        <f t="shared" si="9"/>
        <v>72.681056754729553</v>
      </c>
      <c r="AH271" s="22"/>
      <c r="AI271" s="22"/>
      <c r="AJ271" s="35"/>
      <c r="AK271" s="35"/>
      <c r="AL271" s="35">
        <f t="shared" si="10"/>
        <v>72.681056754729553</v>
      </c>
      <c r="AM271" s="35"/>
      <c r="AN271" s="35"/>
      <c r="AO271" s="24">
        <v>99.991666666666674</v>
      </c>
      <c r="AP271" s="27"/>
      <c r="AQ271" s="28">
        <v>1</v>
      </c>
      <c r="AR271" s="27">
        <v>1</v>
      </c>
      <c r="AS271" s="27">
        <v>1</v>
      </c>
      <c r="AT271" s="44">
        <v>5</v>
      </c>
      <c r="AU271" s="44" t="s">
        <v>2010</v>
      </c>
      <c r="AV271" s="44" t="s">
        <v>2012</v>
      </c>
      <c r="AW271" s="44">
        <v>2010</v>
      </c>
      <c r="AX271" s="44" t="s">
        <v>1717</v>
      </c>
      <c r="AY271" s="44" t="s">
        <v>2011</v>
      </c>
      <c r="AZ271" s="78">
        <v>0.03</v>
      </c>
      <c r="BA271" s="44" t="s">
        <v>2017</v>
      </c>
      <c r="BB271" s="44"/>
      <c r="BC271" s="44" t="s">
        <v>751</v>
      </c>
      <c r="BD271" s="44" t="s">
        <v>2013</v>
      </c>
      <c r="BE271" s="44"/>
      <c r="BF271" s="44">
        <v>2</v>
      </c>
      <c r="BG271" s="62">
        <v>3</v>
      </c>
      <c r="BH271" s="25" t="s">
        <v>3915</v>
      </c>
      <c r="BI271" s="74">
        <v>0</v>
      </c>
      <c r="BJ271" s="75" t="s">
        <v>3971</v>
      </c>
      <c r="BK271" s="75" t="s">
        <v>3972</v>
      </c>
      <c r="BL271" s="213"/>
      <c r="BM271" s="15"/>
      <c r="BN271" s="15"/>
      <c r="BO271" s="15"/>
      <c r="BP271" s="15"/>
      <c r="BQ271" s="15"/>
      <c r="BR271" s="15"/>
    </row>
    <row r="272" spans="1:70" s="29" customFormat="1" ht="15" customHeight="1" x14ac:dyDescent="0.25">
      <c r="A272" s="25">
        <v>238</v>
      </c>
      <c r="B272" s="26"/>
      <c r="C272" s="191" t="s">
        <v>428</v>
      </c>
      <c r="D272" s="200">
        <v>0</v>
      </c>
      <c r="E272" s="87" t="s">
        <v>2005</v>
      </c>
      <c r="F272" s="87" t="s">
        <v>5</v>
      </c>
      <c r="G272" s="44" t="s">
        <v>412</v>
      </c>
      <c r="H272" s="227">
        <v>1</v>
      </c>
      <c r="I272" s="44" t="s">
        <v>3681</v>
      </c>
      <c r="J272" s="44"/>
      <c r="K272" s="44">
        <v>3</v>
      </c>
      <c r="L272" s="44">
        <v>3</v>
      </c>
      <c r="M272" s="44">
        <v>9</v>
      </c>
      <c r="N272" s="44" t="s">
        <v>2973</v>
      </c>
      <c r="O272" s="44" t="s">
        <v>2969</v>
      </c>
      <c r="P272" s="44" t="s">
        <v>19</v>
      </c>
      <c r="Q272" s="44" t="s">
        <v>320</v>
      </c>
      <c r="R272" s="44" t="s">
        <v>2019</v>
      </c>
      <c r="S272" s="44">
        <v>1</v>
      </c>
      <c r="T272" s="44" t="s">
        <v>2115</v>
      </c>
      <c r="U272" s="44" t="s">
        <v>2</v>
      </c>
      <c r="V272" s="44">
        <v>4</v>
      </c>
      <c r="W272" s="44" t="s">
        <v>3077</v>
      </c>
      <c r="X272" s="25">
        <v>2</v>
      </c>
      <c r="Y272" s="44"/>
      <c r="Z272" s="44"/>
      <c r="AA272" s="44">
        <v>1015</v>
      </c>
      <c r="AB272" s="44"/>
      <c r="AC272" s="44"/>
      <c r="AD272" s="44" t="s">
        <v>2008</v>
      </c>
      <c r="AE272" s="22"/>
      <c r="AF272" s="22"/>
      <c r="AG272" s="22">
        <f t="shared" si="9"/>
        <v>1084.8716559713309</v>
      </c>
      <c r="AH272" s="22"/>
      <c r="AI272" s="22"/>
      <c r="AJ272" s="35"/>
      <c r="AK272" s="35"/>
      <c r="AL272" s="35">
        <f t="shared" si="10"/>
        <v>1084.8716559713309</v>
      </c>
      <c r="AM272" s="35"/>
      <c r="AN272" s="35"/>
      <c r="AO272" s="24">
        <v>99.991666666666674</v>
      </c>
      <c r="AP272" s="27"/>
      <c r="AQ272" s="28">
        <v>1</v>
      </c>
      <c r="AR272" s="27">
        <v>1</v>
      </c>
      <c r="AS272" s="27">
        <v>1</v>
      </c>
      <c r="AT272" s="44">
        <v>5</v>
      </c>
      <c r="AU272" s="44" t="s">
        <v>2010</v>
      </c>
      <c r="AV272" s="44" t="s">
        <v>2012</v>
      </c>
      <c r="AW272" s="44">
        <v>2010</v>
      </c>
      <c r="AX272" s="44" t="s">
        <v>1717</v>
      </c>
      <c r="AY272" s="44" t="s">
        <v>2011</v>
      </c>
      <c r="AZ272" s="78">
        <v>0.03</v>
      </c>
      <c r="BA272" s="44" t="s">
        <v>2021</v>
      </c>
      <c r="BB272" s="44"/>
      <c r="BC272" s="44" t="s">
        <v>751</v>
      </c>
      <c r="BD272" s="44" t="s">
        <v>2013</v>
      </c>
      <c r="BE272" s="44"/>
      <c r="BF272" s="44">
        <v>2</v>
      </c>
      <c r="BG272" s="62">
        <v>3</v>
      </c>
      <c r="BH272" s="25" t="s">
        <v>3915</v>
      </c>
      <c r="BI272" s="74">
        <v>0</v>
      </c>
      <c r="BJ272" s="75" t="s">
        <v>3971</v>
      </c>
      <c r="BK272" s="75" t="s">
        <v>3972</v>
      </c>
      <c r="BL272" s="213"/>
      <c r="BM272" s="15"/>
      <c r="BN272" s="15"/>
      <c r="BO272" s="15"/>
      <c r="BP272" s="15"/>
      <c r="BQ272" s="15"/>
      <c r="BR272" s="15"/>
    </row>
    <row r="273" spans="1:70" s="29" customFormat="1" ht="15" customHeight="1" x14ac:dyDescent="0.25">
      <c r="A273" s="25">
        <v>239</v>
      </c>
      <c r="B273" s="26"/>
      <c r="C273" s="191" t="s">
        <v>428</v>
      </c>
      <c r="D273" s="200">
        <v>0</v>
      </c>
      <c r="E273" s="87" t="s">
        <v>2005</v>
      </c>
      <c r="F273" s="87" t="s">
        <v>5</v>
      </c>
      <c r="G273" s="44" t="s">
        <v>412</v>
      </c>
      <c r="H273" s="227">
        <v>1</v>
      </c>
      <c r="I273" s="44" t="s">
        <v>3681</v>
      </c>
      <c r="J273" s="44"/>
      <c r="K273" s="44">
        <v>3</v>
      </c>
      <c r="L273" s="44">
        <v>3</v>
      </c>
      <c r="M273" s="44">
        <v>9</v>
      </c>
      <c r="N273" s="44" t="s">
        <v>2973</v>
      </c>
      <c r="O273" s="44" t="s">
        <v>2969</v>
      </c>
      <c r="P273" s="44" t="s">
        <v>19</v>
      </c>
      <c r="Q273" s="44" t="s">
        <v>320</v>
      </c>
      <c r="R273" s="44" t="s">
        <v>2022</v>
      </c>
      <c r="S273" s="44">
        <v>1</v>
      </c>
      <c r="T273" s="44" t="s">
        <v>2115</v>
      </c>
      <c r="U273" s="44" t="s">
        <v>2</v>
      </c>
      <c r="V273" s="44">
        <v>4</v>
      </c>
      <c r="W273" s="44" t="s">
        <v>3078</v>
      </c>
      <c r="X273" s="25">
        <v>2</v>
      </c>
      <c r="Y273" s="44"/>
      <c r="Z273" s="44"/>
      <c r="AA273" s="44">
        <v>4120</v>
      </c>
      <c r="AB273" s="44"/>
      <c r="AC273" s="44"/>
      <c r="AD273" s="44" t="s">
        <v>2008</v>
      </c>
      <c r="AE273" s="22"/>
      <c r="AF273" s="22"/>
      <c r="AG273" s="22">
        <f t="shared" si="9"/>
        <v>4403.6169680806734</v>
      </c>
      <c r="AH273" s="22"/>
      <c r="AI273" s="22"/>
      <c r="AJ273" s="35"/>
      <c r="AK273" s="35"/>
      <c r="AL273" s="35">
        <f t="shared" si="10"/>
        <v>4403.6169680806734</v>
      </c>
      <c r="AM273" s="35"/>
      <c r="AN273" s="35"/>
      <c r="AO273" s="24">
        <v>99.991666666666674</v>
      </c>
      <c r="AP273" s="27"/>
      <c r="AQ273" s="28">
        <v>1</v>
      </c>
      <c r="AR273" s="27">
        <v>1</v>
      </c>
      <c r="AS273" s="27">
        <v>1</v>
      </c>
      <c r="AT273" s="44">
        <v>5</v>
      </c>
      <c r="AU273" s="44" t="s">
        <v>2010</v>
      </c>
      <c r="AV273" s="44" t="s">
        <v>2012</v>
      </c>
      <c r="AW273" s="44">
        <v>2010</v>
      </c>
      <c r="AX273" s="44" t="s">
        <v>1717</v>
      </c>
      <c r="AY273" s="44" t="s">
        <v>2011</v>
      </c>
      <c r="AZ273" s="78">
        <v>0.03</v>
      </c>
      <c r="BA273" s="44" t="s">
        <v>2024</v>
      </c>
      <c r="BB273" s="44"/>
      <c r="BC273" s="44" t="s">
        <v>751</v>
      </c>
      <c r="BD273" s="44" t="s">
        <v>2013</v>
      </c>
      <c r="BE273" s="44"/>
      <c r="BF273" s="44">
        <v>2</v>
      </c>
      <c r="BG273" s="62">
        <v>3</v>
      </c>
      <c r="BH273" s="25" t="s">
        <v>3915</v>
      </c>
      <c r="BI273" s="74">
        <v>0</v>
      </c>
      <c r="BJ273" s="75" t="s">
        <v>3971</v>
      </c>
      <c r="BK273" s="75" t="s">
        <v>3972</v>
      </c>
      <c r="BL273" s="213"/>
      <c r="BM273" s="15"/>
      <c r="BN273" s="15"/>
      <c r="BO273" s="15"/>
      <c r="BP273" s="15"/>
      <c r="BQ273" s="15"/>
      <c r="BR273" s="15"/>
    </row>
    <row r="274" spans="1:70" s="29" customFormat="1" ht="15" customHeight="1" x14ac:dyDescent="0.25">
      <c r="A274" s="25">
        <v>242</v>
      </c>
      <c r="B274" s="26"/>
      <c r="C274" s="191" t="s">
        <v>428</v>
      </c>
      <c r="D274" s="200">
        <v>0</v>
      </c>
      <c r="E274" s="87" t="s">
        <v>2005</v>
      </c>
      <c r="F274" s="87" t="s">
        <v>5</v>
      </c>
      <c r="G274" s="44" t="s">
        <v>412</v>
      </c>
      <c r="H274" s="227">
        <v>1</v>
      </c>
      <c r="I274" s="44" t="s">
        <v>3681</v>
      </c>
      <c r="J274" s="44"/>
      <c r="K274" s="44">
        <v>3</v>
      </c>
      <c r="L274" s="222">
        <v>3</v>
      </c>
      <c r="M274" s="44">
        <v>9</v>
      </c>
      <c r="N274" s="44" t="s">
        <v>2973</v>
      </c>
      <c r="O274" s="44" t="s">
        <v>2972</v>
      </c>
      <c r="P274" s="44" t="s">
        <v>19</v>
      </c>
      <c r="Q274" s="44" t="s">
        <v>320</v>
      </c>
      <c r="R274" s="44" t="s">
        <v>2027</v>
      </c>
      <c r="S274" s="44">
        <v>1</v>
      </c>
      <c r="T274" s="44" t="s">
        <v>2114</v>
      </c>
      <c r="U274" s="44" t="s">
        <v>2</v>
      </c>
      <c r="V274" s="44">
        <v>4</v>
      </c>
      <c r="W274" s="44" t="s">
        <v>2030</v>
      </c>
      <c r="X274" s="25">
        <v>2</v>
      </c>
      <c r="Y274" s="44"/>
      <c r="Z274" s="44"/>
      <c r="AA274" s="44">
        <v>1825</v>
      </c>
      <c r="AB274" s="44"/>
      <c r="AC274" s="44"/>
      <c r="AD274" s="44" t="s">
        <v>2008</v>
      </c>
      <c r="AE274" s="22"/>
      <c r="AF274" s="22"/>
      <c r="AG274" s="22">
        <f t="shared" si="9"/>
        <v>1950.6313026085506</v>
      </c>
      <c r="AH274" s="22"/>
      <c r="AI274" s="22"/>
      <c r="AJ274" s="35"/>
      <c r="AK274" s="35"/>
      <c r="AL274" s="35">
        <f t="shared" si="10"/>
        <v>1950.6313026085506</v>
      </c>
      <c r="AM274" s="35"/>
      <c r="AN274" s="35"/>
      <c r="AO274" s="24">
        <v>99.991666666666674</v>
      </c>
      <c r="AP274" s="27"/>
      <c r="AQ274" s="28">
        <v>1</v>
      </c>
      <c r="AR274" s="27">
        <v>1</v>
      </c>
      <c r="AS274" s="27">
        <v>1</v>
      </c>
      <c r="AT274" s="44">
        <v>5</v>
      </c>
      <c r="AU274" s="44" t="s">
        <v>2010</v>
      </c>
      <c r="AV274" s="44" t="s">
        <v>2012</v>
      </c>
      <c r="AW274" s="44">
        <v>2010</v>
      </c>
      <c r="AX274" s="44" t="s">
        <v>1717</v>
      </c>
      <c r="AY274" s="44"/>
      <c r="AZ274" s="78">
        <v>0.03</v>
      </c>
      <c r="BA274" s="44" t="s">
        <v>2031</v>
      </c>
      <c r="BB274" s="44"/>
      <c r="BC274" s="25" t="s">
        <v>751</v>
      </c>
      <c r="BD274" s="44" t="s">
        <v>2013</v>
      </c>
      <c r="BE274" s="44"/>
      <c r="BF274" s="44">
        <v>2</v>
      </c>
      <c r="BG274" s="62">
        <v>3</v>
      </c>
      <c r="BH274" s="25" t="s">
        <v>3915</v>
      </c>
      <c r="BI274" s="74">
        <v>0</v>
      </c>
      <c r="BJ274" s="75" t="s">
        <v>3971</v>
      </c>
      <c r="BK274" s="75" t="s">
        <v>3972</v>
      </c>
      <c r="BL274" s="213"/>
      <c r="BM274" s="15"/>
      <c r="BN274" s="15"/>
      <c r="BO274" s="15"/>
      <c r="BP274" s="15"/>
      <c r="BQ274" s="15"/>
      <c r="BR274" s="15"/>
    </row>
    <row r="275" spans="1:70" s="51" customFormat="1" ht="15" customHeight="1" x14ac:dyDescent="0.25">
      <c r="A275" s="25">
        <v>243</v>
      </c>
      <c r="B275" s="26"/>
      <c r="C275" s="190" t="s">
        <v>428</v>
      </c>
      <c r="D275" s="201">
        <v>0</v>
      </c>
      <c r="E275" s="57" t="s">
        <v>2005</v>
      </c>
      <c r="F275" s="57" t="s">
        <v>5</v>
      </c>
      <c r="G275" s="25" t="s">
        <v>412</v>
      </c>
      <c r="H275" s="227">
        <v>1</v>
      </c>
      <c r="I275" s="44" t="s">
        <v>3681</v>
      </c>
      <c r="J275" s="25"/>
      <c r="K275" s="25">
        <v>3</v>
      </c>
      <c r="L275" s="86">
        <v>3</v>
      </c>
      <c r="M275" s="25">
        <v>24</v>
      </c>
      <c r="N275" s="25">
        <v>24</v>
      </c>
      <c r="O275" s="25" t="s">
        <v>536</v>
      </c>
      <c r="P275" s="25" t="s">
        <v>19</v>
      </c>
      <c r="Q275" s="25" t="s">
        <v>320</v>
      </c>
      <c r="R275" s="25" t="s">
        <v>2067</v>
      </c>
      <c r="S275" s="25">
        <v>3</v>
      </c>
      <c r="T275" s="25" t="s">
        <v>2033</v>
      </c>
      <c r="U275" s="25" t="s">
        <v>2</v>
      </c>
      <c r="V275" s="25">
        <v>4</v>
      </c>
      <c r="W275" s="25" t="s">
        <v>2034</v>
      </c>
      <c r="X275" s="25">
        <v>1</v>
      </c>
      <c r="Y275" s="25"/>
      <c r="Z275" s="25"/>
      <c r="AA275" s="25">
        <v>1134</v>
      </c>
      <c r="AB275" s="25"/>
      <c r="AC275" s="25"/>
      <c r="AD275" s="25" t="s">
        <v>2080</v>
      </c>
      <c r="AE275" s="22"/>
      <c r="AF275" s="22"/>
      <c r="AG275" s="22">
        <f t="shared" si="9"/>
        <v>1212.0635052921075</v>
      </c>
      <c r="AH275" s="22"/>
      <c r="AI275" s="22"/>
      <c r="AJ275" s="35"/>
      <c r="AK275" s="35"/>
      <c r="AL275" s="35">
        <f t="shared" si="10"/>
        <v>1212.0635052921075</v>
      </c>
      <c r="AM275" s="35"/>
      <c r="AN275" s="35"/>
      <c r="AO275" s="24">
        <v>99.991666666666674</v>
      </c>
      <c r="AP275" s="28"/>
      <c r="AQ275" s="28">
        <v>1</v>
      </c>
      <c r="AR275" s="28">
        <v>1</v>
      </c>
      <c r="AS275" s="28">
        <v>1</v>
      </c>
      <c r="AT275" s="25">
        <v>10</v>
      </c>
      <c r="AU275" s="25" t="s">
        <v>2056</v>
      </c>
      <c r="AV275" s="25" t="s">
        <v>2058</v>
      </c>
      <c r="AW275" s="44">
        <v>2010</v>
      </c>
      <c r="AX275" s="25" t="s">
        <v>751</v>
      </c>
      <c r="AY275" s="25" t="s">
        <v>2057</v>
      </c>
      <c r="AZ275" s="25" t="s">
        <v>751</v>
      </c>
      <c r="BA275" s="25" t="s">
        <v>2081</v>
      </c>
      <c r="BB275" s="25" t="s">
        <v>2082</v>
      </c>
      <c r="BC275" s="25" t="s">
        <v>751</v>
      </c>
      <c r="BD275" s="25" t="s">
        <v>2059</v>
      </c>
      <c r="BE275" s="44" t="s">
        <v>2060</v>
      </c>
      <c r="BF275" s="44">
        <v>2</v>
      </c>
      <c r="BG275" s="62">
        <v>3</v>
      </c>
      <c r="BH275" s="25" t="s">
        <v>2000</v>
      </c>
      <c r="BI275" s="75" t="s">
        <v>3974</v>
      </c>
      <c r="BJ275" s="75" t="s">
        <v>3975</v>
      </c>
      <c r="BK275" s="75" t="s">
        <v>3976</v>
      </c>
      <c r="BL275" s="213"/>
      <c r="BM275" s="15"/>
      <c r="BN275" s="15"/>
      <c r="BO275" s="15"/>
      <c r="BP275" s="15"/>
      <c r="BQ275" s="15"/>
      <c r="BR275" s="15"/>
    </row>
    <row r="276" spans="1:70" s="29" customFormat="1" ht="15" customHeight="1" x14ac:dyDescent="0.25">
      <c r="A276" s="25">
        <v>244</v>
      </c>
      <c r="B276" s="26"/>
      <c r="C276" s="190" t="s">
        <v>428</v>
      </c>
      <c r="D276" s="201">
        <v>0</v>
      </c>
      <c r="E276" s="57" t="s">
        <v>2005</v>
      </c>
      <c r="F276" s="57" t="s">
        <v>5</v>
      </c>
      <c r="G276" s="25" t="s">
        <v>412</v>
      </c>
      <c r="H276" s="227">
        <v>1</v>
      </c>
      <c r="I276" s="44" t="s">
        <v>3681</v>
      </c>
      <c r="J276" s="25"/>
      <c r="K276" s="25">
        <v>3</v>
      </c>
      <c r="L276" s="86">
        <v>3</v>
      </c>
      <c r="M276" s="25">
        <v>24</v>
      </c>
      <c r="N276" s="25">
        <v>24</v>
      </c>
      <c r="O276" s="25" t="s">
        <v>536</v>
      </c>
      <c r="P276" s="25" t="s">
        <v>19</v>
      </c>
      <c r="Q276" s="25" t="s">
        <v>320</v>
      </c>
      <c r="R276" s="25" t="s">
        <v>2069</v>
      </c>
      <c r="S276" s="25">
        <v>3</v>
      </c>
      <c r="T276" s="25" t="s">
        <v>2033</v>
      </c>
      <c r="U276" s="25" t="s">
        <v>2</v>
      </c>
      <c r="V276" s="25">
        <v>4</v>
      </c>
      <c r="W276" s="25" t="s">
        <v>2034</v>
      </c>
      <c r="X276" s="25">
        <v>1</v>
      </c>
      <c r="Y276" s="25"/>
      <c r="Z276" s="25"/>
      <c r="AA276" s="25">
        <v>936</v>
      </c>
      <c r="AB276" s="25"/>
      <c r="AC276" s="25"/>
      <c r="AD276" s="25" t="s">
        <v>2083</v>
      </c>
      <c r="AE276" s="22"/>
      <c r="AF276" s="22"/>
      <c r="AG276" s="22">
        <f t="shared" si="9"/>
        <v>1000.4333694474539</v>
      </c>
      <c r="AH276" s="22"/>
      <c r="AI276" s="22"/>
      <c r="AJ276" s="35"/>
      <c r="AK276" s="35"/>
      <c r="AL276" s="35">
        <f t="shared" si="10"/>
        <v>1000.4333694474539</v>
      </c>
      <c r="AM276" s="35"/>
      <c r="AN276" s="35"/>
      <c r="AO276" s="24">
        <v>99.991666666666674</v>
      </c>
      <c r="AP276" s="28"/>
      <c r="AQ276" s="28">
        <v>1</v>
      </c>
      <c r="AR276" s="28">
        <v>1</v>
      </c>
      <c r="AS276" s="28">
        <v>1</v>
      </c>
      <c r="AT276" s="25">
        <v>10</v>
      </c>
      <c r="AU276" s="25" t="s">
        <v>2056</v>
      </c>
      <c r="AV276" s="25" t="s">
        <v>2058</v>
      </c>
      <c r="AW276" s="44">
        <v>2010</v>
      </c>
      <c r="AX276" s="25" t="s">
        <v>751</v>
      </c>
      <c r="AY276" s="25" t="s">
        <v>2057</v>
      </c>
      <c r="AZ276" s="25" t="s">
        <v>751</v>
      </c>
      <c r="BA276" s="25" t="s">
        <v>2084</v>
      </c>
      <c r="BB276" s="25" t="s">
        <v>2085</v>
      </c>
      <c r="BC276" s="25" t="s">
        <v>751</v>
      </c>
      <c r="BD276" s="25" t="s">
        <v>2059</v>
      </c>
      <c r="BE276" s="44" t="s">
        <v>2060</v>
      </c>
      <c r="BF276" s="44">
        <v>2</v>
      </c>
      <c r="BG276" s="62">
        <v>3</v>
      </c>
      <c r="BH276" s="25" t="s">
        <v>2000</v>
      </c>
      <c r="BI276" s="75" t="s">
        <v>3974</v>
      </c>
      <c r="BJ276" s="75" t="s">
        <v>3975</v>
      </c>
      <c r="BK276" s="75" t="s">
        <v>3976</v>
      </c>
      <c r="BL276" s="213"/>
      <c r="BM276" s="15"/>
      <c r="BN276" s="15"/>
      <c r="BO276" s="15"/>
      <c r="BP276" s="15"/>
      <c r="BQ276" s="15"/>
      <c r="BR276" s="15"/>
    </row>
    <row r="277" spans="1:70" s="29" customFormat="1" ht="15" customHeight="1" x14ac:dyDescent="0.25">
      <c r="A277" s="25">
        <v>245</v>
      </c>
      <c r="B277" s="26"/>
      <c r="C277" s="190" t="s">
        <v>428</v>
      </c>
      <c r="D277" s="201">
        <v>0</v>
      </c>
      <c r="E277" s="57" t="s">
        <v>2005</v>
      </c>
      <c r="F277" s="57" t="s">
        <v>5</v>
      </c>
      <c r="G277" s="25" t="s">
        <v>412</v>
      </c>
      <c r="H277" s="227">
        <v>1</v>
      </c>
      <c r="I277" s="44" t="s">
        <v>3681</v>
      </c>
      <c r="J277" s="25"/>
      <c r="K277" s="25">
        <v>3</v>
      </c>
      <c r="L277" s="86">
        <v>3</v>
      </c>
      <c r="M277" s="25">
        <v>24</v>
      </c>
      <c r="N277" s="25">
        <v>24</v>
      </c>
      <c r="O277" s="25" t="s">
        <v>536</v>
      </c>
      <c r="P277" s="25" t="s">
        <v>19</v>
      </c>
      <c r="Q277" s="25" t="s">
        <v>320</v>
      </c>
      <c r="R277" s="25" t="s">
        <v>2061</v>
      </c>
      <c r="S277" s="25">
        <v>3</v>
      </c>
      <c r="T277" s="25" t="s">
        <v>2033</v>
      </c>
      <c r="U277" s="25" t="s">
        <v>2</v>
      </c>
      <c r="V277" s="25">
        <v>4</v>
      </c>
      <c r="W277" s="25" t="s">
        <v>2034</v>
      </c>
      <c r="X277" s="25">
        <v>1</v>
      </c>
      <c r="Y277" s="25"/>
      <c r="Z277" s="25"/>
      <c r="AA277" s="25">
        <v>5142</v>
      </c>
      <c r="AB277" s="25"/>
      <c r="AC277" s="25"/>
      <c r="AD277" s="25" t="s">
        <v>2071</v>
      </c>
      <c r="AE277" s="22"/>
      <c r="AF277" s="22"/>
      <c r="AG277" s="22">
        <f t="shared" si="9"/>
        <v>5495.9704975414616</v>
      </c>
      <c r="AH277" s="22"/>
      <c r="AI277" s="22"/>
      <c r="AJ277" s="35"/>
      <c r="AK277" s="35"/>
      <c r="AL277" s="35">
        <f t="shared" si="10"/>
        <v>5495.9704975414616</v>
      </c>
      <c r="AM277" s="35"/>
      <c r="AN277" s="35"/>
      <c r="AO277" s="24">
        <v>99.991666666666674</v>
      </c>
      <c r="AP277" s="28"/>
      <c r="AQ277" s="28">
        <v>1</v>
      </c>
      <c r="AR277" s="28">
        <v>1</v>
      </c>
      <c r="AS277" s="28">
        <v>1</v>
      </c>
      <c r="AT277" s="25">
        <v>10</v>
      </c>
      <c r="AU277" s="25" t="s">
        <v>2056</v>
      </c>
      <c r="AV277" s="25" t="s">
        <v>2058</v>
      </c>
      <c r="AW277" s="44">
        <v>2010</v>
      </c>
      <c r="AX277" s="25" t="s">
        <v>751</v>
      </c>
      <c r="AY277" s="25" t="s">
        <v>2057</v>
      </c>
      <c r="AZ277" s="25" t="s">
        <v>751</v>
      </c>
      <c r="BA277" s="25" t="s">
        <v>2072</v>
      </c>
      <c r="BB277" s="25" t="s">
        <v>2073</v>
      </c>
      <c r="BC277" s="25" t="s">
        <v>751</v>
      </c>
      <c r="BD277" s="25" t="s">
        <v>2059</v>
      </c>
      <c r="BE277" s="44" t="s">
        <v>2060</v>
      </c>
      <c r="BF277" s="44">
        <v>2</v>
      </c>
      <c r="BG277" s="62">
        <v>3</v>
      </c>
      <c r="BH277" s="25" t="s">
        <v>2000</v>
      </c>
      <c r="BI277" s="75" t="s">
        <v>3974</v>
      </c>
      <c r="BJ277" s="75" t="s">
        <v>3975</v>
      </c>
      <c r="BK277" s="75" t="s">
        <v>3976</v>
      </c>
      <c r="BL277" s="213"/>
      <c r="BM277" s="15"/>
      <c r="BN277" s="15"/>
      <c r="BO277" s="15"/>
      <c r="BP277" s="15"/>
      <c r="BQ277" s="15"/>
      <c r="BR277" s="15"/>
    </row>
    <row r="278" spans="1:70" s="29" customFormat="1" ht="15" customHeight="1" x14ac:dyDescent="0.25">
      <c r="A278" s="25">
        <v>246</v>
      </c>
      <c r="B278" s="26"/>
      <c r="C278" s="190" t="s">
        <v>428</v>
      </c>
      <c r="D278" s="201">
        <v>0</v>
      </c>
      <c r="E278" s="57" t="s">
        <v>2005</v>
      </c>
      <c r="F278" s="57" t="s">
        <v>5</v>
      </c>
      <c r="G278" s="25" t="s">
        <v>412</v>
      </c>
      <c r="H278" s="227">
        <v>1</v>
      </c>
      <c r="I278" s="44" t="s">
        <v>3681</v>
      </c>
      <c r="J278" s="25"/>
      <c r="K278" s="25">
        <v>3</v>
      </c>
      <c r="L278" s="86">
        <v>3</v>
      </c>
      <c r="M278" s="25">
        <v>24</v>
      </c>
      <c r="N278" s="25">
        <v>24</v>
      </c>
      <c r="O278" s="25" t="s">
        <v>536</v>
      </c>
      <c r="P278" s="25" t="s">
        <v>19</v>
      </c>
      <c r="Q278" s="25" t="s">
        <v>320</v>
      </c>
      <c r="R278" s="25" t="s">
        <v>2052</v>
      </c>
      <c r="S278" s="25">
        <v>3</v>
      </c>
      <c r="T278" s="25" t="s">
        <v>2033</v>
      </c>
      <c r="U278" s="25" t="s">
        <v>2</v>
      </c>
      <c r="V278" s="25">
        <v>4</v>
      </c>
      <c r="W278" s="25" t="s">
        <v>2034</v>
      </c>
      <c r="X278" s="25">
        <v>1</v>
      </c>
      <c r="Y278" s="25"/>
      <c r="Z278" s="25"/>
      <c r="AA278" s="25">
        <v>810</v>
      </c>
      <c r="AB278" s="25"/>
      <c r="AC278" s="25"/>
      <c r="AD278" s="25" t="s">
        <v>2086</v>
      </c>
      <c r="AE278" s="22"/>
      <c r="AF278" s="22"/>
      <c r="AG278" s="22">
        <f t="shared" si="9"/>
        <v>865.7596466372197</v>
      </c>
      <c r="AH278" s="22"/>
      <c r="AI278" s="22"/>
      <c r="AJ278" s="35"/>
      <c r="AK278" s="35"/>
      <c r="AL278" s="35">
        <f t="shared" si="10"/>
        <v>865.7596466372197</v>
      </c>
      <c r="AM278" s="35"/>
      <c r="AN278" s="35"/>
      <c r="AO278" s="24">
        <v>99.991666666666674</v>
      </c>
      <c r="AP278" s="28"/>
      <c r="AQ278" s="28">
        <v>1</v>
      </c>
      <c r="AR278" s="28">
        <v>1</v>
      </c>
      <c r="AS278" s="28">
        <v>1</v>
      </c>
      <c r="AT278" s="25">
        <v>10</v>
      </c>
      <c r="AU278" s="25" t="s">
        <v>2056</v>
      </c>
      <c r="AV278" s="25" t="s">
        <v>2058</v>
      </c>
      <c r="AW278" s="44">
        <v>2010</v>
      </c>
      <c r="AX278" s="25" t="s">
        <v>751</v>
      </c>
      <c r="AY278" s="25" t="s">
        <v>2057</v>
      </c>
      <c r="AZ278" s="25" t="s">
        <v>751</v>
      </c>
      <c r="BA278" s="25" t="s">
        <v>2087</v>
      </c>
      <c r="BB278" s="25" t="s">
        <v>2085</v>
      </c>
      <c r="BC278" s="25" t="s">
        <v>751</v>
      </c>
      <c r="BD278" s="25" t="s">
        <v>2059</v>
      </c>
      <c r="BE278" s="44" t="s">
        <v>2060</v>
      </c>
      <c r="BF278" s="44">
        <v>2</v>
      </c>
      <c r="BG278" s="62">
        <v>3</v>
      </c>
      <c r="BH278" s="25" t="s">
        <v>2000</v>
      </c>
      <c r="BI278" s="75" t="s">
        <v>3974</v>
      </c>
      <c r="BJ278" s="75" t="s">
        <v>3975</v>
      </c>
      <c r="BK278" s="75" t="s">
        <v>3976</v>
      </c>
      <c r="BL278" s="213"/>
      <c r="BM278" s="15"/>
      <c r="BN278" s="15"/>
      <c r="BO278" s="15"/>
      <c r="BP278" s="15"/>
      <c r="BQ278" s="15"/>
      <c r="BR278" s="15"/>
    </row>
    <row r="279" spans="1:70" s="29" customFormat="1" ht="15" customHeight="1" x14ac:dyDescent="0.25">
      <c r="A279" s="25">
        <v>247</v>
      </c>
      <c r="B279" s="26"/>
      <c r="C279" s="190" t="s">
        <v>428</v>
      </c>
      <c r="D279" s="201">
        <v>0</v>
      </c>
      <c r="E279" s="57" t="s">
        <v>2005</v>
      </c>
      <c r="F279" s="57" t="s">
        <v>5</v>
      </c>
      <c r="G279" s="25" t="s">
        <v>412</v>
      </c>
      <c r="H279" s="227">
        <v>1</v>
      </c>
      <c r="I279" s="44" t="s">
        <v>3681</v>
      </c>
      <c r="J279" s="25"/>
      <c r="K279" s="25">
        <v>3</v>
      </c>
      <c r="L279" s="25">
        <v>3</v>
      </c>
      <c r="M279" s="25">
        <v>24</v>
      </c>
      <c r="N279" s="25">
        <v>24</v>
      </c>
      <c r="O279" s="25" t="s">
        <v>536</v>
      </c>
      <c r="P279" s="25" t="s">
        <v>19</v>
      </c>
      <c r="Q279" s="25" t="s">
        <v>320</v>
      </c>
      <c r="R279" s="25" t="s">
        <v>2052</v>
      </c>
      <c r="S279" s="25">
        <v>3</v>
      </c>
      <c r="T279" s="25" t="s">
        <v>2033</v>
      </c>
      <c r="U279" s="25" t="s">
        <v>2</v>
      </c>
      <c r="V279" s="25">
        <v>4</v>
      </c>
      <c r="W279" s="25" t="s">
        <v>2034</v>
      </c>
      <c r="X279" s="25">
        <v>1</v>
      </c>
      <c r="Y279" s="25"/>
      <c r="Z279" s="25"/>
      <c r="AA279" s="25">
        <v>5.3</v>
      </c>
      <c r="AB279" s="25"/>
      <c r="AC279" s="25"/>
      <c r="AD279" s="25" t="s">
        <v>2053</v>
      </c>
      <c r="AE279" s="22"/>
      <c r="AF279" s="22"/>
      <c r="AG279" s="22">
        <f t="shared" si="9"/>
        <v>5.6648470705892153</v>
      </c>
      <c r="AH279" s="22"/>
      <c r="AI279" s="22"/>
      <c r="AJ279" s="35"/>
      <c r="AK279" s="35"/>
      <c r="AL279" s="35">
        <f t="shared" ref="AL279:AL284" si="11">AG279/1.99</f>
        <v>2.8466568193915656</v>
      </c>
      <c r="AM279" s="35"/>
      <c r="AN279" s="35"/>
      <c r="AO279" s="24">
        <v>99.991666666666674</v>
      </c>
      <c r="AP279" s="28"/>
      <c r="AQ279" s="28">
        <v>1</v>
      </c>
      <c r="AR279" s="28">
        <v>3</v>
      </c>
      <c r="AS279" s="28">
        <v>55000</v>
      </c>
      <c r="AT279" s="25">
        <v>10</v>
      </c>
      <c r="AU279" s="25" t="s">
        <v>2056</v>
      </c>
      <c r="AV279" s="25" t="s">
        <v>2058</v>
      </c>
      <c r="AW279" s="44">
        <v>2010</v>
      </c>
      <c r="AX279" s="25" t="s">
        <v>751</v>
      </c>
      <c r="AY279" s="25" t="s">
        <v>2057</v>
      </c>
      <c r="AZ279" s="25" t="s">
        <v>751</v>
      </c>
      <c r="BA279" s="25" t="s">
        <v>2054</v>
      </c>
      <c r="BB279" s="25" t="s">
        <v>2055</v>
      </c>
      <c r="BC279" s="44" t="s">
        <v>751</v>
      </c>
      <c r="BD279" s="25" t="s">
        <v>2059</v>
      </c>
      <c r="BE279" s="44" t="s">
        <v>2060</v>
      </c>
      <c r="BF279" s="44">
        <v>2</v>
      </c>
      <c r="BG279" s="62">
        <v>3</v>
      </c>
      <c r="BH279" s="25" t="s">
        <v>2000</v>
      </c>
      <c r="BI279" s="75" t="s">
        <v>3974</v>
      </c>
      <c r="BJ279" s="75" t="s">
        <v>3975</v>
      </c>
      <c r="BK279" s="75" t="s">
        <v>3976</v>
      </c>
      <c r="BL279" s="213"/>
      <c r="BM279" s="15"/>
      <c r="BN279" s="15"/>
      <c r="BO279" s="15"/>
      <c r="BP279" s="15"/>
      <c r="BQ279" s="15"/>
      <c r="BR279" s="15"/>
    </row>
    <row r="280" spans="1:70" s="29" customFormat="1" ht="15" customHeight="1" x14ac:dyDescent="0.25">
      <c r="A280" s="25">
        <v>248</v>
      </c>
      <c r="B280" s="26"/>
      <c r="C280" s="190" t="s">
        <v>428</v>
      </c>
      <c r="D280" s="201">
        <v>0</v>
      </c>
      <c r="E280" s="57" t="s">
        <v>2005</v>
      </c>
      <c r="F280" s="57" t="s">
        <v>5</v>
      </c>
      <c r="G280" s="25" t="s">
        <v>412</v>
      </c>
      <c r="H280" s="227">
        <v>1</v>
      </c>
      <c r="I280" s="44" t="s">
        <v>3681</v>
      </c>
      <c r="J280" s="25"/>
      <c r="K280" s="25">
        <v>3</v>
      </c>
      <c r="L280" s="25">
        <v>3</v>
      </c>
      <c r="M280" s="25">
        <v>24</v>
      </c>
      <c r="N280" s="25">
        <v>24</v>
      </c>
      <c r="O280" s="25" t="s">
        <v>536</v>
      </c>
      <c r="P280" s="25" t="s">
        <v>19</v>
      </c>
      <c r="Q280" s="25" t="s">
        <v>320</v>
      </c>
      <c r="R280" s="25" t="s">
        <v>2061</v>
      </c>
      <c r="S280" s="25">
        <v>3</v>
      </c>
      <c r="T280" s="25" t="s">
        <v>2033</v>
      </c>
      <c r="U280" s="25" t="s">
        <v>2</v>
      </c>
      <c r="V280" s="25">
        <v>4</v>
      </c>
      <c r="W280" s="25" t="s">
        <v>2034</v>
      </c>
      <c r="X280" s="25">
        <v>1</v>
      </c>
      <c r="Y280" s="25">
        <v>3.1</v>
      </c>
      <c r="Z280" s="25"/>
      <c r="AA280" s="25">
        <v>3.1</v>
      </c>
      <c r="AB280" s="25"/>
      <c r="AC280" s="25"/>
      <c r="AD280" s="25" t="s">
        <v>2053</v>
      </c>
      <c r="AE280" s="22">
        <f>(Y280*(106.875/AO280))/$AQ280</f>
        <v>3.3134011167597297</v>
      </c>
      <c r="AF280" s="22"/>
      <c r="AG280" s="22">
        <f t="shared" si="9"/>
        <v>3.3134011167597297</v>
      </c>
      <c r="AH280" s="22"/>
      <c r="AI280" s="22"/>
      <c r="AJ280" s="35">
        <f>AE280/1.99</f>
        <v>1.6650256868139346</v>
      </c>
      <c r="AK280" s="35"/>
      <c r="AL280" s="35">
        <f t="shared" si="11"/>
        <v>1.6650256868139346</v>
      </c>
      <c r="AM280" s="35"/>
      <c r="AN280" s="35"/>
      <c r="AO280" s="24">
        <v>99.991666666666674</v>
      </c>
      <c r="AP280" s="28"/>
      <c r="AQ280" s="28">
        <v>1</v>
      </c>
      <c r="AR280" s="28">
        <v>3</v>
      </c>
      <c r="AS280" s="28">
        <v>5000</v>
      </c>
      <c r="AT280" s="25">
        <v>10</v>
      </c>
      <c r="AU280" s="25" t="s">
        <v>2056</v>
      </c>
      <c r="AV280" s="25" t="s">
        <v>2058</v>
      </c>
      <c r="AW280" s="44">
        <v>2010</v>
      </c>
      <c r="AX280" s="25" t="s">
        <v>751</v>
      </c>
      <c r="AY280" s="25" t="s">
        <v>2057</v>
      </c>
      <c r="AZ280" s="25" t="s">
        <v>751</v>
      </c>
      <c r="BA280" s="25" t="s">
        <v>2062</v>
      </c>
      <c r="BB280" s="25" t="s">
        <v>2055</v>
      </c>
      <c r="BC280" s="25" t="s">
        <v>751</v>
      </c>
      <c r="BD280" s="25" t="s">
        <v>2059</v>
      </c>
      <c r="BE280" s="44" t="s">
        <v>2060</v>
      </c>
      <c r="BF280" s="44">
        <v>2</v>
      </c>
      <c r="BG280" s="62">
        <v>3</v>
      </c>
      <c r="BH280" s="25" t="s">
        <v>2000</v>
      </c>
      <c r="BI280" s="75" t="s">
        <v>3974</v>
      </c>
      <c r="BJ280" s="75" t="s">
        <v>3975</v>
      </c>
      <c r="BK280" s="75" t="s">
        <v>3976</v>
      </c>
      <c r="BL280" s="213"/>
      <c r="BM280" s="15"/>
      <c r="BN280" s="15"/>
      <c r="BO280" s="15"/>
      <c r="BP280" s="15"/>
      <c r="BQ280" s="15"/>
      <c r="BR280" s="15"/>
    </row>
    <row r="281" spans="1:70" s="29" customFormat="1" ht="15" customHeight="1" x14ac:dyDescent="0.25">
      <c r="A281" s="25">
        <v>249</v>
      </c>
      <c r="B281" s="26"/>
      <c r="C281" s="190" t="s">
        <v>428</v>
      </c>
      <c r="D281" s="201">
        <v>0</v>
      </c>
      <c r="E281" s="57" t="s">
        <v>2005</v>
      </c>
      <c r="F281" s="57" t="s">
        <v>5</v>
      </c>
      <c r="G281" s="25" t="s">
        <v>412</v>
      </c>
      <c r="H281" s="227">
        <v>1</v>
      </c>
      <c r="I281" s="44" t="s">
        <v>3681</v>
      </c>
      <c r="J281" s="25"/>
      <c r="K281" s="25">
        <v>3</v>
      </c>
      <c r="L281" s="25">
        <v>3</v>
      </c>
      <c r="M281" s="25">
        <v>24</v>
      </c>
      <c r="N281" s="25">
        <v>24</v>
      </c>
      <c r="O281" s="25" t="s">
        <v>536</v>
      </c>
      <c r="P281" s="25" t="s">
        <v>19</v>
      </c>
      <c r="Q281" s="25" t="s">
        <v>320</v>
      </c>
      <c r="R281" s="25" t="s">
        <v>2063</v>
      </c>
      <c r="S281" s="25">
        <v>3</v>
      </c>
      <c r="T281" s="25" t="s">
        <v>2033</v>
      </c>
      <c r="U281" s="25" t="s">
        <v>2</v>
      </c>
      <c r="V281" s="25">
        <v>4</v>
      </c>
      <c r="W281" s="25" t="s">
        <v>2034</v>
      </c>
      <c r="X281" s="25">
        <v>1</v>
      </c>
      <c r="Y281" s="25"/>
      <c r="Z281" s="25"/>
      <c r="AA281" s="25">
        <v>3.8</v>
      </c>
      <c r="AB281" s="25"/>
      <c r="AC281" s="25"/>
      <c r="AD281" s="25" t="s">
        <v>2053</v>
      </c>
      <c r="AE281" s="22"/>
      <c r="AF281" s="22"/>
      <c r="AG281" s="22">
        <f t="shared" si="9"/>
        <v>4.0615884657054746</v>
      </c>
      <c r="AH281" s="22"/>
      <c r="AI281" s="22"/>
      <c r="AJ281" s="35"/>
      <c r="AK281" s="35"/>
      <c r="AL281" s="35">
        <f t="shared" si="11"/>
        <v>2.0409992289977259</v>
      </c>
      <c r="AM281" s="35"/>
      <c r="AN281" s="35"/>
      <c r="AO281" s="24">
        <v>99.991666666666674</v>
      </c>
      <c r="AP281" s="28"/>
      <c r="AQ281" s="28">
        <v>1</v>
      </c>
      <c r="AR281" s="28">
        <v>3</v>
      </c>
      <c r="AS281" s="28">
        <v>15000</v>
      </c>
      <c r="AT281" s="25">
        <v>10</v>
      </c>
      <c r="AU281" s="25" t="s">
        <v>2056</v>
      </c>
      <c r="AV281" s="25" t="s">
        <v>2058</v>
      </c>
      <c r="AW281" s="44">
        <v>2010</v>
      </c>
      <c r="AX281" s="25" t="s">
        <v>751</v>
      </c>
      <c r="AY281" s="25" t="s">
        <v>2057</v>
      </c>
      <c r="AZ281" s="25" t="s">
        <v>751</v>
      </c>
      <c r="BA281" s="25" t="s">
        <v>2064</v>
      </c>
      <c r="BB281" s="25" t="s">
        <v>2055</v>
      </c>
      <c r="BC281" s="25" t="s">
        <v>751</v>
      </c>
      <c r="BD281" s="25" t="s">
        <v>2059</v>
      </c>
      <c r="BE281" s="44" t="s">
        <v>2060</v>
      </c>
      <c r="BF281" s="44">
        <v>2</v>
      </c>
      <c r="BG281" s="62">
        <v>3</v>
      </c>
      <c r="BH281" s="25" t="s">
        <v>2000</v>
      </c>
      <c r="BI281" s="75" t="s">
        <v>3974</v>
      </c>
      <c r="BJ281" s="75" t="s">
        <v>3975</v>
      </c>
      <c r="BK281" s="75" t="s">
        <v>3976</v>
      </c>
      <c r="BL281" s="213"/>
      <c r="BM281" s="15"/>
      <c r="BN281" s="15"/>
      <c r="BO281" s="15"/>
      <c r="BP281" s="15"/>
      <c r="BQ281" s="15"/>
      <c r="BR281" s="15"/>
    </row>
    <row r="282" spans="1:70" s="29" customFormat="1" ht="15" customHeight="1" x14ac:dyDescent="0.25">
      <c r="A282" s="25">
        <v>250</v>
      </c>
      <c r="B282" s="26"/>
      <c r="C282" s="190" t="s">
        <v>428</v>
      </c>
      <c r="D282" s="201">
        <v>0</v>
      </c>
      <c r="E282" s="57" t="s">
        <v>2005</v>
      </c>
      <c r="F282" s="57" t="s">
        <v>5</v>
      </c>
      <c r="G282" s="25" t="s">
        <v>412</v>
      </c>
      <c r="H282" s="227">
        <v>1</v>
      </c>
      <c r="I282" s="44" t="s">
        <v>3681</v>
      </c>
      <c r="J282" s="25"/>
      <c r="K282" s="25">
        <v>3</v>
      </c>
      <c r="L282" s="25">
        <v>3</v>
      </c>
      <c r="M282" s="25">
        <v>24</v>
      </c>
      <c r="N282" s="25">
        <v>24</v>
      </c>
      <c r="O282" s="25" t="s">
        <v>536</v>
      </c>
      <c r="P282" s="25" t="s">
        <v>19</v>
      </c>
      <c r="Q282" s="25" t="s">
        <v>320</v>
      </c>
      <c r="R282" s="25" t="s">
        <v>2065</v>
      </c>
      <c r="S282" s="25">
        <v>3</v>
      </c>
      <c r="T282" s="25" t="s">
        <v>2033</v>
      </c>
      <c r="U282" s="25" t="s">
        <v>2</v>
      </c>
      <c r="V282" s="25">
        <v>4</v>
      </c>
      <c r="W282" s="25" t="s">
        <v>2034</v>
      </c>
      <c r="X282" s="25">
        <v>1</v>
      </c>
      <c r="Y282" s="25"/>
      <c r="Z282" s="25"/>
      <c r="AA282" s="25">
        <v>4.3</v>
      </c>
      <c r="AB282" s="25"/>
      <c r="AC282" s="25"/>
      <c r="AD282" s="25" t="s">
        <v>2053</v>
      </c>
      <c r="AE282" s="22"/>
      <c r="AF282" s="22"/>
      <c r="AG282" s="22">
        <f t="shared" si="9"/>
        <v>4.5960080006667212</v>
      </c>
      <c r="AH282" s="22"/>
      <c r="AI282" s="22"/>
      <c r="AJ282" s="35"/>
      <c r="AK282" s="35"/>
      <c r="AL282" s="35">
        <f t="shared" si="11"/>
        <v>2.3095517591290058</v>
      </c>
      <c r="AM282" s="35"/>
      <c r="AN282" s="35"/>
      <c r="AO282" s="24">
        <v>99.991666666666674</v>
      </c>
      <c r="AP282" s="28"/>
      <c r="AQ282" s="28">
        <v>1</v>
      </c>
      <c r="AR282" s="28">
        <v>3</v>
      </c>
      <c r="AS282" s="28">
        <v>25000</v>
      </c>
      <c r="AT282" s="25">
        <v>10</v>
      </c>
      <c r="AU282" s="25" t="s">
        <v>2056</v>
      </c>
      <c r="AV282" s="25" t="s">
        <v>2058</v>
      </c>
      <c r="AW282" s="44">
        <v>2010</v>
      </c>
      <c r="AX282" s="25" t="s">
        <v>751</v>
      </c>
      <c r="AY282" s="25" t="s">
        <v>2057</v>
      </c>
      <c r="AZ282" s="25" t="s">
        <v>751</v>
      </c>
      <c r="BA282" s="25" t="s">
        <v>2066</v>
      </c>
      <c r="BB282" s="25" t="s">
        <v>2055</v>
      </c>
      <c r="BC282" s="25" t="s">
        <v>751</v>
      </c>
      <c r="BD282" s="25" t="s">
        <v>2059</v>
      </c>
      <c r="BE282" s="44" t="s">
        <v>2060</v>
      </c>
      <c r="BF282" s="44">
        <v>2</v>
      </c>
      <c r="BG282" s="62">
        <v>3</v>
      </c>
      <c r="BH282" s="25" t="s">
        <v>2000</v>
      </c>
      <c r="BI282" s="75" t="s">
        <v>3974</v>
      </c>
      <c r="BJ282" s="75" t="s">
        <v>3975</v>
      </c>
      <c r="BK282" s="75" t="s">
        <v>3976</v>
      </c>
      <c r="BL282" s="213"/>
      <c r="BM282" s="15"/>
      <c r="BN282" s="15"/>
      <c r="BO282" s="15"/>
      <c r="BP282" s="15"/>
      <c r="BQ282" s="15"/>
      <c r="BR282" s="15"/>
    </row>
    <row r="283" spans="1:70" ht="15" customHeight="1" x14ac:dyDescent="0.25">
      <c r="A283" s="25">
        <v>251</v>
      </c>
      <c r="B283" s="26"/>
      <c r="C283" s="190" t="s">
        <v>428</v>
      </c>
      <c r="D283" s="201">
        <v>0</v>
      </c>
      <c r="E283" s="57" t="s">
        <v>2005</v>
      </c>
      <c r="F283" s="57" t="s">
        <v>5</v>
      </c>
      <c r="G283" s="25" t="s">
        <v>412</v>
      </c>
      <c r="H283" s="227">
        <v>1</v>
      </c>
      <c r="I283" s="44" t="s">
        <v>3681</v>
      </c>
      <c r="J283" s="25"/>
      <c r="K283" s="25">
        <v>3</v>
      </c>
      <c r="L283" s="25">
        <v>3</v>
      </c>
      <c r="M283" s="25">
        <v>24</v>
      </c>
      <c r="N283" s="25">
        <v>24</v>
      </c>
      <c r="O283" s="25" t="s">
        <v>536</v>
      </c>
      <c r="P283" s="25" t="s">
        <v>19</v>
      </c>
      <c r="Q283" s="25" t="s">
        <v>320</v>
      </c>
      <c r="R283" s="25" t="s">
        <v>2067</v>
      </c>
      <c r="S283" s="25">
        <v>3</v>
      </c>
      <c r="T283" s="25" t="s">
        <v>2033</v>
      </c>
      <c r="U283" s="25" t="s">
        <v>2</v>
      </c>
      <c r="V283" s="25">
        <v>4</v>
      </c>
      <c r="W283" s="25" t="s">
        <v>2034</v>
      </c>
      <c r="X283" s="25">
        <v>1</v>
      </c>
      <c r="Y283" s="25"/>
      <c r="Z283" s="25"/>
      <c r="AA283" s="25">
        <v>4.7</v>
      </c>
      <c r="AB283" s="25"/>
      <c r="AC283" s="25"/>
      <c r="AD283" s="25" t="s">
        <v>2053</v>
      </c>
      <c r="AE283" s="22"/>
      <c r="AF283" s="22"/>
      <c r="AG283" s="22">
        <f t="shared" si="9"/>
        <v>5.0235436286357196</v>
      </c>
      <c r="AH283" s="22"/>
      <c r="AI283" s="22"/>
      <c r="AJ283" s="35"/>
      <c r="AK283" s="35"/>
      <c r="AL283" s="35">
        <f t="shared" si="11"/>
        <v>2.52439378323403</v>
      </c>
      <c r="AM283" s="35"/>
      <c r="AN283" s="35"/>
      <c r="AO283" s="24">
        <v>99.991666666666674</v>
      </c>
      <c r="AP283" s="28"/>
      <c r="AQ283" s="28">
        <v>1</v>
      </c>
      <c r="AR283" s="28">
        <v>3</v>
      </c>
      <c r="AS283" s="28">
        <v>35000</v>
      </c>
      <c r="AT283" s="25">
        <v>10</v>
      </c>
      <c r="AU283" s="25" t="s">
        <v>2056</v>
      </c>
      <c r="AV283" s="25" t="s">
        <v>2058</v>
      </c>
      <c r="AW283" s="44">
        <v>2010</v>
      </c>
      <c r="AX283" s="25" t="s">
        <v>751</v>
      </c>
      <c r="AY283" s="25" t="s">
        <v>2057</v>
      </c>
      <c r="AZ283" s="25" t="s">
        <v>751</v>
      </c>
      <c r="BA283" s="25" t="s">
        <v>2068</v>
      </c>
      <c r="BB283" s="25" t="s">
        <v>2055</v>
      </c>
      <c r="BC283" s="44" t="s">
        <v>751</v>
      </c>
      <c r="BD283" s="25" t="s">
        <v>2059</v>
      </c>
      <c r="BE283" s="44" t="s">
        <v>2060</v>
      </c>
      <c r="BF283" s="44">
        <v>2</v>
      </c>
      <c r="BG283" s="62">
        <v>3</v>
      </c>
      <c r="BH283" s="25" t="s">
        <v>2000</v>
      </c>
      <c r="BI283" s="75" t="s">
        <v>3974</v>
      </c>
      <c r="BJ283" s="75" t="s">
        <v>3975</v>
      </c>
      <c r="BK283" s="75" t="s">
        <v>3976</v>
      </c>
      <c r="BL283" s="221"/>
    </row>
    <row r="284" spans="1:70" ht="15" customHeight="1" x14ac:dyDescent="0.25">
      <c r="A284" s="25">
        <v>252</v>
      </c>
      <c r="B284" s="26"/>
      <c r="C284" s="190" t="s">
        <v>428</v>
      </c>
      <c r="D284" s="201">
        <v>0</v>
      </c>
      <c r="E284" s="57" t="s">
        <v>2005</v>
      </c>
      <c r="F284" s="57" t="s">
        <v>5</v>
      </c>
      <c r="G284" s="25" t="s">
        <v>412</v>
      </c>
      <c r="H284" s="227">
        <v>1</v>
      </c>
      <c r="I284" s="44" t="s">
        <v>3681</v>
      </c>
      <c r="J284" s="25"/>
      <c r="K284" s="25">
        <v>3</v>
      </c>
      <c r="L284" s="25">
        <v>3</v>
      </c>
      <c r="M284" s="25">
        <v>24</v>
      </c>
      <c r="N284" s="25">
        <v>24</v>
      </c>
      <c r="O284" s="25" t="s">
        <v>536</v>
      </c>
      <c r="P284" s="25" t="s">
        <v>19</v>
      </c>
      <c r="Q284" s="25" t="s">
        <v>320</v>
      </c>
      <c r="R284" s="25" t="s">
        <v>2069</v>
      </c>
      <c r="S284" s="25">
        <v>3</v>
      </c>
      <c r="T284" s="25" t="s">
        <v>2033</v>
      </c>
      <c r="U284" s="25" t="s">
        <v>2</v>
      </c>
      <c r="V284" s="25">
        <v>4</v>
      </c>
      <c r="W284" s="25" t="s">
        <v>2034</v>
      </c>
      <c r="X284" s="25">
        <v>1</v>
      </c>
      <c r="Y284" s="25"/>
      <c r="Z284" s="25"/>
      <c r="AA284" s="25">
        <v>5</v>
      </c>
      <c r="AB284" s="25"/>
      <c r="AC284" s="25"/>
      <c r="AD284" s="25" t="s">
        <v>2053</v>
      </c>
      <c r="AE284" s="22"/>
      <c r="AF284" s="22"/>
      <c r="AG284" s="22">
        <f t="shared" si="9"/>
        <v>5.344195349612467</v>
      </c>
      <c r="AH284" s="22"/>
      <c r="AI284" s="22"/>
      <c r="AJ284" s="35"/>
      <c r="AK284" s="35"/>
      <c r="AL284" s="35">
        <f t="shared" si="11"/>
        <v>2.6855253013127975</v>
      </c>
      <c r="AM284" s="35"/>
      <c r="AN284" s="35"/>
      <c r="AO284" s="24">
        <v>99.991666666666674</v>
      </c>
      <c r="AP284" s="28"/>
      <c r="AQ284" s="28">
        <v>1</v>
      </c>
      <c r="AR284" s="28">
        <v>3</v>
      </c>
      <c r="AS284" s="28">
        <v>45000</v>
      </c>
      <c r="AT284" s="25">
        <v>10</v>
      </c>
      <c r="AU284" s="25" t="s">
        <v>2056</v>
      </c>
      <c r="AV284" s="25" t="s">
        <v>2058</v>
      </c>
      <c r="AW284" s="44">
        <v>2010</v>
      </c>
      <c r="AX284" s="25" t="s">
        <v>751</v>
      </c>
      <c r="AY284" s="25" t="s">
        <v>2057</v>
      </c>
      <c r="AZ284" s="25" t="s">
        <v>751</v>
      </c>
      <c r="BA284" s="25" t="s">
        <v>2070</v>
      </c>
      <c r="BB284" s="25" t="s">
        <v>2055</v>
      </c>
      <c r="BC284" s="25" t="s">
        <v>751</v>
      </c>
      <c r="BD284" s="25" t="s">
        <v>2059</v>
      </c>
      <c r="BE284" s="44" t="s">
        <v>2060</v>
      </c>
      <c r="BF284" s="44">
        <v>2</v>
      </c>
      <c r="BG284" s="62">
        <v>3</v>
      </c>
      <c r="BH284" s="25" t="s">
        <v>2000</v>
      </c>
      <c r="BI284" s="75" t="s">
        <v>3974</v>
      </c>
      <c r="BJ284" s="75" t="s">
        <v>3975</v>
      </c>
      <c r="BK284" s="75" t="s">
        <v>3976</v>
      </c>
      <c r="BL284" s="221"/>
    </row>
    <row r="285" spans="1:70" ht="15" customHeight="1" x14ac:dyDescent="0.25">
      <c r="A285" s="25">
        <v>253</v>
      </c>
      <c r="B285" s="21">
        <v>105</v>
      </c>
      <c r="C285" s="190" t="s">
        <v>23</v>
      </c>
      <c r="D285" s="201">
        <v>0</v>
      </c>
      <c r="E285" s="57" t="s">
        <v>656</v>
      </c>
      <c r="F285" s="57" t="s">
        <v>289</v>
      </c>
      <c r="G285" s="25"/>
      <c r="H285" s="104">
        <v>0</v>
      </c>
      <c r="I285" s="25" t="s">
        <v>618</v>
      </c>
      <c r="J285" s="25"/>
      <c r="K285" s="25">
        <v>1</v>
      </c>
      <c r="L285" s="25">
        <v>2</v>
      </c>
      <c r="M285" s="25"/>
      <c r="N285" s="25"/>
      <c r="O285" s="25"/>
      <c r="P285" s="25"/>
      <c r="Q285" s="25"/>
      <c r="R285" s="25"/>
      <c r="S285" s="25"/>
      <c r="T285" s="25"/>
      <c r="U285" s="25"/>
      <c r="V285" s="25"/>
      <c r="W285" s="25"/>
      <c r="X285" s="25"/>
      <c r="Y285" s="25"/>
      <c r="Z285" s="83"/>
      <c r="AA285" s="83"/>
      <c r="AB285" s="83"/>
      <c r="AC285" s="83"/>
      <c r="AD285" s="25"/>
      <c r="AE285" s="22"/>
      <c r="AF285" s="22"/>
      <c r="AG285" s="22"/>
      <c r="AH285" s="22"/>
      <c r="AI285" s="22"/>
      <c r="AJ285" s="35"/>
      <c r="AK285" s="35"/>
      <c r="AL285" s="35"/>
      <c r="AM285" s="35"/>
      <c r="AN285" s="35"/>
      <c r="AO285" s="48"/>
      <c r="AP285" s="27"/>
      <c r="AQ285" s="27">
        <v>1</v>
      </c>
      <c r="AR285" s="28"/>
      <c r="AS285" s="28" t="s">
        <v>751</v>
      </c>
      <c r="AT285" s="25"/>
      <c r="AU285" s="25"/>
      <c r="AV285" s="25"/>
      <c r="AW285" s="25"/>
      <c r="AX285" s="25"/>
      <c r="AY285" s="25"/>
      <c r="AZ285" s="25"/>
      <c r="BA285" s="25"/>
      <c r="BB285" s="25"/>
      <c r="BC285" s="25"/>
      <c r="BD285" s="25"/>
      <c r="BE285" s="25"/>
      <c r="BF285" s="25"/>
      <c r="BG285" s="25" t="s">
        <v>2000</v>
      </c>
      <c r="BH285" s="25" t="s">
        <v>2000</v>
      </c>
      <c r="BI285" s="75" t="s">
        <v>2000</v>
      </c>
      <c r="BJ285" s="75" t="s">
        <v>2000</v>
      </c>
      <c r="BK285" s="75" t="s">
        <v>2000</v>
      </c>
      <c r="BL285" s="221"/>
      <c r="BM285" s="238"/>
      <c r="BN285" s="238"/>
      <c r="BO285" s="238"/>
      <c r="BP285" s="238"/>
      <c r="BQ285" s="238"/>
      <c r="BR285" s="238"/>
    </row>
    <row r="286" spans="1:70" ht="15" customHeight="1" x14ac:dyDescent="0.25">
      <c r="A286" s="25">
        <v>760</v>
      </c>
      <c r="B286" s="237"/>
      <c r="C286" s="190"/>
      <c r="D286" s="200">
        <v>0</v>
      </c>
      <c r="E286" s="197" t="s">
        <v>3477</v>
      </c>
      <c r="F286" s="57" t="s">
        <v>5</v>
      </c>
      <c r="G286" s="25" t="s">
        <v>3478</v>
      </c>
      <c r="H286" s="104">
        <v>1</v>
      </c>
      <c r="I286" s="25">
        <v>1</v>
      </c>
      <c r="J286" s="25" t="s">
        <v>3479</v>
      </c>
      <c r="K286" s="25">
        <v>1</v>
      </c>
      <c r="L286" s="25">
        <v>1</v>
      </c>
      <c r="M286" s="25">
        <v>19</v>
      </c>
      <c r="N286" s="25" t="s">
        <v>2960</v>
      </c>
      <c r="O286" s="25" t="s">
        <v>3480</v>
      </c>
      <c r="P286" s="25" t="s">
        <v>3011</v>
      </c>
      <c r="Q286" s="25" t="s">
        <v>3469</v>
      </c>
      <c r="R286" s="25" t="s">
        <v>3470</v>
      </c>
      <c r="S286" s="25">
        <v>4</v>
      </c>
      <c r="T286" s="25" t="s">
        <v>3380</v>
      </c>
      <c r="U286" s="25" t="s">
        <v>10</v>
      </c>
      <c r="V286" s="25">
        <v>8</v>
      </c>
      <c r="W286" s="25"/>
      <c r="X286" s="25">
        <v>2</v>
      </c>
      <c r="Y286" s="25"/>
      <c r="Z286" s="25"/>
      <c r="AA286" s="25">
        <v>4500000</v>
      </c>
      <c r="AB286" s="25"/>
      <c r="AC286" s="25"/>
      <c r="AD286" s="25" t="s">
        <v>3485</v>
      </c>
      <c r="AE286" s="22"/>
      <c r="AF286" s="22"/>
      <c r="AG286" s="22">
        <f>((AA286*(108.57/$AO286))/$AQ286)*(0.830367/$AP286)</f>
        <v>6770525.2832031194</v>
      </c>
      <c r="AH286" s="22"/>
      <c r="AI286" s="22"/>
      <c r="AJ286" s="35"/>
      <c r="AK286" s="35"/>
      <c r="AL286" s="35">
        <f>AG286/AS286</f>
        <v>677.05252832031192</v>
      </c>
      <c r="AM286" s="35"/>
      <c r="AN286" s="35"/>
      <c r="AO286" s="24">
        <v>59.9197604891108</v>
      </c>
      <c r="AP286" s="24">
        <v>1</v>
      </c>
      <c r="AQ286" s="24">
        <v>1</v>
      </c>
      <c r="AR286" s="24">
        <v>1</v>
      </c>
      <c r="AS286" s="24">
        <v>10000</v>
      </c>
      <c r="AT286" s="25">
        <v>1</v>
      </c>
      <c r="AU286" s="25" t="s">
        <v>3474</v>
      </c>
      <c r="AV286" s="25"/>
      <c r="AW286" s="25" t="s">
        <v>3484</v>
      </c>
      <c r="AX286" s="25" t="s">
        <v>3</v>
      </c>
      <c r="AY286" s="25"/>
      <c r="AZ286" s="25" t="s">
        <v>3</v>
      </c>
      <c r="BA286" s="25"/>
      <c r="BB286" s="25" t="s">
        <v>3482</v>
      </c>
      <c r="BC286" s="25" t="s">
        <v>3483</v>
      </c>
      <c r="BD286" s="25"/>
      <c r="BE286" s="25"/>
      <c r="BF286" s="25">
        <v>3</v>
      </c>
      <c r="BG286" s="62">
        <v>3</v>
      </c>
      <c r="BH286" s="25" t="s">
        <v>2000</v>
      </c>
      <c r="BI286" s="74">
        <v>0</v>
      </c>
      <c r="BJ286" s="75" t="s">
        <v>2000</v>
      </c>
      <c r="BK286" s="75" t="s">
        <v>4097</v>
      </c>
    </row>
    <row r="287" spans="1:70" ht="15" customHeight="1" x14ac:dyDescent="0.25">
      <c r="A287" s="25">
        <v>254</v>
      </c>
      <c r="B287" s="21">
        <v>106</v>
      </c>
      <c r="C287" s="86" t="s">
        <v>170</v>
      </c>
      <c r="D287" s="201">
        <v>0</v>
      </c>
      <c r="E287" s="64" t="s">
        <v>1195</v>
      </c>
      <c r="F287" s="64" t="s">
        <v>151</v>
      </c>
      <c r="G287" s="25"/>
      <c r="H287" s="104">
        <v>0</v>
      </c>
      <c r="I287" s="25" t="s">
        <v>1194</v>
      </c>
      <c r="J287" s="71"/>
      <c r="K287" s="25"/>
      <c r="L287" s="25"/>
      <c r="M287" s="25"/>
      <c r="N287" s="71"/>
      <c r="O287" s="71"/>
      <c r="P287" s="71"/>
      <c r="Q287" s="25"/>
      <c r="R287" s="25"/>
      <c r="S287" s="25"/>
      <c r="T287" s="25"/>
      <c r="U287" s="25"/>
      <c r="V287" s="25"/>
      <c r="W287" s="25"/>
      <c r="X287" s="25"/>
      <c r="Y287" s="83"/>
      <c r="Z287" s="83"/>
      <c r="AA287" s="83"/>
      <c r="AB287" s="83"/>
      <c r="AC287" s="83"/>
      <c r="AD287" s="25"/>
      <c r="AE287" s="22"/>
      <c r="AF287" s="22"/>
      <c r="AG287" s="22"/>
      <c r="AH287" s="22"/>
      <c r="AI287" s="22"/>
      <c r="AJ287" s="109"/>
      <c r="AK287" s="109"/>
      <c r="AL287" s="109"/>
      <c r="AM287" s="109"/>
      <c r="AN287" s="109"/>
      <c r="AO287" s="48"/>
      <c r="AP287" s="27"/>
      <c r="AQ287" s="28">
        <v>1</v>
      </c>
      <c r="AR287" s="28"/>
      <c r="AS287" s="28" t="s">
        <v>751</v>
      </c>
      <c r="AT287" s="25"/>
      <c r="AU287" s="25"/>
      <c r="AV287" s="25"/>
      <c r="AW287" s="25"/>
      <c r="AX287" s="25"/>
      <c r="AY287" s="25"/>
      <c r="AZ287" s="25"/>
      <c r="BA287" s="25"/>
      <c r="BB287" s="25"/>
      <c r="BC287" s="25"/>
      <c r="BD287" s="25"/>
      <c r="BE287" s="25"/>
      <c r="BF287" s="25"/>
      <c r="BG287" s="25" t="s">
        <v>2000</v>
      </c>
      <c r="BH287" s="25" t="s">
        <v>2000</v>
      </c>
      <c r="BI287" s="75" t="s">
        <v>2000</v>
      </c>
      <c r="BJ287" s="75" t="s">
        <v>2000</v>
      </c>
      <c r="BK287" s="75" t="s">
        <v>2000</v>
      </c>
      <c r="BL287" s="221"/>
      <c r="BM287" s="52"/>
      <c r="BN287" s="52"/>
      <c r="BO287" s="52"/>
      <c r="BP287" s="52"/>
      <c r="BQ287" s="52"/>
      <c r="BR287" s="52"/>
    </row>
    <row r="288" spans="1:70" ht="15" customHeight="1" x14ac:dyDescent="0.25">
      <c r="A288" s="25">
        <v>255</v>
      </c>
      <c r="B288" s="21">
        <v>107</v>
      </c>
      <c r="C288" s="190" t="s">
        <v>168</v>
      </c>
      <c r="D288" s="201">
        <v>0</v>
      </c>
      <c r="E288" s="57" t="s">
        <v>1211</v>
      </c>
      <c r="F288" s="64" t="s">
        <v>151</v>
      </c>
      <c r="G288" s="25"/>
      <c r="H288" s="104">
        <v>0</v>
      </c>
      <c r="I288" s="25" t="s">
        <v>1212</v>
      </c>
      <c r="J288" s="25"/>
      <c r="K288" s="25"/>
      <c r="L288" s="25"/>
      <c r="M288" s="25"/>
      <c r="N288" s="25"/>
      <c r="O288" s="25"/>
      <c r="P288" s="25"/>
      <c r="Q288" s="25"/>
      <c r="R288" s="25"/>
      <c r="S288" s="25"/>
      <c r="T288" s="25"/>
      <c r="U288" s="25"/>
      <c r="V288" s="25"/>
      <c r="W288" s="25"/>
      <c r="X288" s="25"/>
      <c r="Y288" s="104"/>
      <c r="Z288" s="83"/>
      <c r="AA288" s="83"/>
      <c r="AB288" s="83"/>
      <c r="AC288" s="83"/>
      <c r="AD288" s="25"/>
      <c r="AE288" s="22"/>
      <c r="AF288" s="22"/>
      <c r="AG288" s="22"/>
      <c r="AH288" s="22"/>
      <c r="AI288" s="22"/>
      <c r="AJ288" s="35"/>
      <c r="AK288" s="35"/>
      <c r="AL288" s="35"/>
      <c r="AM288" s="35"/>
      <c r="AN288" s="35"/>
      <c r="AO288" s="48"/>
      <c r="AP288" s="27"/>
      <c r="AQ288" s="28">
        <v>1</v>
      </c>
      <c r="AR288" s="28"/>
      <c r="AS288" s="28" t="s">
        <v>751</v>
      </c>
      <c r="AT288" s="25"/>
      <c r="AU288" s="25"/>
      <c r="AV288" s="25"/>
      <c r="AW288" s="25"/>
      <c r="AX288" s="25"/>
      <c r="AY288" s="25"/>
      <c r="AZ288" s="25"/>
      <c r="BA288" s="25"/>
      <c r="BB288" s="25"/>
      <c r="BC288" s="25"/>
      <c r="BD288" s="25"/>
      <c r="BE288" s="25"/>
      <c r="BF288" s="25"/>
      <c r="BG288" s="25" t="s">
        <v>2000</v>
      </c>
      <c r="BH288" s="25" t="s">
        <v>2000</v>
      </c>
      <c r="BI288" s="75" t="s">
        <v>2000</v>
      </c>
      <c r="BJ288" s="75" t="s">
        <v>2000</v>
      </c>
      <c r="BK288" s="75" t="s">
        <v>2000</v>
      </c>
      <c r="BL288" s="238"/>
      <c r="BM288" s="52"/>
      <c r="BN288" s="52"/>
      <c r="BO288" s="52"/>
      <c r="BP288" s="52"/>
      <c r="BQ288" s="52"/>
      <c r="BR288" s="52"/>
    </row>
    <row r="289" spans="1:70" ht="15" customHeight="1" x14ac:dyDescent="0.25">
      <c r="A289" s="25">
        <v>256</v>
      </c>
      <c r="B289" s="21">
        <v>108</v>
      </c>
      <c r="C289" s="194" t="s">
        <v>182</v>
      </c>
      <c r="D289" s="201">
        <v>0</v>
      </c>
      <c r="E289" s="57" t="s">
        <v>1217</v>
      </c>
      <c r="F289" s="64" t="s">
        <v>151</v>
      </c>
      <c r="G289" s="25"/>
      <c r="H289" s="104">
        <v>0</v>
      </c>
      <c r="I289" s="25" t="s">
        <v>1218</v>
      </c>
      <c r="J289" s="25"/>
      <c r="K289" s="25"/>
      <c r="L289" s="25"/>
      <c r="M289" s="25"/>
      <c r="N289" s="25"/>
      <c r="O289" s="25"/>
      <c r="P289" s="25"/>
      <c r="Q289" s="25"/>
      <c r="R289" s="25"/>
      <c r="S289" s="25"/>
      <c r="T289" s="25"/>
      <c r="U289" s="25"/>
      <c r="V289" s="25"/>
      <c r="W289" s="25"/>
      <c r="X289" s="25"/>
      <c r="Y289" s="104"/>
      <c r="Z289" s="83"/>
      <c r="AA289" s="83"/>
      <c r="AB289" s="83"/>
      <c r="AC289" s="83"/>
      <c r="AD289" s="25"/>
      <c r="AE289" s="22"/>
      <c r="AF289" s="22"/>
      <c r="AG289" s="22"/>
      <c r="AH289" s="22"/>
      <c r="AI289" s="22"/>
      <c r="AJ289" s="35"/>
      <c r="AK289" s="35"/>
      <c r="AL289" s="35"/>
      <c r="AM289" s="35"/>
      <c r="AN289" s="35"/>
      <c r="AO289" s="48"/>
      <c r="AP289" s="27"/>
      <c r="AQ289" s="28">
        <v>1</v>
      </c>
      <c r="AR289" s="28"/>
      <c r="AS289" s="28" t="s">
        <v>751</v>
      </c>
      <c r="AT289" s="25"/>
      <c r="AU289" s="25"/>
      <c r="AV289" s="25"/>
      <c r="AW289" s="25"/>
      <c r="AX289" s="25"/>
      <c r="AY289" s="25"/>
      <c r="AZ289" s="25"/>
      <c r="BA289" s="25"/>
      <c r="BB289" s="25"/>
      <c r="BC289" s="25"/>
      <c r="BD289" s="25"/>
      <c r="BE289" s="25" t="s">
        <v>1219</v>
      </c>
      <c r="BF289" s="25"/>
      <c r="BG289" s="25" t="s">
        <v>2000</v>
      </c>
      <c r="BH289" s="25" t="s">
        <v>2000</v>
      </c>
      <c r="BI289" s="75" t="s">
        <v>2000</v>
      </c>
      <c r="BJ289" s="75" t="s">
        <v>2000</v>
      </c>
      <c r="BK289" s="75" t="s">
        <v>2000</v>
      </c>
      <c r="BL289" s="221"/>
      <c r="BM289" s="52"/>
      <c r="BN289" s="52"/>
      <c r="BO289" s="52"/>
      <c r="BP289" s="52"/>
      <c r="BQ289" s="52"/>
      <c r="BR289" s="52"/>
    </row>
    <row r="290" spans="1:70" ht="15" customHeight="1" x14ac:dyDescent="0.25">
      <c r="A290" s="25">
        <v>773</v>
      </c>
      <c r="B290" s="237"/>
      <c r="C290" s="190"/>
      <c r="D290" s="200">
        <v>0</v>
      </c>
      <c r="E290" s="57" t="s">
        <v>3558</v>
      </c>
      <c r="F290" s="57" t="s">
        <v>289</v>
      </c>
      <c r="G290" s="25"/>
      <c r="H290" s="104">
        <v>1</v>
      </c>
      <c r="I290" s="25">
        <v>1</v>
      </c>
      <c r="J290" s="25"/>
      <c r="K290" s="25">
        <v>3</v>
      </c>
      <c r="L290" s="25">
        <v>3</v>
      </c>
      <c r="M290" s="25">
        <v>24</v>
      </c>
      <c r="N290" s="25">
        <v>24</v>
      </c>
      <c r="O290" s="25" t="s">
        <v>536</v>
      </c>
      <c r="P290" s="25" t="s">
        <v>19</v>
      </c>
      <c r="Q290" s="25" t="s">
        <v>3564</v>
      </c>
      <c r="R290" s="25"/>
      <c r="S290" s="25" t="s">
        <v>3862</v>
      </c>
      <c r="T290" s="25" t="s">
        <v>155</v>
      </c>
      <c r="U290" s="25" t="s">
        <v>10</v>
      </c>
      <c r="V290" s="25">
        <v>8</v>
      </c>
      <c r="W290" s="25"/>
      <c r="X290" s="25">
        <v>1</v>
      </c>
      <c r="Y290" s="25"/>
      <c r="Z290" s="25"/>
      <c r="AA290" s="25">
        <v>21.34</v>
      </c>
      <c r="AB290" s="25">
        <v>10</v>
      </c>
      <c r="AC290" s="25"/>
      <c r="AD290" s="25" t="s">
        <v>3560</v>
      </c>
      <c r="AE290" s="22"/>
      <c r="AF290" s="22"/>
      <c r="AG290" s="22">
        <f>(AA290*(106.875/AO290))/$AQ290</f>
        <v>25.051304347826083</v>
      </c>
      <c r="AH290" s="22">
        <f>(AB290*(106.875/AO290))/$AQ290</f>
        <v>11.739130434782608</v>
      </c>
      <c r="AI290" s="22"/>
      <c r="AJ290" s="35"/>
      <c r="AK290" s="35"/>
      <c r="AL290" s="35">
        <f>AG290/1.99</f>
        <v>12.588595149661348</v>
      </c>
      <c r="AM290" s="35">
        <f>AH290/1.99</f>
        <v>5.8990605199912602</v>
      </c>
      <c r="AN290" s="35"/>
      <c r="AO290" s="24">
        <v>91.041666666666671</v>
      </c>
      <c r="AP290" s="24"/>
      <c r="AQ290" s="24">
        <v>1</v>
      </c>
      <c r="AR290" s="24">
        <v>3</v>
      </c>
      <c r="AS290" s="24"/>
      <c r="AT290" s="25">
        <v>10</v>
      </c>
      <c r="AU290" s="25" t="s">
        <v>3561</v>
      </c>
      <c r="AV290" s="25" t="s">
        <v>3562</v>
      </c>
      <c r="AW290" s="25">
        <v>2004</v>
      </c>
      <c r="AX290" s="25" t="s">
        <v>751</v>
      </c>
      <c r="AY290" s="25"/>
      <c r="AZ290" s="25" t="s">
        <v>751</v>
      </c>
      <c r="BA290" s="25"/>
      <c r="BB290" s="25" t="s">
        <v>673</v>
      </c>
      <c r="BC290" s="25">
        <v>291</v>
      </c>
      <c r="BD290" s="25" t="s">
        <v>3559</v>
      </c>
      <c r="BE290" s="25" t="s">
        <v>3563</v>
      </c>
      <c r="BF290" s="25">
        <v>3</v>
      </c>
      <c r="BG290" s="62">
        <v>2</v>
      </c>
      <c r="BH290" s="25" t="s">
        <v>2000</v>
      </c>
      <c r="BI290" s="74">
        <v>0</v>
      </c>
      <c r="BJ290" s="75" t="s">
        <v>2000</v>
      </c>
      <c r="BK290" s="75" t="s">
        <v>3563</v>
      </c>
      <c r="BM290" s="238"/>
      <c r="BN290" s="238"/>
      <c r="BO290" s="238"/>
      <c r="BP290" s="238"/>
      <c r="BQ290" s="238"/>
      <c r="BR290" s="238"/>
    </row>
    <row r="291" spans="1:70" ht="15" customHeight="1" x14ac:dyDescent="0.25">
      <c r="A291" s="25">
        <v>257</v>
      </c>
      <c r="B291" s="21">
        <v>109</v>
      </c>
      <c r="C291" s="190" t="s">
        <v>23</v>
      </c>
      <c r="D291" s="201">
        <v>0</v>
      </c>
      <c r="E291" s="57" t="s">
        <v>657</v>
      </c>
      <c r="F291" s="57" t="s">
        <v>289</v>
      </c>
      <c r="G291" s="25"/>
      <c r="H291" s="104">
        <v>0</v>
      </c>
      <c r="I291" s="25" t="s">
        <v>618</v>
      </c>
      <c r="J291" s="25"/>
      <c r="K291" s="25">
        <v>1</v>
      </c>
      <c r="L291" s="25">
        <v>2</v>
      </c>
      <c r="M291" s="25"/>
      <c r="N291" s="25"/>
      <c r="O291" s="25"/>
      <c r="P291" s="25"/>
      <c r="Q291" s="25"/>
      <c r="R291" s="25"/>
      <c r="S291" s="25"/>
      <c r="T291" s="25"/>
      <c r="U291" s="25"/>
      <c r="V291" s="25"/>
      <c r="W291" s="25"/>
      <c r="X291" s="25"/>
      <c r="Y291" s="25"/>
      <c r="Z291" s="83"/>
      <c r="AA291" s="83"/>
      <c r="AB291" s="83"/>
      <c r="AC291" s="83"/>
      <c r="AD291" s="25"/>
      <c r="AE291" s="22"/>
      <c r="AF291" s="22"/>
      <c r="AG291" s="22"/>
      <c r="AH291" s="22"/>
      <c r="AI291" s="22"/>
      <c r="AJ291" s="35"/>
      <c r="AK291" s="35"/>
      <c r="AL291" s="35"/>
      <c r="AM291" s="35"/>
      <c r="AN291" s="35"/>
      <c r="AO291" s="48"/>
      <c r="AP291" s="27"/>
      <c r="AQ291" s="27">
        <v>1</v>
      </c>
      <c r="AR291" s="28"/>
      <c r="AS291" s="28" t="s">
        <v>751</v>
      </c>
      <c r="AT291" s="25"/>
      <c r="AU291" s="25"/>
      <c r="AV291" s="25"/>
      <c r="AW291" s="25"/>
      <c r="AX291" s="25"/>
      <c r="AY291" s="25"/>
      <c r="AZ291" s="25"/>
      <c r="BA291" s="25"/>
      <c r="BB291" s="25"/>
      <c r="BC291" s="25"/>
      <c r="BD291" s="25"/>
      <c r="BE291" s="25"/>
      <c r="BF291" s="25"/>
      <c r="BG291" s="25" t="s">
        <v>2000</v>
      </c>
      <c r="BH291" s="25" t="s">
        <v>2000</v>
      </c>
      <c r="BI291" s="75" t="s">
        <v>2000</v>
      </c>
      <c r="BJ291" s="75" t="s">
        <v>2000</v>
      </c>
      <c r="BK291" s="75" t="s">
        <v>2000</v>
      </c>
      <c r="BL291" s="221"/>
      <c r="BM291" s="49"/>
      <c r="BN291" s="49"/>
      <c r="BO291" s="49"/>
      <c r="BP291" s="49"/>
      <c r="BQ291" s="49"/>
      <c r="BR291" s="49"/>
    </row>
    <row r="292" spans="1:70" ht="15" customHeight="1" x14ac:dyDescent="0.25">
      <c r="A292" s="25">
        <v>783</v>
      </c>
      <c r="B292" s="220"/>
      <c r="C292" s="190"/>
      <c r="D292" s="201">
        <v>0</v>
      </c>
      <c r="E292" s="57" t="s">
        <v>3597</v>
      </c>
      <c r="F292" s="57" t="s">
        <v>289</v>
      </c>
      <c r="G292" s="25"/>
      <c r="H292" s="104">
        <v>1</v>
      </c>
      <c r="I292" s="25">
        <v>1</v>
      </c>
      <c r="J292" s="25"/>
      <c r="K292" s="25">
        <v>3</v>
      </c>
      <c r="L292" s="25">
        <v>3</v>
      </c>
      <c r="M292" s="25">
        <v>18</v>
      </c>
      <c r="N292" s="25" t="s">
        <v>2960</v>
      </c>
      <c r="O292" s="25" t="s">
        <v>3603</v>
      </c>
      <c r="P292" s="25" t="s">
        <v>19</v>
      </c>
      <c r="Q292" s="25" t="s">
        <v>544</v>
      </c>
      <c r="R292" s="25"/>
      <c r="S292" s="25">
        <v>2</v>
      </c>
      <c r="T292" s="25" t="s">
        <v>537</v>
      </c>
      <c r="U292" s="25" t="s">
        <v>2</v>
      </c>
      <c r="V292" s="25">
        <v>7</v>
      </c>
      <c r="W292" s="25" t="s">
        <v>3601</v>
      </c>
      <c r="X292" s="25">
        <v>1</v>
      </c>
      <c r="Y292" s="25">
        <v>75</v>
      </c>
      <c r="Z292" s="25"/>
      <c r="AA292" s="25"/>
      <c r="AB292" s="25"/>
      <c r="AC292" s="25"/>
      <c r="AD292" s="25" t="s">
        <v>3607</v>
      </c>
      <c r="AE292" s="22">
        <f t="shared" ref="AE292:AE313" si="12">(Y292*(106.875/AO292))/$AQ292</f>
        <v>75.845686800189242</v>
      </c>
      <c r="AF292" s="22"/>
      <c r="AG292" s="22"/>
      <c r="AH292" s="22"/>
      <c r="AI292" s="22"/>
      <c r="AJ292" s="35">
        <f t="shared" ref="AJ292:AJ297" si="13">(AE292)</f>
        <v>75.845686800189242</v>
      </c>
      <c r="AK292" s="35"/>
      <c r="AL292" s="35"/>
      <c r="AM292" s="35"/>
      <c r="AN292" s="35"/>
      <c r="AO292" s="24">
        <v>105.68333333333334</v>
      </c>
      <c r="AP292" s="24"/>
      <c r="AQ292" s="24">
        <v>1</v>
      </c>
      <c r="AR292" s="24">
        <v>3</v>
      </c>
      <c r="AS292" s="24">
        <v>1</v>
      </c>
      <c r="AT292" s="25">
        <v>12</v>
      </c>
      <c r="AU292" s="25" t="s">
        <v>3600</v>
      </c>
      <c r="AV292" s="25" t="s">
        <v>3599</v>
      </c>
      <c r="AW292" s="25">
        <v>2013</v>
      </c>
      <c r="AX292" s="25" t="s">
        <v>2</v>
      </c>
      <c r="AY292" s="25" t="s">
        <v>3665</v>
      </c>
      <c r="AZ292" s="25"/>
      <c r="BA292" s="25"/>
      <c r="BB292" s="25" t="s">
        <v>3598</v>
      </c>
      <c r="BC292" s="25" t="s">
        <v>3643</v>
      </c>
      <c r="BD292" s="25" t="s">
        <v>880</v>
      </c>
      <c r="BE292" s="25" t="s">
        <v>3602</v>
      </c>
      <c r="BF292" s="25">
        <v>3</v>
      </c>
      <c r="BG292" s="25" t="s">
        <v>2000</v>
      </c>
      <c r="BH292" s="25" t="s">
        <v>2000</v>
      </c>
      <c r="BI292" s="75" t="s">
        <v>2000</v>
      </c>
      <c r="BJ292" s="75" t="s">
        <v>2000</v>
      </c>
      <c r="BK292" s="75" t="s">
        <v>2000</v>
      </c>
      <c r="BM292" s="221"/>
      <c r="BN292" s="221"/>
      <c r="BO292" s="221"/>
      <c r="BP292" s="221"/>
      <c r="BQ292" s="221"/>
      <c r="BR292" s="221"/>
    </row>
    <row r="293" spans="1:70" ht="15" customHeight="1" x14ac:dyDescent="0.25">
      <c r="A293" s="25">
        <v>784</v>
      </c>
      <c r="B293" s="237"/>
      <c r="C293" s="190"/>
      <c r="D293" s="201">
        <v>0</v>
      </c>
      <c r="E293" s="57" t="s">
        <v>3597</v>
      </c>
      <c r="F293" s="57" t="s">
        <v>289</v>
      </c>
      <c r="G293" s="25"/>
      <c r="H293" s="104">
        <v>1</v>
      </c>
      <c r="I293" s="25">
        <v>1</v>
      </c>
      <c r="J293" s="25"/>
      <c r="K293" s="25">
        <v>3</v>
      </c>
      <c r="L293" s="25">
        <v>3</v>
      </c>
      <c r="M293" s="25">
        <v>18</v>
      </c>
      <c r="N293" s="25" t="s">
        <v>2960</v>
      </c>
      <c r="O293" s="25" t="s">
        <v>3605</v>
      </c>
      <c r="P293" s="25" t="s">
        <v>19</v>
      </c>
      <c r="Q293" s="25" t="s">
        <v>544</v>
      </c>
      <c r="R293" s="25"/>
      <c r="S293" s="25">
        <v>2</v>
      </c>
      <c r="T293" s="25" t="s">
        <v>537</v>
      </c>
      <c r="U293" s="25" t="s">
        <v>2</v>
      </c>
      <c r="V293" s="25">
        <v>7</v>
      </c>
      <c r="W293" s="25" t="s">
        <v>3601</v>
      </c>
      <c r="X293" s="25">
        <v>1</v>
      </c>
      <c r="Y293" s="89" t="s">
        <v>3611</v>
      </c>
      <c r="Z293" s="25"/>
      <c r="AA293" s="25"/>
      <c r="AB293" s="25"/>
      <c r="AC293" s="25"/>
      <c r="AD293" s="25" t="s">
        <v>3608</v>
      </c>
      <c r="AE293" s="22">
        <f t="shared" si="12"/>
        <v>-34.383378016085793</v>
      </c>
      <c r="AF293" s="22"/>
      <c r="AG293" s="22"/>
      <c r="AH293" s="22"/>
      <c r="AI293" s="22"/>
      <c r="AJ293" s="35">
        <f t="shared" si="13"/>
        <v>-34.383378016085793</v>
      </c>
      <c r="AK293" s="35"/>
      <c r="AL293" s="35"/>
      <c r="AM293" s="35"/>
      <c r="AN293" s="35"/>
      <c r="AO293" s="24">
        <v>105.68333333333334</v>
      </c>
      <c r="AP293" s="24"/>
      <c r="AQ293" s="24">
        <v>1</v>
      </c>
      <c r="AR293" s="24">
        <v>3</v>
      </c>
      <c r="AS293" s="24">
        <v>1</v>
      </c>
      <c r="AT293" s="25">
        <v>12</v>
      </c>
      <c r="AU293" s="25" t="s">
        <v>3600</v>
      </c>
      <c r="AV293" s="25" t="s">
        <v>3599</v>
      </c>
      <c r="AW293" s="25">
        <v>2013</v>
      </c>
      <c r="AX293" s="25" t="s">
        <v>2</v>
      </c>
      <c r="AY293" s="25" t="s">
        <v>3665</v>
      </c>
      <c r="AZ293" s="25"/>
      <c r="BA293" s="25"/>
      <c r="BB293" s="25" t="s">
        <v>3598</v>
      </c>
      <c r="BC293" s="25" t="s">
        <v>3644</v>
      </c>
      <c r="BD293" s="25" t="s">
        <v>880</v>
      </c>
      <c r="BE293" s="25" t="s">
        <v>3602</v>
      </c>
      <c r="BF293" s="25">
        <v>3</v>
      </c>
      <c r="BG293" s="25" t="s">
        <v>2000</v>
      </c>
      <c r="BH293" s="25" t="s">
        <v>2000</v>
      </c>
      <c r="BI293" s="75" t="s">
        <v>2000</v>
      </c>
      <c r="BJ293" s="75" t="s">
        <v>2000</v>
      </c>
      <c r="BK293" s="75" t="s">
        <v>2000</v>
      </c>
      <c r="BM293" s="238"/>
      <c r="BN293" s="238"/>
      <c r="BO293" s="238"/>
      <c r="BP293" s="238"/>
      <c r="BQ293" s="238"/>
      <c r="BR293" s="238"/>
    </row>
    <row r="294" spans="1:70" ht="15" customHeight="1" x14ac:dyDescent="0.25">
      <c r="A294" s="25">
        <v>785</v>
      </c>
      <c r="B294" s="220"/>
      <c r="C294" s="190"/>
      <c r="D294" s="200">
        <v>1</v>
      </c>
      <c r="E294" s="57" t="s">
        <v>3597</v>
      </c>
      <c r="F294" s="57" t="s">
        <v>289</v>
      </c>
      <c r="G294" s="25"/>
      <c r="H294" s="104">
        <v>1</v>
      </c>
      <c r="I294" s="25">
        <v>1</v>
      </c>
      <c r="J294" s="25"/>
      <c r="K294" s="25">
        <v>3</v>
      </c>
      <c r="L294" s="25">
        <v>3</v>
      </c>
      <c r="M294" s="25">
        <v>18</v>
      </c>
      <c r="N294" s="25" t="s">
        <v>2960</v>
      </c>
      <c r="O294" s="25" t="s">
        <v>3605</v>
      </c>
      <c r="P294" s="25" t="s">
        <v>19</v>
      </c>
      <c r="Q294" s="25" t="s">
        <v>544</v>
      </c>
      <c r="R294" s="25"/>
      <c r="S294" s="25">
        <v>2</v>
      </c>
      <c r="T294" s="25" t="s">
        <v>537</v>
      </c>
      <c r="U294" s="25" t="s">
        <v>2</v>
      </c>
      <c r="V294" s="25">
        <v>8</v>
      </c>
      <c r="W294" s="25" t="s">
        <v>3601</v>
      </c>
      <c r="X294" s="25">
        <v>1</v>
      </c>
      <c r="Y294" s="89" t="s">
        <v>3617</v>
      </c>
      <c r="Z294" s="25"/>
      <c r="AA294" s="25"/>
      <c r="AB294" s="25"/>
      <c r="AC294" s="25"/>
      <c r="AD294" s="25" t="s">
        <v>3616</v>
      </c>
      <c r="AE294" s="22">
        <f t="shared" si="12"/>
        <v>-30.338274720075699</v>
      </c>
      <c r="AF294" s="22"/>
      <c r="AG294" s="22"/>
      <c r="AH294" s="22"/>
      <c r="AI294" s="22"/>
      <c r="AJ294" s="35">
        <f t="shared" si="13"/>
        <v>-30.338274720075699</v>
      </c>
      <c r="AK294" s="35"/>
      <c r="AL294" s="35"/>
      <c r="AM294" s="35"/>
      <c r="AN294" s="35"/>
      <c r="AO294" s="24">
        <v>105.68333333333334</v>
      </c>
      <c r="AP294" s="24"/>
      <c r="AQ294" s="24">
        <v>1</v>
      </c>
      <c r="AR294" s="24">
        <v>3</v>
      </c>
      <c r="AS294" s="24">
        <v>1</v>
      </c>
      <c r="AT294" s="25">
        <v>12</v>
      </c>
      <c r="AU294" s="25" t="s">
        <v>3600</v>
      </c>
      <c r="AV294" s="25" t="s">
        <v>3599</v>
      </c>
      <c r="AW294" s="25">
        <v>2013</v>
      </c>
      <c r="AX294" s="25" t="s">
        <v>2</v>
      </c>
      <c r="AY294" s="25" t="s">
        <v>3665</v>
      </c>
      <c r="AZ294" s="25"/>
      <c r="BA294" s="25"/>
      <c r="BB294" s="25" t="s">
        <v>3598</v>
      </c>
      <c r="BC294" s="25" t="s">
        <v>3645</v>
      </c>
      <c r="BD294" s="25" t="s">
        <v>880</v>
      </c>
      <c r="BE294" s="25" t="s">
        <v>3602</v>
      </c>
      <c r="BF294" s="25">
        <v>3</v>
      </c>
      <c r="BG294" s="62">
        <v>2</v>
      </c>
      <c r="BH294" s="25" t="s">
        <v>2000</v>
      </c>
      <c r="BI294" s="175">
        <v>1</v>
      </c>
      <c r="BJ294" s="75" t="s">
        <v>4102</v>
      </c>
      <c r="BK294" s="75" t="s">
        <v>2000</v>
      </c>
      <c r="BM294" s="221"/>
      <c r="BN294" s="221"/>
      <c r="BO294" s="221"/>
      <c r="BP294" s="221"/>
      <c r="BQ294" s="221"/>
      <c r="BR294" s="221"/>
    </row>
    <row r="295" spans="1:70" ht="15" customHeight="1" x14ac:dyDescent="0.25">
      <c r="A295" s="25">
        <v>786</v>
      </c>
      <c r="B295" s="220"/>
      <c r="C295" s="190"/>
      <c r="D295" s="200">
        <v>1</v>
      </c>
      <c r="E295" s="57" t="s">
        <v>3597</v>
      </c>
      <c r="F295" s="57" t="s">
        <v>289</v>
      </c>
      <c r="G295" s="25"/>
      <c r="H295" s="104">
        <v>1</v>
      </c>
      <c r="I295" s="25">
        <v>1</v>
      </c>
      <c r="J295" s="25"/>
      <c r="K295" s="25">
        <v>3</v>
      </c>
      <c r="L295" s="25">
        <v>3</v>
      </c>
      <c r="M295" s="25">
        <v>24</v>
      </c>
      <c r="N295" s="25">
        <v>24</v>
      </c>
      <c r="O295" s="25" t="s">
        <v>536</v>
      </c>
      <c r="P295" s="25" t="s">
        <v>19</v>
      </c>
      <c r="Q295" s="25" t="s">
        <v>544</v>
      </c>
      <c r="R295" s="25"/>
      <c r="S295" s="25">
        <v>2</v>
      </c>
      <c r="T295" s="25" t="s">
        <v>537</v>
      </c>
      <c r="U295" s="25" t="s">
        <v>2</v>
      </c>
      <c r="V295" s="25">
        <v>8</v>
      </c>
      <c r="W295" s="25" t="s">
        <v>3601</v>
      </c>
      <c r="X295" s="25">
        <v>1</v>
      </c>
      <c r="Y295" s="25">
        <v>22</v>
      </c>
      <c r="Z295" s="25"/>
      <c r="AA295" s="25"/>
      <c r="AB295" s="25"/>
      <c r="AC295" s="25"/>
      <c r="AD295" s="25" t="s">
        <v>3609</v>
      </c>
      <c r="AE295" s="22">
        <f t="shared" si="12"/>
        <v>22.248068128055511</v>
      </c>
      <c r="AF295" s="22"/>
      <c r="AG295" s="22"/>
      <c r="AH295" s="22"/>
      <c r="AI295" s="22"/>
      <c r="AJ295" s="35">
        <f t="shared" si="13"/>
        <v>22.248068128055511</v>
      </c>
      <c r="AK295" s="35"/>
      <c r="AL295" s="35"/>
      <c r="AM295" s="35"/>
      <c r="AN295" s="35"/>
      <c r="AO295" s="24">
        <v>105.68333333333334</v>
      </c>
      <c r="AP295" s="24"/>
      <c r="AQ295" s="24">
        <v>1</v>
      </c>
      <c r="AR295" s="24">
        <v>3</v>
      </c>
      <c r="AS295" s="24">
        <v>1</v>
      </c>
      <c r="AT295" s="25">
        <v>12</v>
      </c>
      <c r="AU295" s="25" t="s">
        <v>3600</v>
      </c>
      <c r="AV295" s="25" t="s">
        <v>3599</v>
      </c>
      <c r="AW295" s="25">
        <v>2013</v>
      </c>
      <c r="AX295" s="25" t="s">
        <v>2</v>
      </c>
      <c r="AY295" s="25" t="s">
        <v>3665</v>
      </c>
      <c r="AZ295" s="25"/>
      <c r="BA295" s="25"/>
      <c r="BB295" s="25" t="s">
        <v>3598</v>
      </c>
      <c r="BC295" s="25" t="s">
        <v>3646</v>
      </c>
      <c r="BD295" s="25" t="s">
        <v>880</v>
      </c>
      <c r="BE295" s="25" t="s">
        <v>3602</v>
      </c>
      <c r="BF295" s="25">
        <v>3</v>
      </c>
      <c r="BG295" s="62">
        <v>2</v>
      </c>
      <c r="BH295" s="25" t="s">
        <v>2000</v>
      </c>
      <c r="BI295" s="175">
        <v>1</v>
      </c>
      <c r="BJ295" s="75" t="s">
        <v>4102</v>
      </c>
      <c r="BK295" s="75" t="s">
        <v>2000</v>
      </c>
      <c r="BM295" s="221"/>
      <c r="BN295" s="221"/>
      <c r="BO295" s="221"/>
      <c r="BP295" s="221"/>
      <c r="BQ295" s="221"/>
      <c r="BR295" s="221"/>
    </row>
    <row r="296" spans="1:70" ht="15" customHeight="1" x14ac:dyDescent="0.25">
      <c r="A296" s="25">
        <v>787</v>
      </c>
      <c r="B296" s="220"/>
      <c r="C296" s="190"/>
      <c r="D296" s="200">
        <v>1</v>
      </c>
      <c r="E296" s="57" t="s">
        <v>3597</v>
      </c>
      <c r="F296" s="57" t="s">
        <v>289</v>
      </c>
      <c r="G296" s="25"/>
      <c r="H296" s="104">
        <v>1</v>
      </c>
      <c r="I296" s="25">
        <v>1</v>
      </c>
      <c r="J296" s="25"/>
      <c r="K296" s="25">
        <v>3</v>
      </c>
      <c r="L296" s="25">
        <v>3</v>
      </c>
      <c r="M296" s="25">
        <v>24</v>
      </c>
      <c r="N296" s="25">
        <v>24</v>
      </c>
      <c r="O296" s="25" t="s">
        <v>536</v>
      </c>
      <c r="P296" s="25" t="s">
        <v>19</v>
      </c>
      <c r="Q296" s="25" t="s">
        <v>544</v>
      </c>
      <c r="R296" s="25"/>
      <c r="S296" s="25" t="s">
        <v>3865</v>
      </c>
      <c r="T296" s="25" t="s">
        <v>3868</v>
      </c>
      <c r="U296" s="25" t="s">
        <v>2</v>
      </c>
      <c r="V296" s="25">
        <v>8</v>
      </c>
      <c r="W296" s="25" t="s">
        <v>3601</v>
      </c>
      <c r="X296" s="25">
        <v>1</v>
      </c>
      <c r="Y296" s="25">
        <v>53</v>
      </c>
      <c r="Z296" s="25"/>
      <c r="AA296" s="25"/>
      <c r="AB296" s="25"/>
      <c r="AC296" s="25"/>
      <c r="AD296" s="25" t="s">
        <v>3618</v>
      </c>
      <c r="AE296" s="22">
        <f t="shared" si="12"/>
        <v>53.597618672133734</v>
      </c>
      <c r="AF296" s="22"/>
      <c r="AG296" s="22"/>
      <c r="AH296" s="22"/>
      <c r="AI296" s="22"/>
      <c r="AJ296" s="35">
        <f t="shared" si="13"/>
        <v>53.597618672133734</v>
      </c>
      <c r="AK296" s="35"/>
      <c r="AL296" s="35"/>
      <c r="AM296" s="35"/>
      <c r="AN296" s="35"/>
      <c r="AO296" s="24">
        <v>105.68333333333334</v>
      </c>
      <c r="AP296" s="24"/>
      <c r="AQ296" s="24">
        <v>1</v>
      </c>
      <c r="AR296" s="24">
        <v>3</v>
      </c>
      <c r="AS296" s="24">
        <v>1</v>
      </c>
      <c r="AT296" s="25">
        <v>12</v>
      </c>
      <c r="AU296" s="25" t="s">
        <v>3600</v>
      </c>
      <c r="AV296" s="25" t="s">
        <v>3599</v>
      </c>
      <c r="AW296" s="25">
        <v>2013</v>
      </c>
      <c r="AX296" s="25" t="s">
        <v>2</v>
      </c>
      <c r="AY296" s="25" t="s">
        <v>3665</v>
      </c>
      <c r="AZ296" s="25"/>
      <c r="BA296" s="25"/>
      <c r="BB296" s="25" t="s">
        <v>3598</v>
      </c>
      <c r="BC296" s="25" t="s">
        <v>3647</v>
      </c>
      <c r="BD296" s="25" t="s">
        <v>880</v>
      </c>
      <c r="BE296" s="25" t="s">
        <v>3602</v>
      </c>
      <c r="BF296" s="25">
        <v>3</v>
      </c>
      <c r="BG296" s="62">
        <v>2</v>
      </c>
      <c r="BH296" s="25" t="s">
        <v>2000</v>
      </c>
      <c r="BI296" s="175">
        <v>1</v>
      </c>
      <c r="BJ296" s="75" t="s">
        <v>4102</v>
      </c>
      <c r="BK296" s="75" t="s">
        <v>2000</v>
      </c>
      <c r="BM296" s="221"/>
      <c r="BN296" s="221"/>
      <c r="BO296" s="221"/>
      <c r="BP296" s="221"/>
      <c r="BQ296" s="221"/>
      <c r="BR296" s="221"/>
    </row>
    <row r="297" spans="1:70" ht="15" customHeight="1" x14ac:dyDescent="0.25">
      <c r="A297" s="25">
        <v>788</v>
      </c>
      <c r="B297" s="220"/>
      <c r="C297" s="190"/>
      <c r="D297" s="200">
        <v>1</v>
      </c>
      <c r="E297" s="57" t="s">
        <v>3597</v>
      </c>
      <c r="F297" s="57" t="s">
        <v>289</v>
      </c>
      <c r="G297" s="25"/>
      <c r="H297" s="104">
        <v>1</v>
      </c>
      <c r="I297" s="25">
        <v>1</v>
      </c>
      <c r="J297" s="25"/>
      <c r="K297" s="25">
        <v>3</v>
      </c>
      <c r="L297" s="25">
        <v>3</v>
      </c>
      <c r="M297" s="25">
        <v>18</v>
      </c>
      <c r="N297" s="25" t="s">
        <v>2960</v>
      </c>
      <c r="O297" s="25" t="s">
        <v>3606</v>
      </c>
      <c r="P297" s="25" t="s">
        <v>19</v>
      </c>
      <c r="Q297" s="25" t="s">
        <v>544</v>
      </c>
      <c r="R297" s="25"/>
      <c r="S297" s="25">
        <v>2</v>
      </c>
      <c r="T297" s="25" t="s">
        <v>537</v>
      </c>
      <c r="U297" s="25" t="s">
        <v>2</v>
      </c>
      <c r="V297" s="25">
        <v>8</v>
      </c>
      <c r="W297" s="25" t="s">
        <v>3601</v>
      </c>
      <c r="X297" s="25">
        <v>1</v>
      </c>
      <c r="Y297" s="25">
        <v>14</v>
      </c>
      <c r="Z297" s="25"/>
      <c r="AA297" s="25"/>
      <c r="AB297" s="25"/>
      <c r="AC297" s="25"/>
      <c r="AD297" s="25" t="s">
        <v>3610</v>
      </c>
      <c r="AE297" s="22">
        <f t="shared" si="12"/>
        <v>14.157861536035325</v>
      </c>
      <c r="AF297" s="22"/>
      <c r="AG297" s="22"/>
      <c r="AH297" s="22"/>
      <c r="AI297" s="22"/>
      <c r="AJ297" s="35">
        <f t="shared" si="13"/>
        <v>14.157861536035325</v>
      </c>
      <c r="AK297" s="35"/>
      <c r="AL297" s="35"/>
      <c r="AM297" s="35"/>
      <c r="AN297" s="35"/>
      <c r="AO297" s="237">
        <v>105.68333333333334</v>
      </c>
      <c r="AP297" s="237"/>
      <c r="AQ297" s="237">
        <v>1</v>
      </c>
      <c r="AR297" s="24">
        <v>3</v>
      </c>
      <c r="AS297" s="237">
        <v>1</v>
      </c>
      <c r="AT297" s="25">
        <v>12</v>
      </c>
      <c r="AU297" s="25" t="s">
        <v>3600</v>
      </c>
      <c r="AV297" s="25" t="s">
        <v>3599</v>
      </c>
      <c r="AW297" s="25">
        <v>2013</v>
      </c>
      <c r="AX297" s="25" t="s">
        <v>2</v>
      </c>
      <c r="AY297" s="25" t="s">
        <v>3665</v>
      </c>
      <c r="AZ297" s="25"/>
      <c r="BA297" s="25"/>
      <c r="BB297" s="25" t="s">
        <v>3598</v>
      </c>
      <c r="BC297" s="25" t="s">
        <v>3648</v>
      </c>
      <c r="BD297" s="25" t="s">
        <v>880</v>
      </c>
      <c r="BE297" s="25" t="s">
        <v>3602</v>
      </c>
      <c r="BF297" s="25">
        <v>3</v>
      </c>
      <c r="BG297" s="62">
        <v>2</v>
      </c>
      <c r="BH297" s="25" t="s">
        <v>2000</v>
      </c>
      <c r="BI297" s="175">
        <v>1</v>
      </c>
      <c r="BJ297" s="75" t="s">
        <v>4102</v>
      </c>
      <c r="BK297" s="75" t="s">
        <v>2000</v>
      </c>
      <c r="BM297" s="221"/>
      <c r="BN297" s="221"/>
      <c r="BO297" s="221"/>
      <c r="BP297" s="221"/>
      <c r="BQ297" s="221"/>
      <c r="BR297" s="221"/>
    </row>
    <row r="298" spans="1:70" ht="15" customHeight="1" x14ac:dyDescent="0.25">
      <c r="A298" s="25">
        <v>789</v>
      </c>
      <c r="B298" s="220"/>
      <c r="C298" s="190"/>
      <c r="D298" s="200">
        <v>1</v>
      </c>
      <c r="E298" s="57" t="s">
        <v>3597</v>
      </c>
      <c r="F298" s="57" t="s">
        <v>289</v>
      </c>
      <c r="G298" s="25"/>
      <c r="H298" s="104">
        <v>1</v>
      </c>
      <c r="I298" s="25">
        <v>1</v>
      </c>
      <c r="J298" s="25"/>
      <c r="K298" s="25">
        <v>3</v>
      </c>
      <c r="L298" s="25">
        <v>3</v>
      </c>
      <c r="M298" s="25">
        <v>18</v>
      </c>
      <c r="N298" s="25" t="s">
        <v>2960</v>
      </c>
      <c r="O298" s="25" t="s">
        <v>3612</v>
      </c>
      <c r="P298" s="25" t="s">
        <v>19</v>
      </c>
      <c r="Q298" s="25" t="s">
        <v>544</v>
      </c>
      <c r="R298" s="25"/>
      <c r="S298" s="25">
        <v>5</v>
      </c>
      <c r="T298" s="25" t="s">
        <v>18</v>
      </c>
      <c r="U298" s="25" t="s">
        <v>2</v>
      </c>
      <c r="V298" s="25">
        <v>8</v>
      </c>
      <c r="W298" s="25" t="s">
        <v>3601</v>
      </c>
      <c r="X298" s="25">
        <v>1</v>
      </c>
      <c r="Y298" s="89" t="s">
        <v>3627</v>
      </c>
      <c r="Z298" s="25"/>
      <c r="AA298" s="25"/>
      <c r="AB298" s="25"/>
      <c r="AC298" s="25"/>
      <c r="AD298" s="25" t="s">
        <v>3637</v>
      </c>
      <c r="AE298" s="22" t="e">
        <f t="shared" si="12"/>
        <v>#VALUE!</v>
      </c>
      <c r="AF298" s="22"/>
      <c r="AG298" s="22"/>
      <c r="AH298" s="22"/>
      <c r="AI298" s="22"/>
      <c r="AJ298" s="35" t="e">
        <f>AE298</f>
        <v>#VALUE!</v>
      </c>
      <c r="AK298" s="35"/>
      <c r="AL298" s="35"/>
      <c r="AM298" s="35"/>
      <c r="AN298" s="35"/>
      <c r="AO298" s="24">
        <v>105.68333333333334</v>
      </c>
      <c r="AP298" s="24"/>
      <c r="AQ298" s="24">
        <v>1</v>
      </c>
      <c r="AR298" s="28">
        <v>3</v>
      </c>
      <c r="AS298" s="24">
        <v>1</v>
      </c>
      <c r="AT298" s="25">
        <v>12</v>
      </c>
      <c r="AU298" s="25" t="s">
        <v>3600</v>
      </c>
      <c r="AV298" s="25" t="s">
        <v>3599</v>
      </c>
      <c r="AW298" s="25">
        <v>2013</v>
      </c>
      <c r="AX298" s="25" t="s">
        <v>2</v>
      </c>
      <c r="AY298" s="25" t="s">
        <v>3665</v>
      </c>
      <c r="AZ298" s="25"/>
      <c r="BA298" s="25"/>
      <c r="BB298" s="25" t="s">
        <v>3598</v>
      </c>
      <c r="BC298" s="25" t="s">
        <v>3649</v>
      </c>
      <c r="BD298" s="25" t="s">
        <v>880</v>
      </c>
      <c r="BE298" s="25" t="s">
        <v>3602</v>
      </c>
      <c r="BF298" s="25">
        <v>3</v>
      </c>
      <c r="BG298" s="62">
        <v>3</v>
      </c>
      <c r="BH298" s="25" t="s">
        <v>2000</v>
      </c>
      <c r="BI298" s="175">
        <v>1</v>
      </c>
      <c r="BJ298" s="75" t="s">
        <v>4102</v>
      </c>
      <c r="BK298" s="75" t="s">
        <v>2000</v>
      </c>
      <c r="BM298" s="221"/>
      <c r="BN298" s="221"/>
      <c r="BO298" s="221"/>
      <c r="BP298" s="221"/>
      <c r="BQ298" s="221"/>
      <c r="BR298" s="221"/>
    </row>
    <row r="299" spans="1:70" ht="15" customHeight="1" x14ac:dyDescent="0.25">
      <c r="A299" s="25">
        <v>790</v>
      </c>
      <c r="B299" s="220"/>
      <c r="C299" s="190"/>
      <c r="D299" s="200">
        <v>1</v>
      </c>
      <c r="E299" s="57" t="s">
        <v>3597</v>
      </c>
      <c r="F299" s="57" t="s">
        <v>289</v>
      </c>
      <c r="G299" s="25"/>
      <c r="H299" s="104">
        <v>1</v>
      </c>
      <c r="I299" s="25">
        <v>1</v>
      </c>
      <c r="J299" s="25"/>
      <c r="K299" s="25">
        <v>3</v>
      </c>
      <c r="L299" s="25">
        <v>3</v>
      </c>
      <c r="M299" s="25">
        <v>18</v>
      </c>
      <c r="N299" s="25" t="s">
        <v>2960</v>
      </c>
      <c r="O299" s="25" t="s">
        <v>3612</v>
      </c>
      <c r="P299" s="25" t="s">
        <v>19</v>
      </c>
      <c r="Q299" s="25" t="s">
        <v>544</v>
      </c>
      <c r="R299" s="25"/>
      <c r="S299" s="25">
        <v>5</v>
      </c>
      <c r="T299" s="25" t="s">
        <v>18</v>
      </c>
      <c r="U299" s="25" t="s">
        <v>2</v>
      </c>
      <c r="V299" s="25">
        <v>8</v>
      </c>
      <c r="W299" s="25" t="s">
        <v>3601</v>
      </c>
      <c r="X299" s="25">
        <v>1</v>
      </c>
      <c r="Y299" s="25">
        <v>63.33</v>
      </c>
      <c r="Z299" s="25"/>
      <c r="AA299" s="25"/>
      <c r="AB299" s="25"/>
      <c r="AC299" s="25"/>
      <c r="AD299" s="25" t="s">
        <v>3621</v>
      </c>
      <c r="AE299" s="22">
        <f t="shared" si="12"/>
        <v>64.044097934079801</v>
      </c>
      <c r="AF299" s="22"/>
      <c r="AG299" s="22"/>
      <c r="AH299" s="22"/>
      <c r="AI299" s="22"/>
      <c r="AJ299" s="35">
        <f>AE299</f>
        <v>64.044097934079801</v>
      </c>
      <c r="AK299" s="35"/>
      <c r="AL299" s="35"/>
      <c r="AM299" s="35"/>
      <c r="AN299" s="35"/>
      <c r="AO299" s="24">
        <v>105.68333333333334</v>
      </c>
      <c r="AP299" s="24"/>
      <c r="AQ299" s="24">
        <v>1</v>
      </c>
      <c r="AR299" s="28">
        <v>3</v>
      </c>
      <c r="AS299" s="24">
        <v>1</v>
      </c>
      <c r="AT299" s="25">
        <v>12</v>
      </c>
      <c r="AU299" s="25" t="s">
        <v>3600</v>
      </c>
      <c r="AV299" s="25" t="s">
        <v>3599</v>
      </c>
      <c r="AW299" s="25">
        <v>2013</v>
      </c>
      <c r="AX299" s="25" t="s">
        <v>2</v>
      </c>
      <c r="AY299" s="25" t="s">
        <v>3665</v>
      </c>
      <c r="AZ299" s="25"/>
      <c r="BA299" s="25"/>
      <c r="BB299" s="25" t="s">
        <v>3598</v>
      </c>
      <c r="BC299" s="25" t="s">
        <v>3650</v>
      </c>
      <c r="BD299" s="25" t="s">
        <v>880</v>
      </c>
      <c r="BE299" s="25" t="s">
        <v>3602</v>
      </c>
      <c r="BF299" s="25">
        <v>3</v>
      </c>
      <c r="BG299" s="62">
        <v>3</v>
      </c>
      <c r="BH299" s="25" t="s">
        <v>2000</v>
      </c>
      <c r="BI299" s="175">
        <v>1</v>
      </c>
      <c r="BJ299" s="75" t="s">
        <v>4102</v>
      </c>
      <c r="BK299" s="75" t="s">
        <v>2000</v>
      </c>
      <c r="BM299" s="213"/>
      <c r="BN299" s="213"/>
      <c r="BO299" s="213"/>
      <c r="BP299" s="213"/>
      <c r="BQ299" s="213"/>
      <c r="BR299" s="213"/>
    </row>
    <row r="300" spans="1:70" ht="15" customHeight="1" x14ac:dyDescent="0.25">
      <c r="A300" s="25">
        <v>791</v>
      </c>
      <c r="B300" s="220"/>
      <c r="C300" s="190"/>
      <c r="D300" s="200">
        <v>1</v>
      </c>
      <c r="E300" s="57" t="s">
        <v>3597</v>
      </c>
      <c r="F300" s="57" t="s">
        <v>289</v>
      </c>
      <c r="G300" s="25"/>
      <c r="H300" s="104">
        <v>1</v>
      </c>
      <c r="I300" s="25">
        <v>1</v>
      </c>
      <c r="J300" s="25"/>
      <c r="K300" s="25">
        <v>3</v>
      </c>
      <c r="L300" s="25">
        <v>3</v>
      </c>
      <c r="M300" s="25">
        <v>18</v>
      </c>
      <c r="N300" s="25" t="s">
        <v>2960</v>
      </c>
      <c r="O300" s="25" t="s">
        <v>3605</v>
      </c>
      <c r="P300" s="25" t="s">
        <v>19</v>
      </c>
      <c r="Q300" s="25" t="s">
        <v>544</v>
      </c>
      <c r="R300" s="25"/>
      <c r="S300" s="25">
        <v>5</v>
      </c>
      <c r="T300" s="25" t="s">
        <v>18</v>
      </c>
      <c r="U300" s="25" t="s">
        <v>2</v>
      </c>
      <c r="V300" s="25">
        <v>8</v>
      </c>
      <c r="W300" s="25" t="s">
        <v>3601</v>
      </c>
      <c r="X300" s="25">
        <v>1</v>
      </c>
      <c r="Y300" s="89" t="s">
        <v>3628</v>
      </c>
      <c r="Z300" s="25"/>
      <c r="AA300" s="25"/>
      <c r="AB300" s="25"/>
      <c r="AC300" s="25"/>
      <c r="AD300" s="25" t="s">
        <v>3622</v>
      </c>
      <c r="AE300" s="22" t="e">
        <f t="shared" si="12"/>
        <v>#VALUE!</v>
      </c>
      <c r="AF300" s="22"/>
      <c r="AG300" s="22"/>
      <c r="AH300" s="22"/>
      <c r="AI300" s="22"/>
      <c r="AJ300" s="35" t="e">
        <f>AE300</f>
        <v>#VALUE!</v>
      </c>
      <c r="AK300" s="35"/>
      <c r="AL300" s="35"/>
      <c r="AM300" s="35"/>
      <c r="AN300" s="35"/>
      <c r="AO300" s="24">
        <v>105.68333333333334</v>
      </c>
      <c r="AP300" s="24"/>
      <c r="AQ300" s="24">
        <v>1</v>
      </c>
      <c r="AR300" s="28">
        <v>3</v>
      </c>
      <c r="AS300" s="24">
        <v>1</v>
      </c>
      <c r="AT300" s="25">
        <v>12</v>
      </c>
      <c r="AU300" s="25" t="s">
        <v>3600</v>
      </c>
      <c r="AV300" s="25" t="s">
        <v>3599</v>
      </c>
      <c r="AW300" s="25">
        <v>2013</v>
      </c>
      <c r="AX300" s="25" t="s">
        <v>2</v>
      </c>
      <c r="AY300" s="25" t="s">
        <v>3665</v>
      </c>
      <c r="AZ300" s="25"/>
      <c r="BA300" s="25"/>
      <c r="BB300" s="25" t="s">
        <v>3598</v>
      </c>
      <c r="BC300" s="25" t="s">
        <v>3651</v>
      </c>
      <c r="BD300" s="25" t="s">
        <v>880</v>
      </c>
      <c r="BE300" s="25" t="s">
        <v>3602</v>
      </c>
      <c r="BF300" s="25">
        <v>3</v>
      </c>
      <c r="BG300" s="62">
        <v>3</v>
      </c>
      <c r="BH300" s="25" t="s">
        <v>2000</v>
      </c>
      <c r="BI300" s="175">
        <v>1</v>
      </c>
      <c r="BJ300" s="75" t="s">
        <v>4102</v>
      </c>
      <c r="BK300" s="75" t="s">
        <v>2000</v>
      </c>
      <c r="BM300" s="213"/>
      <c r="BN300" s="213"/>
      <c r="BO300" s="213"/>
      <c r="BP300" s="213"/>
      <c r="BQ300" s="213"/>
      <c r="BR300" s="213"/>
    </row>
    <row r="301" spans="1:70" ht="15" customHeight="1" x14ac:dyDescent="0.25">
      <c r="A301" s="25">
        <v>792</v>
      </c>
      <c r="B301" s="220"/>
      <c r="C301" s="190"/>
      <c r="D301" s="200">
        <v>1</v>
      </c>
      <c r="E301" s="57" t="s">
        <v>3597</v>
      </c>
      <c r="F301" s="57" t="s">
        <v>289</v>
      </c>
      <c r="G301" s="25"/>
      <c r="H301" s="104">
        <v>1</v>
      </c>
      <c r="I301" s="25">
        <v>1</v>
      </c>
      <c r="J301" s="25"/>
      <c r="K301" s="25">
        <v>3</v>
      </c>
      <c r="L301" s="25">
        <v>3</v>
      </c>
      <c r="M301" s="25">
        <v>18</v>
      </c>
      <c r="N301" s="25" t="s">
        <v>2960</v>
      </c>
      <c r="O301" s="25" t="s">
        <v>3605</v>
      </c>
      <c r="P301" s="25" t="s">
        <v>19</v>
      </c>
      <c r="Q301" s="25" t="s">
        <v>544</v>
      </c>
      <c r="R301" s="25"/>
      <c r="S301" s="25">
        <v>5</v>
      </c>
      <c r="T301" s="25" t="s">
        <v>18</v>
      </c>
      <c r="U301" s="25" t="s">
        <v>2</v>
      </c>
      <c r="V301" s="25">
        <v>8</v>
      </c>
      <c r="W301" s="25" t="s">
        <v>3601</v>
      </c>
      <c r="X301" s="25">
        <v>1</v>
      </c>
      <c r="Y301" s="89" t="s">
        <v>3629</v>
      </c>
      <c r="Z301" s="25"/>
      <c r="AA301" s="25"/>
      <c r="AB301" s="25"/>
      <c r="AC301" s="25"/>
      <c r="AD301" s="25" t="s">
        <v>3623</v>
      </c>
      <c r="AE301" s="22" t="e">
        <f t="shared" si="12"/>
        <v>#VALUE!</v>
      </c>
      <c r="AF301" s="22"/>
      <c r="AG301" s="22"/>
      <c r="AH301" s="22"/>
      <c r="AI301" s="22"/>
      <c r="AJ301" s="35" t="e">
        <f>AE301</f>
        <v>#VALUE!</v>
      </c>
      <c r="AK301" s="35"/>
      <c r="AL301" s="35"/>
      <c r="AM301" s="35"/>
      <c r="AN301" s="35"/>
      <c r="AO301" s="24">
        <v>105.68333333333334</v>
      </c>
      <c r="AP301" s="24"/>
      <c r="AQ301" s="24">
        <v>1</v>
      </c>
      <c r="AR301" s="28">
        <v>3</v>
      </c>
      <c r="AS301" s="24">
        <v>1</v>
      </c>
      <c r="AT301" s="25">
        <v>12</v>
      </c>
      <c r="AU301" s="25" t="s">
        <v>3600</v>
      </c>
      <c r="AV301" s="25" t="s">
        <v>3599</v>
      </c>
      <c r="AW301" s="25">
        <v>2013</v>
      </c>
      <c r="AX301" s="25" t="s">
        <v>2</v>
      </c>
      <c r="AY301" s="25" t="s">
        <v>3665</v>
      </c>
      <c r="AZ301" s="25"/>
      <c r="BA301" s="25"/>
      <c r="BB301" s="25" t="s">
        <v>3598</v>
      </c>
      <c r="BC301" s="25" t="s">
        <v>3652</v>
      </c>
      <c r="BD301" s="25" t="s">
        <v>880</v>
      </c>
      <c r="BE301" s="25" t="s">
        <v>3602</v>
      </c>
      <c r="BF301" s="25">
        <v>3</v>
      </c>
      <c r="BG301" s="62">
        <v>3</v>
      </c>
      <c r="BH301" s="25" t="s">
        <v>2000</v>
      </c>
      <c r="BI301" s="175">
        <v>1</v>
      </c>
      <c r="BJ301" s="75" t="s">
        <v>4102</v>
      </c>
      <c r="BK301" s="75" t="s">
        <v>2000</v>
      </c>
      <c r="BM301" s="221"/>
      <c r="BN301" s="221"/>
      <c r="BO301" s="221"/>
      <c r="BP301" s="221"/>
      <c r="BQ301" s="221"/>
      <c r="BR301" s="221"/>
    </row>
    <row r="302" spans="1:70" ht="15" customHeight="1" x14ac:dyDescent="0.25">
      <c r="A302" s="25">
        <v>793</v>
      </c>
      <c r="B302" s="220"/>
      <c r="C302" s="190"/>
      <c r="D302" s="200">
        <v>1</v>
      </c>
      <c r="E302" s="57" t="s">
        <v>3597</v>
      </c>
      <c r="F302" s="57" t="s">
        <v>289</v>
      </c>
      <c r="G302" s="25"/>
      <c r="H302" s="104">
        <v>1</v>
      </c>
      <c r="I302" s="25">
        <v>1</v>
      </c>
      <c r="J302" s="25"/>
      <c r="K302" s="25">
        <v>3</v>
      </c>
      <c r="L302" s="25">
        <v>3</v>
      </c>
      <c r="M302" s="25">
        <v>18</v>
      </c>
      <c r="N302" s="25" t="s">
        <v>2960</v>
      </c>
      <c r="O302" s="25" t="s">
        <v>3613</v>
      </c>
      <c r="P302" s="25" t="s">
        <v>19</v>
      </c>
      <c r="Q302" s="25" t="s">
        <v>544</v>
      </c>
      <c r="R302" s="25"/>
      <c r="S302" s="25">
        <v>2</v>
      </c>
      <c r="T302" s="25" t="s">
        <v>18</v>
      </c>
      <c r="U302" s="25" t="s">
        <v>2</v>
      </c>
      <c r="V302" s="25">
        <v>8</v>
      </c>
      <c r="W302" s="25" t="s">
        <v>3601</v>
      </c>
      <c r="X302" s="25">
        <v>1</v>
      </c>
      <c r="Y302" s="89" t="s">
        <v>3630</v>
      </c>
      <c r="Z302" s="25"/>
      <c r="AA302" s="25"/>
      <c r="AB302" s="25"/>
      <c r="AC302" s="25"/>
      <c r="AD302" s="25" t="s">
        <v>3608</v>
      </c>
      <c r="AE302" s="22" t="e">
        <f t="shared" si="12"/>
        <v>#VALUE!</v>
      </c>
      <c r="AF302" s="22"/>
      <c r="AG302" s="22"/>
      <c r="AH302" s="22"/>
      <c r="AI302" s="22"/>
      <c r="AJ302" s="35" t="e">
        <f>(AE302)</f>
        <v>#VALUE!</v>
      </c>
      <c r="AK302" s="35"/>
      <c r="AL302" s="35"/>
      <c r="AM302" s="35"/>
      <c r="AN302" s="35"/>
      <c r="AO302" s="237">
        <v>105.68333333333334</v>
      </c>
      <c r="AP302" s="237"/>
      <c r="AQ302" s="237">
        <v>1</v>
      </c>
      <c r="AR302" s="24">
        <v>3</v>
      </c>
      <c r="AS302" s="237">
        <v>1</v>
      </c>
      <c r="AT302" s="25">
        <v>12</v>
      </c>
      <c r="AU302" s="25" t="s">
        <v>3600</v>
      </c>
      <c r="AV302" s="25" t="s">
        <v>3599</v>
      </c>
      <c r="AW302" s="25">
        <v>2013</v>
      </c>
      <c r="AX302" s="25" t="s">
        <v>2</v>
      </c>
      <c r="AY302" s="25" t="s">
        <v>3665</v>
      </c>
      <c r="AZ302" s="25"/>
      <c r="BA302" s="25"/>
      <c r="BB302" s="25" t="s">
        <v>3598</v>
      </c>
      <c r="BC302" s="25" t="s">
        <v>3653</v>
      </c>
      <c r="BD302" s="25" t="s">
        <v>880</v>
      </c>
      <c r="BE302" s="25" t="s">
        <v>3602</v>
      </c>
      <c r="BF302" s="25">
        <v>3</v>
      </c>
      <c r="BG302" s="62">
        <v>2</v>
      </c>
      <c r="BH302" s="25" t="s">
        <v>2000</v>
      </c>
      <c r="BI302" s="175">
        <v>1</v>
      </c>
      <c r="BJ302" s="75" t="s">
        <v>4102</v>
      </c>
      <c r="BK302" s="75" t="s">
        <v>2000</v>
      </c>
      <c r="BM302" s="221"/>
      <c r="BN302" s="221"/>
      <c r="BO302" s="221"/>
      <c r="BP302" s="221"/>
      <c r="BQ302" s="221"/>
      <c r="BR302" s="221"/>
    </row>
    <row r="303" spans="1:70" ht="15" customHeight="1" x14ac:dyDescent="0.25">
      <c r="A303" s="25">
        <v>794</v>
      </c>
      <c r="B303" s="220"/>
      <c r="C303" s="190"/>
      <c r="D303" s="200">
        <v>1</v>
      </c>
      <c r="E303" s="57" t="s">
        <v>3597</v>
      </c>
      <c r="F303" s="57" t="s">
        <v>289</v>
      </c>
      <c r="G303" s="25"/>
      <c r="H303" s="104">
        <v>1</v>
      </c>
      <c r="I303" s="25">
        <v>1</v>
      </c>
      <c r="J303" s="25"/>
      <c r="K303" s="25">
        <v>3</v>
      </c>
      <c r="L303" s="25">
        <v>3</v>
      </c>
      <c r="M303" s="25">
        <v>18</v>
      </c>
      <c r="N303" s="25" t="s">
        <v>2960</v>
      </c>
      <c r="O303" s="25" t="s">
        <v>3614</v>
      </c>
      <c r="P303" s="25" t="s">
        <v>19</v>
      </c>
      <c r="Q303" s="25" t="s">
        <v>544</v>
      </c>
      <c r="R303" s="25"/>
      <c r="S303" s="25">
        <v>5</v>
      </c>
      <c r="T303" s="25" t="s">
        <v>18</v>
      </c>
      <c r="U303" s="25" t="s">
        <v>2</v>
      </c>
      <c r="V303" s="25">
        <v>8</v>
      </c>
      <c r="W303" s="25" t="s">
        <v>3601</v>
      </c>
      <c r="X303" s="25">
        <v>1</v>
      </c>
      <c r="Y303" s="89" t="s">
        <v>3631</v>
      </c>
      <c r="Z303" s="25"/>
      <c r="AA303" s="25"/>
      <c r="AB303" s="25"/>
      <c r="AC303" s="25"/>
      <c r="AD303" s="25" t="s">
        <v>3619</v>
      </c>
      <c r="AE303" s="22" t="e">
        <f t="shared" si="12"/>
        <v>#VALUE!</v>
      </c>
      <c r="AF303" s="22"/>
      <c r="AG303" s="22"/>
      <c r="AH303" s="22"/>
      <c r="AI303" s="22"/>
      <c r="AJ303" s="35" t="e">
        <f t="shared" ref="AJ303:AJ308" si="14">AE303</f>
        <v>#VALUE!</v>
      </c>
      <c r="AK303" s="35"/>
      <c r="AL303" s="35"/>
      <c r="AM303" s="35"/>
      <c r="AN303" s="35"/>
      <c r="AO303" s="24">
        <v>105.68333333333334</v>
      </c>
      <c r="AP303" s="24"/>
      <c r="AQ303" s="24">
        <v>1</v>
      </c>
      <c r="AR303" s="28">
        <v>3</v>
      </c>
      <c r="AS303" s="24">
        <v>1</v>
      </c>
      <c r="AT303" s="25">
        <v>12</v>
      </c>
      <c r="AU303" s="25" t="s">
        <v>3600</v>
      </c>
      <c r="AV303" s="25" t="s">
        <v>3599</v>
      </c>
      <c r="AW303" s="25">
        <v>2013</v>
      </c>
      <c r="AX303" s="25" t="s">
        <v>2</v>
      </c>
      <c r="AY303" s="25" t="s">
        <v>3665</v>
      </c>
      <c r="AZ303" s="25"/>
      <c r="BA303" s="25"/>
      <c r="BB303" s="25" t="s">
        <v>3598</v>
      </c>
      <c r="BC303" s="25" t="s">
        <v>3654</v>
      </c>
      <c r="BD303" s="25" t="s">
        <v>880</v>
      </c>
      <c r="BE303" s="25" t="s">
        <v>3602</v>
      </c>
      <c r="BF303" s="25">
        <v>3</v>
      </c>
      <c r="BG303" s="62">
        <v>3</v>
      </c>
      <c r="BH303" s="25" t="s">
        <v>2000</v>
      </c>
      <c r="BI303" s="175">
        <v>1</v>
      </c>
      <c r="BJ303" s="75" t="s">
        <v>4102</v>
      </c>
      <c r="BK303" s="75" t="s">
        <v>2000</v>
      </c>
      <c r="BM303" s="221"/>
      <c r="BN303" s="221"/>
      <c r="BO303" s="221"/>
      <c r="BP303" s="221"/>
      <c r="BQ303" s="221"/>
      <c r="BR303" s="221"/>
    </row>
    <row r="304" spans="1:70" ht="15" customHeight="1" x14ac:dyDescent="0.25">
      <c r="A304" s="25">
        <v>795</v>
      </c>
      <c r="B304" s="220"/>
      <c r="C304" s="190"/>
      <c r="D304" s="200">
        <v>1</v>
      </c>
      <c r="E304" s="57" t="s">
        <v>3597</v>
      </c>
      <c r="F304" s="57" t="s">
        <v>289</v>
      </c>
      <c r="G304" s="25"/>
      <c r="H304" s="104">
        <v>1</v>
      </c>
      <c r="I304" s="25">
        <v>1</v>
      </c>
      <c r="J304" s="25"/>
      <c r="K304" s="25">
        <v>3</v>
      </c>
      <c r="L304" s="25">
        <v>3</v>
      </c>
      <c r="M304" s="25">
        <v>18</v>
      </c>
      <c r="N304" s="25" t="s">
        <v>2960</v>
      </c>
      <c r="O304" s="25" t="s">
        <v>3615</v>
      </c>
      <c r="P304" s="25" t="s">
        <v>19</v>
      </c>
      <c r="Q304" s="25" t="s">
        <v>544</v>
      </c>
      <c r="R304" s="25"/>
      <c r="S304" s="25">
        <v>5</v>
      </c>
      <c r="T304" s="25" t="s">
        <v>18</v>
      </c>
      <c r="U304" s="25" t="s">
        <v>2</v>
      </c>
      <c r="V304" s="25">
        <v>8</v>
      </c>
      <c r="W304" s="25" t="s">
        <v>3601</v>
      </c>
      <c r="X304" s="25">
        <v>1</v>
      </c>
      <c r="Y304" s="25">
        <v>37.75</v>
      </c>
      <c r="Z304" s="25"/>
      <c r="AA304" s="25"/>
      <c r="AB304" s="25"/>
      <c r="AC304" s="25"/>
      <c r="AD304" s="25" t="s">
        <v>3620</v>
      </c>
      <c r="AE304" s="22">
        <f t="shared" si="12"/>
        <v>38.175662356095252</v>
      </c>
      <c r="AF304" s="22"/>
      <c r="AG304" s="22"/>
      <c r="AH304" s="22"/>
      <c r="AI304" s="22"/>
      <c r="AJ304" s="35">
        <f t="shared" si="14"/>
        <v>38.175662356095252</v>
      </c>
      <c r="AK304" s="35"/>
      <c r="AL304" s="35"/>
      <c r="AM304" s="35"/>
      <c r="AN304" s="35"/>
      <c r="AO304" s="24">
        <v>105.68333333333334</v>
      </c>
      <c r="AP304" s="24"/>
      <c r="AQ304" s="24">
        <v>1</v>
      </c>
      <c r="AR304" s="28">
        <v>3</v>
      </c>
      <c r="AS304" s="24">
        <v>1</v>
      </c>
      <c r="AT304" s="25">
        <v>12</v>
      </c>
      <c r="AU304" s="25" t="s">
        <v>3600</v>
      </c>
      <c r="AV304" s="25" t="s">
        <v>3599</v>
      </c>
      <c r="AW304" s="25">
        <v>2013</v>
      </c>
      <c r="AX304" s="25" t="s">
        <v>2</v>
      </c>
      <c r="AY304" s="25" t="s">
        <v>3665</v>
      </c>
      <c r="AZ304" s="25"/>
      <c r="BA304" s="25"/>
      <c r="BB304" s="25" t="s">
        <v>3598</v>
      </c>
      <c r="BC304" s="25" t="s">
        <v>3655</v>
      </c>
      <c r="BD304" s="25" t="s">
        <v>880</v>
      </c>
      <c r="BE304" s="25" t="s">
        <v>3602</v>
      </c>
      <c r="BF304" s="25">
        <v>3</v>
      </c>
      <c r="BG304" s="62">
        <v>3</v>
      </c>
      <c r="BH304" s="25" t="s">
        <v>2000</v>
      </c>
      <c r="BI304" s="175">
        <v>1</v>
      </c>
      <c r="BJ304" s="75" t="s">
        <v>4102</v>
      </c>
      <c r="BK304" s="75" t="s">
        <v>2000</v>
      </c>
      <c r="BM304" s="221"/>
      <c r="BN304" s="221"/>
      <c r="BO304" s="221"/>
      <c r="BP304" s="221"/>
      <c r="BQ304" s="221"/>
      <c r="BR304" s="221"/>
    </row>
    <row r="305" spans="1:70" ht="15" customHeight="1" x14ac:dyDescent="0.25">
      <c r="A305" s="25">
        <v>796</v>
      </c>
      <c r="B305" s="220"/>
      <c r="C305" s="190"/>
      <c r="D305" s="200">
        <v>1</v>
      </c>
      <c r="E305" s="57" t="s">
        <v>3597</v>
      </c>
      <c r="F305" s="57" t="s">
        <v>289</v>
      </c>
      <c r="G305" s="25"/>
      <c r="H305" s="104">
        <v>1</v>
      </c>
      <c r="I305" s="25">
        <v>1</v>
      </c>
      <c r="J305" s="25"/>
      <c r="K305" s="25">
        <v>3</v>
      </c>
      <c r="L305" s="25">
        <v>3</v>
      </c>
      <c r="M305" s="25">
        <v>18</v>
      </c>
      <c r="N305" s="25" t="s">
        <v>2960</v>
      </c>
      <c r="O305" s="25" t="s">
        <v>3612</v>
      </c>
      <c r="P305" s="25" t="s">
        <v>19</v>
      </c>
      <c r="Q305" s="25" t="s">
        <v>544</v>
      </c>
      <c r="R305" s="25"/>
      <c r="S305" s="25">
        <v>5</v>
      </c>
      <c r="T305" s="25" t="s">
        <v>18</v>
      </c>
      <c r="U305" s="25" t="s">
        <v>2</v>
      </c>
      <c r="V305" s="25">
        <v>8</v>
      </c>
      <c r="W305" s="25" t="s">
        <v>3601</v>
      </c>
      <c r="X305" s="25">
        <v>1</v>
      </c>
      <c r="Y305" s="89" t="s">
        <v>3635</v>
      </c>
      <c r="Z305" s="25"/>
      <c r="AA305" s="25"/>
      <c r="AB305" s="25"/>
      <c r="AC305" s="25"/>
      <c r="AD305" s="25" t="s">
        <v>3636</v>
      </c>
      <c r="AE305" s="22" t="e">
        <f t="shared" si="12"/>
        <v>#VALUE!</v>
      </c>
      <c r="AF305" s="22"/>
      <c r="AG305" s="22"/>
      <c r="AH305" s="22"/>
      <c r="AI305" s="22"/>
      <c r="AJ305" s="35" t="e">
        <f t="shared" si="14"/>
        <v>#VALUE!</v>
      </c>
      <c r="AK305" s="35"/>
      <c r="AL305" s="35"/>
      <c r="AM305" s="35"/>
      <c r="AN305" s="35"/>
      <c r="AO305" s="24">
        <v>105.68333333333334</v>
      </c>
      <c r="AP305" s="24"/>
      <c r="AQ305" s="24">
        <v>1</v>
      </c>
      <c r="AR305" s="28">
        <v>3</v>
      </c>
      <c r="AS305" s="24">
        <v>1</v>
      </c>
      <c r="AT305" s="25">
        <v>12</v>
      </c>
      <c r="AU305" s="25" t="s">
        <v>3600</v>
      </c>
      <c r="AV305" s="25" t="s">
        <v>3599</v>
      </c>
      <c r="AW305" s="25">
        <v>2013</v>
      </c>
      <c r="AX305" s="25" t="s">
        <v>2</v>
      </c>
      <c r="AY305" s="25" t="s">
        <v>3665</v>
      </c>
      <c r="AZ305" s="25"/>
      <c r="BA305" s="25"/>
      <c r="BB305" s="25" t="s">
        <v>3598</v>
      </c>
      <c r="BC305" s="25" t="s">
        <v>3656</v>
      </c>
      <c r="BD305" s="25" t="s">
        <v>880</v>
      </c>
      <c r="BE305" s="25" t="s">
        <v>3602</v>
      </c>
      <c r="BF305" s="25">
        <v>3</v>
      </c>
      <c r="BG305" s="62">
        <v>3</v>
      </c>
      <c r="BH305" s="25" t="s">
        <v>2000</v>
      </c>
      <c r="BI305" s="175">
        <v>1</v>
      </c>
      <c r="BJ305" s="75" t="s">
        <v>4102</v>
      </c>
      <c r="BK305" s="75" t="s">
        <v>2000</v>
      </c>
      <c r="BM305" s="221"/>
      <c r="BN305" s="221"/>
      <c r="BO305" s="221"/>
      <c r="BP305" s="221"/>
      <c r="BQ305" s="221"/>
      <c r="BR305" s="221"/>
    </row>
    <row r="306" spans="1:70" ht="15" customHeight="1" x14ac:dyDescent="0.25">
      <c r="A306" s="25">
        <v>797</v>
      </c>
      <c r="B306" s="220"/>
      <c r="C306" s="190"/>
      <c r="D306" s="200">
        <v>1</v>
      </c>
      <c r="E306" s="57" t="s">
        <v>3597</v>
      </c>
      <c r="F306" s="57" t="s">
        <v>289</v>
      </c>
      <c r="G306" s="25"/>
      <c r="H306" s="104">
        <v>1</v>
      </c>
      <c r="I306" s="25">
        <v>1</v>
      </c>
      <c r="J306" s="25"/>
      <c r="K306" s="25">
        <v>3</v>
      </c>
      <c r="L306" s="25">
        <v>3</v>
      </c>
      <c r="M306" s="25">
        <v>18</v>
      </c>
      <c r="N306" s="25" t="s">
        <v>2960</v>
      </c>
      <c r="O306" s="25" t="s">
        <v>3612</v>
      </c>
      <c r="P306" s="25" t="s">
        <v>19</v>
      </c>
      <c r="Q306" s="25" t="s">
        <v>544</v>
      </c>
      <c r="R306" s="25"/>
      <c r="S306" s="25">
        <v>5</v>
      </c>
      <c r="T306" s="25" t="s">
        <v>18</v>
      </c>
      <c r="U306" s="25" t="s">
        <v>2</v>
      </c>
      <c r="V306" s="25">
        <v>8</v>
      </c>
      <c r="W306" s="25" t="s">
        <v>3601</v>
      </c>
      <c r="X306" s="25">
        <v>1</v>
      </c>
      <c r="Y306" s="25">
        <v>65.819999999999993</v>
      </c>
      <c r="Z306" s="25"/>
      <c r="AA306" s="25"/>
      <c r="AB306" s="25"/>
      <c r="AC306" s="25"/>
      <c r="AD306" s="25" t="s">
        <v>3624</v>
      </c>
      <c r="AE306" s="22">
        <f t="shared" si="12"/>
        <v>66.562174735846071</v>
      </c>
      <c r="AF306" s="22"/>
      <c r="AG306" s="22"/>
      <c r="AH306" s="22"/>
      <c r="AI306" s="22"/>
      <c r="AJ306" s="35">
        <f t="shared" si="14"/>
        <v>66.562174735846071</v>
      </c>
      <c r="AK306" s="35"/>
      <c r="AL306" s="35"/>
      <c r="AM306" s="35"/>
      <c r="AN306" s="35"/>
      <c r="AO306" s="24">
        <v>105.68333333333334</v>
      </c>
      <c r="AP306" s="24"/>
      <c r="AQ306" s="24">
        <v>1</v>
      </c>
      <c r="AR306" s="28">
        <v>3</v>
      </c>
      <c r="AS306" s="24">
        <v>1</v>
      </c>
      <c r="AT306" s="25">
        <v>12</v>
      </c>
      <c r="AU306" s="25" t="s">
        <v>3600</v>
      </c>
      <c r="AV306" s="25" t="s">
        <v>3599</v>
      </c>
      <c r="AW306" s="25">
        <v>2013</v>
      </c>
      <c r="AX306" s="25" t="s">
        <v>2</v>
      </c>
      <c r="AY306" s="25" t="s">
        <v>3665</v>
      </c>
      <c r="AZ306" s="25"/>
      <c r="BA306" s="25"/>
      <c r="BB306" s="25" t="s">
        <v>3598</v>
      </c>
      <c r="BC306" s="25" t="s">
        <v>3657</v>
      </c>
      <c r="BD306" s="25" t="s">
        <v>880</v>
      </c>
      <c r="BE306" s="25" t="s">
        <v>3602</v>
      </c>
      <c r="BF306" s="25">
        <v>3</v>
      </c>
      <c r="BG306" s="62">
        <v>3</v>
      </c>
      <c r="BH306" s="25" t="s">
        <v>2000</v>
      </c>
      <c r="BI306" s="175">
        <v>1</v>
      </c>
      <c r="BJ306" s="75" t="s">
        <v>4102</v>
      </c>
      <c r="BK306" s="75" t="s">
        <v>2000</v>
      </c>
      <c r="BM306" s="221"/>
      <c r="BN306" s="221"/>
      <c r="BO306" s="221"/>
      <c r="BP306" s="221"/>
      <c r="BQ306" s="221"/>
      <c r="BR306" s="221"/>
    </row>
    <row r="307" spans="1:70" ht="15" customHeight="1" x14ac:dyDescent="0.25">
      <c r="A307" s="25">
        <v>798</v>
      </c>
      <c r="B307" s="220"/>
      <c r="C307" s="190"/>
      <c r="D307" s="200">
        <v>1</v>
      </c>
      <c r="E307" s="57" t="s">
        <v>3597</v>
      </c>
      <c r="F307" s="57" t="s">
        <v>289</v>
      </c>
      <c r="G307" s="25"/>
      <c r="H307" s="104">
        <v>1</v>
      </c>
      <c r="I307" s="25">
        <v>1</v>
      </c>
      <c r="J307" s="25"/>
      <c r="K307" s="25">
        <v>3</v>
      </c>
      <c r="L307" s="25">
        <v>3</v>
      </c>
      <c r="M307" s="25">
        <v>18</v>
      </c>
      <c r="N307" s="25" t="s">
        <v>2960</v>
      </c>
      <c r="O307" s="25" t="s">
        <v>3605</v>
      </c>
      <c r="P307" s="25" t="s">
        <v>19</v>
      </c>
      <c r="Q307" s="25" t="s">
        <v>544</v>
      </c>
      <c r="R307" s="25"/>
      <c r="S307" s="25">
        <v>5</v>
      </c>
      <c r="T307" s="25" t="s">
        <v>18</v>
      </c>
      <c r="U307" s="25" t="s">
        <v>2</v>
      </c>
      <c r="V307" s="25">
        <v>8</v>
      </c>
      <c r="W307" s="25" t="s">
        <v>3601</v>
      </c>
      <c r="X307" s="25">
        <v>1</v>
      </c>
      <c r="Y307" s="89" t="s">
        <v>3638</v>
      </c>
      <c r="Z307" s="25"/>
      <c r="AA307" s="25"/>
      <c r="AB307" s="25"/>
      <c r="AC307" s="25"/>
      <c r="AD307" s="25" t="s">
        <v>3625</v>
      </c>
      <c r="AE307" s="22" t="e">
        <f t="shared" si="12"/>
        <v>#VALUE!</v>
      </c>
      <c r="AF307" s="22"/>
      <c r="AG307" s="22"/>
      <c r="AH307" s="22"/>
      <c r="AI307" s="22"/>
      <c r="AJ307" s="35" t="e">
        <f t="shared" si="14"/>
        <v>#VALUE!</v>
      </c>
      <c r="AK307" s="35"/>
      <c r="AL307" s="35"/>
      <c r="AM307" s="35"/>
      <c r="AN307" s="35"/>
      <c r="AO307" s="24">
        <v>105.68333333333334</v>
      </c>
      <c r="AP307" s="24"/>
      <c r="AQ307" s="24">
        <v>1</v>
      </c>
      <c r="AR307" s="28">
        <v>3</v>
      </c>
      <c r="AS307" s="24">
        <v>1</v>
      </c>
      <c r="AT307" s="25">
        <v>12</v>
      </c>
      <c r="AU307" s="25" t="s">
        <v>3600</v>
      </c>
      <c r="AV307" s="25" t="s">
        <v>3599</v>
      </c>
      <c r="AW307" s="25">
        <v>2013</v>
      </c>
      <c r="AX307" s="25" t="s">
        <v>2</v>
      </c>
      <c r="AY307" s="25" t="s">
        <v>3665</v>
      </c>
      <c r="AZ307" s="25"/>
      <c r="BA307" s="25"/>
      <c r="BB307" s="25" t="s">
        <v>3598</v>
      </c>
      <c r="BC307" s="25" t="s">
        <v>3658</v>
      </c>
      <c r="BD307" s="25" t="s">
        <v>880</v>
      </c>
      <c r="BE307" s="25" t="s">
        <v>3602</v>
      </c>
      <c r="BF307" s="25">
        <v>3</v>
      </c>
      <c r="BG307" s="62">
        <v>3</v>
      </c>
      <c r="BH307" s="25" t="s">
        <v>2000</v>
      </c>
      <c r="BI307" s="175">
        <v>1</v>
      </c>
      <c r="BJ307" s="75" t="s">
        <v>4102</v>
      </c>
      <c r="BK307" s="75" t="s">
        <v>2000</v>
      </c>
      <c r="BM307" s="221"/>
      <c r="BN307" s="221"/>
      <c r="BO307" s="221"/>
      <c r="BP307" s="221"/>
      <c r="BQ307" s="221"/>
      <c r="BR307" s="221"/>
    </row>
    <row r="308" spans="1:70" ht="15" customHeight="1" x14ac:dyDescent="0.25">
      <c r="A308" s="25">
        <v>799</v>
      </c>
      <c r="B308" s="220"/>
      <c r="C308" s="190"/>
      <c r="D308" s="200">
        <v>1</v>
      </c>
      <c r="E308" s="57" t="s">
        <v>3597</v>
      </c>
      <c r="F308" s="57" t="s">
        <v>289</v>
      </c>
      <c r="G308" s="25"/>
      <c r="H308" s="104">
        <v>1</v>
      </c>
      <c r="I308" s="25">
        <v>1</v>
      </c>
      <c r="J308" s="25"/>
      <c r="K308" s="25">
        <v>3</v>
      </c>
      <c r="L308" s="25">
        <v>3</v>
      </c>
      <c r="M308" s="25">
        <v>18</v>
      </c>
      <c r="N308" s="25" t="s">
        <v>2960</v>
      </c>
      <c r="O308" s="25" t="s">
        <v>3605</v>
      </c>
      <c r="P308" s="25" t="s">
        <v>19</v>
      </c>
      <c r="Q308" s="25" t="s">
        <v>544</v>
      </c>
      <c r="R308" s="25"/>
      <c r="S308" s="25">
        <v>5</v>
      </c>
      <c r="T308" s="25" t="s">
        <v>18</v>
      </c>
      <c r="U308" s="25" t="s">
        <v>2</v>
      </c>
      <c r="V308" s="25">
        <v>8</v>
      </c>
      <c r="W308" s="25" t="s">
        <v>3601</v>
      </c>
      <c r="X308" s="25">
        <v>1</v>
      </c>
      <c r="Y308" s="89" t="s">
        <v>3639</v>
      </c>
      <c r="Z308" s="25"/>
      <c r="AA308" s="25"/>
      <c r="AB308" s="25"/>
      <c r="AC308" s="25"/>
      <c r="AD308" s="25" t="s">
        <v>3626</v>
      </c>
      <c r="AE308" s="22" t="e">
        <f t="shared" si="12"/>
        <v>#VALUE!</v>
      </c>
      <c r="AF308" s="22"/>
      <c r="AG308" s="22"/>
      <c r="AH308" s="22"/>
      <c r="AI308" s="22"/>
      <c r="AJ308" s="35" t="e">
        <f t="shared" si="14"/>
        <v>#VALUE!</v>
      </c>
      <c r="AK308" s="35"/>
      <c r="AL308" s="35"/>
      <c r="AM308" s="35"/>
      <c r="AN308" s="35"/>
      <c r="AO308" s="24">
        <v>105.68333333333334</v>
      </c>
      <c r="AP308" s="24"/>
      <c r="AQ308" s="24">
        <v>1</v>
      </c>
      <c r="AR308" s="28">
        <v>3</v>
      </c>
      <c r="AS308" s="24">
        <v>1</v>
      </c>
      <c r="AT308" s="25">
        <v>12</v>
      </c>
      <c r="AU308" s="25" t="s">
        <v>3600</v>
      </c>
      <c r="AV308" s="25" t="s">
        <v>3599</v>
      </c>
      <c r="AW308" s="25">
        <v>2013</v>
      </c>
      <c r="AX308" s="25" t="s">
        <v>2</v>
      </c>
      <c r="AY308" s="25" t="s">
        <v>3665</v>
      </c>
      <c r="AZ308" s="25"/>
      <c r="BA308" s="25"/>
      <c r="BB308" s="25" t="s">
        <v>3598</v>
      </c>
      <c r="BC308" s="25" t="s">
        <v>3659</v>
      </c>
      <c r="BD308" s="25" t="s">
        <v>880</v>
      </c>
      <c r="BE308" s="25" t="s">
        <v>3602</v>
      </c>
      <c r="BF308" s="25">
        <v>3</v>
      </c>
      <c r="BG308" s="62">
        <v>3</v>
      </c>
      <c r="BH308" s="25" t="s">
        <v>2000</v>
      </c>
      <c r="BI308" s="175">
        <v>1</v>
      </c>
      <c r="BJ308" s="75" t="s">
        <v>4102</v>
      </c>
      <c r="BK308" s="75" t="s">
        <v>2000</v>
      </c>
      <c r="BM308" s="221"/>
      <c r="BN308" s="221"/>
      <c r="BO308" s="221"/>
      <c r="BP308" s="221"/>
      <c r="BQ308" s="221"/>
      <c r="BR308" s="221"/>
    </row>
    <row r="309" spans="1:70" ht="15" customHeight="1" x14ac:dyDescent="0.25">
      <c r="A309" s="25">
        <v>800</v>
      </c>
      <c r="B309" s="220"/>
      <c r="C309" s="190"/>
      <c r="D309" s="200">
        <v>1</v>
      </c>
      <c r="E309" s="57" t="s">
        <v>3597</v>
      </c>
      <c r="F309" s="57" t="s">
        <v>289</v>
      </c>
      <c r="G309" s="25"/>
      <c r="H309" s="104">
        <v>1</v>
      </c>
      <c r="I309" s="25">
        <v>1</v>
      </c>
      <c r="J309" s="25"/>
      <c r="K309" s="25">
        <v>3</v>
      </c>
      <c r="L309" s="25">
        <v>3</v>
      </c>
      <c r="M309" s="25">
        <v>24</v>
      </c>
      <c r="N309" s="25">
        <v>24</v>
      </c>
      <c r="O309" s="25" t="s">
        <v>634</v>
      </c>
      <c r="P309" s="25" t="s">
        <v>19</v>
      </c>
      <c r="Q309" s="25" t="s">
        <v>544</v>
      </c>
      <c r="R309" s="25"/>
      <c r="S309" s="25">
        <v>2</v>
      </c>
      <c r="T309" s="25" t="s">
        <v>18</v>
      </c>
      <c r="U309" s="25" t="s">
        <v>2</v>
      </c>
      <c r="V309" s="25">
        <v>8</v>
      </c>
      <c r="W309" s="25" t="s">
        <v>3601</v>
      </c>
      <c r="X309" s="25">
        <v>1</v>
      </c>
      <c r="Y309" s="25">
        <v>54.96</v>
      </c>
      <c r="Z309" s="25"/>
      <c r="AA309" s="25"/>
      <c r="AB309" s="25"/>
      <c r="AC309" s="25"/>
      <c r="AD309" s="25" t="s">
        <v>3609</v>
      </c>
      <c r="AE309" s="22">
        <f t="shared" si="12"/>
        <v>55.579719287178676</v>
      </c>
      <c r="AF309" s="22"/>
      <c r="AG309" s="22"/>
      <c r="AH309" s="22"/>
      <c r="AI309" s="22"/>
      <c r="AJ309" s="35">
        <f>(AE309)</f>
        <v>55.579719287178676</v>
      </c>
      <c r="AK309" s="35"/>
      <c r="AL309" s="35"/>
      <c r="AM309" s="35"/>
      <c r="AN309" s="35"/>
      <c r="AO309" s="24">
        <v>105.68333333333334</v>
      </c>
      <c r="AP309" s="24"/>
      <c r="AQ309" s="24">
        <v>1</v>
      </c>
      <c r="AR309" s="24">
        <v>3</v>
      </c>
      <c r="AS309" s="24">
        <v>1</v>
      </c>
      <c r="AT309" s="25">
        <v>12</v>
      </c>
      <c r="AU309" s="25" t="s">
        <v>3600</v>
      </c>
      <c r="AV309" s="25" t="s">
        <v>3599</v>
      </c>
      <c r="AW309" s="25">
        <v>2013</v>
      </c>
      <c r="AX309" s="25" t="s">
        <v>2</v>
      </c>
      <c r="AY309" s="25" t="s">
        <v>3665</v>
      </c>
      <c r="AZ309" s="25"/>
      <c r="BA309" s="25"/>
      <c r="BB309" s="25" t="s">
        <v>3598</v>
      </c>
      <c r="BC309" s="25" t="s">
        <v>3660</v>
      </c>
      <c r="BD309" s="25" t="s">
        <v>880</v>
      </c>
      <c r="BE309" s="25" t="s">
        <v>3602</v>
      </c>
      <c r="BF309" s="25">
        <v>3</v>
      </c>
      <c r="BG309" s="62">
        <v>2</v>
      </c>
      <c r="BH309" s="25" t="s">
        <v>2000</v>
      </c>
      <c r="BI309" s="175">
        <v>1</v>
      </c>
      <c r="BJ309" s="75" t="s">
        <v>4102</v>
      </c>
      <c r="BK309" s="75" t="s">
        <v>2000</v>
      </c>
      <c r="BM309" s="221"/>
      <c r="BN309" s="221"/>
      <c r="BO309" s="221"/>
      <c r="BP309" s="221"/>
      <c r="BQ309" s="221"/>
      <c r="BR309" s="221"/>
    </row>
    <row r="310" spans="1:70" ht="15" customHeight="1" x14ac:dyDescent="0.25">
      <c r="A310" s="25">
        <v>801</v>
      </c>
      <c r="B310" s="220"/>
      <c r="C310" s="190"/>
      <c r="D310" s="200">
        <v>1</v>
      </c>
      <c r="E310" s="57" t="s">
        <v>3597</v>
      </c>
      <c r="F310" s="57" t="s">
        <v>289</v>
      </c>
      <c r="G310" s="25"/>
      <c r="H310" s="104">
        <v>1</v>
      </c>
      <c r="I310" s="25">
        <v>1</v>
      </c>
      <c r="J310" s="25"/>
      <c r="K310" s="25">
        <v>3</v>
      </c>
      <c r="L310" s="25">
        <v>3</v>
      </c>
      <c r="M310" s="25">
        <v>24</v>
      </c>
      <c r="N310" s="25">
        <v>24</v>
      </c>
      <c r="O310" s="25" t="s">
        <v>634</v>
      </c>
      <c r="P310" s="25" t="s">
        <v>19</v>
      </c>
      <c r="Q310" s="25" t="s">
        <v>544</v>
      </c>
      <c r="R310" s="25"/>
      <c r="S310" s="25">
        <v>5</v>
      </c>
      <c r="T310" s="25" t="s">
        <v>18</v>
      </c>
      <c r="U310" s="25" t="s">
        <v>2</v>
      </c>
      <c r="V310" s="25">
        <v>8</v>
      </c>
      <c r="W310" s="25" t="s">
        <v>3601</v>
      </c>
      <c r="X310" s="25">
        <v>1</v>
      </c>
      <c r="Y310" s="25">
        <v>62.68</v>
      </c>
      <c r="Z310" s="25"/>
      <c r="AA310" s="25"/>
      <c r="AB310" s="25"/>
      <c r="AC310" s="25"/>
      <c r="AD310" s="25" t="s">
        <v>3618</v>
      </c>
      <c r="AE310" s="22">
        <f t="shared" si="12"/>
        <v>63.38676864847816</v>
      </c>
      <c r="AF310" s="22"/>
      <c r="AG310" s="22"/>
      <c r="AH310" s="22"/>
      <c r="AI310" s="22"/>
      <c r="AJ310" s="35">
        <f>(AE310)</f>
        <v>63.38676864847816</v>
      </c>
      <c r="AK310" s="35"/>
      <c r="AL310" s="35"/>
      <c r="AM310" s="35"/>
      <c r="AN310" s="35"/>
      <c r="AO310" s="24">
        <v>105.68333333333334</v>
      </c>
      <c r="AP310" s="24"/>
      <c r="AQ310" s="24">
        <v>1</v>
      </c>
      <c r="AR310" s="24">
        <v>3</v>
      </c>
      <c r="AS310" s="24">
        <v>1</v>
      </c>
      <c r="AT310" s="25">
        <v>12</v>
      </c>
      <c r="AU310" s="25" t="s">
        <v>3600</v>
      </c>
      <c r="AV310" s="25" t="s">
        <v>3599</v>
      </c>
      <c r="AW310" s="25">
        <v>2013</v>
      </c>
      <c r="AX310" s="25" t="s">
        <v>2</v>
      </c>
      <c r="AY310" s="25" t="s">
        <v>3665</v>
      </c>
      <c r="AZ310" s="25"/>
      <c r="BA310" s="25"/>
      <c r="BB310" s="25" t="s">
        <v>3598</v>
      </c>
      <c r="BC310" s="25" t="s">
        <v>3661</v>
      </c>
      <c r="BD310" s="25" t="s">
        <v>880</v>
      </c>
      <c r="BE310" s="25" t="s">
        <v>3602</v>
      </c>
      <c r="BF310" s="25">
        <v>3</v>
      </c>
      <c r="BG310" s="62">
        <v>3</v>
      </c>
      <c r="BH310" s="25" t="s">
        <v>2000</v>
      </c>
      <c r="BI310" s="175">
        <v>1</v>
      </c>
      <c r="BJ310" s="75" t="s">
        <v>4102</v>
      </c>
      <c r="BK310" s="75" t="s">
        <v>2000</v>
      </c>
      <c r="BM310" s="221"/>
      <c r="BN310" s="221"/>
      <c r="BO310" s="221"/>
      <c r="BP310" s="221"/>
      <c r="BQ310" s="221"/>
      <c r="BR310" s="221"/>
    </row>
    <row r="311" spans="1:70" ht="15" customHeight="1" x14ac:dyDescent="0.25">
      <c r="A311" s="25">
        <v>802</v>
      </c>
      <c r="B311" s="40"/>
      <c r="C311" s="192"/>
      <c r="D311" s="200">
        <v>1</v>
      </c>
      <c r="E311" s="90" t="s">
        <v>3597</v>
      </c>
      <c r="F311" s="90" t="s">
        <v>289</v>
      </c>
      <c r="G311" s="185"/>
      <c r="H311" s="104">
        <v>1</v>
      </c>
      <c r="I311" s="185">
        <v>1</v>
      </c>
      <c r="J311" s="185"/>
      <c r="K311" s="185">
        <v>3</v>
      </c>
      <c r="L311" s="185">
        <v>3</v>
      </c>
      <c r="M311" s="25">
        <v>18</v>
      </c>
      <c r="N311" s="25" t="s">
        <v>2960</v>
      </c>
      <c r="O311" s="185" t="s">
        <v>3632</v>
      </c>
      <c r="P311" s="185" t="s">
        <v>19</v>
      </c>
      <c r="Q311" s="185" t="s">
        <v>544</v>
      </c>
      <c r="R311" s="185"/>
      <c r="S311" s="185">
        <v>5</v>
      </c>
      <c r="T311" s="185" t="s">
        <v>18</v>
      </c>
      <c r="U311" s="185" t="s">
        <v>2</v>
      </c>
      <c r="V311" s="185">
        <v>8</v>
      </c>
      <c r="W311" s="185" t="s">
        <v>3601</v>
      </c>
      <c r="X311" s="25">
        <v>1</v>
      </c>
      <c r="Y311" s="91" t="s">
        <v>3640</v>
      </c>
      <c r="Z311" s="185"/>
      <c r="AA311" s="185"/>
      <c r="AB311" s="185"/>
      <c r="AC311" s="185"/>
      <c r="AD311" s="25" t="s">
        <v>3634</v>
      </c>
      <c r="AE311" s="22" t="e">
        <f t="shared" si="12"/>
        <v>#VALUE!</v>
      </c>
      <c r="AF311" s="22"/>
      <c r="AG311" s="22"/>
      <c r="AH311" s="22"/>
      <c r="AI311" s="22"/>
      <c r="AJ311" s="35" t="e">
        <f>AE311</f>
        <v>#VALUE!</v>
      </c>
      <c r="AK311" s="35"/>
      <c r="AL311" s="35"/>
      <c r="AM311" s="35"/>
      <c r="AN311" s="35"/>
      <c r="AO311" s="24">
        <v>105.68333333333334</v>
      </c>
      <c r="AP311" s="24"/>
      <c r="AQ311" s="24">
        <v>1</v>
      </c>
      <c r="AR311" s="28">
        <v>3</v>
      </c>
      <c r="AS311" s="24">
        <v>1</v>
      </c>
      <c r="AT311" s="185">
        <v>12</v>
      </c>
      <c r="AU311" s="185" t="s">
        <v>3600</v>
      </c>
      <c r="AV311" s="185" t="s">
        <v>3599</v>
      </c>
      <c r="AW311" s="185">
        <v>2013</v>
      </c>
      <c r="AX311" s="185" t="s">
        <v>2</v>
      </c>
      <c r="AY311" s="185" t="s">
        <v>3665</v>
      </c>
      <c r="AZ311" s="185"/>
      <c r="BA311" s="185"/>
      <c r="BB311" s="185" t="s">
        <v>3598</v>
      </c>
      <c r="BC311" s="185" t="s">
        <v>3662</v>
      </c>
      <c r="BD311" s="185" t="s">
        <v>880</v>
      </c>
      <c r="BE311" s="185" t="s">
        <v>3602</v>
      </c>
      <c r="BF311" s="185">
        <v>3</v>
      </c>
      <c r="BG311" s="76">
        <v>3</v>
      </c>
      <c r="BH311" s="185" t="s">
        <v>2000</v>
      </c>
      <c r="BI311" s="175">
        <v>1</v>
      </c>
      <c r="BJ311" s="75" t="s">
        <v>4102</v>
      </c>
      <c r="BK311" s="75" t="s">
        <v>2000</v>
      </c>
      <c r="BL311" s="41"/>
      <c r="BM311" s="213"/>
      <c r="BN311" s="213"/>
      <c r="BO311" s="213"/>
      <c r="BP311" s="213"/>
      <c r="BQ311" s="213"/>
      <c r="BR311" s="213"/>
    </row>
    <row r="312" spans="1:70" ht="15" customHeight="1" x14ac:dyDescent="0.25">
      <c r="A312" s="25">
        <v>803</v>
      </c>
      <c r="B312" s="220"/>
      <c r="C312" s="190"/>
      <c r="D312" s="200">
        <v>1</v>
      </c>
      <c r="E312" s="57" t="s">
        <v>3597</v>
      </c>
      <c r="F312" s="57" t="s">
        <v>289</v>
      </c>
      <c r="G312" s="25"/>
      <c r="H312" s="104">
        <v>1</v>
      </c>
      <c r="I312" s="25">
        <v>1</v>
      </c>
      <c r="J312" s="25"/>
      <c r="K312" s="25">
        <v>3</v>
      </c>
      <c r="L312" s="25">
        <v>3</v>
      </c>
      <c r="M312" s="25">
        <v>18</v>
      </c>
      <c r="N312" s="25" t="s">
        <v>2960</v>
      </c>
      <c r="O312" s="25" t="s">
        <v>3633</v>
      </c>
      <c r="P312" s="25" t="s">
        <v>19</v>
      </c>
      <c r="Q312" s="25" t="s">
        <v>544</v>
      </c>
      <c r="R312" s="25"/>
      <c r="S312" s="25">
        <v>5</v>
      </c>
      <c r="T312" s="25" t="s">
        <v>18</v>
      </c>
      <c r="U312" s="25" t="s">
        <v>2</v>
      </c>
      <c r="V312" s="25">
        <v>8</v>
      </c>
      <c r="W312" s="25" t="s">
        <v>3601</v>
      </c>
      <c r="X312" s="25">
        <v>1</v>
      </c>
      <c r="Y312" s="89" t="s">
        <v>3641</v>
      </c>
      <c r="Z312" s="25"/>
      <c r="AA312" s="25"/>
      <c r="AB312" s="25"/>
      <c r="AC312" s="25"/>
      <c r="AD312" s="25" t="s">
        <v>3608</v>
      </c>
      <c r="AE312" s="22" t="e">
        <f t="shared" si="12"/>
        <v>#VALUE!</v>
      </c>
      <c r="AF312" s="22"/>
      <c r="AG312" s="22"/>
      <c r="AH312" s="22"/>
      <c r="AI312" s="22"/>
      <c r="AJ312" s="35" t="e">
        <f>AE312</f>
        <v>#VALUE!</v>
      </c>
      <c r="AK312" s="35"/>
      <c r="AL312" s="35"/>
      <c r="AM312" s="35"/>
      <c r="AN312" s="35"/>
      <c r="AO312" s="24">
        <v>105.68333333333334</v>
      </c>
      <c r="AP312" s="24"/>
      <c r="AQ312" s="24">
        <v>1</v>
      </c>
      <c r="AR312" s="28">
        <v>3</v>
      </c>
      <c r="AS312" s="24">
        <v>1</v>
      </c>
      <c r="AT312" s="25">
        <v>12</v>
      </c>
      <c r="AU312" s="25" t="s">
        <v>3600</v>
      </c>
      <c r="AV312" s="25" t="s">
        <v>3599</v>
      </c>
      <c r="AW312" s="25">
        <v>2013</v>
      </c>
      <c r="AX312" s="25" t="s">
        <v>2</v>
      </c>
      <c r="AY312" s="25" t="s">
        <v>3665</v>
      </c>
      <c r="AZ312" s="25"/>
      <c r="BA312" s="25"/>
      <c r="BB312" s="25" t="s">
        <v>3598</v>
      </c>
      <c r="BC312" s="25" t="s">
        <v>3663</v>
      </c>
      <c r="BD312" s="25" t="s">
        <v>880</v>
      </c>
      <c r="BE312" s="25" t="s">
        <v>3602</v>
      </c>
      <c r="BF312" s="25">
        <v>3</v>
      </c>
      <c r="BG312" s="62">
        <v>3</v>
      </c>
      <c r="BH312" s="25" t="s">
        <v>2000</v>
      </c>
      <c r="BI312" s="175">
        <v>1</v>
      </c>
      <c r="BJ312" s="75" t="s">
        <v>4102</v>
      </c>
      <c r="BK312" s="75" t="s">
        <v>2000</v>
      </c>
      <c r="BM312" s="221"/>
      <c r="BN312" s="221"/>
      <c r="BO312" s="221"/>
      <c r="BP312" s="221"/>
      <c r="BQ312" s="221"/>
      <c r="BR312" s="221"/>
    </row>
    <row r="313" spans="1:70" ht="15" customHeight="1" x14ac:dyDescent="0.25">
      <c r="A313" s="25">
        <v>804</v>
      </c>
      <c r="B313" s="237"/>
      <c r="C313" s="190"/>
      <c r="D313" s="200">
        <v>1</v>
      </c>
      <c r="E313" s="57" t="s">
        <v>3597</v>
      </c>
      <c r="F313" s="57" t="s">
        <v>289</v>
      </c>
      <c r="G313" s="25"/>
      <c r="H313" s="104">
        <v>1</v>
      </c>
      <c r="I313" s="25">
        <v>1</v>
      </c>
      <c r="J313" s="25"/>
      <c r="K313" s="25">
        <v>3</v>
      </c>
      <c r="L313" s="25">
        <v>3</v>
      </c>
      <c r="M313" s="25">
        <v>18</v>
      </c>
      <c r="N313" s="25" t="s">
        <v>2960</v>
      </c>
      <c r="O313" s="25" t="s">
        <v>3633</v>
      </c>
      <c r="P313" s="25" t="s">
        <v>19</v>
      </c>
      <c r="Q313" s="25" t="s">
        <v>544</v>
      </c>
      <c r="R313" s="25"/>
      <c r="S313" s="25">
        <v>5</v>
      </c>
      <c r="T313" s="25" t="s">
        <v>18</v>
      </c>
      <c r="U313" s="25" t="s">
        <v>2</v>
      </c>
      <c r="V313" s="25">
        <v>8</v>
      </c>
      <c r="W313" s="25" t="s">
        <v>3601</v>
      </c>
      <c r="X313" s="25">
        <v>1</v>
      </c>
      <c r="Y313" s="89" t="s">
        <v>3642</v>
      </c>
      <c r="Z313" s="25"/>
      <c r="AA313" s="25"/>
      <c r="AB313" s="25"/>
      <c r="AC313" s="25"/>
      <c r="AD313" s="25" t="s">
        <v>3616</v>
      </c>
      <c r="AE313" s="22" t="e">
        <f t="shared" si="12"/>
        <v>#VALUE!</v>
      </c>
      <c r="AF313" s="22"/>
      <c r="AG313" s="22"/>
      <c r="AH313" s="22"/>
      <c r="AI313" s="22"/>
      <c r="AJ313" s="35" t="e">
        <f>AE313</f>
        <v>#VALUE!</v>
      </c>
      <c r="AK313" s="35"/>
      <c r="AL313" s="35"/>
      <c r="AM313" s="35"/>
      <c r="AN313" s="35"/>
      <c r="AO313" s="24">
        <v>105.68333333333334</v>
      </c>
      <c r="AP313" s="24"/>
      <c r="AQ313" s="24">
        <v>1</v>
      </c>
      <c r="AR313" s="28">
        <v>3</v>
      </c>
      <c r="AS313" s="24">
        <v>1</v>
      </c>
      <c r="AT313" s="25">
        <v>12</v>
      </c>
      <c r="AU313" s="25" t="s">
        <v>3600</v>
      </c>
      <c r="AV313" s="25" t="s">
        <v>3599</v>
      </c>
      <c r="AW313" s="25">
        <v>2013</v>
      </c>
      <c r="AX313" s="25" t="s">
        <v>2</v>
      </c>
      <c r="AY313" s="25" t="s">
        <v>3665</v>
      </c>
      <c r="AZ313" s="25"/>
      <c r="BA313" s="25"/>
      <c r="BB313" s="25" t="s">
        <v>3598</v>
      </c>
      <c r="BC313" s="25" t="s">
        <v>3664</v>
      </c>
      <c r="BD313" s="25" t="s">
        <v>880</v>
      </c>
      <c r="BE313" s="25" t="s">
        <v>3602</v>
      </c>
      <c r="BF313" s="25">
        <v>3</v>
      </c>
      <c r="BG313" s="62">
        <v>3</v>
      </c>
      <c r="BH313" s="25" t="s">
        <v>2000</v>
      </c>
      <c r="BI313" s="175">
        <v>1</v>
      </c>
      <c r="BJ313" s="75" t="s">
        <v>4102</v>
      </c>
      <c r="BK313" s="75" t="s">
        <v>2000</v>
      </c>
      <c r="BM313" s="221"/>
      <c r="BN313" s="221"/>
      <c r="BO313" s="221"/>
      <c r="BP313" s="221"/>
      <c r="BQ313" s="221"/>
      <c r="BR313" s="221"/>
    </row>
    <row r="314" spans="1:70" ht="15" customHeight="1" x14ac:dyDescent="0.25">
      <c r="A314" s="25">
        <v>258</v>
      </c>
      <c r="B314" s="21">
        <v>110</v>
      </c>
      <c r="C314" s="190" t="s">
        <v>428</v>
      </c>
      <c r="D314" s="201">
        <v>0</v>
      </c>
      <c r="E314" s="57" t="s">
        <v>449</v>
      </c>
      <c r="F314" s="57" t="s">
        <v>5</v>
      </c>
      <c r="G314" s="25" t="s">
        <v>407</v>
      </c>
      <c r="H314" s="104">
        <v>0</v>
      </c>
      <c r="I314" s="25" t="s">
        <v>1099</v>
      </c>
      <c r="J314" s="25"/>
      <c r="K314" s="25"/>
      <c r="L314" s="25"/>
      <c r="M314" s="25"/>
      <c r="N314" s="25"/>
      <c r="O314" s="25"/>
      <c r="P314" s="25"/>
      <c r="Q314" s="25"/>
      <c r="R314" s="25"/>
      <c r="S314" s="25"/>
      <c r="T314" s="25"/>
      <c r="U314" s="25"/>
      <c r="V314" s="25"/>
      <c r="W314" s="25"/>
      <c r="X314" s="25"/>
      <c r="Y314" s="25"/>
      <c r="Z314" s="83"/>
      <c r="AA314" s="83"/>
      <c r="AB314" s="83"/>
      <c r="AC314" s="83"/>
      <c r="AD314" s="25"/>
      <c r="AE314" s="22"/>
      <c r="AF314" s="22"/>
      <c r="AG314" s="22"/>
      <c r="AH314" s="22"/>
      <c r="AI314" s="22"/>
      <c r="AJ314" s="35"/>
      <c r="AK314" s="35"/>
      <c r="AL314" s="35"/>
      <c r="AM314" s="35"/>
      <c r="AN314" s="35"/>
      <c r="AO314" s="48"/>
      <c r="AP314" s="27"/>
      <c r="AQ314" s="28">
        <v>1</v>
      </c>
      <c r="AR314" s="28"/>
      <c r="AS314" s="28" t="s">
        <v>751</v>
      </c>
      <c r="AT314" s="25"/>
      <c r="AU314" s="25"/>
      <c r="AV314" s="25"/>
      <c r="AW314" s="25"/>
      <c r="AX314" s="25"/>
      <c r="AY314" s="25"/>
      <c r="AZ314" s="25"/>
      <c r="BA314" s="25"/>
      <c r="BB314" s="25"/>
      <c r="BC314" s="25"/>
      <c r="BD314" s="25"/>
      <c r="BE314" s="25"/>
      <c r="BF314" s="25"/>
      <c r="BG314" s="25" t="s">
        <v>2000</v>
      </c>
      <c r="BH314" s="25" t="s">
        <v>2000</v>
      </c>
      <c r="BI314" s="75" t="s">
        <v>2000</v>
      </c>
      <c r="BJ314" s="75" t="s">
        <v>2000</v>
      </c>
      <c r="BK314" s="75" t="s">
        <v>2000</v>
      </c>
      <c r="BL314" s="238"/>
    </row>
    <row r="315" spans="1:70" ht="15" customHeight="1" x14ac:dyDescent="0.25">
      <c r="A315" s="25">
        <v>259</v>
      </c>
      <c r="B315" s="21">
        <v>111</v>
      </c>
      <c r="C315" s="190" t="s">
        <v>428</v>
      </c>
      <c r="D315" s="201">
        <v>0</v>
      </c>
      <c r="E315" s="57" t="s">
        <v>437</v>
      </c>
      <c r="F315" s="57" t="s">
        <v>5</v>
      </c>
      <c r="G315" s="25" t="s">
        <v>438</v>
      </c>
      <c r="H315" s="104">
        <v>0</v>
      </c>
      <c r="I315" s="71" t="s">
        <v>1607</v>
      </c>
      <c r="J315" s="25"/>
      <c r="K315" s="25"/>
      <c r="L315" s="25"/>
      <c r="M315" s="25"/>
      <c r="N315" s="25"/>
      <c r="O315" s="25"/>
      <c r="P315" s="25"/>
      <c r="Q315" s="25"/>
      <c r="R315" s="25"/>
      <c r="S315" s="25"/>
      <c r="T315" s="25"/>
      <c r="U315" s="25"/>
      <c r="V315" s="25"/>
      <c r="W315" s="25"/>
      <c r="X315" s="25"/>
      <c r="Y315" s="25"/>
      <c r="Z315" s="25"/>
      <c r="AA315" s="25"/>
      <c r="AB315" s="25"/>
      <c r="AC315" s="25"/>
      <c r="AD315" s="25"/>
      <c r="AE315" s="22"/>
      <c r="AF315" s="22"/>
      <c r="AG315" s="22"/>
      <c r="AH315" s="22"/>
      <c r="AI315" s="22"/>
      <c r="AJ315" s="23"/>
      <c r="AK315" s="23"/>
      <c r="AL315" s="23"/>
      <c r="AM315" s="23"/>
      <c r="AN315" s="23"/>
      <c r="AO315" s="48"/>
      <c r="AP315" s="27"/>
      <c r="AQ315" s="28">
        <v>1</v>
      </c>
      <c r="AR315" s="28"/>
      <c r="AS315" s="28" t="s">
        <v>751</v>
      </c>
      <c r="AT315" s="25"/>
      <c r="AU315" s="25"/>
      <c r="AV315" s="25"/>
      <c r="AW315" s="25"/>
      <c r="AX315" s="25"/>
      <c r="AY315" s="25"/>
      <c r="AZ315" s="25"/>
      <c r="BA315" s="25"/>
      <c r="BB315" s="25"/>
      <c r="BC315" s="25"/>
      <c r="BD315" s="25"/>
      <c r="BE315" s="25"/>
      <c r="BF315" s="25"/>
      <c r="BG315" s="25" t="s">
        <v>2000</v>
      </c>
      <c r="BH315" s="25" t="s">
        <v>2000</v>
      </c>
      <c r="BI315" s="75" t="s">
        <v>2000</v>
      </c>
      <c r="BJ315" s="75" t="s">
        <v>2000</v>
      </c>
      <c r="BK315" s="75" t="s">
        <v>2000</v>
      </c>
      <c r="BL315" s="238"/>
    </row>
    <row r="316" spans="1:70" ht="15" customHeight="1" x14ac:dyDescent="0.25">
      <c r="A316" s="25">
        <v>653</v>
      </c>
      <c r="B316" s="237"/>
      <c r="C316" s="190"/>
      <c r="D316" s="200">
        <v>0</v>
      </c>
      <c r="E316" s="57" t="s">
        <v>3062</v>
      </c>
      <c r="F316" s="57" t="s">
        <v>289</v>
      </c>
      <c r="G316" s="25"/>
      <c r="H316" s="104">
        <v>1</v>
      </c>
      <c r="I316" s="25">
        <v>1</v>
      </c>
      <c r="J316" s="25" t="s">
        <v>3063</v>
      </c>
      <c r="K316" s="25">
        <v>1</v>
      </c>
      <c r="L316" s="25">
        <v>2</v>
      </c>
      <c r="M316" s="25">
        <v>26</v>
      </c>
      <c r="N316" s="25">
        <v>26</v>
      </c>
      <c r="O316" s="25" t="s">
        <v>3064</v>
      </c>
      <c r="P316" s="25" t="s">
        <v>3065</v>
      </c>
      <c r="Q316" s="25" t="s">
        <v>3066</v>
      </c>
      <c r="R316" s="25" t="s">
        <v>4113</v>
      </c>
      <c r="S316" s="25">
        <v>4</v>
      </c>
      <c r="T316" s="25" t="s">
        <v>3067</v>
      </c>
      <c r="U316" s="25" t="s">
        <v>10</v>
      </c>
      <c r="V316" s="25">
        <v>8</v>
      </c>
      <c r="W316" s="25"/>
      <c r="X316" s="25">
        <v>1</v>
      </c>
      <c r="Y316" s="25">
        <v>1801</v>
      </c>
      <c r="Z316" s="25"/>
      <c r="AA316" s="25">
        <v>1801</v>
      </c>
      <c r="AB316" s="25"/>
      <c r="AC316" s="25"/>
      <c r="AD316" s="25" t="s">
        <v>3068</v>
      </c>
      <c r="AE316" s="22">
        <f>((Y316*(140.36/$AO316))/$AQ316)*(0.830367/$AP316)</f>
        <v>173.80477680918457</v>
      </c>
      <c r="AF316" s="22"/>
      <c r="AG316" s="22">
        <f>((AA316*(140.36/$AO316))/$AQ316)*(0.830367/$AP316)</f>
        <v>173.80477680918457</v>
      </c>
      <c r="AH316" s="22"/>
      <c r="AI316" s="22"/>
      <c r="AJ316" s="35">
        <f>AE316/AS316</f>
        <v>173.80477680918457</v>
      </c>
      <c r="AK316" s="35"/>
      <c r="AL316" s="35">
        <f>AG316/AS316</f>
        <v>173.80477680918457</v>
      </c>
      <c r="AM316" s="35"/>
      <c r="AN316" s="35"/>
      <c r="AO316" s="24">
        <v>65.828177014092503</v>
      </c>
      <c r="AP316" s="24">
        <v>18.346516553919599</v>
      </c>
      <c r="AQ316" s="24">
        <v>1</v>
      </c>
      <c r="AR316" s="24">
        <v>1</v>
      </c>
      <c r="AS316" s="24">
        <v>1</v>
      </c>
      <c r="AT316" s="25">
        <v>9</v>
      </c>
      <c r="AU316" s="25" t="s">
        <v>3071</v>
      </c>
      <c r="AV316" s="25" t="s">
        <v>3069</v>
      </c>
      <c r="AW316" s="25" t="s">
        <v>751</v>
      </c>
      <c r="AX316" s="25" t="s">
        <v>2</v>
      </c>
      <c r="AY316" s="25"/>
      <c r="AZ316" s="25"/>
      <c r="BA316" s="25"/>
      <c r="BB316" s="25"/>
      <c r="BC316" s="25" t="s">
        <v>751</v>
      </c>
      <c r="BD316" s="25" t="s">
        <v>3070</v>
      </c>
      <c r="BE316" s="25" t="s">
        <v>813</v>
      </c>
      <c r="BF316" s="25">
        <v>2</v>
      </c>
      <c r="BG316" s="62">
        <v>3</v>
      </c>
      <c r="BH316" s="25" t="s">
        <v>2000</v>
      </c>
      <c r="BI316" s="74">
        <v>0</v>
      </c>
      <c r="BJ316" s="75" t="s">
        <v>2000</v>
      </c>
      <c r="BK316" s="75" t="s">
        <v>4082</v>
      </c>
    </row>
    <row r="317" spans="1:70" ht="15" customHeight="1" x14ac:dyDescent="0.25">
      <c r="A317" s="25">
        <v>654</v>
      </c>
      <c r="B317" s="30"/>
      <c r="C317" s="191"/>
      <c r="D317" s="200">
        <v>1</v>
      </c>
      <c r="E317" s="87" t="s">
        <v>3085</v>
      </c>
      <c r="F317" s="87" t="s">
        <v>746</v>
      </c>
      <c r="G317" s="94" t="s">
        <v>3086</v>
      </c>
      <c r="H317" s="227">
        <v>1</v>
      </c>
      <c r="I317" s="44">
        <v>1</v>
      </c>
      <c r="J317" s="44" t="s">
        <v>3087</v>
      </c>
      <c r="K317" s="44">
        <v>1</v>
      </c>
      <c r="L317" s="44">
        <v>2</v>
      </c>
      <c r="M317" s="44">
        <v>14</v>
      </c>
      <c r="N317" s="44" t="s">
        <v>3088</v>
      </c>
      <c r="O317" s="44" t="s">
        <v>3089</v>
      </c>
      <c r="P317" s="44" t="s">
        <v>3011</v>
      </c>
      <c r="Q317" s="44" t="s">
        <v>3090</v>
      </c>
      <c r="R317" s="44" t="s">
        <v>3091</v>
      </c>
      <c r="S317" s="44">
        <v>4</v>
      </c>
      <c r="T317" s="44" t="s">
        <v>3092</v>
      </c>
      <c r="U317" s="44" t="s">
        <v>10</v>
      </c>
      <c r="V317" s="44">
        <v>3</v>
      </c>
      <c r="W317" s="44" t="s">
        <v>3093</v>
      </c>
      <c r="X317" s="25">
        <v>1</v>
      </c>
      <c r="Y317" s="85"/>
      <c r="Z317" s="85">
        <v>61716</v>
      </c>
      <c r="AA317" s="85"/>
      <c r="AB317" s="85"/>
      <c r="AC317" s="85"/>
      <c r="AD317" s="44" t="s">
        <v>2993</v>
      </c>
      <c r="AE317" s="22"/>
      <c r="AF317" s="22">
        <f>((Z317*(108.57/$AO317))/$AQ317)*(0.830367/$AP317)</f>
        <v>65951.589762488598</v>
      </c>
      <c r="AG317" s="22"/>
      <c r="AH317" s="22"/>
      <c r="AI317" s="22"/>
      <c r="AJ317" s="35"/>
      <c r="AK317" s="35">
        <f>AF317/AS317</f>
        <v>122.81487851487634</v>
      </c>
      <c r="AL317" s="35"/>
      <c r="AM317" s="35"/>
      <c r="AN317" s="35"/>
      <c r="AO317" s="24">
        <v>84.363078818618803</v>
      </c>
      <c r="AP317" s="24">
        <v>1</v>
      </c>
      <c r="AQ317" s="24">
        <v>1</v>
      </c>
      <c r="AR317" s="24">
        <v>1</v>
      </c>
      <c r="AS317" s="24">
        <v>537</v>
      </c>
      <c r="AT317" s="44">
        <v>9</v>
      </c>
      <c r="AU317" s="44" t="s">
        <v>3096</v>
      </c>
      <c r="AV317" s="44" t="s">
        <v>3098</v>
      </c>
      <c r="AW317" s="44" t="s">
        <v>3100</v>
      </c>
      <c r="AX317" s="44" t="s">
        <v>773</v>
      </c>
      <c r="AY317" s="44" t="s">
        <v>3097</v>
      </c>
      <c r="AZ317" s="44" t="s">
        <v>751</v>
      </c>
      <c r="BA317" s="44" t="s">
        <v>3094</v>
      </c>
      <c r="BB317" s="44" t="s">
        <v>3095</v>
      </c>
      <c r="BC317" s="44" t="s">
        <v>751</v>
      </c>
      <c r="BD317" s="44" t="s">
        <v>3099</v>
      </c>
      <c r="BE317" s="44" t="s">
        <v>4232</v>
      </c>
      <c r="BF317" s="44">
        <v>3</v>
      </c>
      <c r="BG317" s="62">
        <v>3</v>
      </c>
      <c r="BH317" s="25" t="s">
        <v>2000</v>
      </c>
      <c r="BI317" s="74">
        <v>1</v>
      </c>
      <c r="BJ317" s="75" t="s">
        <v>2000</v>
      </c>
      <c r="BK317" s="75" t="s">
        <v>4083</v>
      </c>
    </row>
    <row r="318" spans="1:70" ht="15" customHeight="1" x14ac:dyDescent="0.25">
      <c r="A318" s="25">
        <v>260</v>
      </c>
      <c r="B318" s="21">
        <v>112</v>
      </c>
      <c r="C318" s="190" t="s">
        <v>170</v>
      </c>
      <c r="D318" s="201">
        <v>0</v>
      </c>
      <c r="E318" s="64" t="s">
        <v>179</v>
      </c>
      <c r="F318" s="64" t="s">
        <v>151</v>
      </c>
      <c r="G318" s="25"/>
      <c r="H318" s="104">
        <v>0</v>
      </c>
      <c r="I318" s="25" t="s">
        <v>948</v>
      </c>
      <c r="J318" s="71"/>
      <c r="K318" s="25"/>
      <c r="L318" s="25"/>
      <c r="M318" s="25"/>
      <c r="N318" s="71"/>
      <c r="O318" s="71"/>
      <c r="P318" s="71"/>
      <c r="Q318" s="25"/>
      <c r="R318" s="25"/>
      <c r="S318" s="25"/>
      <c r="T318" s="25"/>
      <c r="U318" s="25"/>
      <c r="V318" s="25"/>
      <c r="W318" s="25"/>
      <c r="X318" s="25"/>
      <c r="Y318" s="83"/>
      <c r="Z318" s="83"/>
      <c r="AA318" s="83"/>
      <c r="AB318" s="83"/>
      <c r="AC318" s="83"/>
      <c r="AD318" s="25"/>
      <c r="AE318" s="22"/>
      <c r="AF318" s="22"/>
      <c r="AG318" s="22"/>
      <c r="AH318" s="22"/>
      <c r="AI318" s="22"/>
      <c r="AJ318" s="35"/>
      <c r="AK318" s="35"/>
      <c r="AL318" s="35"/>
      <c r="AM318" s="35"/>
      <c r="AN318" s="35"/>
      <c r="AO318" s="48"/>
      <c r="AP318" s="27"/>
      <c r="AQ318" s="28">
        <v>1</v>
      </c>
      <c r="AR318" s="28"/>
      <c r="AS318" s="28" t="s">
        <v>751</v>
      </c>
      <c r="AT318" s="25"/>
      <c r="AU318" s="25"/>
      <c r="AV318" s="25"/>
      <c r="AW318" s="25"/>
      <c r="AX318" s="25"/>
      <c r="AY318" s="25"/>
      <c r="AZ318" s="25"/>
      <c r="BA318" s="25"/>
      <c r="BB318" s="25"/>
      <c r="BC318" s="25"/>
      <c r="BD318" s="25"/>
      <c r="BE318" s="25" t="s">
        <v>949</v>
      </c>
      <c r="BF318" s="25"/>
      <c r="BG318" s="25" t="s">
        <v>2000</v>
      </c>
      <c r="BH318" s="25" t="s">
        <v>2000</v>
      </c>
      <c r="BI318" s="75" t="s">
        <v>2000</v>
      </c>
      <c r="BJ318" s="75" t="s">
        <v>2000</v>
      </c>
      <c r="BK318" s="75" t="s">
        <v>2000</v>
      </c>
      <c r="BL318" s="238"/>
      <c r="BM318" s="52"/>
      <c r="BN318" s="52"/>
      <c r="BO318" s="52"/>
      <c r="BP318" s="52"/>
      <c r="BQ318" s="52"/>
      <c r="BR318" s="52"/>
    </row>
    <row r="319" spans="1:70" ht="15" customHeight="1" x14ac:dyDescent="0.25">
      <c r="A319" s="25">
        <v>261</v>
      </c>
      <c r="B319" s="21">
        <v>113</v>
      </c>
      <c r="C319" s="190"/>
      <c r="D319" s="200">
        <v>0</v>
      </c>
      <c r="E319" s="57" t="s">
        <v>1341</v>
      </c>
      <c r="F319" s="57" t="s">
        <v>5</v>
      </c>
      <c r="G319" s="25"/>
      <c r="H319" s="104">
        <v>1</v>
      </c>
      <c r="I319" s="25">
        <v>1</v>
      </c>
      <c r="J319" s="25"/>
      <c r="K319" s="25">
        <v>4</v>
      </c>
      <c r="L319" s="25">
        <v>3</v>
      </c>
      <c r="M319" s="25">
        <v>24</v>
      </c>
      <c r="N319" s="25">
        <v>24</v>
      </c>
      <c r="O319" s="25" t="s">
        <v>536</v>
      </c>
      <c r="P319" s="25" t="s">
        <v>19</v>
      </c>
      <c r="Q319" s="25" t="s">
        <v>19</v>
      </c>
      <c r="R319" s="25"/>
      <c r="S319" s="25">
        <v>7</v>
      </c>
      <c r="T319" s="25" t="s">
        <v>1342</v>
      </c>
      <c r="U319" s="25" t="s">
        <v>10</v>
      </c>
      <c r="V319" s="25">
        <v>8</v>
      </c>
      <c r="W319" s="25"/>
      <c r="X319" s="25">
        <v>1</v>
      </c>
      <c r="Y319" s="62"/>
      <c r="Z319" s="25"/>
      <c r="AA319" s="62">
        <v>16.12</v>
      </c>
      <c r="AB319" s="25"/>
      <c r="AC319" s="25"/>
      <c r="AD319" s="25" t="s">
        <v>1345</v>
      </c>
      <c r="AE319" s="22"/>
      <c r="AF319" s="22"/>
      <c r="AG319" s="22">
        <f>(AA319*(106.875/AO319))/$AQ319</f>
        <v>13.489531932953678</v>
      </c>
      <c r="AH319" s="22"/>
      <c r="AI319" s="22"/>
      <c r="AJ319" s="35"/>
      <c r="AK319" s="35"/>
      <c r="AL319" s="35">
        <f>(AG319*12)/1.99</f>
        <v>81.343911153489515</v>
      </c>
      <c r="AM319" s="35"/>
      <c r="AN319" s="35"/>
      <c r="AO319" s="24">
        <v>65.3</v>
      </c>
      <c r="AP319" s="27"/>
      <c r="AQ319" s="27">
        <v>1.95583</v>
      </c>
      <c r="AR319" s="28">
        <v>3</v>
      </c>
      <c r="AS319" s="28"/>
      <c r="AT319" s="25">
        <v>10</v>
      </c>
      <c r="AU319" s="25" t="s">
        <v>1347</v>
      </c>
      <c r="AV319" s="25" t="s">
        <v>1348</v>
      </c>
      <c r="AW319" s="25">
        <v>1988</v>
      </c>
      <c r="AX319" s="25" t="s">
        <v>2</v>
      </c>
      <c r="AY319" s="25"/>
      <c r="AZ319" s="25" t="s">
        <v>2</v>
      </c>
      <c r="BA319" s="25" t="s">
        <v>1343</v>
      </c>
      <c r="BB319" s="25" t="s">
        <v>1346</v>
      </c>
      <c r="BC319" s="25" t="s">
        <v>1344</v>
      </c>
      <c r="BD319" s="25" t="s">
        <v>1349</v>
      </c>
      <c r="BE319" s="25" t="s">
        <v>1350</v>
      </c>
      <c r="BF319" s="25">
        <v>3</v>
      </c>
      <c r="BG319" s="25" t="s">
        <v>2000</v>
      </c>
      <c r="BH319" s="25" t="s">
        <v>2000</v>
      </c>
      <c r="BI319" s="74">
        <v>0</v>
      </c>
      <c r="BJ319" s="75" t="s">
        <v>3890</v>
      </c>
      <c r="BK319" s="75" t="s">
        <v>3977</v>
      </c>
      <c r="BL319" s="238"/>
      <c r="BM319" s="238"/>
      <c r="BN319" s="238"/>
      <c r="BO319" s="238"/>
      <c r="BP319" s="238"/>
      <c r="BQ319" s="238"/>
      <c r="BR319" s="238"/>
    </row>
    <row r="320" spans="1:70" ht="15" customHeight="1" x14ac:dyDescent="0.25">
      <c r="A320" s="25">
        <v>805</v>
      </c>
      <c r="B320" s="237"/>
      <c r="C320" s="190"/>
      <c r="D320" s="200">
        <v>2</v>
      </c>
      <c r="E320" s="64" t="s">
        <v>3680</v>
      </c>
      <c r="F320" s="57" t="s">
        <v>3673</v>
      </c>
      <c r="G320" s="25"/>
      <c r="H320" s="104">
        <v>1</v>
      </c>
      <c r="I320" s="25">
        <v>1</v>
      </c>
      <c r="J320" s="25"/>
      <c r="K320" s="25">
        <v>4</v>
      </c>
      <c r="L320" s="25"/>
      <c r="M320" s="25">
        <v>11</v>
      </c>
      <c r="N320" s="96" t="s">
        <v>2958</v>
      </c>
      <c r="O320" s="25" t="s">
        <v>549</v>
      </c>
      <c r="P320" s="71" t="s">
        <v>3666</v>
      </c>
      <c r="Q320" s="71" t="s">
        <v>3667</v>
      </c>
      <c r="R320" s="71" t="s">
        <v>4114</v>
      </c>
      <c r="S320" s="25">
        <v>3</v>
      </c>
      <c r="T320" s="71" t="s">
        <v>3668</v>
      </c>
      <c r="U320" s="25" t="s">
        <v>10</v>
      </c>
      <c r="V320" s="25">
        <v>4</v>
      </c>
      <c r="W320" s="71" t="s">
        <v>3674</v>
      </c>
      <c r="X320" s="25">
        <v>2</v>
      </c>
      <c r="Y320" s="25">
        <v>649.51</v>
      </c>
      <c r="Z320" s="83"/>
      <c r="AA320" s="25"/>
      <c r="AB320" s="25"/>
      <c r="AC320" s="25"/>
      <c r="AD320" s="25" t="s">
        <v>3677</v>
      </c>
      <c r="AE320" s="22">
        <f>(Y320*(106.875/AO320))/$AQ320</f>
        <v>649.51</v>
      </c>
      <c r="AF320" s="22"/>
      <c r="AG320" s="22"/>
      <c r="AH320" s="22"/>
      <c r="AI320" s="22"/>
      <c r="AJ320" s="35">
        <f>AE320/$AS320</f>
        <v>649.51</v>
      </c>
      <c r="AK320" s="35"/>
      <c r="AL320" s="35"/>
      <c r="AM320" s="35"/>
      <c r="AN320" s="35"/>
      <c r="AO320" s="24">
        <v>106.875</v>
      </c>
      <c r="AP320" s="40"/>
      <c r="AQ320" s="28">
        <v>1</v>
      </c>
      <c r="AR320" s="28">
        <v>1</v>
      </c>
      <c r="AS320" s="72">
        <v>1</v>
      </c>
      <c r="AT320" s="25">
        <v>3</v>
      </c>
      <c r="AU320" s="25" t="s">
        <v>2038</v>
      </c>
      <c r="AV320" s="25"/>
      <c r="AW320" s="71">
        <v>2016</v>
      </c>
      <c r="AX320" s="71" t="s">
        <v>3671</v>
      </c>
      <c r="AY320" s="25" t="s">
        <v>3675</v>
      </c>
      <c r="AZ320" s="71" t="s">
        <v>3672</v>
      </c>
      <c r="BA320" s="71" t="s">
        <v>3669</v>
      </c>
      <c r="BB320" s="71" t="s">
        <v>3670</v>
      </c>
      <c r="BC320" s="25"/>
      <c r="BD320" s="25" t="s">
        <v>880</v>
      </c>
      <c r="BE320" s="25"/>
      <c r="BF320" s="25"/>
      <c r="BG320" s="62">
        <v>3</v>
      </c>
      <c r="BH320" s="25" t="s">
        <v>2000</v>
      </c>
      <c r="BI320" s="74">
        <v>2</v>
      </c>
      <c r="BJ320" s="75" t="s">
        <v>4103</v>
      </c>
      <c r="BK320" s="75" t="s">
        <v>2000</v>
      </c>
      <c r="BM320" s="238"/>
      <c r="BN320" s="238"/>
      <c r="BO320" s="238"/>
      <c r="BP320" s="238"/>
      <c r="BQ320" s="238"/>
      <c r="BR320" s="238"/>
    </row>
    <row r="321" spans="1:70" ht="15" customHeight="1" x14ac:dyDescent="0.25">
      <c r="A321" s="25">
        <v>806</v>
      </c>
      <c r="B321" s="237"/>
      <c r="C321" s="190"/>
      <c r="D321" s="200">
        <v>2</v>
      </c>
      <c r="E321" s="64" t="s">
        <v>3680</v>
      </c>
      <c r="F321" s="57" t="s">
        <v>3673</v>
      </c>
      <c r="G321" s="25"/>
      <c r="H321" s="104">
        <v>1</v>
      </c>
      <c r="I321" s="25">
        <v>1</v>
      </c>
      <c r="J321" s="25"/>
      <c r="K321" s="25">
        <v>4</v>
      </c>
      <c r="L321" s="25"/>
      <c r="M321" s="25">
        <v>11</v>
      </c>
      <c r="N321" s="96" t="s">
        <v>2958</v>
      </c>
      <c r="O321" s="25" t="s">
        <v>549</v>
      </c>
      <c r="P321" s="71" t="s">
        <v>3666</v>
      </c>
      <c r="Q321" s="71" t="s">
        <v>3667</v>
      </c>
      <c r="R321" s="71" t="s">
        <v>4115</v>
      </c>
      <c r="S321" s="25">
        <v>3</v>
      </c>
      <c r="T321" s="71" t="s">
        <v>3668</v>
      </c>
      <c r="U321" s="25" t="s">
        <v>10</v>
      </c>
      <c r="V321" s="25">
        <v>4</v>
      </c>
      <c r="W321" s="71" t="s">
        <v>3674</v>
      </c>
      <c r="X321" s="25">
        <v>2</v>
      </c>
      <c r="Y321" s="25">
        <v>615.72</v>
      </c>
      <c r="Z321" s="83"/>
      <c r="AA321" s="25"/>
      <c r="AB321" s="25"/>
      <c r="AC321" s="25"/>
      <c r="AD321" s="25" t="s">
        <v>3676</v>
      </c>
      <c r="AE321" s="22">
        <f>(Y321*(106.875/AO321))/$AQ321</f>
        <v>615.72</v>
      </c>
      <c r="AF321" s="22"/>
      <c r="AG321" s="22"/>
      <c r="AH321" s="22"/>
      <c r="AI321" s="22"/>
      <c r="AJ321" s="35">
        <f>AE321/$AS321</f>
        <v>615.72</v>
      </c>
      <c r="AK321" s="35"/>
      <c r="AL321" s="35"/>
      <c r="AM321" s="35"/>
      <c r="AN321" s="35"/>
      <c r="AO321" s="24">
        <v>106.875</v>
      </c>
      <c r="AP321" s="40"/>
      <c r="AQ321" s="28">
        <v>1</v>
      </c>
      <c r="AR321" s="28">
        <v>1</v>
      </c>
      <c r="AS321" s="72">
        <v>1</v>
      </c>
      <c r="AT321" s="25">
        <v>3</v>
      </c>
      <c r="AU321" s="25" t="s">
        <v>2038</v>
      </c>
      <c r="AV321" s="25"/>
      <c r="AW321" s="71">
        <v>2016</v>
      </c>
      <c r="AX321" s="71" t="s">
        <v>3671</v>
      </c>
      <c r="AY321" s="25" t="s">
        <v>3675</v>
      </c>
      <c r="AZ321" s="71" t="s">
        <v>3672</v>
      </c>
      <c r="BA321" s="71" t="s">
        <v>3669</v>
      </c>
      <c r="BB321" s="71" t="s">
        <v>3670</v>
      </c>
      <c r="BC321" s="25"/>
      <c r="BD321" s="25" t="s">
        <v>880</v>
      </c>
      <c r="BE321" s="25"/>
      <c r="BF321" s="25"/>
      <c r="BG321" s="62">
        <v>3</v>
      </c>
      <c r="BH321" s="25" t="s">
        <v>2000</v>
      </c>
      <c r="BI321" s="74">
        <v>2</v>
      </c>
      <c r="BJ321" s="75" t="s">
        <v>4103</v>
      </c>
      <c r="BK321" s="75" t="s">
        <v>2000</v>
      </c>
      <c r="BM321" s="221"/>
      <c r="BN321" s="221"/>
      <c r="BO321" s="221"/>
      <c r="BP321" s="221"/>
      <c r="BQ321" s="221"/>
      <c r="BR321" s="221"/>
    </row>
    <row r="322" spans="1:70" ht="15" customHeight="1" x14ac:dyDescent="0.25">
      <c r="A322" s="25">
        <v>807</v>
      </c>
      <c r="B322" s="220"/>
      <c r="C322" s="190"/>
      <c r="D322" s="200">
        <v>2</v>
      </c>
      <c r="E322" s="64" t="s">
        <v>3680</v>
      </c>
      <c r="F322" s="57" t="s">
        <v>3673</v>
      </c>
      <c r="G322" s="25"/>
      <c r="H322" s="104">
        <v>1</v>
      </c>
      <c r="I322" s="25">
        <v>1</v>
      </c>
      <c r="J322" s="25"/>
      <c r="K322" s="25">
        <v>4</v>
      </c>
      <c r="L322" s="25"/>
      <c r="M322" s="25">
        <v>11</v>
      </c>
      <c r="N322" s="96" t="s">
        <v>2958</v>
      </c>
      <c r="O322" s="25" t="s">
        <v>549</v>
      </c>
      <c r="P322" s="71" t="s">
        <v>3666</v>
      </c>
      <c r="Q322" s="71" t="s">
        <v>3667</v>
      </c>
      <c r="R322" s="71" t="s">
        <v>4114</v>
      </c>
      <c r="S322" s="25">
        <v>3</v>
      </c>
      <c r="T322" s="71" t="s">
        <v>3668</v>
      </c>
      <c r="U322" s="25" t="s">
        <v>10</v>
      </c>
      <c r="V322" s="25">
        <v>4</v>
      </c>
      <c r="W322" s="71" t="s">
        <v>3674</v>
      </c>
      <c r="X322" s="25">
        <v>2</v>
      </c>
      <c r="Y322" s="25">
        <v>233.22</v>
      </c>
      <c r="Z322" s="83"/>
      <c r="AA322" s="25"/>
      <c r="AB322" s="25"/>
      <c r="AC322" s="25"/>
      <c r="AD322" s="25" t="s">
        <v>3678</v>
      </c>
      <c r="AE322" s="22">
        <f>(Y322*(106.875/AO322))/$AQ322</f>
        <v>233.22</v>
      </c>
      <c r="AF322" s="22"/>
      <c r="AG322" s="22"/>
      <c r="AH322" s="22"/>
      <c r="AI322" s="22"/>
      <c r="AJ322" s="35">
        <f>AE322/$AS322</f>
        <v>233.22</v>
      </c>
      <c r="AK322" s="35"/>
      <c r="AL322" s="35"/>
      <c r="AM322" s="35"/>
      <c r="AN322" s="35"/>
      <c r="AO322" s="24">
        <v>106.875</v>
      </c>
      <c r="AP322" s="40"/>
      <c r="AQ322" s="28">
        <v>1</v>
      </c>
      <c r="AR322" s="28">
        <v>1</v>
      </c>
      <c r="AS322" s="72">
        <v>1</v>
      </c>
      <c r="AT322" s="25">
        <v>3</v>
      </c>
      <c r="AU322" s="25" t="s">
        <v>2038</v>
      </c>
      <c r="AV322" s="25"/>
      <c r="AW322" s="71">
        <v>2016</v>
      </c>
      <c r="AX322" s="71" t="s">
        <v>3671</v>
      </c>
      <c r="AY322" s="25" t="s">
        <v>3675</v>
      </c>
      <c r="AZ322" s="71" t="s">
        <v>3672</v>
      </c>
      <c r="BA322" s="71" t="s">
        <v>3669</v>
      </c>
      <c r="BB322" s="71" t="s">
        <v>3670</v>
      </c>
      <c r="BC322" s="25"/>
      <c r="BD322" s="25" t="s">
        <v>880</v>
      </c>
      <c r="BE322" s="25"/>
      <c r="BF322" s="25"/>
      <c r="BG322" s="62">
        <v>3</v>
      </c>
      <c r="BH322" s="25" t="s">
        <v>2000</v>
      </c>
      <c r="BI322" s="74">
        <v>2</v>
      </c>
      <c r="BJ322" s="75" t="s">
        <v>4103</v>
      </c>
      <c r="BK322" s="75" t="s">
        <v>2000</v>
      </c>
      <c r="BM322" s="221"/>
      <c r="BN322" s="221"/>
      <c r="BO322" s="221"/>
      <c r="BP322" s="221"/>
      <c r="BQ322" s="221"/>
      <c r="BR322" s="221"/>
    </row>
    <row r="323" spans="1:70" ht="15" customHeight="1" x14ac:dyDescent="0.25">
      <c r="A323" s="25">
        <v>808</v>
      </c>
      <c r="B323" s="220"/>
      <c r="C323" s="190"/>
      <c r="D323" s="200">
        <v>2</v>
      </c>
      <c r="E323" s="64" t="s">
        <v>3680</v>
      </c>
      <c r="F323" s="57" t="s">
        <v>3673</v>
      </c>
      <c r="G323" s="25"/>
      <c r="H323" s="104">
        <v>1</v>
      </c>
      <c r="I323" s="25">
        <v>1</v>
      </c>
      <c r="J323" s="25"/>
      <c r="K323" s="25">
        <v>4</v>
      </c>
      <c r="L323" s="25"/>
      <c r="M323" s="25">
        <v>11</v>
      </c>
      <c r="N323" s="96" t="s">
        <v>2958</v>
      </c>
      <c r="O323" s="25" t="s">
        <v>549</v>
      </c>
      <c r="P323" s="71" t="s">
        <v>3666</v>
      </c>
      <c r="Q323" s="71" t="s">
        <v>3667</v>
      </c>
      <c r="R323" s="71" t="s">
        <v>4115</v>
      </c>
      <c r="S323" s="25">
        <v>3</v>
      </c>
      <c r="T323" s="71" t="s">
        <v>3668</v>
      </c>
      <c r="U323" s="25" t="s">
        <v>10</v>
      </c>
      <c r="V323" s="25">
        <v>4</v>
      </c>
      <c r="W323" s="71" t="s">
        <v>3674</v>
      </c>
      <c r="X323" s="25">
        <v>2</v>
      </c>
      <c r="Y323" s="25">
        <v>229.11</v>
      </c>
      <c r="Z323" s="83"/>
      <c r="AA323" s="25"/>
      <c r="AB323" s="25"/>
      <c r="AC323" s="25"/>
      <c r="AD323" s="25" t="s">
        <v>3679</v>
      </c>
      <c r="AE323" s="22">
        <f>(Y323*(106.875/AO323))/$AQ323</f>
        <v>229.11</v>
      </c>
      <c r="AF323" s="22"/>
      <c r="AG323" s="22"/>
      <c r="AH323" s="22"/>
      <c r="AI323" s="22"/>
      <c r="AJ323" s="35">
        <f>AE323/$AS323</f>
        <v>229.11</v>
      </c>
      <c r="AK323" s="35"/>
      <c r="AL323" s="35"/>
      <c r="AM323" s="35"/>
      <c r="AN323" s="35"/>
      <c r="AO323" s="24">
        <v>106.875</v>
      </c>
      <c r="AP323" s="40"/>
      <c r="AQ323" s="28">
        <v>1</v>
      </c>
      <c r="AR323" s="28">
        <v>1</v>
      </c>
      <c r="AS323" s="72">
        <v>1</v>
      </c>
      <c r="AT323" s="25">
        <v>3</v>
      </c>
      <c r="AU323" s="25" t="s">
        <v>2038</v>
      </c>
      <c r="AV323" s="25"/>
      <c r="AW323" s="71">
        <v>2016</v>
      </c>
      <c r="AX323" s="71" t="s">
        <v>3671</v>
      </c>
      <c r="AY323" s="25" t="s">
        <v>3675</v>
      </c>
      <c r="AZ323" s="71" t="s">
        <v>3672</v>
      </c>
      <c r="BA323" s="71" t="s">
        <v>3669</v>
      </c>
      <c r="BB323" s="71" t="s">
        <v>3670</v>
      </c>
      <c r="BC323" s="25"/>
      <c r="BD323" s="25" t="s">
        <v>880</v>
      </c>
      <c r="BE323" s="25"/>
      <c r="BF323" s="25"/>
      <c r="BG323" s="62">
        <v>3</v>
      </c>
      <c r="BH323" s="25" t="s">
        <v>2000</v>
      </c>
      <c r="BI323" s="74">
        <v>2</v>
      </c>
      <c r="BJ323" s="75" t="s">
        <v>4103</v>
      </c>
      <c r="BK323" s="75" t="s">
        <v>2000</v>
      </c>
      <c r="BM323" s="221"/>
      <c r="BN323" s="221"/>
      <c r="BO323" s="221"/>
      <c r="BP323" s="221"/>
      <c r="BQ323" s="221"/>
      <c r="BR323" s="221"/>
    </row>
    <row r="324" spans="1:70" ht="15" customHeight="1" x14ac:dyDescent="0.25">
      <c r="A324" s="25">
        <v>650</v>
      </c>
      <c r="B324" s="220"/>
      <c r="C324" s="190"/>
      <c r="D324" s="201">
        <v>0</v>
      </c>
      <c r="E324" s="57" t="s">
        <v>3026</v>
      </c>
      <c r="F324" s="57" t="s">
        <v>289</v>
      </c>
      <c r="G324" s="25"/>
      <c r="H324" s="104">
        <v>0</v>
      </c>
      <c r="I324" s="25" t="s">
        <v>3028</v>
      </c>
      <c r="J324" s="25" t="s">
        <v>3027</v>
      </c>
      <c r="K324" s="25">
        <v>1</v>
      </c>
      <c r="L324" s="25">
        <v>2</v>
      </c>
      <c r="M324" s="25"/>
      <c r="N324" s="25"/>
      <c r="O324" s="25"/>
      <c r="P324" s="25"/>
      <c r="Q324" s="25"/>
      <c r="R324" s="25"/>
      <c r="S324" s="25"/>
      <c r="T324" s="25"/>
      <c r="U324" s="25"/>
      <c r="V324" s="25"/>
      <c r="W324" s="25"/>
      <c r="X324" s="25"/>
      <c r="Y324" s="25"/>
      <c r="Z324" s="25"/>
      <c r="AA324" s="25"/>
      <c r="AB324" s="25"/>
      <c r="AC324" s="25"/>
      <c r="AD324" s="25"/>
      <c r="AE324" s="22"/>
      <c r="AF324" s="22"/>
      <c r="AG324" s="22"/>
      <c r="AH324" s="22"/>
      <c r="AI324" s="22"/>
      <c r="AJ324" s="23"/>
      <c r="AK324" s="23"/>
      <c r="AL324" s="23"/>
      <c r="AM324" s="23"/>
      <c r="AN324" s="23"/>
      <c r="AO324" s="24"/>
      <c r="AP324" s="24"/>
      <c r="AQ324" s="24"/>
      <c r="AR324" s="24"/>
      <c r="AS324" s="24"/>
      <c r="AT324" s="25"/>
      <c r="AU324" s="25"/>
      <c r="AV324" s="25"/>
      <c r="AW324" s="25"/>
      <c r="AX324" s="25"/>
      <c r="AY324" s="25"/>
      <c r="AZ324" s="25"/>
      <c r="BA324" s="25"/>
      <c r="BB324" s="25"/>
      <c r="BC324" s="25"/>
      <c r="BD324" s="25"/>
      <c r="BE324" s="25"/>
      <c r="BF324" s="25"/>
      <c r="BG324" s="25" t="s">
        <v>2000</v>
      </c>
      <c r="BH324" s="25" t="s">
        <v>2000</v>
      </c>
      <c r="BI324" s="75" t="s">
        <v>2000</v>
      </c>
      <c r="BJ324" s="75" t="s">
        <v>2000</v>
      </c>
      <c r="BK324" s="75" t="s">
        <v>2000</v>
      </c>
    </row>
    <row r="325" spans="1:70" ht="15" customHeight="1" x14ac:dyDescent="0.25">
      <c r="A325" s="25">
        <v>659</v>
      </c>
      <c r="B325" s="30"/>
      <c r="C325" s="191"/>
      <c r="D325" s="200">
        <v>0</v>
      </c>
      <c r="E325" s="87" t="s">
        <v>3119</v>
      </c>
      <c r="F325" s="87" t="s">
        <v>151</v>
      </c>
      <c r="G325" s="94" t="s">
        <v>3120</v>
      </c>
      <c r="H325" s="104">
        <v>1</v>
      </c>
      <c r="I325" s="44">
        <v>1</v>
      </c>
      <c r="J325" s="44" t="s">
        <v>3121</v>
      </c>
      <c r="K325" s="44">
        <v>1</v>
      </c>
      <c r="L325" s="44">
        <v>2</v>
      </c>
      <c r="M325" s="44">
        <v>26</v>
      </c>
      <c r="N325" s="44">
        <v>26</v>
      </c>
      <c r="O325" s="44" t="s">
        <v>3122</v>
      </c>
      <c r="P325" s="44" t="s">
        <v>3011</v>
      </c>
      <c r="Q325" s="44" t="s">
        <v>3123</v>
      </c>
      <c r="R325" s="44" t="s">
        <v>3124</v>
      </c>
      <c r="S325" s="44">
        <v>4</v>
      </c>
      <c r="T325" s="44" t="s">
        <v>3125</v>
      </c>
      <c r="U325" s="44" t="s">
        <v>10</v>
      </c>
      <c r="V325" s="44">
        <v>3</v>
      </c>
      <c r="W325" s="44" t="s">
        <v>3126</v>
      </c>
      <c r="X325" s="25">
        <v>1</v>
      </c>
      <c r="Y325" s="85"/>
      <c r="Z325" s="85"/>
      <c r="AA325" s="85">
        <v>11</v>
      </c>
      <c r="AB325" s="85"/>
      <c r="AC325" s="85"/>
      <c r="AD325" s="44" t="s">
        <v>3127</v>
      </c>
      <c r="AE325" s="22"/>
      <c r="AF325" s="22"/>
      <c r="AG325" s="22">
        <f>((AA325*(108.57/$AO325))/$AQ325)*(0.830367/$AP325)</f>
        <v>14.190646457748583</v>
      </c>
      <c r="AH325" s="22"/>
      <c r="AI325" s="22"/>
      <c r="AJ325" s="35"/>
      <c r="AK325" s="35"/>
      <c r="AL325" s="35">
        <f>AG325</f>
        <v>14.190646457748583</v>
      </c>
      <c r="AM325" s="35"/>
      <c r="AN325" s="35"/>
      <c r="AO325" s="24">
        <v>69.882820352310802</v>
      </c>
      <c r="AP325" s="24">
        <v>1</v>
      </c>
      <c r="AQ325" s="24">
        <v>1</v>
      </c>
      <c r="AR325" s="24">
        <v>4</v>
      </c>
      <c r="AS325" s="24">
        <v>1</v>
      </c>
      <c r="AT325" s="44">
        <v>10</v>
      </c>
      <c r="AU325" s="44" t="s">
        <v>3110</v>
      </c>
      <c r="AV325" s="44" t="s">
        <v>3130</v>
      </c>
      <c r="AW325" s="44">
        <v>1995</v>
      </c>
      <c r="AX325" s="44" t="s">
        <v>773</v>
      </c>
      <c r="AY325" s="44" t="s">
        <v>3129</v>
      </c>
      <c r="AZ325" s="44" t="s">
        <v>751</v>
      </c>
      <c r="BA325" s="44"/>
      <c r="BB325" s="44" t="s">
        <v>3128</v>
      </c>
      <c r="BC325" s="84">
        <v>424</v>
      </c>
      <c r="BD325" s="44" t="s">
        <v>751</v>
      </c>
      <c r="BE325" s="44" t="s">
        <v>3136</v>
      </c>
      <c r="BF325" s="44">
        <v>2</v>
      </c>
      <c r="BG325" s="62">
        <v>3</v>
      </c>
      <c r="BH325" s="25" t="s">
        <v>2000</v>
      </c>
      <c r="BI325" s="74">
        <v>0</v>
      </c>
      <c r="BJ325" s="75" t="s">
        <v>2000</v>
      </c>
      <c r="BK325" s="75" t="s">
        <v>4087</v>
      </c>
    </row>
    <row r="326" spans="1:70" ht="15" customHeight="1" x14ac:dyDescent="0.25">
      <c r="A326" s="25">
        <v>660</v>
      </c>
      <c r="B326" s="30"/>
      <c r="C326" s="191"/>
      <c r="D326" s="200">
        <v>0</v>
      </c>
      <c r="E326" s="87" t="s">
        <v>3119</v>
      </c>
      <c r="F326" s="87" t="s">
        <v>151</v>
      </c>
      <c r="G326" s="94" t="s">
        <v>3120</v>
      </c>
      <c r="H326" s="104">
        <v>1</v>
      </c>
      <c r="I326" s="44">
        <v>1</v>
      </c>
      <c r="J326" s="44" t="s">
        <v>3121</v>
      </c>
      <c r="K326" s="44">
        <v>1</v>
      </c>
      <c r="L326" s="44">
        <v>2</v>
      </c>
      <c r="M326" s="44">
        <v>26</v>
      </c>
      <c r="N326" s="44">
        <v>26</v>
      </c>
      <c r="O326" s="44" t="s">
        <v>3122</v>
      </c>
      <c r="P326" s="44" t="s">
        <v>3011</v>
      </c>
      <c r="Q326" s="44" t="s">
        <v>3123</v>
      </c>
      <c r="R326" s="44" t="s">
        <v>3124</v>
      </c>
      <c r="S326" s="44">
        <v>4</v>
      </c>
      <c r="T326" s="44" t="s">
        <v>3125</v>
      </c>
      <c r="U326" s="44" t="s">
        <v>10</v>
      </c>
      <c r="V326" s="44">
        <v>3</v>
      </c>
      <c r="W326" s="44" t="s">
        <v>3126</v>
      </c>
      <c r="X326" s="25">
        <v>1</v>
      </c>
      <c r="Y326" s="85"/>
      <c r="Z326" s="85"/>
      <c r="AA326" s="85">
        <v>23</v>
      </c>
      <c r="AB326" s="85"/>
      <c r="AC326" s="85"/>
      <c r="AD326" s="44" t="s">
        <v>3131</v>
      </c>
      <c r="AE326" s="22"/>
      <c r="AF326" s="22"/>
      <c r="AG326" s="22">
        <f>((AA326*(108.57/$AO326))/$AQ326)*(0.830367/$AP326)</f>
        <v>29.671351684383399</v>
      </c>
      <c r="AH326" s="22"/>
      <c r="AI326" s="22"/>
      <c r="AJ326" s="35"/>
      <c r="AK326" s="35"/>
      <c r="AL326" s="35">
        <f>AG326</f>
        <v>29.671351684383399</v>
      </c>
      <c r="AM326" s="35"/>
      <c r="AN326" s="35"/>
      <c r="AO326" s="24">
        <v>69.882820352310802</v>
      </c>
      <c r="AP326" s="24">
        <v>1</v>
      </c>
      <c r="AQ326" s="24">
        <v>1</v>
      </c>
      <c r="AR326" s="24">
        <v>4</v>
      </c>
      <c r="AS326" s="24">
        <v>1</v>
      </c>
      <c r="AT326" s="44">
        <v>10</v>
      </c>
      <c r="AU326" s="44" t="s">
        <v>3110</v>
      </c>
      <c r="AV326" s="44" t="s">
        <v>3130</v>
      </c>
      <c r="AW326" s="44">
        <v>1995</v>
      </c>
      <c r="AX326" s="44" t="s">
        <v>773</v>
      </c>
      <c r="AY326" s="44" t="s">
        <v>3129</v>
      </c>
      <c r="AZ326" s="44" t="s">
        <v>751</v>
      </c>
      <c r="BA326" s="44"/>
      <c r="BB326" s="44" t="s">
        <v>3128</v>
      </c>
      <c r="BC326" s="84">
        <v>424</v>
      </c>
      <c r="BD326" s="44" t="s">
        <v>751</v>
      </c>
      <c r="BE326" s="44" t="s">
        <v>3136</v>
      </c>
      <c r="BF326" s="44">
        <v>2</v>
      </c>
      <c r="BG326" s="62">
        <v>3</v>
      </c>
      <c r="BH326" s="25" t="s">
        <v>2000</v>
      </c>
      <c r="BI326" s="74">
        <v>0</v>
      </c>
      <c r="BJ326" s="75" t="s">
        <v>2000</v>
      </c>
      <c r="BK326" s="75" t="s">
        <v>4087</v>
      </c>
    </row>
    <row r="327" spans="1:70" ht="15" customHeight="1" x14ac:dyDescent="0.25">
      <c r="A327" s="25">
        <v>661</v>
      </c>
      <c r="B327" s="30"/>
      <c r="C327" s="191"/>
      <c r="D327" s="200">
        <v>0</v>
      </c>
      <c r="E327" s="87" t="s">
        <v>3119</v>
      </c>
      <c r="F327" s="87" t="s">
        <v>151</v>
      </c>
      <c r="G327" s="94" t="s">
        <v>3120</v>
      </c>
      <c r="H327" s="104">
        <v>1</v>
      </c>
      <c r="I327" s="44">
        <v>1</v>
      </c>
      <c r="J327" s="44" t="s">
        <v>3121</v>
      </c>
      <c r="K327" s="44">
        <v>1</v>
      </c>
      <c r="L327" s="44">
        <v>2</v>
      </c>
      <c r="M327" s="44">
        <v>26</v>
      </c>
      <c r="N327" s="44">
        <v>26</v>
      </c>
      <c r="O327" s="44" t="s">
        <v>3122</v>
      </c>
      <c r="P327" s="44" t="s">
        <v>3011</v>
      </c>
      <c r="Q327" s="44" t="s">
        <v>3132</v>
      </c>
      <c r="R327" s="44" t="s">
        <v>3133</v>
      </c>
      <c r="S327" s="44">
        <v>4</v>
      </c>
      <c r="T327" s="44" t="s">
        <v>3134</v>
      </c>
      <c r="U327" s="44" t="s">
        <v>10</v>
      </c>
      <c r="V327" s="44">
        <v>3</v>
      </c>
      <c r="W327" s="44" t="s">
        <v>3126</v>
      </c>
      <c r="X327" s="25">
        <v>1</v>
      </c>
      <c r="Y327" s="85"/>
      <c r="Z327" s="85"/>
      <c r="AA327" s="85">
        <v>13</v>
      </c>
      <c r="AB327" s="85"/>
      <c r="AC327" s="85"/>
      <c r="AD327" s="44" t="s">
        <v>3127</v>
      </c>
      <c r="AE327" s="22"/>
      <c r="AF327" s="22"/>
      <c r="AG327" s="22">
        <f>((AA327*(108.57/$AO327))/$AQ327)*(0.830367/$AP327)</f>
        <v>16.770763995521055</v>
      </c>
      <c r="AH327" s="22"/>
      <c r="AI327" s="22"/>
      <c r="AJ327" s="35"/>
      <c r="AK327" s="35"/>
      <c r="AL327" s="35">
        <f>AG327</f>
        <v>16.770763995521055</v>
      </c>
      <c r="AM327" s="35"/>
      <c r="AN327" s="35"/>
      <c r="AO327" s="24">
        <v>69.882820352310802</v>
      </c>
      <c r="AP327" s="24">
        <v>1</v>
      </c>
      <c r="AQ327" s="24">
        <v>1</v>
      </c>
      <c r="AR327" s="24">
        <v>4</v>
      </c>
      <c r="AS327" s="24">
        <v>1</v>
      </c>
      <c r="AT327" s="44">
        <v>10</v>
      </c>
      <c r="AU327" s="44" t="s">
        <v>3110</v>
      </c>
      <c r="AV327" s="44" t="s">
        <v>3130</v>
      </c>
      <c r="AW327" s="44">
        <v>1995</v>
      </c>
      <c r="AX327" s="44" t="s">
        <v>773</v>
      </c>
      <c r="AY327" s="44" t="s">
        <v>3129</v>
      </c>
      <c r="AZ327" s="44" t="s">
        <v>751</v>
      </c>
      <c r="BA327" s="44"/>
      <c r="BB327" s="44" t="s">
        <v>3128</v>
      </c>
      <c r="BC327" s="84">
        <v>424</v>
      </c>
      <c r="BD327" s="44" t="s">
        <v>751</v>
      </c>
      <c r="BE327" s="44" t="s">
        <v>3136</v>
      </c>
      <c r="BF327" s="44">
        <v>2</v>
      </c>
      <c r="BG327" s="62">
        <v>3</v>
      </c>
      <c r="BH327" s="25" t="s">
        <v>2000</v>
      </c>
      <c r="BI327" s="74">
        <v>0</v>
      </c>
      <c r="BJ327" s="75" t="s">
        <v>2000</v>
      </c>
      <c r="BK327" s="75" t="s">
        <v>4087</v>
      </c>
    </row>
    <row r="328" spans="1:70" ht="15" customHeight="1" x14ac:dyDescent="0.25">
      <c r="A328" s="25">
        <v>662</v>
      </c>
      <c r="B328" s="30"/>
      <c r="C328" s="191"/>
      <c r="D328" s="200">
        <v>0</v>
      </c>
      <c r="E328" s="87" t="s">
        <v>3119</v>
      </c>
      <c r="F328" s="87" t="s">
        <v>151</v>
      </c>
      <c r="G328" s="94" t="s">
        <v>3120</v>
      </c>
      <c r="H328" s="104">
        <v>1</v>
      </c>
      <c r="I328" s="44">
        <v>1</v>
      </c>
      <c r="J328" s="44" t="s">
        <v>3121</v>
      </c>
      <c r="K328" s="44">
        <v>1</v>
      </c>
      <c r="L328" s="44">
        <v>2</v>
      </c>
      <c r="M328" s="44">
        <v>26</v>
      </c>
      <c r="N328" s="44">
        <v>26</v>
      </c>
      <c r="O328" s="44" t="s">
        <v>3122</v>
      </c>
      <c r="P328" s="44" t="s">
        <v>3011</v>
      </c>
      <c r="Q328" s="44" t="s">
        <v>3132</v>
      </c>
      <c r="R328" s="44" t="s">
        <v>3133</v>
      </c>
      <c r="S328" s="44">
        <v>4</v>
      </c>
      <c r="T328" s="44" t="s">
        <v>3134</v>
      </c>
      <c r="U328" s="44" t="s">
        <v>10</v>
      </c>
      <c r="V328" s="44">
        <v>3</v>
      </c>
      <c r="W328" s="44" t="s">
        <v>3126</v>
      </c>
      <c r="X328" s="25">
        <v>1</v>
      </c>
      <c r="Y328" s="85"/>
      <c r="Z328" s="85"/>
      <c r="AA328" s="85">
        <v>14</v>
      </c>
      <c r="AB328" s="85"/>
      <c r="AC328" s="85"/>
      <c r="AD328" s="44" t="s">
        <v>3131</v>
      </c>
      <c r="AE328" s="22"/>
      <c r="AF328" s="22"/>
      <c r="AG328" s="22">
        <f>((AA328*(108.57/$AO328))/$AQ328)*(0.830367/$AP328)</f>
        <v>18.060822764407288</v>
      </c>
      <c r="AH328" s="22"/>
      <c r="AI328" s="22"/>
      <c r="AJ328" s="35"/>
      <c r="AK328" s="35"/>
      <c r="AL328" s="35">
        <f>AG328</f>
        <v>18.060822764407288</v>
      </c>
      <c r="AM328" s="35"/>
      <c r="AN328" s="35"/>
      <c r="AO328" s="24">
        <v>69.882820352310802</v>
      </c>
      <c r="AP328" s="24">
        <v>1</v>
      </c>
      <c r="AQ328" s="24">
        <v>1</v>
      </c>
      <c r="AR328" s="24">
        <v>4</v>
      </c>
      <c r="AS328" s="24">
        <v>1</v>
      </c>
      <c r="AT328" s="44">
        <v>10</v>
      </c>
      <c r="AU328" s="44" t="s">
        <v>3110</v>
      </c>
      <c r="AV328" s="44" t="s">
        <v>3130</v>
      </c>
      <c r="AW328" s="44">
        <v>1995</v>
      </c>
      <c r="AX328" s="44" t="s">
        <v>773</v>
      </c>
      <c r="AY328" s="44" t="s">
        <v>3129</v>
      </c>
      <c r="AZ328" s="44" t="s">
        <v>751</v>
      </c>
      <c r="BA328" s="44"/>
      <c r="BB328" s="44" t="s">
        <v>3128</v>
      </c>
      <c r="BC328" s="84">
        <v>424</v>
      </c>
      <c r="BD328" s="44" t="s">
        <v>751</v>
      </c>
      <c r="BE328" s="44" t="s">
        <v>3136</v>
      </c>
      <c r="BF328" s="44">
        <v>2</v>
      </c>
      <c r="BG328" s="62">
        <v>3</v>
      </c>
      <c r="BH328" s="25" t="s">
        <v>2000</v>
      </c>
      <c r="BI328" s="74">
        <v>0</v>
      </c>
      <c r="BJ328" s="75" t="s">
        <v>2000</v>
      </c>
      <c r="BK328" s="75" t="s">
        <v>4087</v>
      </c>
    </row>
    <row r="329" spans="1:70" ht="15" customHeight="1" x14ac:dyDescent="0.25">
      <c r="A329" s="25">
        <v>757</v>
      </c>
      <c r="B329" s="220"/>
      <c r="C329" s="190"/>
      <c r="D329" s="200">
        <v>0</v>
      </c>
      <c r="E329" s="57" t="s">
        <v>3465</v>
      </c>
      <c r="F329" s="57" t="s">
        <v>5</v>
      </c>
      <c r="G329" s="25" t="s">
        <v>3466</v>
      </c>
      <c r="H329" s="104">
        <v>1</v>
      </c>
      <c r="I329" s="25">
        <v>1</v>
      </c>
      <c r="J329" s="25" t="s">
        <v>3467</v>
      </c>
      <c r="K329" s="25">
        <v>1</v>
      </c>
      <c r="L329" s="25">
        <v>1</v>
      </c>
      <c r="M329" s="25">
        <v>19</v>
      </c>
      <c r="N329" s="25" t="s">
        <v>2960</v>
      </c>
      <c r="O329" s="25" t="s">
        <v>3468</v>
      </c>
      <c r="P329" s="25" t="s">
        <v>3011</v>
      </c>
      <c r="Q329" s="25" t="s">
        <v>3469</v>
      </c>
      <c r="R329" s="25" t="s">
        <v>3470</v>
      </c>
      <c r="S329" s="25">
        <v>4</v>
      </c>
      <c r="T329" s="25" t="s">
        <v>3380</v>
      </c>
      <c r="U329" s="25" t="s">
        <v>10</v>
      </c>
      <c r="V329" s="25">
        <v>8</v>
      </c>
      <c r="W329" s="25"/>
      <c r="X329" s="25">
        <v>2</v>
      </c>
      <c r="Y329" s="25"/>
      <c r="Z329" s="25"/>
      <c r="AA329" s="25">
        <v>35</v>
      </c>
      <c r="AB329" s="25"/>
      <c r="AC329" s="25"/>
      <c r="AD329" s="25" t="s">
        <v>3471</v>
      </c>
      <c r="AE329" s="22"/>
      <c r="AF329" s="22"/>
      <c r="AG329" s="22">
        <f>((AA329*(108.57/$AO329))/$AQ329)*(0.830367/$AP329)</f>
        <v>58.18127775878235</v>
      </c>
      <c r="AH329" s="22"/>
      <c r="AI329" s="22"/>
      <c r="AJ329" s="35"/>
      <c r="AK329" s="35"/>
      <c r="AL329" s="35">
        <f>AG329</f>
        <v>58.18127775878235</v>
      </c>
      <c r="AM329" s="35"/>
      <c r="AN329" s="35"/>
      <c r="AO329" s="24">
        <v>54.2331348364673</v>
      </c>
      <c r="AP329" s="24">
        <v>1</v>
      </c>
      <c r="AQ329" s="24">
        <v>1</v>
      </c>
      <c r="AR329" s="24">
        <v>4</v>
      </c>
      <c r="AS329" s="24" t="s">
        <v>3472</v>
      </c>
      <c r="AT329" s="25">
        <v>1</v>
      </c>
      <c r="AU329" s="25" t="s">
        <v>3474</v>
      </c>
      <c r="AV329" s="25"/>
      <c r="AW329" s="25">
        <v>1988</v>
      </c>
      <c r="AX329" s="25" t="s">
        <v>3</v>
      </c>
      <c r="AY329" s="25"/>
      <c r="AZ329" s="25" t="s">
        <v>3</v>
      </c>
      <c r="BA329" s="25"/>
      <c r="BB329" s="25" t="s">
        <v>3473</v>
      </c>
      <c r="BC329" s="25" t="s">
        <v>3475</v>
      </c>
      <c r="BD329" s="25"/>
      <c r="BE329" s="25"/>
      <c r="BF329" s="25">
        <v>3</v>
      </c>
      <c r="BG329" s="62">
        <v>3</v>
      </c>
      <c r="BH329" s="25" t="s">
        <v>2000</v>
      </c>
      <c r="BI329" s="74">
        <v>0</v>
      </c>
      <c r="BJ329" s="75" t="s">
        <v>2000</v>
      </c>
      <c r="BK329" s="75" t="s">
        <v>4097</v>
      </c>
    </row>
    <row r="330" spans="1:70" ht="15" customHeight="1" x14ac:dyDescent="0.25">
      <c r="A330" s="25">
        <v>758</v>
      </c>
      <c r="B330" s="220"/>
      <c r="C330" s="190"/>
      <c r="D330" s="200">
        <v>0</v>
      </c>
      <c r="E330" s="57" t="s">
        <v>3465</v>
      </c>
      <c r="F330" s="57" t="s">
        <v>5</v>
      </c>
      <c r="G330" s="25" t="s">
        <v>3466</v>
      </c>
      <c r="H330" s="104">
        <v>1</v>
      </c>
      <c r="I330" s="25">
        <v>1</v>
      </c>
      <c r="J330" s="25" t="s">
        <v>3467</v>
      </c>
      <c r="K330" s="25">
        <v>1</v>
      </c>
      <c r="L330" s="25">
        <v>1</v>
      </c>
      <c r="M330" s="25">
        <v>19</v>
      </c>
      <c r="N330" s="25" t="s">
        <v>2960</v>
      </c>
      <c r="O330" s="25" t="s">
        <v>3468</v>
      </c>
      <c r="P330" s="25" t="s">
        <v>3011</v>
      </c>
      <c r="Q330" s="25" t="s">
        <v>3469</v>
      </c>
      <c r="R330" s="25" t="s">
        <v>3470</v>
      </c>
      <c r="S330" s="25">
        <v>4</v>
      </c>
      <c r="T330" s="25" t="s">
        <v>3380</v>
      </c>
      <c r="U330" s="25" t="s">
        <v>10</v>
      </c>
      <c r="V330" s="25">
        <v>8</v>
      </c>
      <c r="W330" s="25"/>
      <c r="X330" s="25">
        <v>2</v>
      </c>
      <c r="Y330" s="25"/>
      <c r="Z330" s="25">
        <v>97500</v>
      </c>
      <c r="AA330" s="25"/>
      <c r="AB330" s="25"/>
      <c r="AC330" s="25">
        <v>116200</v>
      </c>
      <c r="AD330" s="25" t="s">
        <v>3476</v>
      </c>
      <c r="AE330" s="22"/>
      <c r="AF330" s="22">
        <f>((Z330*(108.57/$AO330))/$AQ330)*(0.830367/$AP330)</f>
        <v>162076.41661375086</v>
      </c>
      <c r="AG330" s="22"/>
      <c r="AH330" s="22"/>
      <c r="AI330" s="22">
        <f>((AC330*(108.57/$AO330))/$AQ330)*(0.830367/$AP330)</f>
        <v>193161.84215915742</v>
      </c>
      <c r="AJ330" s="35"/>
      <c r="AK330" s="35">
        <f>AF330/AS330</f>
        <v>16.207641661375085</v>
      </c>
      <c r="AL330" s="35"/>
      <c r="AM330" s="35"/>
      <c r="AN330" s="35">
        <f>AI330/AS330</f>
        <v>19.31618421591574</v>
      </c>
      <c r="AO330" s="24">
        <v>54.2331348364673</v>
      </c>
      <c r="AP330" s="24">
        <v>1</v>
      </c>
      <c r="AQ330" s="24">
        <v>1</v>
      </c>
      <c r="AR330" s="24">
        <v>1</v>
      </c>
      <c r="AS330" s="24">
        <v>10000</v>
      </c>
      <c r="AT330" s="25">
        <v>1</v>
      </c>
      <c r="AU330" s="25" t="s">
        <v>3474</v>
      </c>
      <c r="AV330" s="25"/>
      <c r="AW330" s="25">
        <v>1988</v>
      </c>
      <c r="AX330" s="25" t="s">
        <v>3</v>
      </c>
      <c r="AY330" s="25"/>
      <c r="AZ330" s="25" t="s">
        <v>3</v>
      </c>
      <c r="BA330" s="25"/>
      <c r="BB330" s="25" t="s">
        <v>3473</v>
      </c>
      <c r="BC330" s="25" t="s">
        <v>3475</v>
      </c>
      <c r="BD330" s="25"/>
      <c r="BE330" s="25"/>
      <c r="BF330" s="25">
        <v>3</v>
      </c>
      <c r="BG330" s="62">
        <v>3</v>
      </c>
      <c r="BH330" s="25" t="s">
        <v>2000</v>
      </c>
      <c r="BI330" s="74">
        <v>0</v>
      </c>
      <c r="BJ330" s="75" t="s">
        <v>2000</v>
      </c>
      <c r="BK330" s="75" t="s">
        <v>4097</v>
      </c>
    </row>
    <row r="331" spans="1:70" ht="15" customHeight="1" x14ac:dyDescent="0.25">
      <c r="A331" s="25">
        <v>726</v>
      </c>
      <c r="B331" s="220"/>
      <c r="C331" s="190"/>
      <c r="D331" s="200">
        <v>0</v>
      </c>
      <c r="E331" s="57" t="s">
        <v>3317</v>
      </c>
      <c r="F331" s="57" t="s">
        <v>5</v>
      </c>
      <c r="G331" s="99" t="s">
        <v>3318</v>
      </c>
      <c r="H331" s="104">
        <v>1</v>
      </c>
      <c r="I331" s="25">
        <v>1</v>
      </c>
      <c r="J331" s="25" t="s">
        <v>3319</v>
      </c>
      <c r="K331" s="25">
        <v>1</v>
      </c>
      <c r="L331" s="25">
        <v>2</v>
      </c>
      <c r="M331" s="25">
        <v>2</v>
      </c>
      <c r="N331" s="25" t="s">
        <v>2940</v>
      </c>
      <c r="O331" s="25" t="s">
        <v>3320</v>
      </c>
      <c r="P331" s="25" t="s">
        <v>3321</v>
      </c>
      <c r="Q331" s="25" t="s">
        <v>3322</v>
      </c>
      <c r="R331" s="25" t="s">
        <v>3323</v>
      </c>
      <c r="S331" s="25">
        <v>4</v>
      </c>
      <c r="T331" s="25" t="s">
        <v>3380</v>
      </c>
      <c r="U331" s="25" t="s">
        <v>2</v>
      </c>
      <c r="V331" s="25">
        <v>3</v>
      </c>
      <c r="W331" s="25" t="s">
        <v>3528</v>
      </c>
      <c r="X331" s="25">
        <v>1</v>
      </c>
      <c r="Y331" s="25"/>
      <c r="Z331" s="25"/>
      <c r="AA331" s="81">
        <v>-1720000000</v>
      </c>
      <c r="AB331" s="25"/>
      <c r="AC331" s="25"/>
      <c r="AD331" s="25" t="s">
        <v>3526</v>
      </c>
      <c r="AE331" s="22"/>
      <c r="AF331" s="22"/>
      <c r="AG331" s="22">
        <f t="shared" ref="AG331:AG336" si="15">((AA331*(108.57/$AO331))/$AQ331)*(0.830367/$AP331)</f>
        <v>-1909583264.0393538</v>
      </c>
      <c r="AH331" s="22"/>
      <c r="AI331" s="22"/>
      <c r="AJ331" s="35"/>
      <c r="AK331" s="35"/>
      <c r="AL331" s="35">
        <f t="shared" ref="AL331:AL336" si="16">AG331/AS331</f>
        <v>-763.83330561574155</v>
      </c>
      <c r="AM331" s="35"/>
      <c r="AN331" s="35"/>
      <c r="AO331" s="24">
        <v>81.2025684592533</v>
      </c>
      <c r="AP331" s="24">
        <v>1</v>
      </c>
      <c r="AQ331" s="24">
        <v>1</v>
      </c>
      <c r="AR331" s="24">
        <v>1</v>
      </c>
      <c r="AS331" s="24">
        <v>2500000</v>
      </c>
      <c r="AT331" s="25">
        <v>17</v>
      </c>
      <c r="AU331" s="25" t="s">
        <v>3530</v>
      </c>
      <c r="AV331" s="25" t="s">
        <v>3362</v>
      </c>
      <c r="AW331" s="25">
        <v>2001</v>
      </c>
      <c r="AX331" s="25" t="s">
        <v>3328</v>
      </c>
      <c r="AY331" s="25" t="s">
        <v>3326</v>
      </c>
      <c r="AZ331" s="78">
        <v>0.04</v>
      </c>
      <c r="BA331" s="25" t="s">
        <v>3528</v>
      </c>
      <c r="BB331" s="25" t="s">
        <v>3325</v>
      </c>
      <c r="BC331" s="25"/>
      <c r="BD331" s="25" t="s">
        <v>3327</v>
      </c>
      <c r="BE331" s="25" t="s">
        <v>3543</v>
      </c>
      <c r="BF331" s="25">
        <v>2</v>
      </c>
      <c r="BG331" s="62">
        <v>3</v>
      </c>
      <c r="BH331" s="25" t="s">
        <v>2000</v>
      </c>
      <c r="BI331" s="74">
        <v>0</v>
      </c>
      <c r="BJ331" s="75" t="s">
        <v>4155</v>
      </c>
      <c r="BK331" s="75" t="s">
        <v>4108</v>
      </c>
    </row>
    <row r="332" spans="1:70" ht="15" customHeight="1" x14ac:dyDescent="0.25">
      <c r="A332" s="25">
        <v>727</v>
      </c>
      <c r="B332" s="220"/>
      <c r="C332" s="190"/>
      <c r="D332" s="200">
        <v>0</v>
      </c>
      <c r="E332" s="57" t="s">
        <v>3317</v>
      </c>
      <c r="F332" s="57" t="s">
        <v>5</v>
      </c>
      <c r="G332" s="25" t="s">
        <v>3318</v>
      </c>
      <c r="H332" s="104">
        <v>1</v>
      </c>
      <c r="I332" s="25">
        <v>1</v>
      </c>
      <c r="J332" s="25" t="s">
        <v>3319</v>
      </c>
      <c r="K332" s="25">
        <v>1</v>
      </c>
      <c r="L332" s="25">
        <v>2</v>
      </c>
      <c r="M332" s="25">
        <v>1</v>
      </c>
      <c r="N332" s="25" t="s">
        <v>2974</v>
      </c>
      <c r="O332" s="25" t="s">
        <v>3329</v>
      </c>
      <c r="P332" s="25" t="s">
        <v>3321</v>
      </c>
      <c r="Q332" s="25" t="s">
        <v>3322</v>
      </c>
      <c r="R332" s="25" t="s">
        <v>3323</v>
      </c>
      <c r="S332" s="25">
        <v>4</v>
      </c>
      <c r="T332" s="25" t="s">
        <v>3380</v>
      </c>
      <c r="U332" s="25" t="s">
        <v>2</v>
      </c>
      <c r="V332" s="25">
        <v>3</v>
      </c>
      <c r="W332" s="25" t="s">
        <v>3528</v>
      </c>
      <c r="X332" s="25">
        <v>1</v>
      </c>
      <c r="Y332" s="25"/>
      <c r="Z332" s="25"/>
      <c r="AA332" s="25">
        <v>-102000000</v>
      </c>
      <c r="AB332" s="25"/>
      <c r="AC332" s="25"/>
      <c r="AD332" s="25" t="s">
        <v>3526</v>
      </c>
      <c r="AE332" s="22"/>
      <c r="AF332" s="22"/>
      <c r="AG332" s="22">
        <f t="shared" si="15"/>
        <v>-113242728.4488454</v>
      </c>
      <c r="AH332" s="22"/>
      <c r="AI332" s="22"/>
      <c r="AJ332" s="35"/>
      <c r="AK332" s="35"/>
      <c r="AL332" s="35">
        <f t="shared" si="16"/>
        <v>-45.297091379538159</v>
      </c>
      <c r="AM332" s="35"/>
      <c r="AN332" s="35"/>
      <c r="AO332" s="24">
        <v>81.2025684592533</v>
      </c>
      <c r="AP332" s="24">
        <v>1</v>
      </c>
      <c r="AQ332" s="24">
        <v>1</v>
      </c>
      <c r="AR332" s="24">
        <v>1</v>
      </c>
      <c r="AS332" s="24">
        <v>2500000</v>
      </c>
      <c r="AT332" s="25">
        <v>17</v>
      </c>
      <c r="AU332" s="25" t="s">
        <v>3531</v>
      </c>
      <c r="AV332" s="25" t="s">
        <v>3362</v>
      </c>
      <c r="AW332" s="25">
        <v>2001</v>
      </c>
      <c r="AX332" s="25" t="s">
        <v>3328</v>
      </c>
      <c r="AY332" s="25" t="s">
        <v>3332</v>
      </c>
      <c r="AZ332" s="78">
        <v>0.04</v>
      </c>
      <c r="BA332" s="25" t="s">
        <v>3528</v>
      </c>
      <c r="BB332" s="25" t="s">
        <v>3331</v>
      </c>
      <c r="BC332" s="25"/>
      <c r="BD332" s="25" t="s">
        <v>3327</v>
      </c>
      <c r="BE332" s="25" t="s">
        <v>3543</v>
      </c>
      <c r="BF332" s="25">
        <v>2</v>
      </c>
      <c r="BG332" s="62">
        <v>3</v>
      </c>
      <c r="BH332" s="25" t="s">
        <v>2000</v>
      </c>
      <c r="BI332" s="74">
        <v>0</v>
      </c>
      <c r="BJ332" s="75" t="s">
        <v>4155</v>
      </c>
      <c r="BK332" s="75" t="s">
        <v>4108</v>
      </c>
    </row>
    <row r="333" spans="1:70" ht="15" customHeight="1" x14ac:dyDescent="0.25">
      <c r="A333" s="25">
        <v>728</v>
      </c>
      <c r="B333" s="220"/>
      <c r="C333" s="190"/>
      <c r="D333" s="200">
        <v>0</v>
      </c>
      <c r="E333" s="57" t="s">
        <v>3317</v>
      </c>
      <c r="F333" s="57" t="s">
        <v>5</v>
      </c>
      <c r="G333" s="25" t="s">
        <v>3318</v>
      </c>
      <c r="H333" s="104">
        <v>1</v>
      </c>
      <c r="I333" s="25">
        <v>1</v>
      </c>
      <c r="J333" s="25" t="s">
        <v>3319</v>
      </c>
      <c r="K333" s="25">
        <v>1</v>
      </c>
      <c r="L333" s="25">
        <v>2</v>
      </c>
      <c r="M333" s="25">
        <v>9</v>
      </c>
      <c r="N333" s="25" t="s">
        <v>2973</v>
      </c>
      <c r="O333" s="25" t="s">
        <v>3333</v>
      </c>
      <c r="P333" s="25" t="s">
        <v>3321</v>
      </c>
      <c r="Q333" s="25" t="s">
        <v>3322</v>
      </c>
      <c r="R333" s="25" t="s">
        <v>3323</v>
      </c>
      <c r="S333" s="25">
        <v>4</v>
      </c>
      <c r="T333" s="25" t="s">
        <v>3380</v>
      </c>
      <c r="U333" s="25" t="s">
        <v>2</v>
      </c>
      <c r="V333" s="25">
        <v>3</v>
      </c>
      <c r="W333" s="25" t="s">
        <v>3528</v>
      </c>
      <c r="X333" s="25">
        <v>2</v>
      </c>
      <c r="Y333" s="25"/>
      <c r="Z333" s="25"/>
      <c r="AA333" s="25">
        <v>-368000000</v>
      </c>
      <c r="AB333" s="25"/>
      <c r="AC333" s="25"/>
      <c r="AD333" s="25" t="s">
        <v>3526</v>
      </c>
      <c r="AE333" s="22"/>
      <c r="AF333" s="22"/>
      <c r="AG333" s="22">
        <f t="shared" si="15"/>
        <v>-408562000.67818731</v>
      </c>
      <c r="AH333" s="22"/>
      <c r="AI333" s="22"/>
      <c r="AJ333" s="35"/>
      <c r="AK333" s="35"/>
      <c r="AL333" s="35">
        <f t="shared" si="16"/>
        <v>-163.42480027127493</v>
      </c>
      <c r="AM333" s="35"/>
      <c r="AN333" s="35"/>
      <c r="AO333" s="24">
        <v>81.2025684592533</v>
      </c>
      <c r="AP333" s="24">
        <v>1</v>
      </c>
      <c r="AQ333" s="24">
        <v>1</v>
      </c>
      <c r="AR333" s="24">
        <v>1</v>
      </c>
      <c r="AS333" s="24">
        <v>2500000</v>
      </c>
      <c r="AT333" s="25">
        <v>17</v>
      </c>
      <c r="AU333" s="25" t="s">
        <v>3532</v>
      </c>
      <c r="AV333" s="25" t="s">
        <v>3362</v>
      </c>
      <c r="AW333" s="25">
        <v>2001</v>
      </c>
      <c r="AX333" s="25" t="s">
        <v>3328</v>
      </c>
      <c r="AY333" s="25" t="s">
        <v>3335</v>
      </c>
      <c r="AZ333" s="78">
        <v>0.04</v>
      </c>
      <c r="BA333" s="25" t="s">
        <v>3528</v>
      </c>
      <c r="BB333" s="25" t="s">
        <v>3335</v>
      </c>
      <c r="BC333" s="25"/>
      <c r="BD333" s="25" t="s">
        <v>3327</v>
      </c>
      <c r="BE333" s="25" t="s">
        <v>3543</v>
      </c>
      <c r="BF333" s="25">
        <v>2</v>
      </c>
      <c r="BG333" s="62">
        <v>3</v>
      </c>
      <c r="BH333" s="25" t="s">
        <v>2000</v>
      </c>
      <c r="BI333" s="74">
        <v>0</v>
      </c>
      <c r="BJ333" s="75" t="s">
        <v>4155</v>
      </c>
      <c r="BK333" s="75" t="s">
        <v>4108</v>
      </c>
    </row>
    <row r="334" spans="1:70" ht="15" customHeight="1" x14ac:dyDescent="0.25">
      <c r="A334" s="25">
        <v>729</v>
      </c>
      <c r="B334" s="220"/>
      <c r="C334" s="190"/>
      <c r="D334" s="200">
        <v>0</v>
      </c>
      <c r="E334" s="57" t="s">
        <v>3317</v>
      </c>
      <c r="F334" s="57" t="s">
        <v>5</v>
      </c>
      <c r="G334" s="25" t="s">
        <v>3318</v>
      </c>
      <c r="H334" s="104">
        <v>1</v>
      </c>
      <c r="I334" s="25">
        <v>1</v>
      </c>
      <c r="J334" s="25" t="s">
        <v>3319</v>
      </c>
      <c r="K334" s="25">
        <v>1</v>
      </c>
      <c r="L334" s="25">
        <v>2</v>
      </c>
      <c r="M334" s="25">
        <v>1</v>
      </c>
      <c r="N334" s="25" t="s">
        <v>3336</v>
      </c>
      <c r="O334" s="25" t="s">
        <v>3337</v>
      </c>
      <c r="P334" s="25" t="s">
        <v>3321</v>
      </c>
      <c r="Q334" s="25" t="s">
        <v>3322</v>
      </c>
      <c r="R334" s="25" t="s">
        <v>3323</v>
      </c>
      <c r="S334" s="25">
        <v>4</v>
      </c>
      <c r="T334" s="25" t="s">
        <v>3380</v>
      </c>
      <c r="U334" s="25" t="s">
        <v>2</v>
      </c>
      <c r="V334" s="25">
        <v>3</v>
      </c>
      <c r="W334" s="25" t="s">
        <v>3528</v>
      </c>
      <c r="X334" s="25">
        <v>1</v>
      </c>
      <c r="Y334" s="25"/>
      <c r="Z334" s="25"/>
      <c r="AA334" s="25">
        <v>857000000</v>
      </c>
      <c r="AB334" s="25"/>
      <c r="AC334" s="25"/>
      <c r="AD334" s="25" t="s">
        <v>3526</v>
      </c>
      <c r="AE334" s="22"/>
      <c r="AF334" s="22"/>
      <c r="AG334" s="22">
        <f t="shared" si="15"/>
        <v>951460963.53588736</v>
      </c>
      <c r="AH334" s="22"/>
      <c r="AI334" s="22"/>
      <c r="AJ334" s="35"/>
      <c r="AK334" s="35"/>
      <c r="AL334" s="35">
        <f t="shared" si="16"/>
        <v>380.58438541435493</v>
      </c>
      <c r="AM334" s="35"/>
      <c r="AN334" s="35"/>
      <c r="AO334" s="24">
        <v>81.2025684592533</v>
      </c>
      <c r="AP334" s="24">
        <v>1</v>
      </c>
      <c r="AQ334" s="24">
        <v>1</v>
      </c>
      <c r="AR334" s="24">
        <v>1</v>
      </c>
      <c r="AS334" s="24">
        <v>2500000</v>
      </c>
      <c r="AT334" s="25">
        <v>17</v>
      </c>
      <c r="AU334" s="25" t="s">
        <v>3533</v>
      </c>
      <c r="AV334" s="25" t="s">
        <v>3362</v>
      </c>
      <c r="AW334" s="25">
        <v>2001</v>
      </c>
      <c r="AX334" s="25" t="s">
        <v>3328</v>
      </c>
      <c r="AY334" s="25" t="s">
        <v>3339</v>
      </c>
      <c r="AZ334" s="78">
        <v>0.04</v>
      </c>
      <c r="BA334" s="25" t="s">
        <v>3528</v>
      </c>
      <c r="BB334" s="25" t="s">
        <v>3339</v>
      </c>
      <c r="BC334" s="25"/>
      <c r="BD334" s="25" t="s">
        <v>3327</v>
      </c>
      <c r="BE334" s="25" t="s">
        <v>3543</v>
      </c>
      <c r="BF334" s="25">
        <v>2</v>
      </c>
      <c r="BG334" s="62">
        <v>3</v>
      </c>
      <c r="BH334" s="25" t="s">
        <v>2000</v>
      </c>
      <c r="BI334" s="74">
        <v>0</v>
      </c>
      <c r="BJ334" s="75" t="s">
        <v>4155</v>
      </c>
      <c r="BK334" s="75" t="s">
        <v>4108</v>
      </c>
    </row>
    <row r="335" spans="1:70" ht="15" customHeight="1" x14ac:dyDescent="0.25">
      <c r="A335" s="25">
        <v>730</v>
      </c>
      <c r="B335" s="220"/>
      <c r="C335" s="190"/>
      <c r="D335" s="200">
        <v>0</v>
      </c>
      <c r="E335" s="57" t="s">
        <v>3317</v>
      </c>
      <c r="F335" s="57" t="s">
        <v>5</v>
      </c>
      <c r="G335" s="25" t="s">
        <v>3318</v>
      </c>
      <c r="H335" s="104">
        <v>1</v>
      </c>
      <c r="I335" s="25">
        <v>1</v>
      </c>
      <c r="J335" s="25" t="s">
        <v>3319</v>
      </c>
      <c r="K335" s="25">
        <v>1</v>
      </c>
      <c r="L335" s="25">
        <v>2</v>
      </c>
      <c r="M335" s="25">
        <v>12</v>
      </c>
      <c r="N335" s="25" t="s">
        <v>2950</v>
      </c>
      <c r="O335" s="25" t="s">
        <v>3381</v>
      </c>
      <c r="P335" s="25" t="s">
        <v>3321</v>
      </c>
      <c r="Q335" s="25" t="s">
        <v>3322</v>
      </c>
      <c r="R335" s="25" t="s">
        <v>3323</v>
      </c>
      <c r="S335" s="25">
        <v>4</v>
      </c>
      <c r="T335" s="25" t="s">
        <v>3380</v>
      </c>
      <c r="U335" s="25" t="s">
        <v>2</v>
      </c>
      <c r="V335" s="25">
        <v>3</v>
      </c>
      <c r="W335" s="25" t="s">
        <v>3528</v>
      </c>
      <c r="X335" s="25">
        <v>1</v>
      </c>
      <c r="Y335" s="25"/>
      <c r="Z335" s="25"/>
      <c r="AA335" s="25">
        <v>-646000000</v>
      </c>
      <c r="AB335" s="25"/>
      <c r="AC335" s="25"/>
      <c r="AD335" s="25" t="s">
        <v>3526</v>
      </c>
      <c r="AE335" s="22"/>
      <c r="AF335" s="22"/>
      <c r="AG335" s="22">
        <f t="shared" si="15"/>
        <v>-717203946.84268749</v>
      </c>
      <c r="AH335" s="22"/>
      <c r="AI335" s="22"/>
      <c r="AJ335" s="35"/>
      <c r="AK335" s="35"/>
      <c r="AL335" s="35">
        <f t="shared" si="16"/>
        <v>-286.88157873707502</v>
      </c>
      <c r="AM335" s="35"/>
      <c r="AN335" s="35"/>
      <c r="AO335" s="24">
        <v>81.2025684592533</v>
      </c>
      <c r="AP335" s="24">
        <v>1</v>
      </c>
      <c r="AQ335" s="24">
        <v>1</v>
      </c>
      <c r="AR335" s="24">
        <v>1</v>
      </c>
      <c r="AS335" s="24">
        <v>2500000</v>
      </c>
      <c r="AT335" s="25">
        <v>17</v>
      </c>
      <c r="AU335" s="25" t="s">
        <v>3540</v>
      </c>
      <c r="AV335" s="25" t="s">
        <v>3362</v>
      </c>
      <c r="AW335" s="25">
        <v>2001</v>
      </c>
      <c r="AX335" s="25" t="s">
        <v>3328</v>
      </c>
      <c r="AY335" s="25" t="s">
        <v>3342</v>
      </c>
      <c r="AZ335" s="78">
        <v>0.04</v>
      </c>
      <c r="BA335" s="25" t="s">
        <v>3528</v>
      </c>
      <c r="BB335" s="25" t="s">
        <v>3341</v>
      </c>
      <c r="BC335" s="25"/>
      <c r="BD335" s="25" t="s">
        <v>3327</v>
      </c>
      <c r="BE335" s="25" t="s">
        <v>3543</v>
      </c>
      <c r="BF335" s="25">
        <v>2</v>
      </c>
      <c r="BG335" s="62">
        <v>3</v>
      </c>
      <c r="BH335" s="25" t="s">
        <v>2000</v>
      </c>
      <c r="BI335" s="74">
        <v>0</v>
      </c>
      <c r="BJ335" s="75" t="s">
        <v>4155</v>
      </c>
      <c r="BK335" s="75" t="s">
        <v>4108</v>
      </c>
    </row>
    <row r="336" spans="1:70" ht="15" customHeight="1" x14ac:dyDescent="0.25">
      <c r="A336" s="25">
        <v>731</v>
      </c>
      <c r="B336" s="220"/>
      <c r="C336" s="190"/>
      <c r="D336" s="200">
        <v>0</v>
      </c>
      <c r="E336" s="57" t="s">
        <v>3317</v>
      </c>
      <c r="F336" s="57" t="s">
        <v>5</v>
      </c>
      <c r="G336" s="25" t="s">
        <v>3318</v>
      </c>
      <c r="H336" s="104">
        <v>1</v>
      </c>
      <c r="I336" s="25">
        <v>1</v>
      </c>
      <c r="J336" s="25" t="s">
        <v>3319</v>
      </c>
      <c r="K336" s="25">
        <v>1</v>
      </c>
      <c r="L336" s="25">
        <v>2</v>
      </c>
      <c r="M336" s="25">
        <v>19</v>
      </c>
      <c r="N336" s="25" t="s">
        <v>2960</v>
      </c>
      <c r="O336" s="25" t="s">
        <v>3343</v>
      </c>
      <c r="P336" s="25" t="s">
        <v>3321</v>
      </c>
      <c r="Q336" s="25" t="s">
        <v>3322</v>
      </c>
      <c r="R336" s="25" t="s">
        <v>3323</v>
      </c>
      <c r="S336" s="25">
        <v>4</v>
      </c>
      <c r="T336" s="25" t="s">
        <v>3380</v>
      </c>
      <c r="U336" s="25" t="s">
        <v>2</v>
      </c>
      <c r="V336" s="25">
        <v>3</v>
      </c>
      <c r="W336" s="25" t="s">
        <v>3528</v>
      </c>
      <c r="X336" s="25">
        <v>1</v>
      </c>
      <c r="Y336" s="25"/>
      <c r="Z336" s="25"/>
      <c r="AA336" s="25">
        <v>-657000000</v>
      </c>
      <c r="AB336" s="25"/>
      <c r="AC336" s="25"/>
      <c r="AD336" s="25" t="s">
        <v>3526</v>
      </c>
      <c r="AE336" s="22"/>
      <c r="AF336" s="22"/>
      <c r="AG336" s="22">
        <f t="shared" si="15"/>
        <v>-729416397.94991589</v>
      </c>
      <c r="AH336" s="22"/>
      <c r="AI336" s="22"/>
      <c r="AJ336" s="35"/>
      <c r="AK336" s="35"/>
      <c r="AL336" s="35">
        <f t="shared" si="16"/>
        <v>-291.76655917996635</v>
      </c>
      <c r="AM336" s="35"/>
      <c r="AN336" s="35"/>
      <c r="AO336" s="24">
        <v>81.2025684592533</v>
      </c>
      <c r="AP336" s="24">
        <v>1</v>
      </c>
      <c r="AQ336" s="24">
        <v>1</v>
      </c>
      <c r="AR336" s="24">
        <v>1</v>
      </c>
      <c r="AS336" s="24">
        <v>2500000</v>
      </c>
      <c r="AT336" s="25">
        <v>17</v>
      </c>
      <c r="AU336" s="25" t="s">
        <v>3535</v>
      </c>
      <c r="AV336" s="25" t="s">
        <v>3362</v>
      </c>
      <c r="AW336" s="25">
        <v>2001</v>
      </c>
      <c r="AX336" s="25" t="s">
        <v>3328</v>
      </c>
      <c r="AY336" s="25" t="s">
        <v>3346</v>
      </c>
      <c r="AZ336" s="78">
        <v>0.04</v>
      </c>
      <c r="BA336" s="25" t="s">
        <v>3528</v>
      </c>
      <c r="BB336" s="25" t="s">
        <v>3345</v>
      </c>
      <c r="BC336" s="25"/>
      <c r="BD336" s="25" t="s">
        <v>3327</v>
      </c>
      <c r="BE336" s="25" t="s">
        <v>3543</v>
      </c>
      <c r="BF336" s="25">
        <v>2</v>
      </c>
      <c r="BG336" s="62">
        <v>3</v>
      </c>
      <c r="BH336" s="25" t="s">
        <v>2000</v>
      </c>
      <c r="BI336" s="74">
        <v>0</v>
      </c>
      <c r="BJ336" s="75" t="s">
        <v>4155</v>
      </c>
      <c r="BK336" s="75" t="s">
        <v>4108</v>
      </c>
    </row>
    <row r="337" spans="1:70" ht="15" customHeight="1" x14ac:dyDescent="0.25">
      <c r="A337" s="25">
        <v>262</v>
      </c>
      <c r="B337" s="21">
        <v>114</v>
      </c>
      <c r="C337" s="190" t="s">
        <v>170</v>
      </c>
      <c r="D337" s="201">
        <v>0</v>
      </c>
      <c r="E337" s="64" t="s">
        <v>174</v>
      </c>
      <c r="F337" s="64" t="s">
        <v>151</v>
      </c>
      <c r="G337" s="25"/>
      <c r="H337" s="104">
        <v>0</v>
      </c>
      <c r="I337" s="25" t="s">
        <v>1196</v>
      </c>
      <c r="J337" s="71"/>
      <c r="K337" s="25"/>
      <c r="L337" s="25"/>
      <c r="M337" s="25"/>
      <c r="N337" s="71"/>
      <c r="O337" s="71"/>
      <c r="P337" s="71"/>
      <c r="Q337" s="25"/>
      <c r="R337" s="25"/>
      <c r="S337" s="25"/>
      <c r="T337" s="25"/>
      <c r="U337" s="25"/>
      <c r="V337" s="25"/>
      <c r="W337" s="25"/>
      <c r="X337" s="25"/>
      <c r="Y337" s="83"/>
      <c r="Z337" s="83"/>
      <c r="AA337" s="83"/>
      <c r="AB337" s="83"/>
      <c r="AC337" s="83"/>
      <c r="AD337" s="25"/>
      <c r="AE337" s="22"/>
      <c r="AF337" s="22"/>
      <c r="AG337" s="22"/>
      <c r="AH337" s="22"/>
      <c r="AI337" s="22"/>
      <c r="AJ337" s="35"/>
      <c r="AK337" s="35"/>
      <c r="AL337" s="35"/>
      <c r="AM337" s="35"/>
      <c r="AN337" s="35"/>
      <c r="AO337" s="48"/>
      <c r="AP337" s="27"/>
      <c r="AQ337" s="28">
        <v>1</v>
      </c>
      <c r="AR337" s="28"/>
      <c r="AS337" s="28" t="s">
        <v>751</v>
      </c>
      <c r="AT337" s="25"/>
      <c r="AU337" s="25"/>
      <c r="AV337" s="25"/>
      <c r="AW337" s="25"/>
      <c r="AX337" s="25"/>
      <c r="AY337" s="25"/>
      <c r="AZ337" s="25"/>
      <c r="BA337" s="25"/>
      <c r="BB337" s="25"/>
      <c r="BC337" s="25"/>
      <c r="BD337" s="25"/>
      <c r="BE337" s="25"/>
      <c r="BF337" s="25"/>
      <c r="BG337" s="25" t="s">
        <v>2000</v>
      </c>
      <c r="BH337" s="25" t="s">
        <v>2000</v>
      </c>
      <c r="BI337" s="75" t="s">
        <v>2000</v>
      </c>
      <c r="BJ337" s="75" t="s">
        <v>2000</v>
      </c>
      <c r="BK337" s="75" t="s">
        <v>2000</v>
      </c>
      <c r="BL337" s="238"/>
      <c r="BM337" s="52"/>
      <c r="BN337" s="52"/>
      <c r="BO337" s="52"/>
      <c r="BP337" s="52"/>
      <c r="BQ337" s="52"/>
      <c r="BR337" s="52"/>
    </row>
    <row r="338" spans="1:70" ht="15" customHeight="1" x14ac:dyDescent="0.25">
      <c r="A338" s="25">
        <v>263</v>
      </c>
      <c r="B338" s="21">
        <v>115</v>
      </c>
      <c r="C338" s="190" t="s">
        <v>170</v>
      </c>
      <c r="D338" s="201">
        <v>0</v>
      </c>
      <c r="E338" s="64" t="s">
        <v>1197</v>
      </c>
      <c r="F338" s="64" t="s">
        <v>151</v>
      </c>
      <c r="G338" s="25"/>
      <c r="H338" s="104">
        <v>1</v>
      </c>
      <c r="I338" s="25">
        <v>0</v>
      </c>
      <c r="J338" s="71"/>
      <c r="K338" s="25">
        <v>4</v>
      </c>
      <c r="L338" s="25">
        <v>3</v>
      </c>
      <c r="M338" s="25"/>
      <c r="N338" s="71"/>
      <c r="O338" s="71"/>
      <c r="P338" s="71" t="s">
        <v>19</v>
      </c>
      <c r="Q338" s="25" t="s">
        <v>1198</v>
      </c>
      <c r="R338" s="25" t="s">
        <v>751</v>
      </c>
      <c r="S338" s="25">
        <v>6</v>
      </c>
      <c r="T338" s="25" t="s">
        <v>1199</v>
      </c>
      <c r="U338" s="25" t="s">
        <v>10</v>
      </c>
      <c r="V338" s="25">
        <v>8</v>
      </c>
      <c r="W338" s="25" t="s">
        <v>1200</v>
      </c>
      <c r="X338" s="25">
        <v>1</v>
      </c>
      <c r="Y338" s="104"/>
      <c r="Z338" s="25"/>
      <c r="AA338" s="25">
        <v>160</v>
      </c>
      <c r="AB338" s="25"/>
      <c r="AC338" s="25"/>
      <c r="AD338" s="25" t="s">
        <v>1201</v>
      </c>
      <c r="AE338" s="22"/>
      <c r="AF338" s="22"/>
      <c r="AG338" s="22">
        <f>(AA338*(106.875/AO338))/$AQ338</f>
        <v>117.65963218735455</v>
      </c>
      <c r="AH338" s="22"/>
      <c r="AI338" s="22"/>
      <c r="AJ338" s="35"/>
      <c r="AK338" s="35"/>
      <c r="AL338" s="35">
        <f>AG338/$AS338</f>
        <v>1176596.3218735454</v>
      </c>
      <c r="AM338" s="35"/>
      <c r="AN338" s="35"/>
      <c r="AO338" s="24">
        <v>74.308333333333323</v>
      </c>
      <c r="AP338" s="27"/>
      <c r="AQ338" s="27">
        <v>1.95583</v>
      </c>
      <c r="AR338" s="27">
        <v>2</v>
      </c>
      <c r="AS338" s="28">
        <v>1E-4</v>
      </c>
      <c r="AT338" s="25">
        <v>9</v>
      </c>
      <c r="AU338" s="25" t="s">
        <v>1203</v>
      </c>
      <c r="AV338" s="25" t="s">
        <v>1202</v>
      </c>
      <c r="AW338" s="25">
        <v>1992</v>
      </c>
      <c r="AX338" s="25" t="s">
        <v>2</v>
      </c>
      <c r="AY338" s="25" t="s">
        <v>1204</v>
      </c>
      <c r="AZ338" s="25" t="s">
        <v>893</v>
      </c>
      <c r="BA338" s="25" t="s">
        <v>751</v>
      </c>
      <c r="BB338" s="25" t="s">
        <v>1202</v>
      </c>
      <c r="BC338" s="25" t="s">
        <v>751</v>
      </c>
      <c r="BD338" s="25" t="s">
        <v>751</v>
      </c>
      <c r="BE338" s="25" t="s">
        <v>1205</v>
      </c>
      <c r="BF338" s="25">
        <v>2</v>
      </c>
      <c r="BG338" s="25" t="s">
        <v>2000</v>
      </c>
      <c r="BH338" s="25" t="s">
        <v>2000</v>
      </c>
      <c r="BI338" s="75" t="s">
        <v>2000</v>
      </c>
      <c r="BJ338" s="75" t="s">
        <v>2000</v>
      </c>
      <c r="BK338" s="75" t="s">
        <v>2000</v>
      </c>
      <c r="BL338" s="238"/>
      <c r="BM338" s="41"/>
      <c r="BN338" s="41"/>
      <c r="BO338" s="41"/>
      <c r="BP338" s="41"/>
      <c r="BQ338" s="41"/>
      <c r="BR338" s="41"/>
    </row>
    <row r="339" spans="1:70" ht="15" customHeight="1" x14ac:dyDescent="0.25">
      <c r="A339" s="25">
        <v>264</v>
      </c>
      <c r="B339" s="21">
        <v>116</v>
      </c>
      <c r="C339" s="190" t="s">
        <v>170</v>
      </c>
      <c r="D339" s="201">
        <v>0</v>
      </c>
      <c r="E339" s="64" t="s">
        <v>1197</v>
      </c>
      <c r="F339" s="64" t="s">
        <v>151</v>
      </c>
      <c r="G339" s="25"/>
      <c r="H339" s="104">
        <v>1</v>
      </c>
      <c r="I339" s="25">
        <v>0</v>
      </c>
      <c r="J339" s="25"/>
      <c r="K339" s="25">
        <v>4</v>
      </c>
      <c r="L339" s="25">
        <v>3</v>
      </c>
      <c r="M339" s="25"/>
      <c r="N339" s="25"/>
      <c r="O339" s="25"/>
      <c r="P339" s="71" t="s">
        <v>19</v>
      </c>
      <c r="Q339" s="25" t="s">
        <v>1198</v>
      </c>
      <c r="R339" s="25" t="s">
        <v>751</v>
      </c>
      <c r="S339" s="25">
        <v>6</v>
      </c>
      <c r="T339" s="25" t="s">
        <v>1199</v>
      </c>
      <c r="U339" s="25" t="s">
        <v>10</v>
      </c>
      <c r="V339" s="25">
        <v>8</v>
      </c>
      <c r="W339" s="25" t="s">
        <v>1200</v>
      </c>
      <c r="X339" s="25">
        <v>1</v>
      </c>
      <c r="Y339" s="104"/>
      <c r="Z339" s="25"/>
      <c r="AA339" s="25">
        <v>115</v>
      </c>
      <c r="AB339" s="25"/>
      <c r="AC339" s="25"/>
      <c r="AD339" s="25" t="s">
        <v>1201</v>
      </c>
      <c r="AE339" s="22"/>
      <c r="AF339" s="22"/>
      <c r="AG339" s="22">
        <f>(AA339*(106.875/AO339))/$AQ339</f>
        <v>84.567860634661074</v>
      </c>
      <c r="AH339" s="22"/>
      <c r="AI339" s="22"/>
      <c r="AJ339" s="35"/>
      <c r="AK339" s="35"/>
      <c r="AL339" s="35">
        <f>AG339/$AS339</f>
        <v>845678.6063466107</v>
      </c>
      <c r="AM339" s="35"/>
      <c r="AN339" s="35"/>
      <c r="AO339" s="24">
        <v>74.308333333333323</v>
      </c>
      <c r="AP339" s="27"/>
      <c r="AQ339" s="27">
        <v>1.95583</v>
      </c>
      <c r="AR339" s="27">
        <v>2</v>
      </c>
      <c r="AS339" s="28">
        <v>1E-4</v>
      </c>
      <c r="AT339" s="25">
        <v>9</v>
      </c>
      <c r="AU339" s="25" t="s">
        <v>1203</v>
      </c>
      <c r="AV339" s="25" t="s">
        <v>1202</v>
      </c>
      <c r="AW339" s="25">
        <v>1992</v>
      </c>
      <c r="AX339" s="25" t="s">
        <v>2</v>
      </c>
      <c r="AY339" s="25" t="s">
        <v>1206</v>
      </c>
      <c r="AZ339" s="25" t="s">
        <v>893</v>
      </c>
      <c r="BA339" s="25" t="s">
        <v>751</v>
      </c>
      <c r="BB339" s="25" t="s">
        <v>1202</v>
      </c>
      <c r="BC339" s="25" t="s">
        <v>751</v>
      </c>
      <c r="BD339" s="25" t="s">
        <v>751</v>
      </c>
      <c r="BE339" s="25" t="s">
        <v>1205</v>
      </c>
      <c r="BF339" s="25">
        <v>2</v>
      </c>
      <c r="BG339" s="25" t="s">
        <v>2000</v>
      </c>
      <c r="BH339" s="25" t="s">
        <v>2000</v>
      </c>
      <c r="BI339" s="75" t="s">
        <v>2000</v>
      </c>
      <c r="BJ339" s="75" t="s">
        <v>2000</v>
      </c>
      <c r="BK339" s="75" t="s">
        <v>2000</v>
      </c>
      <c r="BL339" s="221"/>
    </row>
    <row r="340" spans="1:70" ht="15" customHeight="1" x14ac:dyDescent="0.25">
      <c r="A340" s="25">
        <v>265</v>
      </c>
      <c r="B340" s="21">
        <v>117</v>
      </c>
      <c r="C340" s="190" t="s">
        <v>170</v>
      </c>
      <c r="D340" s="201">
        <v>0</v>
      </c>
      <c r="E340" s="64" t="s">
        <v>1197</v>
      </c>
      <c r="F340" s="64" t="s">
        <v>151</v>
      </c>
      <c r="G340" s="25"/>
      <c r="H340" s="104">
        <v>1</v>
      </c>
      <c r="I340" s="25">
        <v>0</v>
      </c>
      <c r="J340" s="25"/>
      <c r="K340" s="25">
        <v>4</v>
      </c>
      <c r="L340" s="25">
        <v>3</v>
      </c>
      <c r="M340" s="25"/>
      <c r="N340" s="25"/>
      <c r="O340" s="25"/>
      <c r="P340" s="71" t="s">
        <v>19</v>
      </c>
      <c r="Q340" s="25" t="s">
        <v>1198</v>
      </c>
      <c r="R340" s="25" t="s">
        <v>751</v>
      </c>
      <c r="S340" s="25">
        <v>6</v>
      </c>
      <c r="T340" s="25" t="s">
        <v>1199</v>
      </c>
      <c r="U340" s="25" t="s">
        <v>10</v>
      </c>
      <c r="V340" s="25">
        <v>8</v>
      </c>
      <c r="W340" s="25" t="s">
        <v>1200</v>
      </c>
      <c r="X340" s="25">
        <v>1</v>
      </c>
      <c r="Y340" s="104"/>
      <c r="Z340" s="25"/>
      <c r="AA340" s="25">
        <v>70</v>
      </c>
      <c r="AB340" s="25"/>
      <c r="AC340" s="25"/>
      <c r="AD340" s="25" t="s">
        <v>1201</v>
      </c>
      <c r="AE340" s="22"/>
      <c r="AF340" s="22"/>
      <c r="AG340" s="22">
        <f>(AA340*(106.875/AO340))/$AQ340</f>
        <v>51.476089081967608</v>
      </c>
      <c r="AH340" s="22"/>
      <c r="AI340" s="22"/>
      <c r="AJ340" s="35"/>
      <c r="AK340" s="35"/>
      <c r="AL340" s="35">
        <f>AG340/$AS340</f>
        <v>514760.89081967605</v>
      </c>
      <c r="AM340" s="35"/>
      <c r="AN340" s="35"/>
      <c r="AO340" s="24">
        <v>74.308333333333323</v>
      </c>
      <c r="AP340" s="27"/>
      <c r="AQ340" s="27">
        <v>1.95583</v>
      </c>
      <c r="AR340" s="27">
        <v>2</v>
      </c>
      <c r="AS340" s="28">
        <v>1E-4</v>
      </c>
      <c r="AT340" s="25">
        <v>9</v>
      </c>
      <c r="AU340" s="25" t="s">
        <v>751</v>
      </c>
      <c r="AV340" s="25" t="s">
        <v>751</v>
      </c>
      <c r="AW340" s="25">
        <v>1992</v>
      </c>
      <c r="AX340" s="25" t="s">
        <v>2</v>
      </c>
      <c r="AY340" s="25" t="s">
        <v>751</v>
      </c>
      <c r="AZ340" s="25" t="s">
        <v>893</v>
      </c>
      <c r="BA340" s="25" t="s">
        <v>751</v>
      </c>
      <c r="BB340" s="25" t="s">
        <v>751</v>
      </c>
      <c r="BC340" s="25" t="s">
        <v>751</v>
      </c>
      <c r="BD340" s="25" t="s">
        <v>751</v>
      </c>
      <c r="BE340" s="25" t="s">
        <v>1205</v>
      </c>
      <c r="BF340" s="25">
        <v>2</v>
      </c>
      <c r="BG340" s="25" t="s">
        <v>2000</v>
      </c>
      <c r="BH340" s="25" t="s">
        <v>2000</v>
      </c>
      <c r="BI340" s="75" t="s">
        <v>2000</v>
      </c>
      <c r="BJ340" s="75" t="s">
        <v>2000</v>
      </c>
      <c r="BK340" s="75" t="s">
        <v>2000</v>
      </c>
      <c r="BL340" s="221"/>
    </row>
    <row r="341" spans="1:70" ht="15" customHeight="1" x14ac:dyDescent="0.25">
      <c r="A341" s="25">
        <v>266</v>
      </c>
      <c r="B341" s="21">
        <v>118</v>
      </c>
      <c r="C341" s="190" t="s">
        <v>170</v>
      </c>
      <c r="D341" s="201">
        <v>0</v>
      </c>
      <c r="E341" s="64" t="s">
        <v>1197</v>
      </c>
      <c r="F341" s="64" t="s">
        <v>151</v>
      </c>
      <c r="G341" s="25"/>
      <c r="H341" s="104">
        <v>0</v>
      </c>
      <c r="I341" s="25" t="s">
        <v>1207</v>
      </c>
      <c r="J341" s="25"/>
      <c r="K341" s="25"/>
      <c r="L341" s="25"/>
      <c r="M341" s="25"/>
      <c r="N341" s="25"/>
      <c r="O341" s="25"/>
      <c r="P341" s="25"/>
      <c r="Q341" s="25"/>
      <c r="R341" s="25"/>
      <c r="S341" s="25"/>
      <c r="T341" s="25"/>
      <c r="U341" s="25"/>
      <c r="V341" s="25"/>
      <c r="W341" s="25"/>
      <c r="X341" s="25"/>
      <c r="Y341" s="104"/>
      <c r="Z341" s="25"/>
      <c r="AA341" s="25"/>
      <c r="AB341" s="25"/>
      <c r="AC341" s="25"/>
      <c r="AD341" s="25"/>
      <c r="AE341" s="22"/>
      <c r="AF341" s="22"/>
      <c r="AG341" s="22"/>
      <c r="AH341" s="22"/>
      <c r="AI341" s="22"/>
      <c r="AJ341" s="23"/>
      <c r="AK341" s="23"/>
      <c r="AL341" s="23"/>
      <c r="AM341" s="23"/>
      <c r="AN341" s="23"/>
      <c r="AO341" s="48"/>
      <c r="AP341" s="27"/>
      <c r="AQ341" s="28">
        <v>1</v>
      </c>
      <c r="AR341" s="28"/>
      <c r="AS341" s="28" t="s">
        <v>751</v>
      </c>
      <c r="AT341" s="25"/>
      <c r="AU341" s="25"/>
      <c r="AV341" s="25"/>
      <c r="AW341" s="25"/>
      <c r="AX341" s="25"/>
      <c r="AY341" s="25"/>
      <c r="AZ341" s="25"/>
      <c r="BA341" s="25"/>
      <c r="BB341" s="25"/>
      <c r="BC341" s="25"/>
      <c r="BD341" s="25"/>
      <c r="BE341" s="25" t="s">
        <v>1205</v>
      </c>
      <c r="BF341" s="25"/>
      <c r="BG341" s="25" t="s">
        <v>2000</v>
      </c>
      <c r="BH341" s="25" t="s">
        <v>2000</v>
      </c>
      <c r="BI341" s="75" t="s">
        <v>2000</v>
      </c>
      <c r="BJ341" s="75" t="s">
        <v>2000</v>
      </c>
      <c r="BK341" s="75" t="s">
        <v>2000</v>
      </c>
      <c r="BL341" s="221"/>
      <c r="BM341" s="52"/>
      <c r="BN341" s="52"/>
      <c r="BO341" s="52"/>
      <c r="BP341" s="52"/>
      <c r="BQ341" s="52"/>
      <c r="BR341" s="52"/>
    </row>
    <row r="342" spans="1:70" ht="15" customHeight="1" x14ac:dyDescent="0.25">
      <c r="A342" s="25">
        <v>267</v>
      </c>
      <c r="B342" s="26"/>
      <c r="C342" s="190" t="s">
        <v>170</v>
      </c>
      <c r="D342" s="201">
        <v>0</v>
      </c>
      <c r="E342" s="57" t="s">
        <v>180</v>
      </c>
      <c r="F342" s="57" t="s">
        <v>151</v>
      </c>
      <c r="G342" s="25"/>
      <c r="H342" s="104">
        <v>0</v>
      </c>
      <c r="I342" s="25" t="s">
        <v>1329</v>
      </c>
      <c r="J342" s="25"/>
      <c r="K342" s="25"/>
      <c r="L342" s="25"/>
      <c r="M342" s="25"/>
      <c r="N342" s="25"/>
      <c r="O342" s="25"/>
      <c r="P342" s="25"/>
      <c r="Q342" s="25"/>
      <c r="R342" s="25"/>
      <c r="S342" s="25"/>
      <c r="T342" s="25"/>
      <c r="U342" s="25"/>
      <c r="V342" s="25"/>
      <c r="W342" s="25"/>
      <c r="X342" s="25"/>
      <c r="Y342" s="25"/>
      <c r="Z342" s="25"/>
      <c r="AA342" s="25"/>
      <c r="AB342" s="25"/>
      <c r="AC342" s="25"/>
      <c r="AD342" s="25"/>
      <c r="AE342" s="22"/>
      <c r="AF342" s="22"/>
      <c r="AG342" s="22"/>
      <c r="AH342" s="22"/>
      <c r="AI342" s="22"/>
      <c r="AJ342" s="23"/>
      <c r="AK342" s="23"/>
      <c r="AL342" s="23"/>
      <c r="AM342" s="23"/>
      <c r="AN342" s="23"/>
      <c r="AO342" s="48"/>
      <c r="AP342" s="27"/>
      <c r="AQ342" s="28">
        <v>1</v>
      </c>
      <c r="AR342" s="28"/>
      <c r="AS342" s="28" t="s">
        <v>751</v>
      </c>
      <c r="AT342" s="25"/>
      <c r="AU342" s="25"/>
      <c r="AV342" s="25"/>
      <c r="AW342" s="25"/>
      <c r="AX342" s="25"/>
      <c r="AY342" s="25"/>
      <c r="AZ342" s="25"/>
      <c r="BA342" s="25"/>
      <c r="BB342" s="25"/>
      <c r="BC342" s="25"/>
      <c r="BD342" s="25"/>
      <c r="BE342" s="25"/>
      <c r="BF342" s="25"/>
      <c r="BG342" s="25" t="s">
        <v>2000</v>
      </c>
      <c r="BH342" s="25" t="s">
        <v>2000</v>
      </c>
      <c r="BI342" s="75" t="s">
        <v>2000</v>
      </c>
      <c r="BJ342" s="75" t="s">
        <v>2000</v>
      </c>
      <c r="BK342" s="75" t="s">
        <v>2000</v>
      </c>
      <c r="BL342" s="221"/>
      <c r="BM342" s="52"/>
      <c r="BN342" s="52"/>
      <c r="BO342" s="52"/>
      <c r="BP342" s="52"/>
      <c r="BQ342" s="52"/>
      <c r="BR342" s="52"/>
    </row>
    <row r="343" spans="1:70" ht="15" customHeight="1" x14ac:dyDescent="0.25">
      <c r="A343" s="25">
        <v>268</v>
      </c>
      <c r="B343" s="21">
        <v>119</v>
      </c>
      <c r="C343" s="190" t="s">
        <v>170</v>
      </c>
      <c r="D343" s="201">
        <v>0</v>
      </c>
      <c r="E343" s="57" t="s">
        <v>1220</v>
      </c>
      <c r="F343" s="64" t="s">
        <v>151</v>
      </c>
      <c r="G343" s="25"/>
      <c r="H343" s="104">
        <v>0</v>
      </c>
      <c r="I343" s="25" t="s">
        <v>890</v>
      </c>
      <c r="J343" s="71"/>
      <c r="K343" s="25"/>
      <c r="L343" s="25"/>
      <c r="M343" s="25"/>
      <c r="N343" s="71"/>
      <c r="O343" s="71"/>
      <c r="P343" s="71"/>
      <c r="Q343" s="25"/>
      <c r="R343" s="25"/>
      <c r="S343" s="25"/>
      <c r="T343" s="25"/>
      <c r="U343" s="25"/>
      <c r="V343" s="25"/>
      <c r="W343" s="25"/>
      <c r="X343" s="25"/>
      <c r="Y343" s="83"/>
      <c r="Z343" s="83"/>
      <c r="AA343" s="83"/>
      <c r="AB343" s="83"/>
      <c r="AC343" s="83"/>
      <c r="AD343" s="25"/>
      <c r="AE343" s="22"/>
      <c r="AF343" s="22"/>
      <c r="AG343" s="22"/>
      <c r="AH343" s="22"/>
      <c r="AI343" s="22"/>
      <c r="AJ343" s="35"/>
      <c r="AK343" s="35"/>
      <c r="AL343" s="35"/>
      <c r="AM343" s="35"/>
      <c r="AN343" s="35"/>
      <c r="AO343" s="48"/>
      <c r="AP343" s="27"/>
      <c r="AQ343" s="28">
        <v>1</v>
      </c>
      <c r="AR343" s="28"/>
      <c r="AS343" s="28" t="s">
        <v>751</v>
      </c>
      <c r="AT343" s="25"/>
      <c r="AU343" s="25"/>
      <c r="AV343" s="25"/>
      <c r="AW343" s="25"/>
      <c r="AX343" s="25"/>
      <c r="AY343" s="25"/>
      <c r="AZ343" s="25"/>
      <c r="BA343" s="25"/>
      <c r="BB343" s="25"/>
      <c r="BC343" s="25"/>
      <c r="BD343" s="25"/>
      <c r="BE343" s="25"/>
      <c r="BF343" s="25"/>
      <c r="BG343" s="25" t="s">
        <v>2000</v>
      </c>
      <c r="BH343" s="25" t="s">
        <v>2000</v>
      </c>
      <c r="BI343" s="75" t="s">
        <v>2000</v>
      </c>
      <c r="BJ343" s="75" t="s">
        <v>2000</v>
      </c>
      <c r="BK343" s="75" t="s">
        <v>2000</v>
      </c>
      <c r="BL343" s="221"/>
      <c r="BM343" s="52"/>
      <c r="BN343" s="52"/>
      <c r="BO343" s="52"/>
      <c r="BP343" s="52"/>
      <c r="BQ343" s="52"/>
      <c r="BR343" s="52"/>
    </row>
    <row r="344" spans="1:70" ht="15" customHeight="1" x14ac:dyDescent="0.25">
      <c r="A344" s="25">
        <v>269</v>
      </c>
      <c r="B344" s="21">
        <v>120</v>
      </c>
      <c r="C344" s="194" t="s">
        <v>182</v>
      </c>
      <c r="D344" s="201">
        <v>0</v>
      </c>
      <c r="E344" s="57" t="s">
        <v>1220</v>
      </c>
      <c r="F344" s="64" t="s">
        <v>151</v>
      </c>
      <c r="G344" s="25"/>
      <c r="H344" s="104">
        <v>0</v>
      </c>
      <c r="I344" s="25" t="s">
        <v>1221</v>
      </c>
      <c r="J344" s="25"/>
      <c r="K344" s="25"/>
      <c r="L344" s="25"/>
      <c r="M344" s="25"/>
      <c r="N344" s="25"/>
      <c r="O344" s="25"/>
      <c r="P344" s="25"/>
      <c r="Q344" s="25"/>
      <c r="R344" s="25"/>
      <c r="S344" s="25"/>
      <c r="T344" s="25"/>
      <c r="U344" s="25"/>
      <c r="V344" s="25"/>
      <c r="W344" s="25"/>
      <c r="X344" s="25"/>
      <c r="Y344" s="104"/>
      <c r="Z344" s="83"/>
      <c r="AA344" s="83"/>
      <c r="AB344" s="83"/>
      <c r="AC344" s="83"/>
      <c r="AD344" s="25"/>
      <c r="AE344" s="22"/>
      <c r="AF344" s="22"/>
      <c r="AG344" s="22"/>
      <c r="AH344" s="22"/>
      <c r="AI344" s="22"/>
      <c r="AJ344" s="35"/>
      <c r="AK344" s="35"/>
      <c r="AL344" s="35"/>
      <c r="AM344" s="35"/>
      <c r="AN344" s="35"/>
      <c r="AO344" s="48"/>
      <c r="AP344" s="27"/>
      <c r="AQ344" s="28">
        <v>1</v>
      </c>
      <c r="AR344" s="28"/>
      <c r="AS344" s="28" t="s">
        <v>751</v>
      </c>
      <c r="AT344" s="25"/>
      <c r="AU344" s="25"/>
      <c r="AV344" s="25"/>
      <c r="AW344" s="25"/>
      <c r="AX344" s="25"/>
      <c r="AY344" s="25"/>
      <c r="AZ344" s="25"/>
      <c r="BA344" s="25"/>
      <c r="BB344" s="25"/>
      <c r="BC344" s="25"/>
      <c r="BD344" s="25"/>
      <c r="BE344" s="25" t="s">
        <v>1219</v>
      </c>
      <c r="BF344" s="25"/>
      <c r="BG344" s="25" t="s">
        <v>2000</v>
      </c>
      <c r="BH344" s="25" t="s">
        <v>2000</v>
      </c>
      <c r="BI344" s="75" t="s">
        <v>2000</v>
      </c>
      <c r="BJ344" s="75" t="s">
        <v>2000</v>
      </c>
      <c r="BK344" s="75" t="s">
        <v>2000</v>
      </c>
      <c r="BL344" s="221"/>
      <c r="BM344" s="52"/>
      <c r="BN344" s="52"/>
      <c r="BO344" s="52"/>
      <c r="BP344" s="52"/>
      <c r="BQ344" s="52"/>
      <c r="BR344" s="52"/>
    </row>
    <row r="345" spans="1:70" ht="15" customHeight="1" x14ac:dyDescent="0.25">
      <c r="A345" s="25">
        <v>270</v>
      </c>
      <c r="B345" s="21">
        <v>121</v>
      </c>
      <c r="C345" s="190" t="s">
        <v>387</v>
      </c>
      <c r="D345" s="201">
        <v>0</v>
      </c>
      <c r="E345" s="57" t="s">
        <v>410</v>
      </c>
      <c r="F345" s="57" t="s">
        <v>5</v>
      </c>
      <c r="G345" s="25" t="s">
        <v>411</v>
      </c>
      <c r="H345" s="104">
        <v>0</v>
      </c>
      <c r="I345" s="25" t="s">
        <v>1104</v>
      </c>
      <c r="J345" s="25"/>
      <c r="K345" s="25"/>
      <c r="L345" s="25"/>
      <c r="M345" s="25"/>
      <c r="N345" s="25"/>
      <c r="O345" s="25"/>
      <c r="P345" s="25"/>
      <c r="Q345" s="25"/>
      <c r="R345" s="25"/>
      <c r="S345" s="25"/>
      <c r="T345" s="25"/>
      <c r="U345" s="25"/>
      <c r="V345" s="25"/>
      <c r="W345" s="25"/>
      <c r="X345" s="25"/>
      <c r="Y345" s="25"/>
      <c r="Z345" s="83"/>
      <c r="AA345" s="83"/>
      <c r="AB345" s="83"/>
      <c r="AC345" s="83"/>
      <c r="AD345" s="25"/>
      <c r="AE345" s="22"/>
      <c r="AF345" s="22"/>
      <c r="AG345" s="22"/>
      <c r="AH345" s="22"/>
      <c r="AI345" s="22"/>
      <c r="AJ345" s="35"/>
      <c r="AK345" s="35"/>
      <c r="AL345" s="35"/>
      <c r="AM345" s="35"/>
      <c r="AN345" s="35"/>
      <c r="AO345" s="48"/>
      <c r="AP345" s="27"/>
      <c r="AQ345" s="28">
        <v>1</v>
      </c>
      <c r="AR345" s="28"/>
      <c r="AS345" s="28" t="s">
        <v>751</v>
      </c>
      <c r="AT345" s="25"/>
      <c r="AU345" s="25"/>
      <c r="AV345" s="25"/>
      <c r="AW345" s="25"/>
      <c r="AX345" s="25"/>
      <c r="AY345" s="25"/>
      <c r="AZ345" s="25"/>
      <c r="BA345" s="25"/>
      <c r="BB345" s="25"/>
      <c r="BC345" s="25"/>
      <c r="BD345" s="25"/>
      <c r="BE345" s="25"/>
      <c r="BF345" s="25"/>
      <c r="BG345" s="25" t="s">
        <v>2000</v>
      </c>
      <c r="BH345" s="25" t="s">
        <v>2000</v>
      </c>
      <c r="BI345" s="75" t="s">
        <v>2000</v>
      </c>
      <c r="BJ345" s="75" t="s">
        <v>2000</v>
      </c>
      <c r="BK345" s="75" t="s">
        <v>2000</v>
      </c>
      <c r="BL345" s="221"/>
    </row>
    <row r="346" spans="1:70" ht="15" customHeight="1" x14ac:dyDescent="0.25">
      <c r="A346" s="25">
        <v>271</v>
      </c>
      <c r="B346" s="21">
        <v>122</v>
      </c>
      <c r="C346" s="190" t="s">
        <v>23</v>
      </c>
      <c r="D346" s="201">
        <v>0</v>
      </c>
      <c r="E346" s="57" t="s">
        <v>658</v>
      </c>
      <c r="F346" s="57" t="s">
        <v>289</v>
      </c>
      <c r="G346" s="25"/>
      <c r="H346" s="104">
        <v>0</v>
      </c>
      <c r="I346" s="25" t="s">
        <v>640</v>
      </c>
      <c r="J346" s="25"/>
      <c r="K346" s="25">
        <v>1</v>
      </c>
      <c r="L346" s="25">
        <v>2</v>
      </c>
      <c r="M346" s="25"/>
      <c r="N346" s="25"/>
      <c r="O346" s="25"/>
      <c r="P346" s="25"/>
      <c r="Q346" s="25"/>
      <c r="R346" s="25"/>
      <c r="S346" s="25"/>
      <c r="T346" s="25"/>
      <c r="U346" s="25"/>
      <c r="V346" s="25"/>
      <c r="W346" s="25"/>
      <c r="X346" s="25"/>
      <c r="Y346" s="25"/>
      <c r="Z346" s="83"/>
      <c r="AA346" s="83"/>
      <c r="AB346" s="83"/>
      <c r="AC346" s="83"/>
      <c r="AD346" s="25"/>
      <c r="AE346" s="22"/>
      <c r="AF346" s="22"/>
      <c r="AG346" s="22"/>
      <c r="AH346" s="22"/>
      <c r="AI346" s="22"/>
      <c r="AJ346" s="35"/>
      <c r="AK346" s="35"/>
      <c r="AL346" s="35"/>
      <c r="AM346" s="35"/>
      <c r="AN346" s="35"/>
      <c r="AO346" s="48"/>
      <c r="AP346" s="27"/>
      <c r="AQ346" s="27">
        <v>1</v>
      </c>
      <c r="AR346" s="28"/>
      <c r="AS346" s="28" t="s">
        <v>751</v>
      </c>
      <c r="AT346" s="25"/>
      <c r="AU346" s="25"/>
      <c r="AV346" s="25"/>
      <c r="AW346" s="25"/>
      <c r="AX346" s="25"/>
      <c r="AY346" s="25"/>
      <c r="AZ346" s="25"/>
      <c r="BA346" s="25"/>
      <c r="BB346" s="25"/>
      <c r="BC346" s="25"/>
      <c r="BD346" s="25"/>
      <c r="BE346" s="25"/>
      <c r="BF346" s="25"/>
      <c r="BG346" s="25" t="s">
        <v>2000</v>
      </c>
      <c r="BH346" s="25" t="s">
        <v>2000</v>
      </c>
      <c r="BI346" s="75" t="s">
        <v>2000</v>
      </c>
      <c r="BJ346" s="75" t="s">
        <v>2000</v>
      </c>
      <c r="BK346" s="75" t="s">
        <v>2000</v>
      </c>
      <c r="BL346" s="221"/>
      <c r="BM346" s="238"/>
      <c r="BN346" s="238"/>
      <c r="BO346" s="238"/>
      <c r="BP346" s="238"/>
      <c r="BQ346" s="238"/>
      <c r="BR346" s="238"/>
    </row>
    <row r="347" spans="1:70" ht="15" customHeight="1" x14ac:dyDescent="0.25">
      <c r="A347" s="25">
        <v>273</v>
      </c>
      <c r="B347" s="21">
        <v>123</v>
      </c>
      <c r="C347" s="190"/>
      <c r="D347" s="200">
        <v>0</v>
      </c>
      <c r="E347" s="57" t="s">
        <v>386</v>
      </c>
      <c r="F347" s="57" t="s">
        <v>289</v>
      </c>
      <c r="G347" s="25"/>
      <c r="H347" s="104">
        <v>1</v>
      </c>
      <c r="I347" s="25" t="s">
        <v>3549</v>
      </c>
      <c r="J347" s="25"/>
      <c r="K347" s="25">
        <v>1</v>
      </c>
      <c r="L347" s="25">
        <v>1</v>
      </c>
      <c r="M347" s="25">
        <v>19</v>
      </c>
      <c r="N347" s="25" t="s">
        <v>2960</v>
      </c>
      <c r="O347" s="25" t="s">
        <v>885</v>
      </c>
      <c r="P347" s="25" t="s">
        <v>19</v>
      </c>
      <c r="Q347" s="25" t="s">
        <v>1010</v>
      </c>
      <c r="R347" s="25" t="s">
        <v>1013</v>
      </c>
      <c r="S347" s="25">
        <v>7</v>
      </c>
      <c r="T347" s="25" t="s">
        <v>751</v>
      </c>
      <c r="U347" s="25" t="s">
        <v>10</v>
      </c>
      <c r="V347" s="25">
        <v>8</v>
      </c>
      <c r="W347" s="25"/>
      <c r="X347" s="25">
        <v>1</v>
      </c>
      <c r="Y347" s="25"/>
      <c r="Z347" s="83"/>
      <c r="AA347" s="83">
        <v>6000000</v>
      </c>
      <c r="AB347" s="83"/>
      <c r="AC347" s="83"/>
      <c r="AD347" s="25" t="s">
        <v>886</v>
      </c>
      <c r="AE347" s="22"/>
      <c r="AF347" s="22"/>
      <c r="AG347" s="22">
        <f>((AA347*(106.875/$AO347))/$AQ347)*(0.830367/$AP347)</f>
        <v>5764252.6522327475</v>
      </c>
      <c r="AH347" s="22"/>
      <c r="AI347" s="22"/>
      <c r="AJ347" s="35"/>
      <c r="AK347" s="35"/>
      <c r="AL347" s="35"/>
      <c r="AM347" s="35"/>
      <c r="AN347" s="35"/>
      <c r="AO347" s="24">
        <v>92.375</v>
      </c>
      <c r="AP347" s="28">
        <v>1</v>
      </c>
      <c r="AQ347" s="27">
        <v>1</v>
      </c>
      <c r="AR347" s="28">
        <v>6</v>
      </c>
      <c r="AS347" s="28">
        <v>20900</v>
      </c>
      <c r="AT347" s="25"/>
      <c r="AU347" s="25" t="s">
        <v>887</v>
      </c>
      <c r="AV347" s="25"/>
      <c r="AW347" s="25" t="s">
        <v>888</v>
      </c>
      <c r="AX347" s="25" t="s">
        <v>2</v>
      </c>
      <c r="AY347" s="25"/>
      <c r="AZ347" s="25"/>
      <c r="BA347" s="25"/>
      <c r="BB347" s="25"/>
      <c r="BC347" s="25"/>
      <c r="BD347" s="25"/>
      <c r="BE347" s="25" t="s">
        <v>889</v>
      </c>
      <c r="BF347" s="25">
        <v>3</v>
      </c>
      <c r="BG347" s="25" t="s">
        <v>2000</v>
      </c>
      <c r="BH347" s="25" t="s">
        <v>2000</v>
      </c>
      <c r="BI347" s="74">
        <v>0</v>
      </c>
      <c r="BJ347" s="75" t="s">
        <v>3978</v>
      </c>
      <c r="BK347" s="75" t="s">
        <v>3979</v>
      </c>
      <c r="BL347" s="221"/>
    </row>
    <row r="348" spans="1:70" ht="15" customHeight="1" x14ac:dyDescent="0.25">
      <c r="A348" s="25">
        <v>272</v>
      </c>
      <c r="B348" s="26"/>
      <c r="C348" s="190"/>
      <c r="D348" s="200">
        <v>0</v>
      </c>
      <c r="E348" s="57" t="s">
        <v>386</v>
      </c>
      <c r="F348" s="57" t="s">
        <v>289</v>
      </c>
      <c r="G348" s="25"/>
      <c r="H348" s="104">
        <v>1</v>
      </c>
      <c r="I348" s="25" t="s">
        <v>3549</v>
      </c>
      <c r="J348" s="25"/>
      <c r="K348" s="25">
        <v>1</v>
      </c>
      <c r="L348" s="25">
        <v>1</v>
      </c>
      <c r="M348" s="25">
        <v>19</v>
      </c>
      <c r="N348" s="25" t="s">
        <v>2960</v>
      </c>
      <c r="O348" s="25" t="s">
        <v>885</v>
      </c>
      <c r="P348" s="25" t="s">
        <v>19</v>
      </c>
      <c r="Q348" s="25" t="s">
        <v>1011</v>
      </c>
      <c r="R348" s="25" t="s">
        <v>1012</v>
      </c>
      <c r="S348" s="25">
        <v>7</v>
      </c>
      <c r="T348" s="25" t="s">
        <v>751</v>
      </c>
      <c r="U348" s="25" t="s">
        <v>10</v>
      </c>
      <c r="V348" s="25">
        <v>8</v>
      </c>
      <c r="W348" s="25"/>
      <c r="X348" s="25">
        <v>1</v>
      </c>
      <c r="Y348" s="25"/>
      <c r="Z348" s="83"/>
      <c r="AA348" s="83">
        <v>3800000</v>
      </c>
      <c r="AB348" s="83"/>
      <c r="AC348" s="83"/>
      <c r="AD348" s="25" t="s">
        <v>886</v>
      </c>
      <c r="AE348" s="22"/>
      <c r="AF348" s="22"/>
      <c r="AG348" s="22">
        <f>((AA348*(106.875/$AO348))/$AQ348)*(0.830367/$AP348)</f>
        <v>3650693.3464140734</v>
      </c>
      <c r="AH348" s="22"/>
      <c r="AI348" s="22"/>
      <c r="AJ348" s="35"/>
      <c r="AK348" s="35"/>
      <c r="AL348" s="35"/>
      <c r="AM348" s="35"/>
      <c r="AN348" s="35"/>
      <c r="AO348" s="24">
        <v>92.375</v>
      </c>
      <c r="AP348" s="28">
        <v>1</v>
      </c>
      <c r="AQ348" s="27">
        <v>1</v>
      </c>
      <c r="AR348" s="28">
        <v>6</v>
      </c>
      <c r="AS348" s="28">
        <v>32200</v>
      </c>
      <c r="AT348" s="25"/>
      <c r="AU348" s="25" t="s">
        <v>3051</v>
      </c>
      <c r="AV348" s="25"/>
      <c r="AW348" s="25" t="s">
        <v>888</v>
      </c>
      <c r="AX348" s="25" t="s">
        <v>2</v>
      </c>
      <c r="AY348" s="25"/>
      <c r="AZ348" s="25"/>
      <c r="BA348" s="25"/>
      <c r="BB348" s="25"/>
      <c r="BC348" s="25"/>
      <c r="BD348" s="25"/>
      <c r="BE348" s="25" t="s">
        <v>889</v>
      </c>
      <c r="BF348" s="25">
        <v>3</v>
      </c>
      <c r="BG348" s="25" t="s">
        <v>2000</v>
      </c>
      <c r="BH348" s="25" t="s">
        <v>2000</v>
      </c>
      <c r="BI348" s="74">
        <v>0</v>
      </c>
      <c r="BJ348" s="75" t="s">
        <v>3978</v>
      </c>
      <c r="BK348" s="75" t="s">
        <v>3979</v>
      </c>
      <c r="BL348" s="221"/>
    </row>
    <row r="349" spans="1:70" ht="15" customHeight="1" x14ac:dyDescent="0.25">
      <c r="A349" s="25">
        <v>274</v>
      </c>
      <c r="B349" s="21">
        <v>124</v>
      </c>
      <c r="C349" s="190"/>
      <c r="D349" s="200">
        <v>0</v>
      </c>
      <c r="E349" s="57" t="s">
        <v>1130</v>
      </c>
      <c r="F349" s="57" t="s">
        <v>5</v>
      </c>
      <c r="G349" s="25" t="s">
        <v>1131</v>
      </c>
      <c r="H349" s="104">
        <v>1</v>
      </c>
      <c r="I349" s="25" t="s">
        <v>3549</v>
      </c>
      <c r="J349" s="25"/>
      <c r="K349" s="25">
        <v>5</v>
      </c>
      <c r="L349" s="25">
        <v>1</v>
      </c>
      <c r="M349" s="25">
        <v>19</v>
      </c>
      <c r="N349" s="25" t="s">
        <v>2960</v>
      </c>
      <c r="O349" s="25" t="s">
        <v>982</v>
      </c>
      <c r="P349" s="25" t="s">
        <v>19</v>
      </c>
      <c r="Q349" s="25" t="s">
        <v>1132</v>
      </c>
      <c r="R349" s="25"/>
      <c r="S349" s="25">
        <v>7</v>
      </c>
      <c r="T349" s="25" t="s">
        <v>1108</v>
      </c>
      <c r="U349" s="25" t="s">
        <v>10</v>
      </c>
      <c r="V349" s="25">
        <v>8</v>
      </c>
      <c r="W349" s="25"/>
      <c r="X349" s="25">
        <v>1</v>
      </c>
      <c r="Y349" s="62"/>
      <c r="Z349" s="62">
        <v>44.27</v>
      </c>
      <c r="AA349" s="83"/>
      <c r="AB349" s="83"/>
      <c r="AC349" s="83"/>
      <c r="AD349" s="25" t="s">
        <v>1116</v>
      </c>
      <c r="AE349" s="22"/>
      <c r="AF349" s="22">
        <f>(Z349*(106.875/AO349))/$AQ349</f>
        <v>47.31750562546879</v>
      </c>
      <c r="AG349" s="22"/>
      <c r="AH349" s="22"/>
      <c r="AI349" s="22"/>
      <c r="AJ349" s="35"/>
      <c r="AK349" s="35"/>
      <c r="AL349" s="35"/>
      <c r="AM349" s="35"/>
      <c r="AN349" s="35"/>
      <c r="AO349" s="24">
        <v>99.991666666666674</v>
      </c>
      <c r="AP349" s="27"/>
      <c r="AQ349" s="28">
        <v>1</v>
      </c>
      <c r="AR349" s="27">
        <v>4</v>
      </c>
      <c r="AS349" s="28" t="s">
        <v>751</v>
      </c>
      <c r="AT349" s="25"/>
      <c r="AU349" s="25"/>
      <c r="AV349" s="25" t="s">
        <v>1134</v>
      </c>
      <c r="AW349" s="25"/>
      <c r="AX349" s="25"/>
      <c r="AY349" s="25"/>
      <c r="AZ349" s="25"/>
      <c r="BA349" s="25"/>
      <c r="BB349" s="25" t="s">
        <v>1133</v>
      </c>
      <c r="BC349" s="25"/>
      <c r="BD349" s="25"/>
      <c r="BE349" s="25" t="s">
        <v>1135</v>
      </c>
      <c r="BF349" s="25">
        <v>1</v>
      </c>
      <c r="BG349" s="25" t="s">
        <v>2000</v>
      </c>
      <c r="BH349" s="25" t="s">
        <v>2000</v>
      </c>
      <c r="BI349" s="74">
        <v>0</v>
      </c>
      <c r="BJ349" s="75" t="s">
        <v>3978</v>
      </c>
      <c r="BK349" s="75" t="s">
        <v>3979</v>
      </c>
      <c r="BL349" s="221"/>
    </row>
    <row r="350" spans="1:70" ht="15" customHeight="1" x14ac:dyDescent="0.25">
      <c r="A350" s="25">
        <v>275</v>
      </c>
      <c r="B350" s="26"/>
      <c r="C350" s="190"/>
      <c r="D350" s="200">
        <v>0</v>
      </c>
      <c r="E350" s="57" t="s">
        <v>1130</v>
      </c>
      <c r="F350" s="57" t="s">
        <v>5</v>
      </c>
      <c r="G350" s="25" t="s">
        <v>1131</v>
      </c>
      <c r="H350" s="104">
        <v>1</v>
      </c>
      <c r="I350" s="25" t="s">
        <v>3549</v>
      </c>
      <c r="J350" s="25"/>
      <c r="K350" s="25">
        <v>5</v>
      </c>
      <c r="L350" s="25">
        <v>1</v>
      </c>
      <c r="M350" s="25">
        <v>19</v>
      </c>
      <c r="N350" s="25" t="s">
        <v>2960</v>
      </c>
      <c r="O350" s="25" t="s">
        <v>982</v>
      </c>
      <c r="P350" s="25" t="s">
        <v>19</v>
      </c>
      <c r="Q350" s="25" t="s">
        <v>1136</v>
      </c>
      <c r="R350" s="25"/>
      <c r="S350" s="25">
        <v>7</v>
      </c>
      <c r="T350" s="25" t="s">
        <v>1108</v>
      </c>
      <c r="U350" s="25" t="s">
        <v>10</v>
      </c>
      <c r="V350" s="25">
        <v>8</v>
      </c>
      <c r="W350" s="25"/>
      <c r="X350" s="25">
        <v>1</v>
      </c>
      <c r="Y350" s="62"/>
      <c r="Z350" s="62">
        <v>20.14</v>
      </c>
      <c r="AA350" s="83"/>
      <c r="AB350" s="83"/>
      <c r="AC350" s="83"/>
      <c r="AD350" s="25" t="s">
        <v>1116</v>
      </c>
      <c r="AE350" s="22"/>
      <c r="AF350" s="22">
        <f>(Z350*(106.875/AO350))/$AQ350</f>
        <v>21.52641886823902</v>
      </c>
      <c r="AG350" s="22"/>
      <c r="AH350" s="22"/>
      <c r="AI350" s="22"/>
      <c r="AJ350" s="35"/>
      <c r="AK350" s="35"/>
      <c r="AL350" s="35"/>
      <c r="AM350" s="35"/>
      <c r="AN350" s="35"/>
      <c r="AO350" s="24">
        <v>99.991666666666674</v>
      </c>
      <c r="AP350" s="27"/>
      <c r="AQ350" s="28">
        <v>1</v>
      </c>
      <c r="AR350" s="27">
        <v>4</v>
      </c>
      <c r="AS350" s="28" t="s">
        <v>751</v>
      </c>
      <c r="AT350" s="25"/>
      <c r="AU350" s="25"/>
      <c r="AV350" s="25" t="s">
        <v>1138</v>
      </c>
      <c r="AW350" s="25"/>
      <c r="AX350" s="25"/>
      <c r="AY350" s="25"/>
      <c r="AZ350" s="25"/>
      <c r="BA350" s="25"/>
      <c r="BB350" s="25" t="s">
        <v>1137</v>
      </c>
      <c r="BC350" s="25"/>
      <c r="BD350" s="25"/>
      <c r="BE350" s="25" t="s">
        <v>1135</v>
      </c>
      <c r="BF350" s="25">
        <v>1</v>
      </c>
      <c r="BG350" s="25" t="s">
        <v>2000</v>
      </c>
      <c r="BH350" s="25" t="s">
        <v>2000</v>
      </c>
      <c r="BI350" s="74">
        <v>0</v>
      </c>
      <c r="BJ350" s="75" t="s">
        <v>3978</v>
      </c>
      <c r="BK350" s="75" t="s">
        <v>3979</v>
      </c>
      <c r="BL350" s="221"/>
    </row>
    <row r="351" spans="1:70" ht="15" customHeight="1" x14ac:dyDescent="0.25">
      <c r="A351" s="25">
        <v>276</v>
      </c>
      <c r="B351" s="26"/>
      <c r="C351" s="190"/>
      <c r="D351" s="200">
        <v>0</v>
      </c>
      <c r="E351" s="57" t="s">
        <v>1130</v>
      </c>
      <c r="F351" s="57" t="s">
        <v>5</v>
      </c>
      <c r="G351" s="25" t="s">
        <v>1131</v>
      </c>
      <c r="H351" s="104">
        <v>1</v>
      </c>
      <c r="I351" s="25" t="s">
        <v>3549</v>
      </c>
      <c r="J351" s="25"/>
      <c r="K351" s="25">
        <v>5</v>
      </c>
      <c r="L351" s="25">
        <v>1</v>
      </c>
      <c r="M351" s="25">
        <v>19</v>
      </c>
      <c r="N351" s="25" t="s">
        <v>2960</v>
      </c>
      <c r="O351" s="25" t="s">
        <v>982</v>
      </c>
      <c r="P351" s="25" t="s">
        <v>19</v>
      </c>
      <c r="Q351" s="25" t="s">
        <v>1132</v>
      </c>
      <c r="R351" s="25"/>
      <c r="S351" s="25">
        <v>7</v>
      </c>
      <c r="T351" s="25" t="s">
        <v>1108</v>
      </c>
      <c r="U351" s="25" t="s">
        <v>10</v>
      </c>
      <c r="V351" s="25">
        <v>8</v>
      </c>
      <c r="W351" s="25"/>
      <c r="X351" s="25">
        <v>1</v>
      </c>
      <c r="Y351" s="83"/>
      <c r="Z351" s="83"/>
      <c r="AA351" s="83">
        <v>9300000</v>
      </c>
      <c r="AB351" s="83"/>
      <c r="AC351" s="83"/>
      <c r="AD351" s="25" t="s">
        <v>1109</v>
      </c>
      <c r="AE351" s="22"/>
      <c r="AF351" s="22"/>
      <c r="AG351" s="22">
        <f t="shared" ref="AG351:AG358" si="17">(AA351*(106.875/AO351))/$AQ351</f>
        <v>9940203.3502791896</v>
      </c>
      <c r="AH351" s="22"/>
      <c r="AI351" s="22"/>
      <c r="AJ351" s="35"/>
      <c r="AK351" s="35"/>
      <c r="AL351" s="35"/>
      <c r="AM351" s="35"/>
      <c r="AN351" s="35"/>
      <c r="AO351" s="24">
        <v>99.991666666666674</v>
      </c>
      <c r="AP351" s="27"/>
      <c r="AQ351" s="28">
        <v>1</v>
      </c>
      <c r="AR351" s="28">
        <v>6</v>
      </c>
      <c r="AS351" s="28" t="s">
        <v>751</v>
      </c>
      <c r="AT351" s="25"/>
      <c r="AU351" s="25"/>
      <c r="AV351" s="25" t="s">
        <v>1134</v>
      </c>
      <c r="AW351" s="25"/>
      <c r="AX351" s="25"/>
      <c r="AY351" s="25"/>
      <c r="AZ351" s="25"/>
      <c r="BA351" s="25"/>
      <c r="BB351" s="25" t="s">
        <v>1133</v>
      </c>
      <c r="BC351" s="25"/>
      <c r="BD351" s="25"/>
      <c r="BE351" s="25" t="s">
        <v>1135</v>
      </c>
      <c r="BF351" s="25">
        <v>1</v>
      </c>
      <c r="BG351" s="25" t="s">
        <v>2000</v>
      </c>
      <c r="BH351" s="25" t="s">
        <v>2000</v>
      </c>
      <c r="BI351" s="74">
        <v>0</v>
      </c>
      <c r="BJ351" s="75" t="s">
        <v>3978</v>
      </c>
      <c r="BK351" s="75" t="s">
        <v>3979</v>
      </c>
      <c r="BL351" s="221"/>
    </row>
    <row r="352" spans="1:70" ht="15" customHeight="1" x14ac:dyDescent="0.25">
      <c r="A352" s="25">
        <v>277</v>
      </c>
      <c r="B352" s="26"/>
      <c r="C352" s="190"/>
      <c r="D352" s="200">
        <v>0</v>
      </c>
      <c r="E352" s="57" t="s">
        <v>1130</v>
      </c>
      <c r="F352" s="57" t="s">
        <v>5</v>
      </c>
      <c r="G352" s="25" t="s">
        <v>1131</v>
      </c>
      <c r="H352" s="104">
        <v>1</v>
      </c>
      <c r="I352" s="25" t="s">
        <v>3549</v>
      </c>
      <c r="J352" s="25"/>
      <c r="K352" s="25">
        <v>5</v>
      </c>
      <c r="L352" s="25">
        <v>1</v>
      </c>
      <c r="M352" s="25">
        <v>19</v>
      </c>
      <c r="N352" s="25" t="s">
        <v>2960</v>
      </c>
      <c r="O352" s="25" t="s">
        <v>982</v>
      </c>
      <c r="P352" s="25" t="s">
        <v>19</v>
      </c>
      <c r="Q352" s="25" t="s">
        <v>1136</v>
      </c>
      <c r="R352" s="25"/>
      <c r="S352" s="25">
        <v>7</v>
      </c>
      <c r="T352" s="25" t="s">
        <v>1108</v>
      </c>
      <c r="U352" s="25" t="s">
        <v>10</v>
      </c>
      <c r="V352" s="25">
        <v>8</v>
      </c>
      <c r="W352" s="25"/>
      <c r="X352" s="25">
        <v>1</v>
      </c>
      <c r="Y352" s="83"/>
      <c r="Z352" s="83"/>
      <c r="AA352" s="83">
        <v>1050000</v>
      </c>
      <c r="AB352" s="83"/>
      <c r="AC352" s="83"/>
      <c r="AD352" s="25" t="s">
        <v>1109</v>
      </c>
      <c r="AE352" s="22"/>
      <c r="AF352" s="22"/>
      <c r="AG352" s="22">
        <f t="shared" si="17"/>
        <v>1122281.0234186181</v>
      </c>
      <c r="AH352" s="22"/>
      <c r="AI352" s="22"/>
      <c r="AJ352" s="35"/>
      <c r="AK352" s="35"/>
      <c r="AL352" s="35"/>
      <c r="AM352" s="35"/>
      <c r="AN352" s="35"/>
      <c r="AO352" s="24">
        <v>99.991666666666674</v>
      </c>
      <c r="AP352" s="27"/>
      <c r="AQ352" s="28">
        <v>1</v>
      </c>
      <c r="AR352" s="28">
        <v>6</v>
      </c>
      <c r="AS352" s="28" t="s">
        <v>751</v>
      </c>
      <c r="AT352" s="25"/>
      <c r="AU352" s="25"/>
      <c r="AV352" s="25" t="s">
        <v>1138</v>
      </c>
      <c r="AW352" s="25"/>
      <c r="AX352" s="25"/>
      <c r="AY352" s="25"/>
      <c r="AZ352" s="25"/>
      <c r="BA352" s="25"/>
      <c r="BB352" s="25" t="s">
        <v>1137</v>
      </c>
      <c r="BC352" s="25"/>
      <c r="BD352" s="25"/>
      <c r="BE352" s="25" t="s">
        <v>1135</v>
      </c>
      <c r="BF352" s="25">
        <v>1</v>
      </c>
      <c r="BG352" s="25" t="s">
        <v>2000</v>
      </c>
      <c r="BH352" s="25" t="s">
        <v>2000</v>
      </c>
      <c r="BI352" s="74">
        <v>0</v>
      </c>
      <c r="BJ352" s="75" t="s">
        <v>3978</v>
      </c>
      <c r="BK352" s="75" t="s">
        <v>3979</v>
      </c>
      <c r="BL352" s="221"/>
    </row>
    <row r="353" spans="1:70" ht="15" customHeight="1" x14ac:dyDescent="0.25">
      <c r="A353" s="25">
        <v>280</v>
      </c>
      <c r="B353" s="21">
        <v>125</v>
      </c>
      <c r="C353" s="190" t="s">
        <v>387</v>
      </c>
      <c r="D353" s="200">
        <v>0</v>
      </c>
      <c r="E353" s="57" t="s">
        <v>1105</v>
      </c>
      <c r="F353" s="57" t="s">
        <v>5</v>
      </c>
      <c r="G353" s="25" t="s">
        <v>411</v>
      </c>
      <c r="H353" s="104">
        <v>1</v>
      </c>
      <c r="I353" s="25" t="s">
        <v>3549</v>
      </c>
      <c r="J353" s="25"/>
      <c r="K353" s="25">
        <v>4</v>
      </c>
      <c r="L353" s="25">
        <v>1</v>
      </c>
      <c r="M353" s="25">
        <v>19</v>
      </c>
      <c r="N353" s="25" t="s">
        <v>2960</v>
      </c>
      <c r="O353" s="25" t="s">
        <v>982</v>
      </c>
      <c r="P353" s="25" t="s">
        <v>19</v>
      </c>
      <c r="Q353" s="25" t="s">
        <v>1124</v>
      </c>
      <c r="R353" s="25" t="s">
        <v>1125</v>
      </c>
      <c r="S353" s="25">
        <v>7</v>
      </c>
      <c r="T353" s="25" t="s">
        <v>1108</v>
      </c>
      <c r="U353" s="25" t="s">
        <v>10</v>
      </c>
      <c r="V353" s="25">
        <v>8</v>
      </c>
      <c r="W353" s="25"/>
      <c r="X353" s="25">
        <v>1</v>
      </c>
      <c r="Y353" s="83"/>
      <c r="Z353" s="83"/>
      <c r="AA353" s="83">
        <v>20704100</v>
      </c>
      <c r="AB353" s="83"/>
      <c r="AC353" s="83"/>
      <c r="AD353" s="25" t="s">
        <v>1109</v>
      </c>
      <c r="AE353" s="22"/>
      <c r="AF353" s="22"/>
      <c r="AG353" s="22">
        <f t="shared" si="17"/>
        <v>24304813.043478258</v>
      </c>
      <c r="AH353" s="22"/>
      <c r="AI353" s="22"/>
      <c r="AJ353" s="35"/>
      <c r="AK353" s="35"/>
      <c r="AL353" s="35">
        <f>AG353/$AS353</f>
        <v>81.016043478260855</v>
      </c>
      <c r="AM353" s="35"/>
      <c r="AN353" s="35"/>
      <c r="AO353" s="24">
        <v>91.041666666666671</v>
      </c>
      <c r="AP353" s="27"/>
      <c r="AQ353" s="28">
        <v>1</v>
      </c>
      <c r="AR353" s="28">
        <v>1</v>
      </c>
      <c r="AS353" s="28">
        <v>300000</v>
      </c>
      <c r="AT353" s="25"/>
      <c r="AU353" s="25" t="s">
        <v>1111</v>
      </c>
      <c r="AV353" s="25" t="s">
        <v>1128</v>
      </c>
      <c r="AW353" s="25">
        <v>2004</v>
      </c>
      <c r="AX353" s="25" t="s">
        <v>2</v>
      </c>
      <c r="AY353" s="25" t="s">
        <v>1127</v>
      </c>
      <c r="AZ353" s="25" t="s">
        <v>3</v>
      </c>
      <c r="BA353" s="25"/>
      <c r="BB353" s="25" t="s">
        <v>1126</v>
      </c>
      <c r="BC353" s="25" t="s">
        <v>1129</v>
      </c>
      <c r="BD353" s="25"/>
      <c r="BE353" s="25" t="s">
        <v>1115</v>
      </c>
      <c r="BF353" s="25">
        <v>3</v>
      </c>
      <c r="BG353" s="25" t="s">
        <v>2000</v>
      </c>
      <c r="BH353" s="25" t="s">
        <v>2000</v>
      </c>
      <c r="BI353" s="74">
        <v>0</v>
      </c>
      <c r="BJ353" s="75" t="s">
        <v>3978</v>
      </c>
      <c r="BK353" s="75" t="s">
        <v>3979</v>
      </c>
      <c r="BL353" s="221"/>
    </row>
    <row r="354" spans="1:70" ht="15" customHeight="1" x14ac:dyDescent="0.25">
      <c r="A354" s="25">
        <v>278</v>
      </c>
      <c r="B354" s="26"/>
      <c r="C354" s="190" t="s">
        <v>387</v>
      </c>
      <c r="D354" s="200">
        <v>0</v>
      </c>
      <c r="E354" s="57" t="s">
        <v>1105</v>
      </c>
      <c r="F354" s="57" t="s">
        <v>5</v>
      </c>
      <c r="G354" s="25" t="s">
        <v>411</v>
      </c>
      <c r="H354" s="104">
        <v>1</v>
      </c>
      <c r="I354" s="25" t="s">
        <v>3549</v>
      </c>
      <c r="J354" s="25"/>
      <c r="K354" s="25">
        <v>4</v>
      </c>
      <c r="L354" s="25">
        <v>1</v>
      </c>
      <c r="M354" s="25">
        <v>19</v>
      </c>
      <c r="N354" s="25" t="s">
        <v>2960</v>
      </c>
      <c r="O354" s="25" t="s">
        <v>982</v>
      </c>
      <c r="P354" s="25" t="s">
        <v>19</v>
      </c>
      <c r="Q354" s="25" t="s">
        <v>1106</v>
      </c>
      <c r="R354" s="25" t="s">
        <v>1107</v>
      </c>
      <c r="S354" s="25">
        <v>7</v>
      </c>
      <c r="T354" s="25" t="s">
        <v>1108</v>
      </c>
      <c r="U354" s="25" t="s">
        <v>10</v>
      </c>
      <c r="V354" s="25">
        <v>8</v>
      </c>
      <c r="W354" s="25"/>
      <c r="X354" s="25">
        <v>1</v>
      </c>
      <c r="Y354" s="83"/>
      <c r="Z354" s="83"/>
      <c r="AA354" s="83">
        <v>13384300</v>
      </c>
      <c r="AB354" s="83"/>
      <c r="AC354" s="83"/>
      <c r="AD354" s="25" t="s">
        <v>1109</v>
      </c>
      <c r="AE354" s="22"/>
      <c r="AF354" s="22"/>
      <c r="AG354" s="22">
        <f t="shared" si="17"/>
        <v>15712004.347826086</v>
      </c>
      <c r="AH354" s="22"/>
      <c r="AI354" s="22"/>
      <c r="AJ354" s="35"/>
      <c r="AK354" s="35"/>
      <c r="AL354" s="35">
        <f>AG354/$AS354</f>
        <v>487.95044558466105</v>
      </c>
      <c r="AM354" s="35"/>
      <c r="AN354" s="35"/>
      <c r="AO354" s="24">
        <v>91.041666666666671</v>
      </c>
      <c r="AP354" s="27"/>
      <c r="AQ354" s="28">
        <v>1</v>
      </c>
      <c r="AR354" s="28">
        <v>1</v>
      </c>
      <c r="AS354" s="28">
        <v>32200</v>
      </c>
      <c r="AT354" s="25"/>
      <c r="AU354" s="25" t="s">
        <v>1111</v>
      </c>
      <c r="AV354" s="25" t="s">
        <v>1113</v>
      </c>
      <c r="AW354" s="25">
        <v>2004</v>
      </c>
      <c r="AX354" s="25" t="s">
        <v>2</v>
      </c>
      <c r="AY354" s="25" t="s">
        <v>1112</v>
      </c>
      <c r="AZ354" s="25" t="s">
        <v>3</v>
      </c>
      <c r="BA354" s="25"/>
      <c r="BB354" s="25" t="s">
        <v>1110</v>
      </c>
      <c r="BC354" s="25" t="s">
        <v>1114</v>
      </c>
      <c r="BD354" s="25"/>
      <c r="BE354" s="25" t="s">
        <v>1115</v>
      </c>
      <c r="BF354" s="25">
        <v>3</v>
      </c>
      <c r="BG354" s="25" t="s">
        <v>2000</v>
      </c>
      <c r="BH354" s="25" t="s">
        <v>2000</v>
      </c>
      <c r="BI354" s="74">
        <v>0</v>
      </c>
      <c r="BJ354" s="75" t="s">
        <v>3978</v>
      </c>
      <c r="BK354" s="75" t="s">
        <v>3979</v>
      </c>
      <c r="BL354" s="221"/>
    </row>
    <row r="355" spans="1:70" ht="15" customHeight="1" x14ac:dyDescent="0.25">
      <c r="A355" s="25">
        <v>279</v>
      </c>
      <c r="B355" s="26"/>
      <c r="C355" s="190" t="s">
        <v>387</v>
      </c>
      <c r="D355" s="200">
        <v>0</v>
      </c>
      <c r="E355" s="57" t="s">
        <v>1105</v>
      </c>
      <c r="F355" s="57" t="s">
        <v>5</v>
      </c>
      <c r="G355" s="25" t="s">
        <v>411</v>
      </c>
      <c r="H355" s="104">
        <v>1</v>
      </c>
      <c r="I355" s="25" t="s">
        <v>3549</v>
      </c>
      <c r="J355" s="25"/>
      <c r="K355" s="25">
        <v>4</v>
      </c>
      <c r="L355" s="25">
        <v>1</v>
      </c>
      <c r="M355" s="25">
        <v>19</v>
      </c>
      <c r="N355" s="25" t="s">
        <v>2960</v>
      </c>
      <c r="O355" s="25" t="s">
        <v>982</v>
      </c>
      <c r="P355" s="25" t="s">
        <v>19</v>
      </c>
      <c r="Q355" s="25" t="s">
        <v>1117</v>
      </c>
      <c r="R355" s="25" t="s">
        <v>1118</v>
      </c>
      <c r="S355" s="25">
        <v>7</v>
      </c>
      <c r="T355" s="25" t="s">
        <v>1108</v>
      </c>
      <c r="U355" s="25" t="s">
        <v>10</v>
      </c>
      <c r="V355" s="25">
        <v>8</v>
      </c>
      <c r="W355" s="25"/>
      <c r="X355" s="25">
        <v>1</v>
      </c>
      <c r="Y355" s="83"/>
      <c r="Z355" s="83"/>
      <c r="AA355" s="83">
        <v>6166000</v>
      </c>
      <c r="AB355" s="83"/>
      <c r="AC355" s="83"/>
      <c r="AD355" s="25" t="s">
        <v>1109</v>
      </c>
      <c r="AE355" s="22"/>
      <c r="AF355" s="22"/>
      <c r="AG355" s="22">
        <f t="shared" si="17"/>
        <v>7238347.8260869561</v>
      </c>
      <c r="AH355" s="22"/>
      <c r="AI355" s="22"/>
      <c r="AJ355" s="35"/>
      <c r="AK355" s="35"/>
      <c r="AL355" s="35">
        <f>AG355/$AS355</f>
        <v>87.5253666999632</v>
      </c>
      <c r="AM355" s="35"/>
      <c r="AN355" s="35"/>
      <c r="AO355" s="24">
        <v>91.041666666666671</v>
      </c>
      <c r="AP355" s="27"/>
      <c r="AQ355" s="28">
        <v>1</v>
      </c>
      <c r="AR355" s="28">
        <v>1</v>
      </c>
      <c r="AS355" s="28">
        <v>82700</v>
      </c>
      <c r="AT355" s="25"/>
      <c r="AU355" s="25" t="s">
        <v>1111</v>
      </c>
      <c r="AV355" s="25" t="s">
        <v>1121</v>
      </c>
      <c r="AW355" s="25">
        <v>2004</v>
      </c>
      <c r="AX355" s="25" t="s">
        <v>2</v>
      </c>
      <c r="AY355" s="25" t="s">
        <v>1120</v>
      </c>
      <c r="AZ355" s="25" t="s">
        <v>3</v>
      </c>
      <c r="BA355" s="25"/>
      <c r="BB355" s="25" t="s">
        <v>1119</v>
      </c>
      <c r="BC355" s="25" t="s">
        <v>1122</v>
      </c>
      <c r="BD355" s="25"/>
      <c r="BE355" s="25" t="s">
        <v>1115</v>
      </c>
      <c r="BF355" s="25">
        <v>3</v>
      </c>
      <c r="BG355" s="25" t="s">
        <v>2000</v>
      </c>
      <c r="BH355" s="25" t="s">
        <v>2000</v>
      </c>
      <c r="BI355" s="74">
        <v>0</v>
      </c>
      <c r="BJ355" s="75" t="s">
        <v>3978</v>
      </c>
      <c r="BK355" s="75" t="s">
        <v>3979</v>
      </c>
      <c r="BL355" s="221"/>
    </row>
    <row r="356" spans="1:70" ht="15" customHeight="1" x14ac:dyDescent="0.25">
      <c r="A356" s="25">
        <v>281</v>
      </c>
      <c r="B356" s="26"/>
      <c r="C356" s="190" t="s">
        <v>387</v>
      </c>
      <c r="D356" s="200">
        <v>0</v>
      </c>
      <c r="E356" s="57" t="s">
        <v>1105</v>
      </c>
      <c r="F356" s="57" t="s">
        <v>5</v>
      </c>
      <c r="G356" s="25" t="s">
        <v>411</v>
      </c>
      <c r="H356" s="104">
        <v>1</v>
      </c>
      <c r="I356" s="71" t="s">
        <v>3549</v>
      </c>
      <c r="J356" s="25"/>
      <c r="K356" s="25">
        <v>4</v>
      </c>
      <c r="L356" s="25">
        <v>1</v>
      </c>
      <c r="M356" s="25">
        <v>19</v>
      </c>
      <c r="N356" s="25" t="s">
        <v>2960</v>
      </c>
      <c r="O356" s="25" t="s">
        <v>982</v>
      </c>
      <c r="P356" s="25" t="s">
        <v>19</v>
      </c>
      <c r="Q356" s="25" t="s">
        <v>1106</v>
      </c>
      <c r="R356" s="25" t="s">
        <v>1107</v>
      </c>
      <c r="S356" s="25">
        <v>7</v>
      </c>
      <c r="T356" s="25" t="s">
        <v>1108</v>
      </c>
      <c r="U356" s="25" t="s">
        <v>10</v>
      </c>
      <c r="V356" s="25">
        <v>8</v>
      </c>
      <c r="W356" s="25"/>
      <c r="X356" s="25">
        <v>1</v>
      </c>
      <c r="Y356" s="83"/>
      <c r="Z356" s="62">
        <v>33.799999999999997</v>
      </c>
      <c r="AA356" s="62">
        <v>34.299999999999997</v>
      </c>
      <c r="AB356" s="83"/>
      <c r="AC356" s="62">
        <v>34.700000000000003</v>
      </c>
      <c r="AD356" s="25" t="s">
        <v>1116</v>
      </c>
      <c r="AE356" s="22"/>
      <c r="AF356" s="22">
        <f>(Z356*(106.875/AO356))/$AQ356</f>
        <v>39.678260869565207</v>
      </c>
      <c r="AG356" s="22">
        <f t="shared" si="17"/>
        <v>40.26521739130434</v>
      </c>
      <c r="AH356" s="22"/>
      <c r="AI356" s="22">
        <f>(AC356*(106.875/AO356))/$AQ356</f>
        <v>40.734782608695653</v>
      </c>
      <c r="AJ356" s="35"/>
      <c r="AK356" s="35"/>
      <c r="AL356" s="35"/>
      <c r="AM356" s="35"/>
      <c r="AN356" s="35"/>
      <c r="AO356" s="24">
        <v>91.041666666666671</v>
      </c>
      <c r="AP356" s="27"/>
      <c r="AQ356" s="28">
        <v>1</v>
      </c>
      <c r="AR356" s="28">
        <v>4</v>
      </c>
      <c r="AS356" s="28">
        <v>32200</v>
      </c>
      <c r="AT356" s="25"/>
      <c r="AU356" s="25" t="s">
        <v>1111</v>
      </c>
      <c r="AV356" s="25" t="s">
        <v>1113</v>
      </c>
      <c r="AW356" s="25">
        <v>2004</v>
      </c>
      <c r="AX356" s="25" t="s">
        <v>2</v>
      </c>
      <c r="AY356" s="25" t="s">
        <v>1112</v>
      </c>
      <c r="AZ356" s="25" t="s">
        <v>3</v>
      </c>
      <c r="BA356" s="25"/>
      <c r="BB356" s="25" t="s">
        <v>1110</v>
      </c>
      <c r="BC356" s="25" t="s">
        <v>1114</v>
      </c>
      <c r="BD356" s="25"/>
      <c r="BE356" s="25" t="s">
        <v>1115</v>
      </c>
      <c r="BF356" s="25">
        <v>3</v>
      </c>
      <c r="BG356" s="25" t="s">
        <v>2000</v>
      </c>
      <c r="BH356" s="25" t="s">
        <v>2000</v>
      </c>
      <c r="BI356" s="74">
        <v>0</v>
      </c>
      <c r="BJ356" s="75" t="s">
        <v>3980</v>
      </c>
      <c r="BK356" s="75" t="s">
        <v>3979</v>
      </c>
    </row>
    <row r="357" spans="1:70" ht="15" customHeight="1" x14ac:dyDescent="0.25">
      <c r="A357" s="25">
        <v>282</v>
      </c>
      <c r="B357" s="26"/>
      <c r="C357" s="190" t="s">
        <v>387</v>
      </c>
      <c r="D357" s="200">
        <v>0</v>
      </c>
      <c r="E357" s="57" t="s">
        <v>1105</v>
      </c>
      <c r="F357" s="57" t="s">
        <v>5</v>
      </c>
      <c r="G357" s="25" t="s">
        <v>411</v>
      </c>
      <c r="H357" s="104">
        <v>1</v>
      </c>
      <c r="I357" s="25" t="s">
        <v>3549</v>
      </c>
      <c r="J357" s="25"/>
      <c r="K357" s="25">
        <v>4</v>
      </c>
      <c r="L357" s="25">
        <v>1</v>
      </c>
      <c r="M357" s="25">
        <v>19</v>
      </c>
      <c r="N357" s="25" t="s">
        <v>2960</v>
      </c>
      <c r="O357" s="25" t="s">
        <v>982</v>
      </c>
      <c r="P357" s="25" t="s">
        <v>19</v>
      </c>
      <c r="Q357" s="25" t="s">
        <v>1117</v>
      </c>
      <c r="R357" s="25" t="s">
        <v>1118</v>
      </c>
      <c r="S357" s="25">
        <v>7</v>
      </c>
      <c r="T357" s="25" t="s">
        <v>1108</v>
      </c>
      <c r="U357" s="25" t="s">
        <v>10</v>
      </c>
      <c r="V357" s="25">
        <v>8</v>
      </c>
      <c r="W357" s="25"/>
      <c r="X357" s="25">
        <v>1</v>
      </c>
      <c r="Y357" s="83"/>
      <c r="Z357" s="62">
        <v>15</v>
      </c>
      <c r="AA357" s="62">
        <v>20.6</v>
      </c>
      <c r="AB357" s="83"/>
      <c r="AC357" s="62">
        <v>47.67</v>
      </c>
      <c r="AD357" s="25" t="s">
        <v>1116</v>
      </c>
      <c r="AE357" s="22"/>
      <c r="AF357" s="22">
        <f>(Z357*(106.875/AO357))/$AQ357</f>
        <v>17.60869565217391</v>
      </c>
      <c r="AG357" s="22">
        <f t="shared" si="17"/>
        <v>24.182608695652174</v>
      </c>
      <c r="AH357" s="22"/>
      <c r="AI357" s="22">
        <f>(AC357*(106.875/AO357))/$AQ357</f>
        <v>55.960434782608694</v>
      </c>
      <c r="AJ357" s="35"/>
      <c r="AK357" s="35"/>
      <c r="AL357" s="35"/>
      <c r="AM357" s="35"/>
      <c r="AN357" s="35"/>
      <c r="AO357" s="24">
        <v>91.041666666666671</v>
      </c>
      <c r="AP357" s="27"/>
      <c r="AQ357" s="28">
        <v>1</v>
      </c>
      <c r="AR357" s="28">
        <v>4</v>
      </c>
      <c r="AS357" s="28">
        <v>82700</v>
      </c>
      <c r="AT357" s="25"/>
      <c r="AU357" s="25" t="s">
        <v>1111</v>
      </c>
      <c r="AV357" s="25" t="s">
        <v>1123</v>
      </c>
      <c r="AW357" s="25">
        <v>2004</v>
      </c>
      <c r="AX357" s="25" t="s">
        <v>2</v>
      </c>
      <c r="AY357" s="25" t="s">
        <v>1120</v>
      </c>
      <c r="AZ357" s="25" t="s">
        <v>3</v>
      </c>
      <c r="BA357" s="25"/>
      <c r="BB357" s="25" t="s">
        <v>1119</v>
      </c>
      <c r="BC357" s="25" t="s">
        <v>1122</v>
      </c>
      <c r="BD357" s="25"/>
      <c r="BE357" s="25" t="s">
        <v>1115</v>
      </c>
      <c r="BF357" s="25">
        <v>3</v>
      </c>
      <c r="BG357" s="25" t="s">
        <v>2000</v>
      </c>
      <c r="BH357" s="25" t="s">
        <v>2000</v>
      </c>
      <c r="BI357" s="74">
        <v>0</v>
      </c>
      <c r="BJ357" s="75" t="s">
        <v>3980</v>
      </c>
      <c r="BK357" s="75" t="s">
        <v>3979</v>
      </c>
    </row>
    <row r="358" spans="1:70" ht="15" customHeight="1" x14ac:dyDescent="0.25">
      <c r="A358" s="25">
        <v>283</v>
      </c>
      <c r="B358" s="26"/>
      <c r="C358" s="190" t="s">
        <v>387</v>
      </c>
      <c r="D358" s="200">
        <v>0</v>
      </c>
      <c r="E358" s="57" t="s">
        <v>1105</v>
      </c>
      <c r="F358" s="57" t="s">
        <v>5</v>
      </c>
      <c r="G358" s="25" t="s">
        <v>411</v>
      </c>
      <c r="H358" s="104">
        <v>1</v>
      </c>
      <c r="I358" s="25" t="s">
        <v>3549</v>
      </c>
      <c r="J358" s="25"/>
      <c r="K358" s="25">
        <v>4</v>
      </c>
      <c r="L358" s="25">
        <v>1</v>
      </c>
      <c r="M358" s="25">
        <v>19</v>
      </c>
      <c r="N358" s="25" t="s">
        <v>2960</v>
      </c>
      <c r="O358" s="25" t="s">
        <v>982</v>
      </c>
      <c r="P358" s="25" t="s">
        <v>19</v>
      </c>
      <c r="Q358" s="25" t="s">
        <v>1124</v>
      </c>
      <c r="R358" s="25" t="s">
        <v>1125</v>
      </c>
      <c r="S358" s="25">
        <v>7</v>
      </c>
      <c r="T358" s="25" t="s">
        <v>1108</v>
      </c>
      <c r="U358" s="25" t="s">
        <v>10</v>
      </c>
      <c r="V358" s="25">
        <v>8</v>
      </c>
      <c r="W358" s="25"/>
      <c r="X358" s="25">
        <v>1</v>
      </c>
      <c r="Y358" s="83"/>
      <c r="Z358" s="62">
        <v>11.7</v>
      </c>
      <c r="AA358" s="62">
        <v>22.8</v>
      </c>
      <c r="AB358" s="83"/>
      <c r="AC358" s="62">
        <v>41.54</v>
      </c>
      <c r="AD358" s="25" t="s">
        <v>1116</v>
      </c>
      <c r="AE358" s="22"/>
      <c r="AF358" s="22">
        <f>(Z358*(106.875/AO358))/$AQ358</f>
        <v>13.734782608695649</v>
      </c>
      <c r="AG358" s="22">
        <f t="shared" si="17"/>
        <v>26.765217391304347</v>
      </c>
      <c r="AH358" s="22"/>
      <c r="AI358" s="22">
        <f>(AC358*(106.875/AO358))/$AQ358</f>
        <v>48.764347826086947</v>
      </c>
      <c r="AJ358" s="35"/>
      <c r="AK358" s="35"/>
      <c r="AL358" s="35"/>
      <c r="AM358" s="35"/>
      <c r="AN358" s="35"/>
      <c r="AO358" s="24">
        <v>91.041666666666671</v>
      </c>
      <c r="AP358" s="27"/>
      <c r="AQ358" s="28">
        <v>1</v>
      </c>
      <c r="AR358" s="28">
        <v>4</v>
      </c>
      <c r="AS358" s="28">
        <v>300000</v>
      </c>
      <c r="AT358" s="25"/>
      <c r="AU358" s="25" t="s">
        <v>1111</v>
      </c>
      <c r="AV358" s="25" t="s">
        <v>1128</v>
      </c>
      <c r="AW358" s="25">
        <v>2004</v>
      </c>
      <c r="AX358" s="25" t="s">
        <v>2</v>
      </c>
      <c r="AY358" s="25" t="s">
        <v>1127</v>
      </c>
      <c r="AZ358" s="25" t="s">
        <v>3</v>
      </c>
      <c r="BA358" s="25"/>
      <c r="BB358" s="25" t="s">
        <v>1126</v>
      </c>
      <c r="BC358" s="25" t="s">
        <v>1129</v>
      </c>
      <c r="BD358" s="25"/>
      <c r="BE358" s="25" t="s">
        <v>1115</v>
      </c>
      <c r="BF358" s="25">
        <v>3</v>
      </c>
      <c r="BG358" s="25" t="s">
        <v>2000</v>
      </c>
      <c r="BH358" s="25" t="s">
        <v>2000</v>
      </c>
      <c r="BI358" s="74">
        <v>0</v>
      </c>
      <c r="BJ358" s="75" t="s">
        <v>3980</v>
      </c>
      <c r="BK358" s="75" t="s">
        <v>3979</v>
      </c>
    </row>
    <row r="359" spans="1:70" s="54" customFormat="1" ht="15" customHeight="1" x14ac:dyDescent="0.25">
      <c r="A359" s="25">
        <v>284</v>
      </c>
      <c r="B359" s="21">
        <v>126</v>
      </c>
      <c r="C359" s="190" t="s">
        <v>387</v>
      </c>
      <c r="D359" s="201">
        <v>0</v>
      </c>
      <c r="E359" s="57" t="s">
        <v>396</v>
      </c>
      <c r="F359" s="57" t="s">
        <v>5</v>
      </c>
      <c r="G359" s="25" t="s">
        <v>397</v>
      </c>
      <c r="H359" s="104">
        <v>1</v>
      </c>
      <c r="I359" s="25"/>
      <c r="J359" s="25"/>
      <c r="K359" s="25">
        <v>4</v>
      </c>
      <c r="L359" s="25">
        <v>1</v>
      </c>
      <c r="M359" s="25">
        <v>8</v>
      </c>
      <c r="N359" s="25" t="s">
        <v>2981</v>
      </c>
      <c r="O359" s="25" t="s">
        <v>912</v>
      </c>
      <c r="P359" s="25" t="s">
        <v>19</v>
      </c>
      <c r="Q359" s="25" t="s">
        <v>1061</v>
      </c>
      <c r="R359" s="25" t="s">
        <v>3</v>
      </c>
      <c r="S359" s="25">
        <v>3</v>
      </c>
      <c r="T359" s="25" t="s">
        <v>1062</v>
      </c>
      <c r="U359" s="25" t="s">
        <v>2</v>
      </c>
      <c r="V359" s="25">
        <v>4</v>
      </c>
      <c r="W359" s="25" t="s">
        <v>1063</v>
      </c>
      <c r="X359" s="25">
        <v>2</v>
      </c>
      <c r="Y359" s="25"/>
      <c r="Z359" s="83">
        <v>10</v>
      </c>
      <c r="AA359" s="83"/>
      <c r="AB359" s="83"/>
      <c r="AC359" s="83">
        <v>70</v>
      </c>
      <c r="AD359" s="25" t="s">
        <v>1064</v>
      </c>
      <c r="AE359" s="22"/>
      <c r="AF359" s="22">
        <f>(Z359*(106.875/AO359))/$AQ359</f>
        <v>10.112758240025233</v>
      </c>
      <c r="AG359" s="22"/>
      <c r="AH359" s="22"/>
      <c r="AI359" s="22">
        <f>(AC359*(106.875/AO359))/$AQ359</f>
        <v>70.789307680176634</v>
      </c>
      <c r="AJ359" s="35"/>
      <c r="AK359" s="35"/>
      <c r="AL359" s="35"/>
      <c r="AM359" s="35"/>
      <c r="AN359" s="35"/>
      <c r="AO359" s="24">
        <v>105.68333333333334</v>
      </c>
      <c r="AP359" s="27"/>
      <c r="AQ359" s="28">
        <v>1</v>
      </c>
      <c r="AR359" s="28">
        <v>5</v>
      </c>
      <c r="AS359" s="28" t="s">
        <v>751</v>
      </c>
      <c r="AT359" s="25">
        <v>5</v>
      </c>
      <c r="AU359" s="25" t="s">
        <v>1066</v>
      </c>
      <c r="AV359" s="25" t="s">
        <v>1067</v>
      </c>
      <c r="AW359" s="25">
        <v>2013</v>
      </c>
      <c r="AX359" s="25" t="s">
        <v>2</v>
      </c>
      <c r="AY359" s="25" t="s">
        <v>1067</v>
      </c>
      <c r="AZ359" s="25" t="s">
        <v>3</v>
      </c>
      <c r="BA359" s="25" t="s">
        <v>1065</v>
      </c>
      <c r="BB359" s="25"/>
      <c r="BC359" s="25" t="s">
        <v>3</v>
      </c>
      <c r="BD359" s="25" t="s">
        <v>1055</v>
      </c>
      <c r="BE359" s="25" t="s">
        <v>1068</v>
      </c>
      <c r="BF359" s="25">
        <v>2</v>
      </c>
      <c r="BG359" s="25" t="s">
        <v>2000</v>
      </c>
      <c r="BH359" s="25" t="s">
        <v>2000</v>
      </c>
      <c r="BI359" s="75" t="s">
        <v>2000</v>
      </c>
      <c r="BJ359" s="75" t="s">
        <v>2000</v>
      </c>
      <c r="BK359" s="75" t="s">
        <v>2000</v>
      </c>
    </row>
    <row r="360" spans="1:70" ht="15" customHeight="1" x14ac:dyDescent="0.25">
      <c r="A360" s="25">
        <v>291</v>
      </c>
      <c r="B360" s="21">
        <v>127</v>
      </c>
      <c r="C360" s="190" t="s">
        <v>387</v>
      </c>
      <c r="D360" s="200">
        <v>0</v>
      </c>
      <c r="E360" s="57" t="s">
        <v>422</v>
      </c>
      <c r="F360" s="57" t="s">
        <v>5</v>
      </c>
      <c r="G360" s="25" t="s">
        <v>412</v>
      </c>
      <c r="H360" s="104">
        <v>1</v>
      </c>
      <c r="I360" s="25">
        <v>1</v>
      </c>
      <c r="J360" s="25" t="s">
        <v>1277</v>
      </c>
      <c r="K360" s="25">
        <v>3</v>
      </c>
      <c r="L360" s="25">
        <v>2</v>
      </c>
      <c r="M360" s="25">
        <v>11</v>
      </c>
      <c r="N360" s="44" t="s">
        <v>2958</v>
      </c>
      <c r="O360" s="25" t="s">
        <v>627</v>
      </c>
      <c r="P360" s="25" t="s">
        <v>19</v>
      </c>
      <c r="Q360" s="25" t="s">
        <v>1278</v>
      </c>
      <c r="R360" s="25"/>
      <c r="S360" s="25">
        <v>7</v>
      </c>
      <c r="T360" s="25" t="s">
        <v>1279</v>
      </c>
      <c r="U360" s="25" t="s">
        <v>10</v>
      </c>
      <c r="V360" s="25">
        <v>8</v>
      </c>
      <c r="W360" s="25" t="s">
        <v>3</v>
      </c>
      <c r="X360" s="25">
        <v>1</v>
      </c>
      <c r="Y360" s="62"/>
      <c r="Z360" s="25"/>
      <c r="AA360" s="62">
        <v>68.739999999999995</v>
      </c>
      <c r="AB360" s="25"/>
      <c r="AC360" s="25"/>
      <c r="AD360" s="25" t="s">
        <v>1280</v>
      </c>
      <c r="AE360" s="22"/>
      <c r="AF360" s="22"/>
      <c r="AG360" s="22">
        <f t="shared" ref="AG360:AG374" si="18">(AA360*(106.875/AO360))/$AQ360</f>
        <v>48.793035850802639</v>
      </c>
      <c r="AH360" s="22"/>
      <c r="AI360" s="22"/>
      <c r="AJ360" s="35"/>
      <c r="AK360" s="35"/>
      <c r="AL360" s="35">
        <f>AG360/1.99</f>
        <v>24.519113492865646</v>
      </c>
      <c r="AM360" s="35"/>
      <c r="AN360" s="35"/>
      <c r="AO360" s="24">
        <v>76.983333333333334</v>
      </c>
      <c r="AP360" s="27"/>
      <c r="AQ360" s="27">
        <v>1.95583</v>
      </c>
      <c r="AR360" s="28">
        <v>3</v>
      </c>
      <c r="AS360" s="28" t="s">
        <v>751</v>
      </c>
      <c r="AT360" s="25">
        <v>10</v>
      </c>
      <c r="AU360" s="25" t="s">
        <v>1283</v>
      </c>
      <c r="AV360" s="25"/>
      <c r="AW360" s="25">
        <v>1993</v>
      </c>
      <c r="AX360" s="25" t="s">
        <v>2</v>
      </c>
      <c r="AY360" s="25"/>
      <c r="AZ360" s="25" t="s">
        <v>2</v>
      </c>
      <c r="BA360" s="25" t="s">
        <v>1281</v>
      </c>
      <c r="BB360" s="25" t="s">
        <v>1282</v>
      </c>
      <c r="BC360" s="25" t="s">
        <v>1284</v>
      </c>
      <c r="BD360" s="25" t="s">
        <v>1285</v>
      </c>
      <c r="BE360" s="25" t="s">
        <v>1267</v>
      </c>
      <c r="BF360" s="25">
        <v>3</v>
      </c>
      <c r="BG360" s="25" t="s">
        <v>2000</v>
      </c>
      <c r="BH360" s="25" t="s">
        <v>2000</v>
      </c>
      <c r="BI360" s="74">
        <v>0</v>
      </c>
      <c r="BJ360" s="75" t="s">
        <v>3911</v>
      </c>
      <c r="BK360" s="75" t="s">
        <v>3981</v>
      </c>
      <c r="BM360" s="238"/>
      <c r="BN360" s="238"/>
      <c r="BO360" s="238"/>
      <c r="BP360" s="238"/>
      <c r="BQ360" s="238"/>
      <c r="BR360" s="238"/>
    </row>
    <row r="361" spans="1:70" ht="15" customHeight="1" x14ac:dyDescent="0.25">
      <c r="A361" s="25">
        <v>285</v>
      </c>
      <c r="B361" s="26"/>
      <c r="C361" s="190" t="s">
        <v>387</v>
      </c>
      <c r="D361" s="200">
        <v>0</v>
      </c>
      <c r="E361" s="57" t="s">
        <v>422</v>
      </c>
      <c r="F361" s="57" t="s">
        <v>5</v>
      </c>
      <c r="G361" s="25" t="s">
        <v>412</v>
      </c>
      <c r="H361" s="104">
        <v>1</v>
      </c>
      <c r="I361" s="25">
        <v>1</v>
      </c>
      <c r="J361" s="25" t="s">
        <v>1277</v>
      </c>
      <c r="K361" s="25">
        <v>3</v>
      </c>
      <c r="L361" s="25">
        <v>2</v>
      </c>
      <c r="M361" s="25">
        <v>11</v>
      </c>
      <c r="N361" s="44" t="s">
        <v>2958</v>
      </c>
      <c r="O361" s="25" t="s">
        <v>627</v>
      </c>
      <c r="P361" s="25" t="s">
        <v>19</v>
      </c>
      <c r="Q361" s="25" t="s">
        <v>1278</v>
      </c>
      <c r="R361" s="25"/>
      <c r="S361" s="25">
        <v>7</v>
      </c>
      <c r="T361" s="25" t="s">
        <v>1279</v>
      </c>
      <c r="U361" s="25" t="s">
        <v>10</v>
      </c>
      <c r="V361" s="25">
        <v>8</v>
      </c>
      <c r="W361" s="25" t="s">
        <v>3</v>
      </c>
      <c r="X361" s="25">
        <v>1</v>
      </c>
      <c r="Y361" s="62"/>
      <c r="Z361" s="25"/>
      <c r="AA361" s="62">
        <v>3.79</v>
      </c>
      <c r="AB361" s="25"/>
      <c r="AC361" s="25"/>
      <c r="AD361" s="25" t="s">
        <v>1286</v>
      </c>
      <c r="AE361" s="22"/>
      <c r="AF361" s="22"/>
      <c r="AG361" s="22">
        <f t="shared" si="18"/>
        <v>2.6902182990186501</v>
      </c>
      <c r="AH361" s="22"/>
      <c r="AI361" s="22"/>
      <c r="AJ361" s="23"/>
      <c r="AK361" s="23"/>
      <c r="AL361" s="23"/>
      <c r="AM361" s="23"/>
      <c r="AN361" s="23"/>
      <c r="AO361" s="24">
        <v>76.983333333333334</v>
      </c>
      <c r="AP361" s="27"/>
      <c r="AQ361" s="27">
        <v>1.95583</v>
      </c>
      <c r="AR361" s="28">
        <v>6</v>
      </c>
      <c r="AS361" s="28" t="s">
        <v>751</v>
      </c>
      <c r="AT361" s="25">
        <v>10</v>
      </c>
      <c r="AU361" s="25" t="s">
        <v>1283</v>
      </c>
      <c r="AV361" s="25"/>
      <c r="AW361" s="25">
        <v>1993</v>
      </c>
      <c r="AX361" s="25" t="s">
        <v>2</v>
      </c>
      <c r="AY361" s="25"/>
      <c r="AZ361" s="25" t="s">
        <v>2</v>
      </c>
      <c r="BA361" s="25" t="s">
        <v>1281</v>
      </c>
      <c r="BB361" s="25" t="s">
        <v>1282</v>
      </c>
      <c r="BC361" s="25" t="s">
        <v>1284</v>
      </c>
      <c r="BD361" s="25" t="s">
        <v>1285</v>
      </c>
      <c r="BE361" s="25" t="s">
        <v>1267</v>
      </c>
      <c r="BF361" s="25">
        <v>3</v>
      </c>
      <c r="BG361" s="25" t="s">
        <v>2000</v>
      </c>
      <c r="BH361" s="25" t="s">
        <v>2000</v>
      </c>
      <c r="BI361" s="74">
        <v>0</v>
      </c>
      <c r="BJ361" s="75" t="s">
        <v>3911</v>
      </c>
      <c r="BK361" s="75" t="s">
        <v>3981</v>
      </c>
    </row>
    <row r="362" spans="1:70" ht="15" customHeight="1" x14ac:dyDescent="0.25">
      <c r="A362" s="25">
        <v>286</v>
      </c>
      <c r="B362" s="26"/>
      <c r="C362" s="190" t="s">
        <v>387</v>
      </c>
      <c r="D362" s="200">
        <v>0</v>
      </c>
      <c r="E362" s="57" t="s">
        <v>422</v>
      </c>
      <c r="F362" s="57" t="s">
        <v>5</v>
      </c>
      <c r="G362" s="25" t="s">
        <v>412</v>
      </c>
      <c r="H362" s="104">
        <v>1</v>
      </c>
      <c r="I362" s="25">
        <v>1</v>
      </c>
      <c r="J362" s="25" t="s">
        <v>1277</v>
      </c>
      <c r="K362" s="25">
        <v>3</v>
      </c>
      <c r="L362" s="25">
        <v>2</v>
      </c>
      <c r="M362" s="25">
        <v>24</v>
      </c>
      <c r="N362" s="25">
        <v>24</v>
      </c>
      <c r="O362" s="25" t="s">
        <v>1287</v>
      </c>
      <c r="P362" s="25" t="s">
        <v>19</v>
      </c>
      <c r="Q362" s="25" t="s">
        <v>1278</v>
      </c>
      <c r="R362" s="25"/>
      <c r="S362" s="25">
        <v>7</v>
      </c>
      <c r="T362" s="25" t="s">
        <v>1279</v>
      </c>
      <c r="U362" s="25" t="s">
        <v>10</v>
      </c>
      <c r="V362" s="25">
        <v>8</v>
      </c>
      <c r="W362" s="25" t="s">
        <v>3</v>
      </c>
      <c r="X362" s="25">
        <v>1</v>
      </c>
      <c r="Y362" s="62"/>
      <c r="Z362" s="25"/>
      <c r="AA362" s="62">
        <v>63.18</v>
      </c>
      <c r="AB362" s="25"/>
      <c r="AC362" s="25"/>
      <c r="AD362" s="25" t="s">
        <v>1288</v>
      </c>
      <c r="AE362" s="22"/>
      <c r="AF362" s="22"/>
      <c r="AG362" s="22">
        <f t="shared" si="18"/>
        <v>44.846435918733064</v>
      </c>
      <c r="AH362" s="22"/>
      <c r="AI362" s="22"/>
      <c r="AJ362" s="35"/>
      <c r="AK362" s="35"/>
      <c r="AL362" s="35">
        <f t="shared" ref="AL362:AL369" si="19">AG362/1.99</f>
        <v>22.535897446599531</v>
      </c>
      <c r="AM362" s="35"/>
      <c r="AN362" s="35"/>
      <c r="AO362" s="24">
        <v>76.983333333333334</v>
      </c>
      <c r="AP362" s="27"/>
      <c r="AQ362" s="27">
        <v>1.95583</v>
      </c>
      <c r="AR362" s="28">
        <v>3</v>
      </c>
      <c r="AS362" s="28" t="s">
        <v>751</v>
      </c>
      <c r="AT362" s="25">
        <v>10</v>
      </c>
      <c r="AU362" s="25" t="s">
        <v>1289</v>
      </c>
      <c r="AV362" s="25"/>
      <c r="AW362" s="25">
        <v>1993</v>
      </c>
      <c r="AX362" s="25" t="s">
        <v>2</v>
      </c>
      <c r="AY362" s="25"/>
      <c r="AZ362" s="25" t="s">
        <v>2</v>
      </c>
      <c r="BA362" s="25"/>
      <c r="BB362" s="25" t="s">
        <v>1282</v>
      </c>
      <c r="BC362" s="25" t="s">
        <v>1290</v>
      </c>
      <c r="BD362" s="25" t="s">
        <v>1285</v>
      </c>
      <c r="BE362" s="25" t="s">
        <v>1267</v>
      </c>
      <c r="BF362" s="25">
        <v>3</v>
      </c>
      <c r="BG362" s="25" t="s">
        <v>2000</v>
      </c>
      <c r="BH362" s="25" t="s">
        <v>2000</v>
      </c>
      <c r="BI362" s="74">
        <v>0</v>
      </c>
      <c r="BJ362" s="75" t="s">
        <v>3890</v>
      </c>
      <c r="BK362" s="75" t="s">
        <v>3977</v>
      </c>
      <c r="BM362" s="221"/>
      <c r="BN362" s="221"/>
      <c r="BO362" s="221"/>
      <c r="BP362" s="221"/>
      <c r="BQ362" s="221"/>
      <c r="BR362" s="221"/>
    </row>
    <row r="363" spans="1:70" ht="15" customHeight="1" x14ac:dyDescent="0.25">
      <c r="A363" s="25">
        <v>287</v>
      </c>
      <c r="B363" s="26"/>
      <c r="C363" s="190" t="s">
        <v>387</v>
      </c>
      <c r="D363" s="200">
        <v>0</v>
      </c>
      <c r="E363" s="57" t="s">
        <v>422</v>
      </c>
      <c r="F363" s="57" t="s">
        <v>5</v>
      </c>
      <c r="G363" s="25" t="s">
        <v>412</v>
      </c>
      <c r="H363" s="104">
        <v>1</v>
      </c>
      <c r="I363" s="25">
        <v>1</v>
      </c>
      <c r="J363" s="25" t="s">
        <v>1277</v>
      </c>
      <c r="K363" s="25">
        <v>3</v>
      </c>
      <c r="L363" s="25">
        <v>2</v>
      </c>
      <c r="M363" s="25">
        <v>18</v>
      </c>
      <c r="N363" s="25" t="s">
        <v>2977</v>
      </c>
      <c r="O363" s="25" t="s">
        <v>637</v>
      </c>
      <c r="P363" s="25" t="s">
        <v>19</v>
      </c>
      <c r="Q363" s="25" t="s">
        <v>1291</v>
      </c>
      <c r="R363" s="25"/>
      <c r="S363" s="25">
        <v>7</v>
      </c>
      <c r="T363" s="25" t="s">
        <v>1279</v>
      </c>
      <c r="U363" s="25" t="s">
        <v>1292</v>
      </c>
      <c r="V363" s="25">
        <v>8</v>
      </c>
      <c r="W363" s="25" t="s">
        <v>3</v>
      </c>
      <c r="X363" s="25">
        <v>1</v>
      </c>
      <c r="Y363" s="62"/>
      <c r="Z363" s="25"/>
      <c r="AA363" s="62">
        <v>24.09</v>
      </c>
      <c r="AB363" s="25"/>
      <c r="AC363" s="25"/>
      <c r="AD363" s="25" t="s">
        <v>1293</v>
      </c>
      <c r="AE363" s="22"/>
      <c r="AF363" s="22"/>
      <c r="AG363" s="22">
        <f t="shared" si="18"/>
        <v>17.099566971862611</v>
      </c>
      <c r="AH363" s="22"/>
      <c r="AI363" s="22"/>
      <c r="AJ363" s="35"/>
      <c r="AK363" s="35"/>
      <c r="AL363" s="35">
        <f t="shared" si="19"/>
        <v>8.5927472220415133</v>
      </c>
      <c r="AM363" s="35"/>
      <c r="AN363" s="35"/>
      <c r="AO363" s="24">
        <v>76.983333333333334</v>
      </c>
      <c r="AP363" s="27"/>
      <c r="AQ363" s="27">
        <v>1.95583</v>
      </c>
      <c r="AR363" s="28">
        <v>3</v>
      </c>
      <c r="AS363" s="28" t="s">
        <v>751</v>
      </c>
      <c r="AT363" s="25">
        <v>10</v>
      </c>
      <c r="AU363" s="25" t="s">
        <v>1296</v>
      </c>
      <c r="AV363" s="25"/>
      <c r="AW363" s="25">
        <v>1993</v>
      </c>
      <c r="AX363" s="25" t="s">
        <v>2</v>
      </c>
      <c r="AY363" s="25"/>
      <c r="AZ363" s="25" t="s">
        <v>2</v>
      </c>
      <c r="BA363" s="25" t="s">
        <v>1294</v>
      </c>
      <c r="BB363" s="25" t="s">
        <v>1295</v>
      </c>
      <c r="BC363" s="25" t="s">
        <v>1297</v>
      </c>
      <c r="BD363" s="25" t="s">
        <v>1285</v>
      </c>
      <c r="BE363" s="25" t="s">
        <v>1267</v>
      </c>
      <c r="BF363" s="25">
        <v>3</v>
      </c>
      <c r="BG363" s="25" t="s">
        <v>2000</v>
      </c>
      <c r="BH363" s="25" t="s">
        <v>2000</v>
      </c>
      <c r="BI363" s="74">
        <v>0</v>
      </c>
      <c r="BJ363" s="75" t="s">
        <v>2000</v>
      </c>
      <c r="BK363" s="75" t="s">
        <v>3982</v>
      </c>
      <c r="BM363" s="238"/>
      <c r="BN363" s="238"/>
      <c r="BO363" s="238"/>
      <c r="BP363" s="238"/>
      <c r="BQ363" s="238"/>
      <c r="BR363" s="238"/>
    </row>
    <row r="364" spans="1:70" ht="15" customHeight="1" x14ac:dyDescent="0.25">
      <c r="A364" s="25">
        <v>288</v>
      </c>
      <c r="B364" s="26"/>
      <c r="C364" s="190" t="s">
        <v>387</v>
      </c>
      <c r="D364" s="200">
        <v>0</v>
      </c>
      <c r="E364" s="57" t="s">
        <v>422</v>
      </c>
      <c r="F364" s="57" t="s">
        <v>5</v>
      </c>
      <c r="G364" s="25" t="s">
        <v>412</v>
      </c>
      <c r="H364" s="104">
        <v>1</v>
      </c>
      <c r="I364" s="25">
        <v>1</v>
      </c>
      <c r="J364" s="25" t="s">
        <v>1277</v>
      </c>
      <c r="K364" s="25">
        <v>3</v>
      </c>
      <c r="L364" s="25">
        <v>2</v>
      </c>
      <c r="M364" s="25">
        <v>18</v>
      </c>
      <c r="N364" s="25" t="s">
        <v>2977</v>
      </c>
      <c r="O364" s="25" t="s">
        <v>637</v>
      </c>
      <c r="P364" s="25" t="s">
        <v>19</v>
      </c>
      <c r="Q364" s="25" t="s">
        <v>1298</v>
      </c>
      <c r="R364" s="25"/>
      <c r="S364" s="25">
        <v>7</v>
      </c>
      <c r="T364" s="25" t="s">
        <v>1279</v>
      </c>
      <c r="U364" s="25" t="s">
        <v>1292</v>
      </c>
      <c r="V364" s="25">
        <v>8</v>
      </c>
      <c r="W364" s="25" t="s">
        <v>3</v>
      </c>
      <c r="X364" s="25">
        <v>1</v>
      </c>
      <c r="Y364" s="62"/>
      <c r="Z364" s="25"/>
      <c r="AA364" s="62">
        <v>11.87</v>
      </c>
      <c r="AB364" s="25"/>
      <c r="AC364" s="25"/>
      <c r="AD364" s="25" t="s">
        <v>1293</v>
      </c>
      <c r="AE364" s="22"/>
      <c r="AF364" s="22"/>
      <c r="AG364" s="22">
        <f t="shared" si="18"/>
        <v>8.4255649628895455</v>
      </c>
      <c r="AH364" s="22"/>
      <c r="AI364" s="22"/>
      <c r="AJ364" s="35"/>
      <c r="AK364" s="35"/>
      <c r="AL364" s="35">
        <f t="shared" si="19"/>
        <v>4.2339522426580629</v>
      </c>
      <c r="AM364" s="35"/>
      <c r="AN364" s="35"/>
      <c r="AO364" s="24">
        <v>76.983333333333334</v>
      </c>
      <c r="AP364" s="27"/>
      <c r="AQ364" s="27">
        <v>1.95583</v>
      </c>
      <c r="AR364" s="28">
        <v>3</v>
      </c>
      <c r="AS364" s="28" t="s">
        <v>751</v>
      </c>
      <c r="AT364" s="25">
        <v>10</v>
      </c>
      <c r="AU364" s="25" t="s">
        <v>1296</v>
      </c>
      <c r="AV364" s="25"/>
      <c r="AW364" s="25">
        <v>1993</v>
      </c>
      <c r="AX364" s="25" t="s">
        <v>2</v>
      </c>
      <c r="AY364" s="25"/>
      <c r="AZ364" s="25" t="s">
        <v>2</v>
      </c>
      <c r="BA364" s="25" t="s">
        <v>1294</v>
      </c>
      <c r="BB364" s="25" t="s">
        <v>1295</v>
      </c>
      <c r="BC364" s="25" t="s">
        <v>1299</v>
      </c>
      <c r="BD364" s="25" t="s">
        <v>1285</v>
      </c>
      <c r="BE364" s="25" t="s">
        <v>1267</v>
      </c>
      <c r="BF364" s="25">
        <v>3</v>
      </c>
      <c r="BG364" s="25" t="s">
        <v>2000</v>
      </c>
      <c r="BH364" s="25" t="s">
        <v>2000</v>
      </c>
      <c r="BI364" s="74">
        <v>0</v>
      </c>
      <c r="BJ364" s="75" t="s">
        <v>2000</v>
      </c>
      <c r="BK364" s="75" t="s">
        <v>3982</v>
      </c>
      <c r="BM364" s="221"/>
      <c r="BN364" s="221"/>
      <c r="BO364" s="221"/>
      <c r="BP364" s="221"/>
      <c r="BQ364" s="221"/>
      <c r="BR364" s="221"/>
    </row>
    <row r="365" spans="1:70" ht="15" customHeight="1" x14ac:dyDescent="0.25">
      <c r="A365" s="25">
        <v>289</v>
      </c>
      <c r="B365" s="26"/>
      <c r="C365" s="190" t="s">
        <v>387</v>
      </c>
      <c r="D365" s="200">
        <v>0</v>
      </c>
      <c r="E365" s="57" t="s">
        <v>422</v>
      </c>
      <c r="F365" s="57" t="s">
        <v>5</v>
      </c>
      <c r="G365" s="25" t="s">
        <v>412</v>
      </c>
      <c r="H365" s="104">
        <v>1</v>
      </c>
      <c r="I365" s="25">
        <v>1</v>
      </c>
      <c r="J365" s="25" t="s">
        <v>1277</v>
      </c>
      <c r="K365" s="25">
        <v>3</v>
      </c>
      <c r="L365" s="25">
        <v>2</v>
      </c>
      <c r="M365" s="25">
        <v>18</v>
      </c>
      <c r="N365" s="25" t="s">
        <v>2977</v>
      </c>
      <c r="O365" s="25" t="s">
        <v>637</v>
      </c>
      <c r="P365" s="25" t="s">
        <v>19</v>
      </c>
      <c r="Q365" s="25" t="s">
        <v>1298</v>
      </c>
      <c r="R365" s="25"/>
      <c r="S365" s="25">
        <v>7</v>
      </c>
      <c r="T365" s="25" t="s">
        <v>1279</v>
      </c>
      <c r="U365" s="25" t="s">
        <v>2</v>
      </c>
      <c r="V365" s="25">
        <v>7</v>
      </c>
      <c r="W365" s="25" t="s">
        <v>1300</v>
      </c>
      <c r="X365" s="25">
        <v>1</v>
      </c>
      <c r="Y365" s="25"/>
      <c r="Z365" s="62">
        <v>46.79</v>
      </c>
      <c r="AA365" s="62">
        <v>61.22</v>
      </c>
      <c r="AB365" s="25"/>
      <c r="AC365" s="62">
        <v>76</v>
      </c>
      <c r="AD365" s="25" t="s">
        <v>1305</v>
      </c>
      <c r="AE365" s="22"/>
      <c r="AF365" s="22">
        <f>(Z365*(106.875/AO365))/$AQ365</f>
        <v>33.212483960707821</v>
      </c>
      <c r="AG365" s="22">
        <f t="shared" si="18"/>
        <v>43.455188460665376</v>
      </c>
      <c r="AH365" s="22"/>
      <c r="AI365" s="22">
        <f>(AC365*(106.875/AO365))/$AQ365</f>
        <v>53.946330006706447</v>
      </c>
      <c r="AJ365" s="35"/>
      <c r="AK365" s="35">
        <f>AF365/1.99</f>
        <v>16.689690432516493</v>
      </c>
      <c r="AL365" s="35">
        <f t="shared" si="19"/>
        <v>21.836778120937375</v>
      </c>
      <c r="AM365" s="35"/>
      <c r="AN365" s="35">
        <f>AI365/1.99</f>
        <v>27.108708546083641</v>
      </c>
      <c r="AO365" s="24">
        <v>76.983333333333334</v>
      </c>
      <c r="AP365" s="27"/>
      <c r="AQ365" s="27">
        <v>1.95583</v>
      </c>
      <c r="AR365" s="28">
        <v>3</v>
      </c>
      <c r="AS365" s="28" t="s">
        <v>751</v>
      </c>
      <c r="AT365" s="25">
        <v>10</v>
      </c>
      <c r="AU365" s="25" t="s">
        <v>1303</v>
      </c>
      <c r="AV365" s="25"/>
      <c r="AW365" s="25">
        <v>1993</v>
      </c>
      <c r="AX365" s="25" t="s">
        <v>2</v>
      </c>
      <c r="AY365" s="25"/>
      <c r="AZ365" s="25" t="s">
        <v>2</v>
      </c>
      <c r="BA365" s="25" t="s">
        <v>1302</v>
      </c>
      <c r="BB365" s="25"/>
      <c r="BC365" s="25" t="s">
        <v>1306</v>
      </c>
      <c r="BD365" s="25" t="s">
        <v>1285</v>
      </c>
      <c r="BE365" s="25" t="s">
        <v>1267</v>
      </c>
      <c r="BF365" s="25">
        <v>3</v>
      </c>
      <c r="BG365" s="25" t="s">
        <v>2000</v>
      </c>
      <c r="BH365" s="25" t="s">
        <v>2000</v>
      </c>
      <c r="BI365" s="74">
        <v>0</v>
      </c>
      <c r="BJ365" s="75" t="s">
        <v>3911</v>
      </c>
      <c r="BK365" s="75" t="s">
        <v>3983</v>
      </c>
      <c r="BM365" s="221"/>
      <c r="BN365" s="221"/>
      <c r="BO365" s="221"/>
      <c r="BP365" s="221"/>
      <c r="BQ365" s="221"/>
      <c r="BR365" s="221"/>
    </row>
    <row r="366" spans="1:70" ht="15" customHeight="1" x14ac:dyDescent="0.25">
      <c r="A366" s="25">
        <v>290</v>
      </c>
      <c r="B366" s="26"/>
      <c r="C366" s="190" t="s">
        <v>387</v>
      </c>
      <c r="D366" s="200">
        <v>0</v>
      </c>
      <c r="E366" s="57" t="s">
        <v>422</v>
      </c>
      <c r="F366" s="57" t="s">
        <v>5</v>
      </c>
      <c r="G366" s="25" t="s">
        <v>412</v>
      </c>
      <c r="H366" s="104">
        <v>1</v>
      </c>
      <c r="I366" s="25">
        <v>1</v>
      </c>
      <c r="J366" s="25" t="s">
        <v>1277</v>
      </c>
      <c r="K366" s="25">
        <v>3</v>
      </c>
      <c r="L366" s="25">
        <v>2</v>
      </c>
      <c r="M366" s="25">
        <v>18</v>
      </c>
      <c r="N366" s="25" t="s">
        <v>2977</v>
      </c>
      <c r="O366" s="25" t="s">
        <v>637</v>
      </c>
      <c r="P366" s="25" t="s">
        <v>19</v>
      </c>
      <c r="Q366" s="25" t="s">
        <v>1291</v>
      </c>
      <c r="R366" s="25"/>
      <c r="S366" s="25">
        <v>7</v>
      </c>
      <c r="T366" s="25" t="s">
        <v>1279</v>
      </c>
      <c r="U366" s="25" t="s">
        <v>2</v>
      </c>
      <c r="V366" s="25">
        <v>7</v>
      </c>
      <c r="W366" s="25" t="s">
        <v>1300</v>
      </c>
      <c r="X366" s="25">
        <v>1</v>
      </c>
      <c r="Y366" s="25"/>
      <c r="Z366" s="62">
        <v>42.9</v>
      </c>
      <c r="AA366" s="62">
        <v>61.11</v>
      </c>
      <c r="AB366" s="25"/>
      <c r="AC366" s="62">
        <v>75.180000000000007</v>
      </c>
      <c r="AD366" s="25" t="s">
        <v>1301</v>
      </c>
      <c r="AE366" s="22"/>
      <c r="AF366" s="22">
        <f>(Z366*(106.875/AO366))/$AQ366</f>
        <v>30.451283648522452</v>
      </c>
      <c r="AG366" s="22">
        <f t="shared" si="18"/>
        <v>43.377108246181983</v>
      </c>
      <c r="AH366" s="22"/>
      <c r="AI366" s="22">
        <f>(AC366*(106.875/AO366))/$AQ366</f>
        <v>53.364277498739355</v>
      </c>
      <c r="AJ366" s="35"/>
      <c r="AK366" s="35">
        <f>AF366/1.99</f>
        <v>15.302152587197211</v>
      </c>
      <c r="AL366" s="35">
        <f t="shared" si="19"/>
        <v>21.797541832252254</v>
      </c>
      <c r="AM366" s="35"/>
      <c r="AN366" s="35">
        <f>AI366/1.99</f>
        <v>26.816219848612743</v>
      </c>
      <c r="AO366" s="24">
        <v>76.983333333333334</v>
      </c>
      <c r="AP366" s="27"/>
      <c r="AQ366" s="27">
        <v>1.95583</v>
      </c>
      <c r="AR366" s="28">
        <v>3</v>
      </c>
      <c r="AS366" s="28" t="s">
        <v>751</v>
      </c>
      <c r="AT366" s="25">
        <v>10</v>
      </c>
      <c r="AU366" s="25" t="s">
        <v>1303</v>
      </c>
      <c r="AV366" s="25"/>
      <c r="AW366" s="25">
        <v>1993</v>
      </c>
      <c r="AX366" s="25" t="s">
        <v>2</v>
      </c>
      <c r="AY366" s="25"/>
      <c r="AZ366" s="25" t="s">
        <v>2</v>
      </c>
      <c r="BA366" s="25" t="s">
        <v>1302</v>
      </c>
      <c r="BB366" s="25"/>
      <c r="BC366" s="25" t="s">
        <v>1304</v>
      </c>
      <c r="BD366" s="25" t="s">
        <v>1285</v>
      </c>
      <c r="BE366" s="25" t="s">
        <v>1267</v>
      </c>
      <c r="BF366" s="25">
        <v>3</v>
      </c>
      <c r="BG366" s="25" t="s">
        <v>2000</v>
      </c>
      <c r="BH366" s="25" t="s">
        <v>2000</v>
      </c>
      <c r="BI366" s="74">
        <v>0</v>
      </c>
      <c r="BJ366" s="75" t="s">
        <v>3911</v>
      </c>
      <c r="BK366" s="75" t="s">
        <v>3983</v>
      </c>
      <c r="BM366" s="221"/>
      <c r="BN366" s="221"/>
      <c r="BO366" s="221"/>
      <c r="BP366" s="221"/>
      <c r="BQ366" s="221"/>
      <c r="BR366" s="221"/>
    </row>
    <row r="367" spans="1:70" ht="15" customHeight="1" x14ac:dyDescent="0.25">
      <c r="A367" s="25">
        <v>293</v>
      </c>
      <c r="B367" s="21">
        <v>128</v>
      </c>
      <c r="C367" s="190" t="s">
        <v>272</v>
      </c>
      <c r="D367" s="200">
        <v>0</v>
      </c>
      <c r="E367" s="64" t="s">
        <v>1591</v>
      </c>
      <c r="F367" s="64" t="s">
        <v>151</v>
      </c>
      <c r="G367" s="25"/>
      <c r="H367" s="104">
        <v>1</v>
      </c>
      <c r="I367" s="25">
        <v>1</v>
      </c>
      <c r="J367" s="71"/>
      <c r="K367" s="25">
        <v>1</v>
      </c>
      <c r="L367" s="25">
        <v>3</v>
      </c>
      <c r="M367" s="25">
        <v>26</v>
      </c>
      <c r="N367" s="25">
        <v>26</v>
      </c>
      <c r="O367" s="71" t="s">
        <v>1583</v>
      </c>
      <c r="P367" s="71" t="s">
        <v>19</v>
      </c>
      <c r="Q367" s="32" t="s">
        <v>276</v>
      </c>
      <c r="R367" s="32" t="s">
        <v>751</v>
      </c>
      <c r="S367" s="25">
        <v>7</v>
      </c>
      <c r="T367" s="25" t="s">
        <v>1584</v>
      </c>
      <c r="U367" s="25" t="s">
        <v>2</v>
      </c>
      <c r="V367" s="25">
        <v>6</v>
      </c>
      <c r="W367" s="25" t="s">
        <v>277</v>
      </c>
      <c r="X367" s="25">
        <v>1</v>
      </c>
      <c r="Y367" s="104"/>
      <c r="Z367" s="104"/>
      <c r="AA367" s="62">
        <v>45</v>
      </c>
      <c r="AB367" s="104"/>
      <c r="AC367" s="104"/>
      <c r="AD367" s="25" t="s">
        <v>2104</v>
      </c>
      <c r="AE367" s="22"/>
      <c r="AF367" s="22"/>
      <c r="AG367" s="22">
        <f t="shared" si="18"/>
        <v>31.119945890673655</v>
      </c>
      <c r="AH367" s="22"/>
      <c r="AI367" s="22"/>
      <c r="AJ367" s="35"/>
      <c r="AK367" s="35"/>
      <c r="AL367" s="35">
        <f t="shared" si="19"/>
        <v>15.638163764157616</v>
      </c>
      <c r="AM367" s="35"/>
      <c r="AN367" s="35"/>
      <c r="AO367" s="24">
        <v>79.016666666666666</v>
      </c>
      <c r="AP367" s="24"/>
      <c r="AQ367" s="24">
        <v>1.95583</v>
      </c>
      <c r="AR367" s="28">
        <v>3</v>
      </c>
      <c r="AS367" s="24" t="s">
        <v>751</v>
      </c>
      <c r="AT367" s="25">
        <v>10</v>
      </c>
      <c r="AU367" s="25" t="s">
        <v>1586</v>
      </c>
      <c r="AV367" s="25" t="s">
        <v>1587</v>
      </c>
      <c r="AW367" s="25" t="s">
        <v>1589</v>
      </c>
      <c r="AX367" s="25" t="s">
        <v>773</v>
      </c>
      <c r="AY367" s="25" t="s">
        <v>2101</v>
      </c>
      <c r="AZ367" s="25" t="s">
        <v>751</v>
      </c>
      <c r="BA367" s="25" t="s">
        <v>751</v>
      </c>
      <c r="BB367" s="25" t="s">
        <v>1585</v>
      </c>
      <c r="BC367" s="25" t="s">
        <v>1588</v>
      </c>
      <c r="BD367" s="25"/>
      <c r="BE367" s="25" t="s">
        <v>1590</v>
      </c>
      <c r="BF367" s="25">
        <v>3</v>
      </c>
      <c r="BG367" s="62">
        <v>3</v>
      </c>
      <c r="BH367" s="25" t="s">
        <v>2000</v>
      </c>
      <c r="BI367" s="74">
        <v>0</v>
      </c>
      <c r="BJ367" s="75" t="s">
        <v>3984</v>
      </c>
      <c r="BK367" s="75" t="s">
        <v>3985</v>
      </c>
    </row>
    <row r="368" spans="1:70" ht="15" customHeight="1" x14ac:dyDescent="0.25">
      <c r="A368" s="25">
        <v>294</v>
      </c>
      <c r="B368" s="21">
        <v>129</v>
      </c>
      <c r="C368" s="190" t="s">
        <v>272</v>
      </c>
      <c r="D368" s="200">
        <v>0</v>
      </c>
      <c r="E368" s="64" t="s">
        <v>1591</v>
      </c>
      <c r="F368" s="64" t="s">
        <v>151</v>
      </c>
      <c r="G368" s="25"/>
      <c r="H368" s="104">
        <v>1</v>
      </c>
      <c r="I368" s="25">
        <v>1</v>
      </c>
      <c r="J368" s="71"/>
      <c r="K368" s="25">
        <v>1</v>
      </c>
      <c r="L368" s="25">
        <v>3</v>
      </c>
      <c r="M368" s="25">
        <v>26</v>
      </c>
      <c r="N368" s="25">
        <v>26</v>
      </c>
      <c r="O368" s="71" t="s">
        <v>1583</v>
      </c>
      <c r="P368" s="71" t="s">
        <v>19</v>
      </c>
      <c r="Q368" s="32" t="s">
        <v>276</v>
      </c>
      <c r="R368" s="32" t="s">
        <v>751</v>
      </c>
      <c r="S368" s="25">
        <v>7</v>
      </c>
      <c r="T368" s="25" t="s">
        <v>1584</v>
      </c>
      <c r="U368" s="25" t="s">
        <v>2</v>
      </c>
      <c r="V368" s="25">
        <v>6</v>
      </c>
      <c r="W368" s="25" t="s">
        <v>277</v>
      </c>
      <c r="X368" s="25">
        <v>1</v>
      </c>
      <c r="Y368" s="104"/>
      <c r="Z368" s="104"/>
      <c r="AA368" s="62">
        <v>49</v>
      </c>
      <c r="AB368" s="104"/>
      <c r="AC368" s="104"/>
      <c r="AD368" s="25" t="s">
        <v>2103</v>
      </c>
      <c r="AE368" s="22"/>
      <c r="AF368" s="22"/>
      <c r="AG368" s="22">
        <f t="shared" si="18"/>
        <v>33.88616330317798</v>
      </c>
      <c r="AH368" s="22"/>
      <c r="AI368" s="22"/>
      <c r="AJ368" s="35"/>
      <c r="AK368" s="35"/>
      <c r="AL368" s="35">
        <f t="shared" si="19"/>
        <v>17.028222765416071</v>
      </c>
      <c r="AM368" s="35"/>
      <c r="AN368" s="35"/>
      <c r="AO368" s="24">
        <v>79.016666666666666</v>
      </c>
      <c r="AP368" s="24"/>
      <c r="AQ368" s="24">
        <v>1.95583</v>
      </c>
      <c r="AR368" s="28">
        <v>3</v>
      </c>
      <c r="AS368" s="24" t="s">
        <v>751</v>
      </c>
      <c r="AT368" s="25">
        <v>10</v>
      </c>
      <c r="AU368" s="25" t="s">
        <v>1586</v>
      </c>
      <c r="AV368" s="25" t="s">
        <v>1587</v>
      </c>
      <c r="AW368" s="25" t="s">
        <v>1589</v>
      </c>
      <c r="AX368" s="25" t="s">
        <v>773</v>
      </c>
      <c r="AY368" s="25" t="s">
        <v>2102</v>
      </c>
      <c r="AZ368" s="25" t="s">
        <v>751</v>
      </c>
      <c r="BA368" s="25" t="s">
        <v>751</v>
      </c>
      <c r="BB368" s="25" t="s">
        <v>1585</v>
      </c>
      <c r="BC368" s="25" t="s">
        <v>1588</v>
      </c>
      <c r="BD368" s="25"/>
      <c r="BE368" s="25" t="s">
        <v>1590</v>
      </c>
      <c r="BF368" s="25">
        <v>3</v>
      </c>
      <c r="BG368" s="62">
        <v>3</v>
      </c>
      <c r="BH368" s="25" t="s">
        <v>2000</v>
      </c>
      <c r="BI368" s="74">
        <v>0</v>
      </c>
      <c r="BJ368" s="75" t="s">
        <v>3984</v>
      </c>
      <c r="BK368" s="75" t="s">
        <v>3985</v>
      </c>
    </row>
    <row r="369" spans="1:70" ht="15" customHeight="1" x14ac:dyDescent="0.25">
      <c r="A369" s="25">
        <v>292</v>
      </c>
      <c r="B369" s="26"/>
      <c r="C369" s="190" t="s">
        <v>272</v>
      </c>
      <c r="D369" s="200">
        <v>0</v>
      </c>
      <c r="E369" s="64" t="s">
        <v>1591</v>
      </c>
      <c r="F369" s="64" t="s">
        <v>151</v>
      </c>
      <c r="G369" s="25"/>
      <c r="H369" s="104">
        <v>1</v>
      </c>
      <c r="I369" s="25">
        <v>1</v>
      </c>
      <c r="J369" s="71"/>
      <c r="K369" s="25">
        <v>1</v>
      </c>
      <c r="L369" s="25">
        <v>3</v>
      </c>
      <c r="M369" s="25">
        <v>26</v>
      </c>
      <c r="N369" s="25">
        <v>26</v>
      </c>
      <c r="O369" s="71" t="s">
        <v>1583</v>
      </c>
      <c r="P369" s="71" t="s">
        <v>19</v>
      </c>
      <c r="Q369" s="32" t="s">
        <v>276</v>
      </c>
      <c r="R369" s="32" t="s">
        <v>751</v>
      </c>
      <c r="S369" s="25">
        <v>7</v>
      </c>
      <c r="T369" s="25" t="s">
        <v>1584</v>
      </c>
      <c r="U369" s="25" t="s">
        <v>2</v>
      </c>
      <c r="V369" s="25">
        <v>6</v>
      </c>
      <c r="W369" s="25" t="s">
        <v>277</v>
      </c>
      <c r="X369" s="25">
        <v>1</v>
      </c>
      <c r="Y369" s="83"/>
      <c r="Z369" s="83"/>
      <c r="AA369" s="62">
        <v>38</v>
      </c>
      <c r="AB369" s="83"/>
      <c r="AC369" s="25"/>
      <c r="AD369" s="25" t="s">
        <v>2105</v>
      </c>
      <c r="AE369" s="22"/>
      <c r="AF369" s="22"/>
      <c r="AG369" s="22">
        <f t="shared" si="18"/>
        <v>26.279065418791088</v>
      </c>
      <c r="AH369" s="22"/>
      <c r="AI369" s="22"/>
      <c r="AJ369" s="35"/>
      <c r="AK369" s="35"/>
      <c r="AL369" s="35">
        <f t="shared" si="19"/>
        <v>13.205560511955321</v>
      </c>
      <c r="AM369" s="35"/>
      <c r="AN369" s="35"/>
      <c r="AO369" s="24">
        <v>79.016666666666666</v>
      </c>
      <c r="AP369" s="24"/>
      <c r="AQ369" s="24">
        <v>1.95583</v>
      </c>
      <c r="AR369" s="28">
        <v>3</v>
      </c>
      <c r="AS369" s="24" t="s">
        <v>751</v>
      </c>
      <c r="AT369" s="25">
        <v>10</v>
      </c>
      <c r="AU369" s="25" t="s">
        <v>1586</v>
      </c>
      <c r="AV369" s="25" t="s">
        <v>1587</v>
      </c>
      <c r="AW369" s="25" t="s">
        <v>1589</v>
      </c>
      <c r="AX369" s="25" t="s">
        <v>773</v>
      </c>
      <c r="AY369" s="25" t="s">
        <v>2100</v>
      </c>
      <c r="AZ369" s="25" t="s">
        <v>751</v>
      </c>
      <c r="BA369" s="25" t="s">
        <v>751</v>
      </c>
      <c r="BB369" s="25" t="s">
        <v>1585</v>
      </c>
      <c r="BC369" s="25" t="s">
        <v>1588</v>
      </c>
      <c r="BD369" s="25"/>
      <c r="BE369" s="25" t="s">
        <v>1590</v>
      </c>
      <c r="BF369" s="25">
        <v>3</v>
      </c>
      <c r="BG369" s="62">
        <v>3</v>
      </c>
      <c r="BH369" s="25" t="s">
        <v>2000</v>
      </c>
      <c r="BI369" s="74">
        <v>0</v>
      </c>
      <c r="BJ369" s="75" t="s">
        <v>3984</v>
      </c>
      <c r="BK369" s="75" t="s">
        <v>3985</v>
      </c>
    </row>
    <row r="370" spans="1:70" ht="15" customHeight="1" x14ac:dyDescent="0.25">
      <c r="A370" s="25">
        <v>295</v>
      </c>
      <c r="B370" s="21">
        <v>130</v>
      </c>
      <c r="C370" s="190" t="s">
        <v>272</v>
      </c>
      <c r="D370" s="200">
        <v>0</v>
      </c>
      <c r="E370" s="57" t="s">
        <v>275</v>
      </c>
      <c r="F370" s="57" t="s">
        <v>5</v>
      </c>
      <c r="G370" s="25" t="s">
        <v>412</v>
      </c>
      <c r="H370" s="104">
        <v>1</v>
      </c>
      <c r="I370" s="25">
        <v>1</v>
      </c>
      <c r="J370" s="25"/>
      <c r="K370" s="25">
        <v>4</v>
      </c>
      <c r="L370" s="25">
        <v>3</v>
      </c>
      <c r="M370" s="25">
        <v>21</v>
      </c>
      <c r="N370" s="25" t="s">
        <v>2965</v>
      </c>
      <c r="O370" s="25" t="s">
        <v>1741</v>
      </c>
      <c r="P370" s="25" t="s">
        <v>19</v>
      </c>
      <c r="Q370" s="25" t="s">
        <v>1330</v>
      </c>
      <c r="R370" s="25"/>
      <c r="S370" s="25">
        <v>7</v>
      </c>
      <c r="T370" s="25" t="s">
        <v>2106</v>
      </c>
      <c r="U370" s="25" t="s">
        <v>10</v>
      </c>
      <c r="V370" s="25">
        <v>8</v>
      </c>
      <c r="W370" s="25" t="s">
        <v>3</v>
      </c>
      <c r="X370" s="25">
        <v>1</v>
      </c>
      <c r="Y370" s="25"/>
      <c r="Z370" s="25"/>
      <c r="AA370" s="25">
        <v>158</v>
      </c>
      <c r="AB370" s="25"/>
      <c r="AC370" s="25"/>
      <c r="AD370" s="25" t="s">
        <v>2107</v>
      </c>
      <c r="AE370" s="22"/>
      <c r="AF370" s="22"/>
      <c r="AG370" s="22">
        <f t="shared" si="18"/>
        <v>107.274415351207</v>
      </c>
      <c r="AH370" s="22"/>
      <c r="AI370" s="22"/>
      <c r="AJ370" s="35"/>
      <c r="AK370" s="35"/>
      <c r="AL370" s="35">
        <f>AG370/$AS370</f>
        <v>107.274415351207</v>
      </c>
      <c r="AM370" s="35"/>
      <c r="AN370" s="35"/>
      <c r="AO370" s="24">
        <v>80.483333333333334</v>
      </c>
      <c r="AP370" s="27"/>
      <c r="AQ370" s="27">
        <v>1.95583</v>
      </c>
      <c r="AR370" s="28">
        <v>1</v>
      </c>
      <c r="AS370" s="28">
        <v>1</v>
      </c>
      <c r="AT370" s="25">
        <v>10</v>
      </c>
      <c r="AU370" s="25" t="s">
        <v>1334</v>
      </c>
      <c r="AV370" s="25"/>
      <c r="AW370" s="25">
        <v>1995</v>
      </c>
      <c r="AX370" s="25" t="s">
        <v>2</v>
      </c>
      <c r="AY370" s="25" t="s">
        <v>1339</v>
      </c>
      <c r="AZ370" s="25" t="s">
        <v>2</v>
      </c>
      <c r="BA370" s="25"/>
      <c r="BB370" s="25"/>
      <c r="BC370" s="25"/>
      <c r="BD370" s="25"/>
      <c r="BE370" s="25" t="s">
        <v>1336</v>
      </c>
      <c r="BF370" s="25">
        <v>2</v>
      </c>
      <c r="BG370" s="25" t="s">
        <v>2000</v>
      </c>
      <c r="BH370" s="25" t="s">
        <v>2000</v>
      </c>
      <c r="BI370" s="74">
        <v>0</v>
      </c>
      <c r="BJ370" s="75" t="s">
        <v>3986</v>
      </c>
      <c r="BK370" s="75" t="s">
        <v>3906</v>
      </c>
    </row>
    <row r="371" spans="1:70" ht="15" customHeight="1" x14ac:dyDescent="0.25">
      <c r="A371" s="25">
        <v>296</v>
      </c>
      <c r="B371" s="26"/>
      <c r="C371" s="190" t="s">
        <v>272</v>
      </c>
      <c r="D371" s="200">
        <v>0</v>
      </c>
      <c r="E371" s="57" t="s">
        <v>275</v>
      </c>
      <c r="F371" s="57" t="s">
        <v>5</v>
      </c>
      <c r="G371" s="25" t="s">
        <v>412</v>
      </c>
      <c r="H371" s="104">
        <v>1</v>
      </c>
      <c r="I371" s="25">
        <v>1</v>
      </c>
      <c r="J371" s="25"/>
      <c r="K371" s="25">
        <v>4</v>
      </c>
      <c r="L371" s="25">
        <v>3</v>
      </c>
      <c r="M371" s="25">
        <v>21</v>
      </c>
      <c r="N371" s="25" t="s">
        <v>2965</v>
      </c>
      <c r="O371" s="25" t="s">
        <v>1741</v>
      </c>
      <c r="P371" s="25" t="s">
        <v>19</v>
      </c>
      <c r="Q371" s="25" t="s">
        <v>19</v>
      </c>
      <c r="R371" s="25"/>
      <c r="S371" s="25">
        <v>7</v>
      </c>
      <c r="T371" s="25" t="s">
        <v>2106</v>
      </c>
      <c r="U371" s="25" t="s">
        <v>10</v>
      </c>
      <c r="V371" s="25">
        <v>8</v>
      </c>
      <c r="W371" s="25" t="s">
        <v>3</v>
      </c>
      <c r="X371" s="25">
        <v>1</v>
      </c>
      <c r="Y371" s="25"/>
      <c r="Z371" s="25"/>
      <c r="AA371" s="25">
        <v>123</v>
      </c>
      <c r="AB371" s="25"/>
      <c r="AC371" s="25"/>
      <c r="AD371" s="25" t="s">
        <v>2108</v>
      </c>
      <c r="AE371" s="22"/>
      <c r="AF371" s="22"/>
      <c r="AG371" s="22">
        <f t="shared" si="18"/>
        <v>83.511095494926963</v>
      </c>
      <c r="AH371" s="22"/>
      <c r="AI371" s="22"/>
      <c r="AJ371" s="35"/>
      <c r="AK371" s="35"/>
      <c r="AL371" s="35">
        <f>AG371/$AS371</f>
        <v>83.511095494926963</v>
      </c>
      <c r="AM371" s="35"/>
      <c r="AN371" s="35"/>
      <c r="AO371" s="24">
        <v>80.483333333333334</v>
      </c>
      <c r="AP371" s="27"/>
      <c r="AQ371" s="27">
        <v>1.95583</v>
      </c>
      <c r="AR371" s="28">
        <v>1</v>
      </c>
      <c r="AS371" s="28">
        <v>1</v>
      </c>
      <c r="AT371" s="25">
        <v>10</v>
      </c>
      <c r="AU371" s="25" t="s">
        <v>1334</v>
      </c>
      <c r="AV371" s="25"/>
      <c r="AW371" s="25">
        <v>1995</v>
      </c>
      <c r="AX371" s="25" t="s">
        <v>2</v>
      </c>
      <c r="AY371" s="25" t="s">
        <v>1340</v>
      </c>
      <c r="AZ371" s="25" t="s">
        <v>2</v>
      </c>
      <c r="BA371" s="25"/>
      <c r="BB371" s="25"/>
      <c r="BC371" s="25"/>
      <c r="BD371" s="25"/>
      <c r="BE371" s="25" t="s">
        <v>1336</v>
      </c>
      <c r="BF371" s="25">
        <v>2</v>
      </c>
      <c r="BG371" s="25" t="s">
        <v>2000</v>
      </c>
      <c r="BH371" s="25" t="s">
        <v>2000</v>
      </c>
      <c r="BI371" s="74">
        <v>0</v>
      </c>
      <c r="BJ371" s="75" t="s">
        <v>3986</v>
      </c>
      <c r="BK371" s="75" t="s">
        <v>3906</v>
      </c>
    </row>
    <row r="372" spans="1:70" ht="15" customHeight="1" x14ac:dyDescent="0.25">
      <c r="A372" s="25">
        <v>297</v>
      </c>
      <c r="B372" s="26"/>
      <c r="C372" s="190" t="s">
        <v>272</v>
      </c>
      <c r="D372" s="200">
        <v>0</v>
      </c>
      <c r="E372" s="57" t="s">
        <v>275</v>
      </c>
      <c r="F372" s="57" t="s">
        <v>5</v>
      </c>
      <c r="G372" s="25" t="s">
        <v>412</v>
      </c>
      <c r="H372" s="104">
        <v>1</v>
      </c>
      <c r="I372" s="25">
        <v>1</v>
      </c>
      <c r="J372" s="25"/>
      <c r="K372" s="25">
        <v>4</v>
      </c>
      <c r="L372" s="25">
        <v>3</v>
      </c>
      <c r="M372" s="25">
        <v>21</v>
      </c>
      <c r="N372" s="25" t="s">
        <v>4231</v>
      </c>
      <c r="O372" s="25" t="s">
        <v>1741</v>
      </c>
      <c r="P372" s="25" t="s">
        <v>19</v>
      </c>
      <c r="Q372" s="25" t="s">
        <v>1330</v>
      </c>
      <c r="R372" s="25"/>
      <c r="S372" s="25">
        <v>7</v>
      </c>
      <c r="T372" s="25" t="s">
        <v>1331</v>
      </c>
      <c r="U372" s="25" t="s">
        <v>10</v>
      </c>
      <c r="V372" s="25">
        <v>8</v>
      </c>
      <c r="W372" s="25" t="s">
        <v>3</v>
      </c>
      <c r="X372" s="25">
        <v>1</v>
      </c>
      <c r="Y372" s="62"/>
      <c r="Z372" s="25"/>
      <c r="AA372" s="62">
        <v>67</v>
      </c>
      <c r="AB372" s="25"/>
      <c r="AC372" s="25"/>
      <c r="AD372" s="25" t="s">
        <v>1338</v>
      </c>
      <c r="AE372" s="22"/>
      <c r="AF372" s="22"/>
      <c r="AG372" s="22">
        <f t="shared" si="18"/>
        <v>45.489783724878926</v>
      </c>
      <c r="AH372" s="22"/>
      <c r="AI372" s="22"/>
      <c r="AJ372" s="35"/>
      <c r="AK372" s="35"/>
      <c r="AL372" s="35">
        <f>AG372/1.99</f>
        <v>22.859187801446698</v>
      </c>
      <c r="AM372" s="35"/>
      <c r="AN372" s="35"/>
      <c r="AO372" s="24">
        <v>80.483333333333334</v>
      </c>
      <c r="AP372" s="27"/>
      <c r="AQ372" s="27">
        <v>1.95583</v>
      </c>
      <c r="AR372" s="28">
        <v>3</v>
      </c>
      <c r="AS372" s="28" t="s">
        <v>751</v>
      </c>
      <c r="AT372" s="25">
        <v>10</v>
      </c>
      <c r="AU372" s="25" t="s">
        <v>1334</v>
      </c>
      <c r="AV372" s="25"/>
      <c r="AW372" s="25">
        <v>1995</v>
      </c>
      <c r="AX372" s="25" t="s">
        <v>2</v>
      </c>
      <c r="AY372" s="25"/>
      <c r="AZ372" s="25" t="s">
        <v>2</v>
      </c>
      <c r="BA372" s="25"/>
      <c r="BB372" s="25" t="s">
        <v>1333</v>
      </c>
      <c r="BC372" s="25" t="s">
        <v>1335</v>
      </c>
      <c r="BD372" s="25"/>
      <c r="BE372" s="25" t="s">
        <v>1336</v>
      </c>
      <c r="BF372" s="25">
        <v>2</v>
      </c>
      <c r="BG372" s="25" t="s">
        <v>2000</v>
      </c>
      <c r="BH372" s="25" t="s">
        <v>2000</v>
      </c>
      <c r="BI372" s="74">
        <v>0</v>
      </c>
      <c r="BJ372" s="75" t="s">
        <v>3911</v>
      </c>
      <c r="BK372" s="75" t="s">
        <v>3912</v>
      </c>
      <c r="BM372" s="238"/>
      <c r="BN372" s="238"/>
      <c r="BO372" s="238"/>
      <c r="BP372" s="238"/>
      <c r="BQ372" s="238"/>
      <c r="BR372" s="238"/>
    </row>
    <row r="373" spans="1:70" ht="15" customHeight="1" x14ac:dyDescent="0.25">
      <c r="A373" s="25">
        <v>298</v>
      </c>
      <c r="B373" s="26"/>
      <c r="C373" s="190" t="s">
        <v>272</v>
      </c>
      <c r="D373" s="200">
        <v>0</v>
      </c>
      <c r="E373" s="57" t="s">
        <v>275</v>
      </c>
      <c r="F373" s="57" t="s">
        <v>5</v>
      </c>
      <c r="G373" s="25" t="s">
        <v>412</v>
      </c>
      <c r="H373" s="104">
        <v>1</v>
      </c>
      <c r="I373" s="25">
        <v>1</v>
      </c>
      <c r="J373" s="25"/>
      <c r="K373" s="25">
        <v>4</v>
      </c>
      <c r="L373" s="25">
        <v>3</v>
      </c>
      <c r="M373" s="25">
        <v>21</v>
      </c>
      <c r="N373" s="25" t="s">
        <v>4231</v>
      </c>
      <c r="O373" s="25" t="s">
        <v>1741</v>
      </c>
      <c r="P373" s="25" t="s">
        <v>19</v>
      </c>
      <c r="Q373" s="25" t="s">
        <v>1330</v>
      </c>
      <c r="R373" s="25"/>
      <c r="S373" s="25">
        <v>7</v>
      </c>
      <c r="T373" s="25" t="s">
        <v>1331</v>
      </c>
      <c r="U373" s="25" t="s">
        <v>10</v>
      </c>
      <c r="V373" s="25">
        <v>8</v>
      </c>
      <c r="W373" s="25" t="s">
        <v>3</v>
      </c>
      <c r="X373" s="25">
        <v>1</v>
      </c>
      <c r="Y373" s="62"/>
      <c r="Z373" s="25"/>
      <c r="AA373" s="62">
        <v>58</v>
      </c>
      <c r="AB373" s="25"/>
      <c r="AC373" s="25"/>
      <c r="AD373" s="25" t="s">
        <v>1332</v>
      </c>
      <c r="AE373" s="22"/>
      <c r="AF373" s="22"/>
      <c r="AG373" s="22">
        <f t="shared" si="18"/>
        <v>39.379215761835489</v>
      </c>
      <c r="AH373" s="22"/>
      <c r="AI373" s="22"/>
      <c r="AJ373" s="35"/>
      <c r="AK373" s="35"/>
      <c r="AL373" s="35">
        <f>AG373/1.99</f>
        <v>19.788550634088185</v>
      </c>
      <c r="AM373" s="35"/>
      <c r="AN373" s="35"/>
      <c r="AO373" s="24">
        <v>80.483333333333334</v>
      </c>
      <c r="AP373" s="27"/>
      <c r="AQ373" s="27">
        <v>1.95583</v>
      </c>
      <c r="AR373" s="28">
        <v>3</v>
      </c>
      <c r="AS373" s="28" t="s">
        <v>751</v>
      </c>
      <c r="AT373" s="25">
        <v>10</v>
      </c>
      <c r="AU373" s="25" t="s">
        <v>1334</v>
      </c>
      <c r="AV373" s="25"/>
      <c r="AW373" s="25">
        <v>1995</v>
      </c>
      <c r="AX373" s="25" t="s">
        <v>2</v>
      </c>
      <c r="AY373" s="25"/>
      <c r="AZ373" s="25" t="s">
        <v>2</v>
      </c>
      <c r="BA373" s="25"/>
      <c r="BB373" s="25" t="s">
        <v>1333</v>
      </c>
      <c r="BC373" s="25" t="s">
        <v>1335</v>
      </c>
      <c r="BD373" s="25"/>
      <c r="BE373" s="25" t="s">
        <v>1336</v>
      </c>
      <c r="BF373" s="25">
        <v>2</v>
      </c>
      <c r="BG373" s="25" t="s">
        <v>2000</v>
      </c>
      <c r="BH373" s="25" t="s">
        <v>2000</v>
      </c>
      <c r="BI373" s="74">
        <v>0</v>
      </c>
      <c r="BJ373" s="75" t="s">
        <v>3911</v>
      </c>
      <c r="BK373" s="75" t="s">
        <v>3912</v>
      </c>
      <c r="BM373" s="238"/>
      <c r="BN373" s="238"/>
      <c r="BO373" s="238"/>
      <c r="BP373" s="238"/>
      <c r="BQ373" s="238"/>
      <c r="BR373" s="238"/>
    </row>
    <row r="374" spans="1:70" ht="15" customHeight="1" x14ac:dyDescent="0.25">
      <c r="A374" s="25">
        <v>299</v>
      </c>
      <c r="B374" s="26"/>
      <c r="C374" s="190" t="s">
        <v>272</v>
      </c>
      <c r="D374" s="200">
        <v>0</v>
      </c>
      <c r="E374" s="57" t="s">
        <v>275</v>
      </c>
      <c r="F374" s="57" t="s">
        <v>5</v>
      </c>
      <c r="G374" s="25" t="s">
        <v>412</v>
      </c>
      <c r="H374" s="104">
        <v>1</v>
      </c>
      <c r="I374" s="25">
        <v>1</v>
      </c>
      <c r="J374" s="25"/>
      <c r="K374" s="25">
        <v>4</v>
      </c>
      <c r="L374" s="25">
        <v>3</v>
      </c>
      <c r="M374" s="25">
        <v>21</v>
      </c>
      <c r="N374" s="25" t="s">
        <v>4231</v>
      </c>
      <c r="O374" s="25" t="s">
        <v>1741</v>
      </c>
      <c r="P374" s="25" t="s">
        <v>19</v>
      </c>
      <c r="Q374" s="25" t="s">
        <v>1330</v>
      </c>
      <c r="R374" s="25"/>
      <c r="S374" s="25">
        <v>7</v>
      </c>
      <c r="T374" s="25" t="s">
        <v>1331</v>
      </c>
      <c r="U374" s="25" t="s">
        <v>10</v>
      </c>
      <c r="V374" s="25">
        <v>8</v>
      </c>
      <c r="W374" s="25" t="s">
        <v>3</v>
      </c>
      <c r="X374" s="25">
        <v>1</v>
      </c>
      <c r="Y374" s="62"/>
      <c r="Z374" s="25"/>
      <c r="AA374" s="62">
        <v>65</v>
      </c>
      <c r="AB374" s="25"/>
      <c r="AC374" s="25"/>
      <c r="AD374" s="25" t="s">
        <v>1337</v>
      </c>
      <c r="AE374" s="22"/>
      <c r="AF374" s="22"/>
      <c r="AG374" s="22">
        <f t="shared" si="18"/>
        <v>44.131879733091488</v>
      </c>
      <c r="AH374" s="22"/>
      <c r="AI374" s="22"/>
      <c r="AJ374" s="35"/>
      <c r="AK374" s="35"/>
      <c r="AL374" s="35">
        <f>AG374/1.99</f>
        <v>22.176823986478134</v>
      </c>
      <c r="AM374" s="35"/>
      <c r="AN374" s="35"/>
      <c r="AO374" s="24">
        <v>80.483333333333334</v>
      </c>
      <c r="AP374" s="27"/>
      <c r="AQ374" s="27">
        <v>1.95583</v>
      </c>
      <c r="AR374" s="28">
        <v>3</v>
      </c>
      <c r="AS374" s="28" t="s">
        <v>751</v>
      </c>
      <c r="AT374" s="25">
        <v>10</v>
      </c>
      <c r="AU374" s="25" t="s">
        <v>1334</v>
      </c>
      <c r="AV374" s="25"/>
      <c r="AW374" s="25">
        <v>1995</v>
      </c>
      <c r="AX374" s="25" t="s">
        <v>2</v>
      </c>
      <c r="AY374" s="25"/>
      <c r="AZ374" s="25" t="s">
        <v>2</v>
      </c>
      <c r="BA374" s="25"/>
      <c r="BB374" s="25" t="s">
        <v>1333</v>
      </c>
      <c r="BC374" s="25" t="s">
        <v>1335</v>
      </c>
      <c r="BD374" s="25"/>
      <c r="BE374" s="25" t="s">
        <v>1336</v>
      </c>
      <c r="BF374" s="25">
        <v>2</v>
      </c>
      <c r="BG374" s="25" t="s">
        <v>2000</v>
      </c>
      <c r="BH374" s="25" t="s">
        <v>2000</v>
      </c>
      <c r="BI374" s="74">
        <v>0</v>
      </c>
      <c r="BJ374" s="75" t="s">
        <v>3911</v>
      </c>
      <c r="BK374" s="75" t="s">
        <v>3912</v>
      </c>
      <c r="BM374" s="221"/>
      <c r="BN374" s="221"/>
      <c r="BO374" s="221"/>
      <c r="BP374" s="221"/>
      <c r="BQ374" s="221"/>
      <c r="BR374" s="221"/>
    </row>
    <row r="375" spans="1:70" ht="15" customHeight="1" x14ac:dyDescent="0.25">
      <c r="A375" s="25">
        <v>300</v>
      </c>
      <c r="B375" s="21">
        <v>131</v>
      </c>
      <c r="C375" s="190" t="s">
        <v>428</v>
      </c>
      <c r="D375" s="201">
        <v>0</v>
      </c>
      <c r="E375" s="57" t="s">
        <v>442</v>
      </c>
      <c r="F375" s="57" t="s">
        <v>5</v>
      </c>
      <c r="G375" s="25" t="s">
        <v>412</v>
      </c>
      <c r="H375" s="104">
        <v>0</v>
      </c>
      <c r="I375" s="25" t="s">
        <v>1329</v>
      </c>
      <c r="J375" s="25"/>
      <c r="K375" s="25"/>
      <c r="L375" s="25"/>
      <c r="M375" s="25"/>
      <c r="N375" s="25"/>
      <c r="O375" s="25"/>
      <c r="P375" s="25"/>
      <c r="Q375" s="25"/>
      <c r="R375" s="25"/>
      <c r="S375" s="25"/>
      <c r="T375" s="25"/>
      <c r="U375" s="25"/>
      <c r="V375" s="25"/>
      <c r="W375" s="25"/>
      <c r="X375" s="25"/>
      <c r="Y375" s="25"/>
      <c r="Z375" s="25"/>
      <c r="AA375" s="25"/>
      <c r="AB375" s="25"/>
      <c r="AC375" s="25"/>
      <c r="AD375" s="25"/>
      <c r="AE375" s="22"/>
      <c r="AF375" s="22"/>
      <c r="AG375" s="22"/>
      <c r="AH375" s="22"/>
      <c r="AI375" s="22"/>
      <c r="AJ375" s="23"/>
      <c r="AK375" s="23"/>
      <c r="AL375" s="23"/>
      <c r="AM375" s="23"/>
      <c r="AN375" s="23"/>
      <c r="AO375" s="48"/>
      <c r="AP375" s="27"/>
      <c r="AQ375" s="28">
        <v>1</v>
      </c>
      <c r="AR375" s="28"/>
      <c r="AS375" s="28" t="s">
        <v>751</v>
      </c>
      <c r="AT375" s="25"/>
      <c r="AU375" s="25"/>
      <c r="AV375" s="25"/>
      <c r="AW375" s="25"/>
      <c r="AX375" s="25"/>
      <c r="AY375" s="25"/>
      <c r="AZ375" s="25"/>
      <c r="BA375" s="25"/>
      <c r="BB375" s="25"/>
      <c r="BC375" s="25"/>
      <c r="BD375" s="25"/>
      <c r="BE375" s="25"/>
      <c r="BF375" s="25"/>
      <c r="BG375" s="25" t="s">
        <v>2000</v>
      </c>
      <c r="BH375" s="25" t="s">
        <v>2000</v>
      </c>
      <c r="BI375" s="75" t="s">
        <v>2000</v>
      </c>
      <c r="BJ375" s="75" t="s">
        <v>2000</v>
      </c>
      <c r="BK375" s="75" t="s">
        <v>2000</v>
      </c>
    </row>
    <row r="376" spans="1:70" ht="15" customHeight="1" x14ac:dyDescent="0.25">
      <c r="A376" s="25">
        <v>302</v>
      </c>
      <c r="B376" s="21">
        <v>132</v>
      </c>
      <c r="C376" s="190"/>
      <c r="D376" s="200">
        <v>0</v>
      </c>
      <c r="E376" s="57" t="s">
        <v>716</v>
      </c>
      <c r="F376" s="57" t="s">
        <v>5</v>
      </c>
      <c r="G376" s="25" t="s">
        <v>412</v>
      </c>
      <c r="H376" s="104">
        <v>1</v>
      </c>
      <c r="I376" s="25">
        <v>1</v>
      </c>
      <c r="J376" s="25"/>
      <c r="K376" s="25">
        <v>3</v>
      </c>
      <c r="L376" s="25">
        <v>3</v>
      </c>
      <c r="M376" s="25">
        <v>24</v>
      </c>
      <c r="N376" s="25">
        <v>24</v>
      </c>
      <c r="O376" s="25" t="s">
        <v>1742</v>
      </c>
      <c r="P376" s="25" t="s">
        <v>19</v>
      </c>
      <c r="Q376" s="25" t="s">
        <v>1351</v>
      </c>
      <c r="R376" s="25"/>
      <c r="S376" s="25" t="s">
        <v>3865</v>
      </c>
      <c r="T376" s="25" t="s">
        <v>1352</v>
      </c>
      <c r="U376" s="25" t="s">
        <v>10</v>
      </c>
      <c r="V376" s="25">
        <v>8</v>
      </c>
      <c r="W376" s="25" t="s">
        <v>3</v>
      </c>
      <c r="X376" s="25">
        <v>1</v>
      </c>
      <c r="Y376" s="62"/>
      <c r="Z376" s="25"/>
      <c r="AA376" s="62">
        <v>44.45</v>
      </c>
      <c r="AB376" s="25"/>
      <c r="AC376" s="25"/>
      <c r="AD376" s="25" t="s">
        <v>1353</v>
      </c>
      <c r="AE376" s="22"/>
      <c r="AF376" s="22"/>
      <c r="AG376" s="22">
        <f>(AA376*(106.875/AO376))/$AQ376</f>
        <v>53.084202439705756</v>
      </c>
      <c r="AH376" s="22"/>
      <c r="AI376" s="22"/>
      <c r="AJ376" s="35"/>
      <c r="AK376" s="35"/>
      <c r="AL376" s="35">
        <f>AG376/1.99</f>
        <v>26.675478612917466</v>
      </c>
      <c r="AM376" s="35"/>
      <c r="AN376" s="35"/>
      <c r="AO376" s="24">
        <v>89.49166666666666</v>
      </c>
      <c r="AP376" s="27"/>
      <c r="AQ376" s="28">
        <v>1</v>
      </c>
      <c r="AR376" s="28">
        <v>3</v>
      </c>
      <c r="AS376" s="28" t="s">
        <v>751</v>
      </c>
      <c r="AT376" s="25">
        <v>10</v>
      </c>
      <c r="AU376" s="25" t="s">
        <v>1355</v>
      </c>
      <c r="AV376" s="25" t="s">
        <v>1357</v>
      </c>
      <c r="AW376" s="25">
        <v>2003</v>
      </c>
      <c r="AX376" s="25" t="s">
        <v>2</v>
      </c>
      <c r="AY376" s="25" t="s">
        <v>1356</v>
      </c>
      <c r="AZ376" s="25" t="s">
        <v>2</v>
      </c>
      <c r="BA376" s="25"/>
      <c r="BB376" s="25" t="s">
        <v>1354</v>
      </c>
      <c r="BC376" s="25" t="s">
        <v>1358</v>
      </c>
      <c r="BD376" s="25" t="s">
        <v>1359</v>
      </c>
      <c r="BE376" s="25" t="s">
        <v>1360</v>
      </c>
      <c r="BF376" s="25">
        <v>3</v>
      </c>
      <c r="BG376" s="62">
        <v>2</v>
      </c>
      <c r="BH376" s="25" t="s">
        <v>2000</v>
      </c>
      <c r="BI376" s="74">
        <v>0</v>
      </c>
      <c r="BJ376" s="75" t="s">
        <v>3987</v>
      </c>
      <c r="BK376" s="75" t="s">
        <v>3988</v>
      </c>
      <c r="BM376" s="221"/>
      <c r="BN376" s="221"/>
      <c r="BO376" s="221"/>
      <c r="BP376" s="221"/>
      <c r="BQ376" s="221"/>
      <c r="BR376" s="221"/>
    </row>
    <row r="377" spans="1:70" ht="15" customHeight="1" x14ac:dyDescent="0.25">
      <c r="A377" s="25">
        <v>301</v>
      </c>
      <c r="B377" s="26"/>
      <c r="C377" s="190"/>
      <c r="D377" s="200">
        <v>0</v>
      </c>
      <c r="E377" s="57" t="s">
        <v>716</v>
      </c>
      <c r="F377" s="57" t="s">
        <v>5</v>
      </c>
      <c r="G377" s="25" t="s">
        <v>412</v>
      </c>
      <c r="H377" s="104">
        <v>1</v>
      </c>
      <c r="I377" s="25">
        <v>1</v>
      </c>
      <c r="J377" s="25"/>
      <c r="K377" s="25">
        <v>3</v>
      </c>
      <c r="L377" s="25">
        <v>3</v>
      </c>
      <c r="M377" s="25">
        <v>24</v>
      </c>
      <c r="N377" s="25">
        <v>24</v>
      </c>
      <c r="O377" s="25" t="s">
        <v>1742</v>
      </c>
      <c r="P377" s="25" t="s">
        <v>19</v>
      </c>
      <c r="Q377" s="25" t="s">
        <v>1361</v>
      </c>
      <c r="R377" s="25"/>
      <c r="S377" s="25" t="s">
        <v>3865</v>
      </c>
      <c r="T377" s="25" t="s">
        <v>1352</v>
      </c>
      <c r="U377" s="25" t="s">
        <v>10</v>
      </c>
      <c r="V377" s="25">
        <v>8</v>
      </c>
      <c r="W377" s="25" t="s">
        <v>3</v>
      </c>
      <c r="X377" s="25">
        <v>1</v>
      </c>
      <c r="Y377" s="62"/>
      <c r="Z377" s="25"/>
      <c r="AA377" s="62">
        <v>19.29</v>
      </c>
      <c r="AB377" s="25"/>
      <c r="AC377" s="25"/>
      <c r="AD377" s="25" t="s">
        <v>1362</v>
      </c>
      <c r="AE377" s="22"/>
      <c r="AF377" s="22"/>
      <c r="AG377" s="22">
        <f>(AA377*(106.875/AO377))/$AQ377</f>
        <v>23.036991339975788</v>
      </c>
      <c r="AH377" s="22"/>
      <c r="AI377" s="22"/>
      <c r="AJ377" s="35"/>
      <c r="AK377" s="35"/>
      <c r="AL377" s="35">
        <f>AG377/1.99</f>
        <v>11.576377557776778</v>
      </c>
      <c r="AM377" s="35"/>
      <c r="AN377" s="35"/>
      <c r="AO377" s="24">
        <v>89.49166666666666</v>
      </c>
      <c r="AP377" s="27"/>
      <c r="AQ377" s="28">
        <v>1</v>
      </c>
      <c r="AR377" s="28">
        <v>3</v>
      </c>
      <c r="AS377" s="28" t="s">
        <v>751</v>
      </c>
      <c r="AT377" s="25">
        <v>10</v>
      </c>
      <c r="AU377" s="25" t="s">
        <v>1355</v>
      </c>
      <c r="AV377" s="25" t="s">
        <v>1357</v>
      </c>
      <c r="AW377" s="25">
        <v>2003</v>
      </c>
      <c r="AX377" s="25" t="s">
        <v>2</v>
      </c>
      <c r="AY377" s="25" t="s">
        <v>1363</v>
      </c>
      <c r="AZ377" s="25" t="s">
        <v>2</v>
      </c>
      <c r="BA377" s="25"/>
      <c r="BB377" s="25" t="s">
        <v>1354</v>
      </c>
      <c r="BC377" s="25" t="s">
        <v>1364</v>
      </c>
      <c r="BD377" s="25" t="s">
        <v>1359</v>
      </c>
      <c r="BE377" s="25" t="s">
        <v>1365</v>
      </c>
      <c r="BF377" s="25">
        <v>3</v>
      </c>
      <c r="BG377" s="62">
        <v>2</v>
      </c>
      <c r="BH377" s="25" t="s">
        <v>2000</v>
      </c>
      <c r="BI377" s="74">
        <v>0</v>
      </c>
      <c r="BJ377" s="75" t="s">
        <v>3987</v>
      </c>
      <c r="BK377" s="75" t="s">
        <v>3988</v>
      </c>
      <c r="BM377" s="238"/>
      <c r="BN377" s="238"/>
      <c r="BO377" s="238"/>
      <c r="BP377" s="238"/>
      <c r="BQ377" s="238"/>
      <c r="BR377" s="238"/>
    </row>
    <row r="378" spans="1:70" ht="15" customHeight="1" x14ac:dyDescent="0.25">
      <c r="A378" s="25">
        <v>779</v>
      </c>
      <c r="B378" s="237"/>
      <c r="C378" s="190"/>
      <c r="D378" s="200">
        <v>0</v>
      </c>
      <c r="E378" s="57" t="s">
        <v>3588</v>
      </c>
      <c r="F378" s="57" t="s">
        <v>289</v>
      </c>
      <c r="G378" s="25"/>
      <c r="H378" s="104">
        <v>1</v>
      </c>
      <c r="I378" s="25">
        <v>1</v>
      </c>
      <c r="J378" s="25"/>
      <c r="K378" s="25">
        <v>4</v>
      </c>
      <c r="L378" s="25">
        <v>1</v>
      </c>
      <c r="M378" s="25">
        <v>10</v>
      </c>
      <c r="N378" s="25" t="s">
        <v>2973</v>
      </c>
      <c r="O378" s="25" t="s">
        <v>543</v>
      </c>
      <c r="P378" s="25" t="s">
        <v>19</v>
      </c>
      <c r="Q378" s="25" t="s">
        <v>3589</v>
      </c>
      <c r="R378" s="25"/>
      <c r="S378" s="25">
        <v>5</v>
      </c>
      <c r="T378" s="25" t="s">
        <v>18</v>
      </c>
      <c r="U378" s="25" t="s">
        <v>10</v>
      </c>
      <c r="V378" s="25">
        <v>8</v>
      </c>
      <c r="W378" s="25"/>
      <c r="X378" s="25">
        <v>2</v>
      </c>
      <c r="Y378" s="25">
        <v>5</v>
      </c>
      <c r="Z378" s="25"/>
      <c r="AA378" s="25"/>
      <c r="AB378" s="25"/>
      <c r="AC378" s="25"/>
      <c r="AD378" s="25" t="s">
        <v>3590</v>
      </c>
      <c r="AE378" s="22">
        <f>(Y378*(106.875/AO378))/$AQ378</f>
        <v>5.8695652173913038</v>
      </c>
      <c r="AF378" s="22"/>
      <c r="AG378" s="22"/>
      <c r="AH378" s="22"/>
      <c r="AI378" s="22"/>
      <c r="AJ378" s="35">
        <f>AE378/$AS378</f>
        <v>5.8695652173913038</v>
      </c>
      <c r="AK378" s="35"/>
      <c r="AL378" s="35"/>
      <c r="AM378" s="35"/>
      <c r="AN378" s="35"/>
      <c r="AO378" s="28">
        <v>91.041666666666671</v>
      </c>
      <c r="AP378" s="237"/>
      <c r="AQ378" s="28">
        <v>1</v>
      </c>
      <c r="AR378" s="28">
        <v>6</v>
      </c>
      <c r="AS378" s="28">
        <v>1</v>
      </c>
      <c r="AT378" s="25">
        <v>3</v>
      </c>
      <c r="AU378" s="25" t="s">
        <v>2038</v>
      </c>
      <c r="AV378" s="77" t="s">
        <v>3591</v>
      </c>
      <c r="AW378" s="25"/>
      <c r="AX378" s="25"/>
      <c r="AY378" s="25"/>
      <c r="AZ378" s="25"/>
      <c r="BA378" s="25"/>
      <c r="BB378" s="25"/>
      <c r="BC378" s="25"/>
      <c r="BD378" s="25" t="s">
        <v>3592</v>
      </c>
      <c r="BE378" s="25" t="s">
        <v>3880</v>
      </c>
      <c r="BF378" s="25">
        <v>2</v>
      </c>
      <c r="BG378" s="62">
        <v>3</v>
      </c>
      <c r="BH378" s="25" t="s">
        <v>2000</v>
      </c>
      <c r="BI378" s="74">
        <v>0</v>
      </c>
      <c r="BJ378" s="75" t="s">
        <v>2000</v>
      </c>
      <c r="BK378" s="75" t="s">
        <v>3880</v>
      </c>
      <c r="BM378" s="221"/>
      <c r="BN378" s="221"/>
      <c r="BO378" s="221"/>
      <c r="BP378" s="221"/>
      <c r="BQ378" s="221"/>
      <c r="BR378" s="221"/>
    </row>
    <row r="379" spans="1:70" ht="15" customHeight="1" x14ac:dyDescent="0.25">
      <c r="A379" s="25">
        <v>303</v>
      </c>
      <c r="B379" s="21">
        <v>133</v>
      </c>
      <c r="C379" s="190" t="s">
        <v>367</v>
      </c>
      <c r="D379" s="201">
        <v>0</v>
      </c>
      <c r="E379" s="57" t="s">
        <v>375</v>
      </c>
      <c r="F379" s="57" t="s">
        <v>289</v>
      </c>
      <c r="G379" s="25"/>
      <c r="H379" s="104">
        <v>0</v>
      </c>
      <c r="I379" s="25" t="s">
        <v>618</v>
      </c>
      <c r="J379" s="25"/>
      <c r="K379" s="25">
        <v>4</v>
      </c>
      <c r="L379" s="25">
        <v>1</v>
      </c>
      <c r="M379" s="25"/>
      <c r="N379" s="25"/>
      <c r="O379" s="25"/>
      <c r="P379" s="25"/>
      <c r="Q379" s="25"/>
      <c r="R379" s="25"/>
      <c r="S379" s="25"/>
      <c r="T379" s="25"/>
      <c r="U379" s="25"/>
      <c r="V379" s="25"/>
      <c r="W379" s="25"/>
      <c r="X379" s="25"/>
      <c r="Y379" s="25"/>
      <c r="Z379" s="83"/>
      <c r="AA379" s="83"/>
      <c r="AB379" s="83"/>
      <c r="AC379" s="83"/>
      <c r="AD379" s="25"/>
      <c r="AE379" s="22"/>
      <c r="AF379" s="22"/>
      <c r="AG379" s="22"/>
      <c r="AH379" s="22"/>
      <c r="AI379" s="22"/>
      <c r="AJ379" s="35"/>
      <c r="AK379" s="35"/>
      <c r="AL379" s="35"/>
      <c r="AM379" s="35"/>
      <c r="AN379" s="35"/>
      <c r="AO379" s="48"/>
      <c r="AP379" s="27"/>
      <c r="AQ379" s="27">
        <v>1</v>
      </c>
      <c r="AR379" s="28"/>
      <c r="AS379" s="28" t="s">
        <v>751</v>
      </c>
      <c r="AT379" s="25"/>
      <c r="AU379" s="25"/>
      <c r="AV379" s="25"/>
      <c r="AW379" s="25"/>
      <c r="AX379" s="25"/>
      <c r="AY379" s="25"/>
      <c r="AZ379" s="25"/>
      <c r="BA379" s="25"/>
      <c r="BB379" s="25"/>
      <c r="BC379" s="25"/>
      <c r="BD379" s="25"/>
      <c r="BE379" s="25"/>
      <c r="BF379" s="25"/>
      <c r="BG379" s="25" t="s">
        <v>2000</v>
      </c>
      <c r="BH379" s="25" t="s">
        <v>2000</v>
      </c>
      <c r="BI379" s="75" t="s">
        <v>2000</v>
      </c>
      <c r="BJ379" s="75" t="s">
        <v>2000</v>
      </c>
      <c r="BK379" s="75" t="s">
        <v>2000</v>
      </c>
      <c r="BM379" s="221"/>
      <c r="BN379" s="221"/>
      <c r="BO379" s="221"/>
      <c r="BP379" s="221"/>
      <c r="BQ379" s="221"/>
      <c r="BR379" s="221"/>
    </row>
    <row r="380" spans="1:70" ht="15" customHeight="1" x14ac:dyDescent="0.25">
      <c r="A380" s="25">
        <v>304</v>
      </c>
      <c r="B380" s="21">
        <v>134</v>
      </c>
      <c r="C380" s="190" t="s">
        <v>195</v>
      </c>
      <c r="D380" s="200">
        <v>0</v>
      </c>
      <c r="E380" s="64" t="s">
        <v>270</v>
      </c>
      <c r="F380" s="64" t="s">
        <v>151</v>
      </c>
      <c r="G380" s="25"/>
      <c r="H380" s="104">
        <v>1</v>
      </c>
      <c r="I380" s="25">
        <v>1</v>
      </c>
      <c r="J380" s="71"/>
      <c r="K380" s="25" t="s">
        <v>1511</v>
      </c>
      <c r="L380" s="25" t="s">
        <v>751</v>
      </c>
      <c r="M380" s="25">
        <v>19</v>
      </c>
      <c r="N380" s="96" t="s">
        <v>2960</v>
      </c>
      <c r="O380" s="31" t="s">
        <v>201</v>
      </c>
      <c r="P380" s="71" t="s">
        <v>20</v>
      </c>
      <c r="Q380" s="32" t="s">
        <v>271</v>
      </c>
      <c r="R380" s="32" t="s">
        <v>751</v>
      </c>
      <c r="S380" s="25">
        <v>5</v>
      </c>
      <c r="T380" s="25" t="s">
        <v>1504</v>
      </c>
      <c r="U380" s="25" t="s">
        <v>10</v>
      </c>
      <c r="V380" s="25">
        <v>8</v>
      </c>
      <c r="W380" s="33" t="s">
        <v>232</v>
      </c>
      <c r="X380" s="25">
        <v>1</v>
      </c>
      <c r="Y380" s="83"/>
      <c r="Z380" s="83"/>
      <c r="AA380" s="62">
        <v>129.29</v>
      </c>
      <c r="AB380" s="83"/>
      <c r="AC380" s="83"/>
      <c r="AD380" s="32" t="s">
        <v>239</v>
      </c>
      <c r="AE380" s="22"/>
      <c r="AF380" s="22"/>
      <c r="AG380" s="22">
        <f>(AA380*(106.875/AO380))/$AQ380</f>
        <v>91.772644823250999</v>
      </c>
      <c r="AH380" s="22"/>
      <c r="AI380" s="22"/>
      <c r="AJ380" s="35"/>
      <c r="AK380" s="35"/>
      <c r="AL380" s="35">
        <f>AG380</f>
        <v>91.772644823250999</v>
      </c>
      <c r="AM380" s="35"/>
      <c r="AN380" s="35"/>
      <c r="AO380" s="24">
        <v>76.983333333333334</v>
      </c>
      <c r="AP380" s="27"/>
      <c r="AQ380" s="27">
        <v>1.95583</v>
      </c>
      <c r="AR380" s="28">
        <v>3</v>
      </c>
      <c r="AS380" s="28" t="s">
        <v>751</v>
      </c>
      <c r="AT380" s="25">
        <v>10</v>
      </c>
      <c r="AU380" s="36" t="s">
        <v>1508</v>
      </c>
      <c r="AV380" s="25" t="s">
        <v>767</v>
      </c>
      <c r="AW380" s="25" t="s">
        <v>1510</v>
      </c>
      <c r="AX380" s="25" t="s">
        <v>2</v>
      </c>
      <c r="AY380" s="36" t="s">
        <v>1509</v>
      </c>
      <c r="AZ380" s="25" t="s">
        <v>751</v>
      </c>
      <c r="BA380" s="32" t="s">
        <v>751</v>
      </c>
      <c r="BB380" s="25" t="s">
        <v>751</v>
      </c>
      <c r="BC380" s="25">
        <v>141</v>
      </c>
      <c r="BD380" s="32" t="s">
        <v>219</v>
      </c>
      <c r="BE380" s="37" t="s">
        <v>1990</v>
      </c>
      <c r="BF380" s="38">
        <v>2</v>
      </c>
      <c r="BG380" s="62">
        <v>3</v>
      </c>
      <c r="BH380" s="25" t="s">
        <v>2000</v>
      </c>
      <c r="BI380" s="74">
        <v>0</v>
      </c>
      <c r="BJ380" s="75" t="s">
        <v>3928</v>
      </c>
      <c r="BK380" s="75" t="s">
        <v>3929</v>
      </c>
    </row>
    <row r="381" spans="1:70" ht="15" customHeight="1" x14ac:dyDescent="0.25">
      <c r="A381" s="25">
        <v>305</v>
      </c>
      <c r="B381" s="21">
        <v>135</v>
      </c>
      <c r="C381" s="190" t="s">
        <v>170</v>
      </c>
      <c r="D381" s="201">
        <v>0</v>
      </c>
      <c r="E381" s="64" t="s">
        <v>177</v>
      </c>
      <c r="F381" s="64" t="s">
        <v>151</v>
      </c>
      <c r="G381" s="25"/>
      <c r="H381" s="104">
        <v>0</v>
      </c>
      <c r="I381" s="25" t="s">
        <v>1208</v>
      </c>
      <c r="J381" s="71"/>
      <c r="K381" s="25"/>
      <c r="L381" s="25"/>
      <c r="M381" s="25"/>
      <c r="N381" s="71"/>
      <c r="O381" s="71"/>
      <c r="P381" s="71"/>
      <c r="Q381" s="25"/>
      <c r="R381" s="25"/>
      <c r="S381" s="25"/>
      <c r="T381" s="25"/>
      <c r="U381" s="25"/>
      <c r="V381" s="25"/>
      <c r="W381" s="25"/>
      <c r="X381" s="25"/>
      <c r="Y381" s="83"/>
      <c r="Z381" s="83"/>
      <c r="AA381" s="83"/>
      <c r="AB381" s="83"/>
      <c r="AC381" s="83"/>
      <c r="AD381" s="25"/>
      <c r="AE381" s="22"/>
      <c r="AF381" s="22"/>
      <c r="AG381" s="22"/>
      <c r="AH381" s="22"/>
      <c r="AI381" s="22"/>
      <c r="AJ381" s="35"/>
      <c r="AK381" s="35"/>
      <c r="AL381" s="35"/>
      <c r="AM381" s="35"/>
      <c r="AN381" s="35"/>
      <c r="AO381" s="48"/>
      <c r="AP381" s="27"/>
      <c r="AQ381" s="28">
        <v>1</v>
      </c>
      <c r="AR381" s="28"/>
      <c r="AS381" s="28" t="s">
        <v>751</v>
      </c>
      <c r="AT381" s="25"/>
      <c r="AU381" s="25"/>
      <c r="AV381" s="25"/>
      <c r="AW381" s="25"/>
      <c r="AX381" s="25"/>
      <c r="AY381" s="25"/>
      <c r="AZ381" s="25"/>
      <c r="BA381" s="25"/>
      <c r="BB381" s="25"/>
      <c r="BC381" s="25"/>
      <c r="BD381" s="25"/>
      <c r="BE381" s="25"/>
      <c r="BF381" s="25"/>
      <c r="BG381" s="25" t="s">
        <v>2000</v>
      </c>
      <c r="BH381" s="25" t="s">
        <v>2000</v>
      </c>
      <c r="BI381" s="75" t="s">
        <v>2000</v>
      </c>
      <c r="BJ381" s="75" t="s">
        <v>2000</v>
      </c>
      <c r="BK381" s="75" t="s">
        <v>2000</v>
      </c>
      <c r="BM381" s="52"/>
      <c r="BN381" s="52"/>
      <c r="BO381" s="52"/>
      <c r="BP381" s="52"/>
      <c r="BQ381" s="52"/>
      <c r="BR381" s="52"/>
    </row>
    <row r="382" spans="1:70" ht="15" customHeight="1" x14ac:dyDescent="0.25">
      <c r="A382" s="25">
        <v>309</v>
      </c>
      <c r="B382" s="21">
        <v>136</v>
      </c>
      <c r="C382" s="190"/>
      <c r="D382" s="200">
        <v>0</v>
      </c>
      <c r="E382" s="57" t="s">
        <v>1159</v>
      </c>
      <c r="F382" s="57" t="s">
        <v>5</v>
      </c>
      <c r="G382" s="25"/>
      <c r="H382" s="104">
        <v>1</v>
      </c>
      <c r="I382" s="25">
        <v>1</v>
      </c>
      <c r="J382" s="25" t="s">
        <v>73</v>
      </c>
      <c r="K382" s="25">
        <v>1</v>
      </c>
      <c r="L382" s="25">
        <v>2</v>
      </c>
      <c r="M382" s="25">
        <v>26</v>
      </c>
      <c r="N382" s="25">
        <v>26</v>
      </c>
      <c r="O382" s="25" t="s">
        <v>2964</v>
      </c>
      <c r="P382" s="25" t="s">
        <v>20</v>
      </c>
      <c r="Q382" s="25" t="s">
        <v>3</v>
      </c>
      <c r="R382" s="25"/>
      <c r="S382" s="25">
        <v>7</v>
      </c>
      <c r="T382" s="25" t="s">
        <v>3</v>
      </c>
      <c r="U382" s="25" t="s">
        <v>2</v>
      </c>
      <c r="V382" s="25">
        <v>7</v>
      </c>
      <c r="W382" s="25" t="s">
        <v>1167</v>
      </c>
      <c r="X382" s="25">
        <v>1</v>
      </c>
      <c r="Y382" s="25"/>
      <c r="Z382" s="25"/>
      <c r="AA382" s="25">
        <v>90</v>
      </c>
      <c r="AB382" s="25"/>
      <c r="AC382" s="25"/>
      <c r="AD382" s="25" t="s">
        <v>1161</v>
      </c>
      <c r="AE382" s="22"/>
      <c r="AF382" s="22"/>
      <c r="AG382" s="22">
        <f>(AA382*(106.875/AO382))/$AQ382</f>
        <v>112.27020717829005</v>
      </c>
      <c r="AH382" s="22"/>
      <c r="AI382" s="22"/>
      <c r="AJ382" s="35"/>
      <c r="AK382" s="35"/>
      <c r="AL382" s="35">
        <f>AG382/$AS382</f>
        <v>1122702.0717829005</v>
      </c>
      <c r="AM382" s="35"/>
      <c r="AN382" s="35"/>
      <c r="AO382" s="24">
        <v>85.674999999999997</v>
      </c>
      <c r="AP382" s="27"/>
      <c r="AQ382" s="28">
        <v>1</v>
      </c>
      <c r="AR382" s="27">
        <v>2</v>
      </c>
      <c r="AS382" s="28">
        <v>1E-4</v>
      </c>
      <c r="AT382" s="25">
        <v>9</v>
      </c>
      <c r="AU382" s="25" t="s">
        <v>74</v>
      </c>
      <c r="AV382" s="25" t="s">
        <v>1163</v>
      </c>
      <c r="AW382" s="25">
        <v>2000</v>
      </c>
      <c r="AX382" s="25" t="s">
        <v>3</v>
      </c>
      <c r="AY382" s="25" t="s">
        <v>1162</v>
      </c>
      <c r="AZ382" s="25" t="s">
        <v>3</v>
      </c>
      <c r="BA382" s="25" t="s">
        <v>3</v>
      </c>
      <c r="BB382" s="25" t="s">
        <v>3</v>
      </c>
      <c r="BC382" s="25" t="s">
        <v>3</v>
      </c>
      <c r="BD382" s="25" t="s">
        <v>3</v>
      </c>
      <c r="BE382" s="25" t="s">
        <v>1164</v>
      </c>
      <c r="BF382" s="25">
        <v>3</v>
      </c>
      <c r="BG382" s="25" t="s">
        <v>2000</v>
      </c>
      <c r="BH382" s="25" t="s">
        <v>2000</v>
      </c>
      <c r="BI382" s="74">
        <v>0</v>
      </c>
      <c r="BJ382" s="75" t="s">
        <v>3991</v>
      </c>
      <c r="BK382" s="75" t="s">
        <v>3992</v>
      </c>
      <c r="BM382" s="238"/>
      <c r="BN382" s="238"/>
      <c r="BO382" s="238"/>
      <c r="BP382" s="238"/>
      <c r="BQ382" s="238"/>
      <c r="BR382" s="238"/>
    </row>
    <row r="383" spans="1:70" ht="15" customHeight="1" x14ac:dyDescent="0.25">
      <c r="A383" s="25">
        <v>306</v>
      </c>
      <c r="B383" s="26"/>
      <c r="C383" s="190"/>
      <c r="D383" s="200">
        <v>0</v>
      </c>
      <c r="E383" s="57" t="s">
        <v>1159</v>
      </c>
      <c r="F383" s="57" t="s">
        <v>5</v>
      </c>
      <c r="G383" s="25"/>
      <c r="H383" s="104">
        <v>1</v>
      </c>
      <c r="I383" s="25">
        <v>1</v>
      </c>
      <c r="J383" s="25" t="s">
        <v>73</v>
      </c>
      <c r="K383" s="25">
        <v>1</v>
      </c>
      <c r="L383" s="25">
        <v>2</v>
      </c>
      <c r="M383" s="25">
        <v>26</v>
      </c>
      <c r="N383" s="25">
        <v>26</v>
      </c>
      <c r="O383" s="25" t="s">
        <v>2964</v>
      </c>
      <c r="P383" s="25" t="s">
        <v>20</v>
      </c>
      <c r="Q383" s="25" t="s">
        <v>3</v>
      </c>
      <c r="R383" s="25"/>
      <c r="S383" s="25">
        <v>7</v>
      </c>
      <c r="T383" s="25" t="s">
        <v>3</v>
      </c>
      <c r="U383" s="25" t="s">
        <v>10</v>
      </c>
      <c r="V383" s="25">
        <v>8</v>
      </c>
      <c r="W383" s="25" t="s">
        <v>1160</v>
      </c>
      <c r="X383" s="25">
        <v>1</v>
      </c>
      <c r="Y383" s="25"/>
      <c r="Z383" s="25"/>
      <c r="AA383" s="25">
        <v>1</v>
      </c>
      <c r="AB383" s="25"/>
      <c r="AC383" s="25"/>
      <c r="AD383" s="25" t="s">
        <v>1161</v>
      </c>
      <c r="AE383" s="22"/>
      <c r="AF383" s="22"/>
      <c r="AG383" s="22">
        <f>(AA383*(106.875/AO383))/$AQ383</f>
        <v>1.2474467464254451</v>
      </c>
      <c r="AH383" s="22"/>
      <c r="AI383" s="22"/>
      <c r="AJ383" s="35"/>
      <c r="AK383" s="35"/>
      <c r="AL383" s="35">
        <f>AG383/$AS383</f>
        <v>12474.467464254451</v>
      </c>
      <c r="AM383" s="35"/>
      <c r="AN383" s="35"/>
      <c r="AO383" s="24">
        <v>85.674999999999997</v>
      </c>
      <c r="AP383" s="27"/>
      <c r="AQ383" s="28">
        <v>1</v>
      </c>
      <c r="AR383" s="27">
        <v>2</v>
      </c>
      <c r="AS383" s="28">
        <v>1E-4</v>
      </c>
      <c r="AT383" s="25">
        <v>9</v>
      </c>
      <c r="AU383" s="25" t="s">
        <v>74</v>
      </c>
      <c r="AV383" s="25" t="s">
        <v>1163</v>
      </c>
      <c r="AW383" s="25">
        <v>2000</v>
      </c>
      <c r="AX383" s="25" t="s">
        <v>3</v>
      </c>
      <c r="AY383" s="25" t="s">
        <v>1162</v>
      </c>
      <c r="AZ383" s="25" t="s">
        <v>3</v>
      </c>
      <c r="BA383" s="25" t="s">
        <v>3</v>
      </c>
      <c r="BB383" s="25" t="s">
        <v>3</v>
      </c>
      <c r="BC383" s="25" t="s">
        <v>3</v>
      </c>
      <c r="BD383" s="25" t="s">
        <v>3</v>
      </c>
      <c r="BE383" s="25" t="s">
        <v>1164</v>
      </c>
      <c r="BF383" s="25">
        <v>3</v>
      </c>
      <c r="BG383" s="25" t="s">
        <v>2000</v>
      </c>
      <c r="BH383" s="25" t="s">
        <v>2000</v>
      </c>
      <c r="BI383" s="74">
        <v>0</v>
      </c>
      <c r="BJ383" s="75" t="s">
        <v>3989</v>
      </c>
      <c r="BK383" s="75" t="s">
        <v>3990</v>
      </c>
      <c r="BM383" s="238"/>
      <c r="BN383" s="238"/>
      <c r="BO383" s="238"/>
      <c r="BP383" s="238"/>
      <c r="BQ383" s="238"/>
      <c r="BR383" s="238"/>
    </row>
    <row r="384" spans="1:70" ht="15" customHeight="1" x14ac:dyDescent="0.25">
      <c r="A384" s="25">
        <v>307</v>
      </c>
      <c r="B384" s="26"/>
      <c r="C384" s="190"/>
      <c r="D384" s="200">
        <v>0</v>
      </c>
      <c r="E384" s="57" t="s">
        <v>1159</v>
      </c>
      <c r="F384" s="57" t="s">
        <v>5</v>
      </c>
      <c r="G384" s="25"/>
      <c r="H384" s="104">
        <v>1</v>
      </c>
      <c r="I384" s="25">
        <v>1</v>
      </c>
      <c r="J384" s="25" t="s">
        <v>73</v>
      </c>
      <c r="K384" s="25">
        <v>1</v>
      </c>
      <c r="L384" s="25">
        <v>2</v>
      </c>
      <c r="M384" s="25">
        <v>26</v>
      </c>
      <c r="N384" s="25">
        <v>26</v>
      </c>
      <c r="O384" s="25" t="s">
        <v>2964</v>
      </c>
      <c r="P384" s="25" t="s">
        <v>20</v>
      </c>
      <c r="Q384" s="25" t="s">
        <v>3</v>
      </c>
      <c r="R384" s="25"/>
      <c r="S384" s="25">
        <v>7</v>
      </c>
      <c r="T384" s="25" t="s">
        <v>3</v>
      </c>
      <c r="U384" s="25" t="s">
        <v>2</v>
      </c>
      <c r="V384" s="25">
        <v>7</v>
      </c>
      <c r="W384" s="25" t="s">
        <v>1165</v>
      </c>
      <c r="X384" s="25">
        <v>1</v>
      </c>
      <c r="Y384" s="25"/>
      <c r="Z384" s="25"/>
      <c r="AA384" s="25">
        <v>10</v>
      </c>
      <c r="AB384" s="25"/>
      <c r="AC384" s="25"/>
      <c r="AD384" s="25" t="s">
        <v>1161</v>
      </c>
      <c r="AE384" s="22"/>
      <c r="AF384" s="22"/>
      <c r="AG384" s="22">
        <f>(AA384*(106.875/AO384))/$AQ384</f>
        <v>12.474467464254451</v>
      </c>
      <c r="AH384" s="22"/>
      <c r="AI384" s="22"/>
      <c r="AJ384" s="35"/>
      <c r="AK384" s="35"/>
      <c r="AL384" s="35">
        <f>AG384/$AS384</f>
        <v>124744.6746425445</v>
      </c>
      <c r="AM384" s="35"/>
      <c r="AN384" s="35"/>
      <c r="AO384" s="24">
        <v>85.674999999999997</v>
      </c>
      <c r="AP384" s="27"/>
      <c r="AQ384" s="28">
        <v>1</v>
      </c>
      <c r="AR384" s="27">
        <v>2</v>
      </c>
      <c r="AS384" s="28">
        <v>1E-4</v>
      </c>
      <c r="AT384" s="25">
        <v>9</v>
      </c>
      <c r="AU384" s="25" t="s">
        <v>74</v>
      </c>
      <c r="AV384" s="25" t="s">
        <v>1163</v>
      </c>
      <c r="AW384" s="25">
        <v>2000</v>
      </c>
      <c r="AX384" s="25" t="s">
        <v>3</v>
      </c>
      <c r="AY384" s="25" t="s">
        <v>1162</v>
      </c>
      <c r="AZ384" s="25" t="s">
        <v>3</v>
      </c>
      <c r="BA384" s="25" t="s">
        <v>3</v>
      </c>
      <c r="BB384" s="25" t="s">
        <v>3</v>
      </c>
      <c r="BC384" s="25" t="s">
        <v>3</v>
      </c>
      <c r="BD384" s="25" t="s">
        <v>3</v>
      </c>
      <c r="BE384" s="25" t="s">
        <v>1164</v>
      </c>
      <c r="BF384" s="25">
        <v>3</v>
      </c>
      <c r="BG384" s="25" t="s">
        <v>2000</v>
      </c>
      <c r="BH384" s="25" t="s">
        <v>2000</v>
      </c>
      <c r="BI384" s="74">
        <v>0</v>
      </c>
      <c r="BJ384" s="75" t="s">
        <v>3991</v>
      </c>
      <c r="BK384" s="75" t="s">
        <v>3992</v>
      </c>
      <c r="BM384" s="221"/>
      <c r="BN384" s="221"/>
      <c r="BO384" s="221"/>
      <c r="BP384" s="221"/>
      <c r="BQ384" s="221"/>
      <c r="BR384" s="221"/>
    </row>
    <row r="385" spans="1:70" ht="15" customHeight="1" x14ac:dyDescent="0.25">
      <c r="A385" s="25">
        <v>308</v>
      </c>
      <c r="B385" s="26"/>
      <c r="C385" s="190"/>
      <c r="D385" s="200">
        <v>0</v>
      </c>
      <c r="E385" s="57" t="s">
        <v>1159</v>
      </c>
      <c r="F385" s="57" t="s">
        <v>5</v>
      </c>
      <c r="G385" s="25"/>
      <c r="H385" s="104">
        <v>1</v>
      </c>
      <c r="I385" s="25">
        <v>1</v>
      </c>
      <c r="J385" s="25" t="s">
        <v>73</v>
      </c>
      <c r="K385" s="25">
        <v>1</v>
      </c>
      <c r="L385" s="25">
        <v>2</v>
      </c>
      <c r="M385" s="25">
        <v>26</v>
      </c>
      <c r="N385" s="25">
        <v>26</v>
      </c>
      <c r="O385" s="25" t="s">
        <v>2964</v>
      </c>
      <c r="P385" s="25" t="s">
        <v>20</v>
      </c>
      <c r="Q385" s="25" t="s">
        <v>3</v>
      </c>
      <c r="R385" s="25"/>
      <c r="S385" s="25">
        <v>7</v>
      </c>
      <c r="T385" s="25" t="s">
        <v>3</v>
      </c>
      <c r="U385" s="25" t="s">
        <v>2</v>
      </c>
      <c r="V385" s="25">
        <v>7</v>
      </c>
      <c r="W385" s="25" t="s">
        <v>1166</v>
      </c>
      <c r="X385" s="25">
        <v>1</v>
      </c>
      <c r="Y385" s="25"/>
      <c r="Z385" s="25"/>
      <c r="AA385" s="25">
        <v>35</v>
      </c>
      <c r="AB385" s="25"/>
      <c r="AC385" s="25"/>
      <c r="AD385" s="25" t="s">
        <v>1161</v>
      </c>
      <c r="AE385" s="22"/>
      <c r="AF385" s="22"/>
      <c r="AG385" s="22">
        <f>(AA385*(106.875/AO385))/$AQ385</f>
        <v>43.66063612489058</v>
      </c>
      <c r="AH385" s="22"/>
      <c r="AI385" s="22"/>
      <c r="AJ385" s="35"/>
      <c r="AK385" s="35"/>
      <c r="AL385" s="35">
        <f>AG385/$AS385</f>
        <v>436606.36124890577</v>
      </c>
      <c r="AM385" s="35"/>
      <c r="AN385" s="35"/>
      <c r="AO385" s="24">
        <v>85.674999999999997</v>
      </c>
      <c r="AP385" s="27"/>
      <c r="AQ385" s="28">
        <v>1</v>
      </c>
      <c r="AR385" s="27">
        <v>2</v>
      </c>
      <c r="AS385" s="28">
        <v>1E-4</v>
      </c>
      <c r="AT385" s="25">
        <v>9</v>
      </c>
      <c r="AU385" s="25" t="s">
        <v>74</v>
      </c>
      <c r="AV385" s="25" t="s">
        <v>1163</v>
      </c>
      <c r="AW385" s="25">
        <v>2000</v>
      </c>
      <c r="AX385" s="25" t="s">
        <v>3</v>
      </c>
      <c r="AY385" s="25" t="s">
        <v>1162</v>
      </c>
      <c r="AZ385" s="25" t="s">
        <v>3</v>
      </c>
      <c r="BA385" s="25" t="s">
        <v>3</v>
      </c>
      <c r="BB385" s="25" t="s">
        <v>3</v>
      </c>
      <c r="BC385" s="25" t="s">
        <v>3</v>
      </c>
      <c r="BD385" s="25" t="s">
        <v>3</v>
      </c>
      <c r="BE385" s="25" t="s">
        <v>1164</v>
      </c>
      <c r="BF385" s="25">
        <v>3</v>
      </c>
      <c r="BG385" s="25" t="s">
        <v>2000</v>
      </c>
      <c r="BH385" s="25" t="s">
        <v>2000</v>
      </c>
      <c r="BI385" s="74">
        <v>0</v>
      </c>
      <c r="BJ385" s="75" t="s">
        <v>3991</v>
      </c>
      <c r="BK385" s="75" t="s">
        <v>3992</v>
      </c>
      <c r="BM385" s="221"/>
      <c r="BN385" s="221"/>
      <c r="BO385" s="221"/>
      <c r="BP385" s="221"/>
      <c r="BQ385" s="221"/>
      <c r="BR385" s="221"/>
    </row>
    <row r="386" spans="1:70" ht="15" customHeight="1" x14ac:dyDescent="0.25">
      <c r="A386" s="25">
        <v>310</v>
      </c>
      <c r="B386" s="21">
        <v>137</v>
      </c>
      <c r="C386" s="190" t="s">
        <v>428</v>
      </c>
      <c r="D386" s="201">
        <v>0</v>
      </c>
      <c r="E386" s="57" t="s">
        <v>960</v>
      </c>
      <c r="F386" s="57" t="s">
        <v>5</v>
      </c>
      <c r="G386" s="25" t="s">
        <v>412</v>
      </c>
      <c r="H386" s="104">
        <v>0</v>
      </c>
      <c r="I386" s="25" t="s">
        <v>653</v>
      </c>
      <c r="J386" s="25"/>
      <c r="K386" s="25">
        <v>3</v>
      </c>
      <c r="L386" s="25">
        <v>3</v>
      </c>
      <c r="M386" s="25">
        <v>8</v>
      </c>
      <c r="N386" s="25" t="s">
        <v>2981</v>
      </c>
      <c r="O386" s="25" t="s">
        <v>912</v>
      </c>
      <c r="P386" s="25" t="s">
        <v>19</v>
      </c>
      <c r="Q386" s="25" t="s">
        <v>3</v>
      </c>
      <c r="R386" s="25" t="s">
        <v>3</v>
      </c>
      <c r="S386" s="25">
        <v>3</v>
      </c>
      <c r="T386" s="25" t="s">
        <v>961</v>
      </c>
      <c r="U386" s="25" t="s">
        <v>2</v>
      </c>
      <c r="V386" s="25">
        <v>4</v>
      </c>
      <c r="W386" s="25" t="s">
        <v>962</v>
      </c>
      <c r="X386" s="25"/>
      <c r="Y386" s="25"/>
      <c r="Z386" s="83"/>
      <c r="AA386" s="83"/>
      <c r="AB386" s="83"/>
      <c r="AC386" s="83"/>
      <c r="AD386" s="25"/>
      <c r="AE386" s="22"/>
      <c r="AF386" s="22"/>
      <c r="AG386" s="22"/>
      <c r="AH386" s="22"/>
      <c r="AI386" s="22"/>
      <c r="AJ386" s="35"/>
      <c r="AK386" s="35"/>
      <c r="AL386" s="35"/>
      <c r="AM386" s="35"/>
      <c r="AN386" s="35"/>
      <c r="AO386" s="48"/>
      <c r="AP386" s="27"/>
      <c r="AQ386" s="28">
        <v>1</v>
      </c>
      <c r="AR386" s="28"/>
      <c r="AS386" s="28" t="s">
        <v>751</v>
      </c>
      <c r="AT386" s="25"/>
      <c r="AU386" s="25"/>
      <c r="AV386" s="25"/>
      <c r="AW386" s="25"/>
      <c r="AX386" s="25" t="s">
        <v>2</v>
      </c>
      <c r="AY386" s="25"/>
      <c r="AZ386" s="25"/>
      <c r="BA386" s="25" t="s">
        <v>1041</v>
      </c>
      <c r="BB386" s="25"/>
      <c r="BC386" s="25"/>
      <c r="BD386" s="25"/>
      <c r="BE386" s="25" t="s">
        <v>963</v>
      </c>
      <c r="BF386" s="25"/>
      <c r="BG386" s="25" t="s">
        <v>2000</v>
      </c>
      <c r="BH386" s="25" t="s">
        <v>2000</v>
      </c>
      <c r="BI386" s="75" t="s">
        <v>2000</v>
      </c>
      <c r="BJ386" s="75" t="s">
        <v>2000</v>
      </c>
      <c r="BK386" s="75" t="s">
        <v>2000</v>
      </c>
    </row>
    <row r="387" spans="1:70" ht="15" customHeight="1" x14ac:dyDescent="0.25">
      <c r="A387" s="25">
        <v>313</v>
      </c>
      <c r="B387" s="21">
        <v>138</v>
      </c>
      <c r="C387" s="190"/>
      <c r="D387" s="200">
        <v>0</v>
      </c>
      <c r="E387" s="57" t="s">
        <v>1379</v>
      </c>
      <c r="F387" s="57" t="s">
        <v>5</v>
      </c>
      <c r="G387" s="25" t="s">
        <v>1380</v>
      </c>
      <c r="H387" s="104">
        <v>1</v>
      </c>
      <c r="I387" s="25">
        <v>1</v>
      </c>
      <c r="J387" s="25"/>
      <c r="K387" s="25">
        <v>5</v>
      </c>
      <c r="L387" s="25">
        <v>3</v>
      </c>
      <c r="M387" s="25">
        <v>10</v>
      </c>
      <c r="N387" s="25" t="s">
        <v>2968</v>
      </c>
      <c r="O387" s="25" t="s">
        <v>1743</v>
      </c>
      <c r="P387" s="25" t="s">
        <v>19</v>
      </c>
      <c r="Q387" s="25" t="s">
        <v>1381</v>
      </c>
      <c r="R387" s="25"/>
      <c r="S387" s="25">
        <v>7</v>
      </c>
      <c r="T387" s="25" t="s">
        <v>1764</v>
      </c>
      <c r="U387" s="25" t="s">
        <v>1765</v>
      </c>
      <c r="V387" s="25">
        <v>8</v>
      </c>
      <c r="W387" s="25"/>
      <c r="X387" s="25">
        <v>2</v>
      </c>
      <c r="Y387" s="62"/>
      <c r="Z387" s="25"/>
      <c r="AA387" s="62">
        <v>240.75</v>
      </c>
      <c r="AB387" s="25"/>
      <c r="AC387" s="25"/>
      <c r="AD387" s="25" t="s">
        <v>1382</v>
      </c>
      <c r="AE387" s="22"/>
      <c r="AF387" s="22"/>
      <c r="AG387" s="22">
        <f>(AA387*(106.875/AO387))/$AQ387</f>
        <v>278.54025710419489</v>
      </c>
      <c r="AH387" s="22"/>
      <c r="AI387" s="22"/>
      <c r="AJ387" s="23"/>
      <c r="AK387" s="23"/>
      <c r="AL387" s="23"/>
      <c r="AM387" s="23"/>
      <c r="AN387" s="23"/>
      <c r="AO387" s="24">
        <v>92.375</v>
      </c>
      <c r="AP387" s="27"/>
      <c r="AQ387" s="28">
        <v>1</v>
      </c>
      <c r="AR387" s="28">
        <v>6</v>
      </c>
      <c r="AS387" s="28" t="s">
        <v>751</v>
      </c>
      <c r="AT387" s="25">
        <v>5</v>
      </c>
      <c r="AU387" s="25" t="s">
        <v>1066</v>
      </c>
      <c r="AV387" s="25"/>
      <c r="AW387" s="25">
        <v>2005</v>
      </c>
      <c r="AX387" s="25" t="s">
        <v>1385</v>
      </c>
      <c r="AY387" s="25" t="s">
        <v>1383</v>
      </c>
      <c r="AZ387" s="25" t="s">
        <v>1385</v>
      </c>
      <c r="BA387" s="25"/>
      <c r="BB387" s="25"/>
      <c r="BC387" s="25"/>
      <c r="BD387" s="25" t="s">
        <v>1384</v>
      </c>
      <c r="BE387" s="25" t="s">
        <v>1386</v>
      </c>
      <c r="BF387" s="25">
        <v>3</v>
      </c>
      <c r="BG387" s="25" t="s">
        <v>2000</v>
      </c>
      <c r="BH387" s="25" t="s">
        <v>2000</v>
      </c>
      <c r="BI387" s="74">
        <v>0</v>
      </c>
      <c r="BJ387" s="75" t="s">
        <v>3995</v>
      </c>
      <c r="BK387" s="75" t="s">
        <v>3996</v>
      </c>
    </row>
    <row r="388" spans="1:70" ht="15" customHeight="1" x14ac:dyDescent="0.25">
      <c r="A388" s="25">
        <v>311</v>
      </c>
      <c r="B388" s="26"/>
      <c r="C388" s="190"/>
      <c r="D388" s="201">
        <v>1</v>
      </c>
      <c r="E388" s="57" t="s">
        <v>1379</v>
      </c>
      <c r="F388" s="57" t="s">
        <v>5</v>
      </c>
      <c r="G388" s="25" t="s">
        <v>1380</v>
      </c>
      <c r="H388" s="104">
        <v>1</v>
      </c>
      <c r="I388" s="25">
        <v>1</v>
      </c>
      <c r="J388" s="25"/>
      <c r="K388" s="25">
        <v>5</v>
      </c>
      <c r="L388" s="25">
        <v>3</v>
      </c>
      <c r="M388" s="25">
        <v>10</v>
      </c>
      <c r="N388" s="25" t="s">
        <v>2968</v>
      </c>
      <c r="O388" s="25" t="s">
        <v>1743</v>
      </c>
      <c r="P388" s="25" t="s">
        <v>19</v>
      </c>
      <c r="Q388" s="25" t="s">
        <v>1381</v>
      </c>
      <c r="R388" s="25"/>
      <c r="S388" s="25">
        <v>7</v>
      </c>
      <c r="T388" s="25" t="s">
        <v>1764</v>
      </c>
      <c r="U388" s="25" t="s">
        <v>2</v>
      </c>
      <c r="V388" s="25">
        <v>4</v>
      </c>
      <c r="W388" s="25" t="s">
        <v>1387</v>
      </c>
      <c r="X388" s="25">
        <v>2</v>
      </c>
      <c r="Y388" s="62"/>
      <c r="Z388" s="25"/>
      <c r="AA388" s="62">
        <v>146.44</v>
      </c>
      <c r="AB388" s="25"/>
      <c r="AC388" s="25"/>
      <c r="AD388" s="25" t="s">
        <v>1388</v>
      </c>
      <c r="AE388" s="22"/>
      <c r="AF388" s="22"/>
      <c r="AG388" s="22">
        <f>(AA388*(106.875/AO388))/$AQ388</f>
        <v>169.42652232746957</v>
      </c>
      <c r="AH388" s="22"/>
      <c r="AI388" s="22"/>
      <c r="AJ388" s="23"/>
      <c r="AK388" s="23"/>
      <c r="AL388" s="23"/>
      <c r="AM388" s="23"/>
      <c r="AN388" s="23"/>
      <c r="AO388" s="24">
        <v>92.375</v>
      </c>
      <c r="AP388" s="27"/>
      <c r="AQ388" s="28">
        <v>1</v>
      </c>
      <c r="AR388" s="27">
        <v>6</v>
      </c>
      <c r="AS388" s="27" t="s">
        <v>751</v>
      </c>
      <c r="AT388" s="25">
        <v>5</v>
      </c>
      <c r="AU388" s="25" t="s">
        <v>1066</v>
      </c>
      <c r="AV388" s="25"/>
      <c r="AW388" s="25">
        <v>2005</v>
      </c>
      <c r="AX388" s="25" t="s">
        <v>1385</v>
      </c>
      <c r="AY388" s="25" t="s">
        <v>1389</v>
      </c>
      <c r="AZ388" s="25" t="s">
        <v>1385</v>
      </c>
      <c r="BA388" s="25"/>
      <c r="BB388" s="25"/>
      <c r="BC388" s="25"/>
      <c r="BD388" s="25" t="s">
        <v>1384</v>
      </c>
      <c r="BE388" s="25" t="s">
        <v>1386</v>
      </c>
      <c r="BF388" s="25">
        <v>3</v>
      </c>
      <c r="BG388" s="62">
        <v>3</v>
      </c>
      <c r="BH388" s="25" t="s">
        <v>2000</v>
      </c>
      <c r="BI388" s="174">
        <v>1</v>
      </c>
      <c r="BJ388" s="75" t="s">
        <v>3993</v>
      </c>
      <c r="BK388" s="75" t="s">
        <v>3994</v>
      </c>
    </row>
    <row r="389" spans="1:70" s="55" customFormat="1" ht="15" customHeight="1" x14ac:dyDescent="0.25">
      <c r="A389" s="25">
        <v>312</v>
      </c>
      <c r="B389" s="26"/>
      <c r="C389" s="190"/>
      <c r="D389" s="201">
        <v>0</v>
      </c>
      <c r="E389" s="57" t="s">
        <v>1379</v>
      </c>
      <c r="F389" s="57" t="s">
        <v>5</v>
      </c>
      <c r="G389" s="25" t="s">
        <v>1380</v>
      </c>
      <c r="H389" s="104">
        <v>1</v>
      </c>
      <c r="I389" s="25">
        <v>1</v>
      </c>
      <c r="J389" s="25"/>
      <c r="K389" s="25">
        <v>5</v>
      </c>
      <c r="L389" s="25">
        <v>3</v>
      </c>
      <c r="M389" s="25">
        <v>10</v>
      </c>
      <c r="N389" s="25" t="s">
        <v>2968</v>
      </c>
      <c r="O389" s="25" t="s">
        <v>1743</v>
      </c>
      <c r="P389" s="25" t="s">
        <v>19</v>
      </c>
      <c r="Q389" s="25" t="s">
        <v>1381</v>
      </c>
      <c r="R389" s="25"/>
      <c r="S389" s="25">
        <v>7</v>
      </c>
      <c r="T389" s="25" t="s">
        <v>1764</v>
      </c>
      <c r="U389" s="25" t="s">
        <v>2</v>
      </c>
      <c r="V389" s="25">
        <v>4</v>
      </c>
      <c r="W389" s="25" t="s">
        <v>1387</v>
      </c>
      <c r="X389" s="25">
        <v>2</v>
      </c>
      <c r="Y389" s="25"/>
      <c r="Z389" s="25"/>
      <c r="AA389" s="25">
        <v>161</v>
      </c>
      <c r="AB389" s="25"/>
      <c r="AC389" s="25"/>
      <c r="AD389" s="25" t="s">
        <v>1390</v>
      </c>
      <c r="AE389" s="22"/>
      <c r="AF389" s="22"/>
      <c r="AG389" s="22">
        <f>(AA389*(106.875/AO389))/$AQ389</f>
        <v>186.27198917456022</v>
      </c>
      <c r="AH389" s="22"/>
      <c r="AI389" s="22"/>
      <c r="AJ389" s="23"/>
      <c r="AK389" s="23"/>
      <c r="AL389" s="23"/>
      <c r="AM389" s="23"/>
      <c r="AN389" s="23"/>
      <c r="AO389" s="24">
        <v>92.375</v>
      </c>
      <c r="AP389" s="27"/>
      <c r="AQ389" s="28">
        <v>1</v>
      </c>
      <c r="AR389" s="28">
        <v>6</v>
      </c>
      <c r="AS389" s="28" t="s">
        <v>751</v>
      </c>
      <c r="AT389" s="25">
        <v>5</v>
      </c>
      <c r="AU389" s="25" t="s">
        <v>1066</v>
      </c>
      <c r="AV389" s="25"/>
      <c r="AW389" s="25">
        <v>2005</v>
      </c>
      <c r="AX389" s="25" t="s">
        <v>1385</v>
      </c>
      <c r="AY389" s="25" t="s">
        <v>1391</v>
      </c>
      <c r="AZ389" s="25" t="s">
        <v>1385</v>
      </c>
      <c r="BA389" s="25"/>
      <c r="BB389" s="25"/>
      <c r="BC389" s="25"/>
      <c r="BD389" s="25" t="s">
        <v>1384</v>
      </c>
      <c r="BE389" s="25" t="s">
        <v>1386</v>
      </c>
      <c r="BF389" s="25">
        <v>3</v>
      </c>
      <c r="BG389" s="62">
        <v>3</v>
      </c>
      <c r="BH389" s="25" t="s">
        <v>2000</v>
      </c>
      <c r="BI389" s="75" t="s">
        <v>2000</v>
      </c>
      <c r="BJ389" s="75" t="s">
        <v>2000</v>
      </c>
      <c r="BK389" s="75" t="s">
        <v>2000</v>
      </c>
      <c r="BL389" s="15"/>
      <c r="BM389" s="15"/>
      <c r="BN389" s="15"/>
      <c r="BO389" s="15"/>
      <c r="BP389" s="15"/>
      <c r="BQ389" s="15"/>
      <c r="BR389" s="15"/>
    </row>
    <row r="390" spans="1:70" s="55" customFormat="1" ht="15" customHeight="1" x14ac:dyDescent="0.25">
      <c r="A390" s="25">
        <v>732</v>
      </c>
      <c r="B390" s="237"/>
      <c r="C390" s="190"/>
      <c r="D390" s="200">
        <v>0</v>
      </c>
      <c r="E390" s="57" t="s">
        <v>3317</v>
      </c>
      <c r="F390" s="57" t="s">
        <v>5</v>
      </c>
      <c r="G390" s="25" t="s">
        <v>3318</v>
      </c>
      <c r="H390" s="104">
        <v>1</v>
      </c>
      <c r="I390" s="25">
        <v>1</v>
      </c>
      <c r="J390" s="25" t="s">
        <v>3319</v>
      </c>
      <c r="K390" s="25">
        <v>1</v>
      </c>
      <c r="L390" s="25">
        <v>2</v>
      </c>
      <c r="M390" s="25">
        <v>24</v>
      </c>
      <c r="N390" s="25">
        <v>24</v>
      </c>
      <c r="O390" s="25" t="s">
        <v>22</v>
      </c>
      <c r="P390" s="25" t="s">
        <v>3321</v>
      </c>
      <c r="Q390" s="25" t="s">
        <v>3322</v>
      </c>
      <c r="R390" s="25" t="s">
        <v>3323</v>
      </c>
      <c r="S390" s="25">
        <v>4</v>
      </c>
      <c r="T390" s="25" t="s">
        <v>3380</v>
      </c>
      <c r="U390" s="25" t="s">
        <v>2</v>
      </c>
      <c r="V390" s="25">
        <v>3</v>
      </c>
      <c r="W390" s="25" t="s">
        <v>3528</v>
      </c>
      <c r="X390" s="25">
        <v>1</v>
      </c>
      <c r="Y390" s="25"/>
      <c r="Z390" s="25"/>
      <c r="AA390" s="25">
        <v>-436000000</v>
      </c>
      <c r="AB390" s="25"/>
      <c r="AC390" s="25"/>
      <c r="AD390" s="25" t="s">
        <v>3526</v>
      </c>
      <c r="AE390" s="22"/>
      <c r="AF390" s="22"/>
      <c r="AG390" s="22">
        <f t="shared" ref="AG390:AG395" si="20">((AA390*(108.57/$AO390))/$AQ390)*(0.830367/$AP390)</f>
        <v>-484057152.97741759</v>
      </c>
      <c r="AH390" s="22"/>
      <c r="AI390" s="22"/>
      <c r="AJ390" s="35"/>
      <c r="AK390" s="35"/>
      <c r="AL390" s="35">
        <f t="shared" ref="AL390:AL395" si="21">AG390/AS390</f>
        <v>-193.62286119096703</v>
      </c>
      <c r="AM390" s="35"/>
      <c r="AN390" s="35"/>
      <c r="AO390" s="24">
        <v>81.2025684592533</v>
      </c>
      <c r="AP390" s="24">
        <v>1</v>
      </c>
      <c r="AQ390" s="24">
        <v>1</v>
      </c>
      <c r="AR390" s="24">
        <v>1</v>
      </c>
      <c r="AS390" s="24">
        <v>2500000</v>
      </c>
      <c r="AT390" s="25">
        <v>17</v>
      </c>
      <c r="AU390" s="25" t="s">
        <v>3536</v>
      </c>
      <c r="AV390" s="25" t="s">
        <v>3362</v>
      </c>
      <c r="AW390" s="25">
        <v>2001</v>
      </c>
      <c r="AX390" s="25" t="s">
        <v>3328</v>
      </c>
      <c r="AY390" s="25" t="s">
        <v>3350</v>
      </c>
      <c r="AZ390" s="78">
        <v>0.04</v>
      </c>
      <c r="BA390" s="25" t="s">
        <v>3528</v>
      </c>
      <c r="BB390" s="25" t="s">
        <v>3348</v>
      </c>
      <c r="BC390" s="25"/>
      <c r="BD390" s="25" t="s">
        <v>3327</v>
      </c>
      <c r="BE390" s="25" t="s">
        <v>3543</v>
      </c>
      <c r="BF390" s="25">
        <v>2</v>
      </c>
      <c r="BG390" s="62">
        <v>3</v>
      </c>
      <c r="BH390" s="25" t="s">
        <v>2000</v>
      </c>
      <c r="BI390" s="74">
        <v>0</v>
      </c>
      <c r="BJ390" s="75" t="s">
        <v>4155</v>
      </c>
      <c r="BK390" s="75" t="s">
        <v>4089</v>
      </c>
      <c r="BL390" s="15"/>
      <c r="BM390" s="15"/>
      <c r="BN390" s="15"/>
      <c r="BO390" s="15"/>
      <c r="BP390" s="15"/>
      <c r="BQ390" s="15"/>
      <c r="BR390" s="15"/>
    </row>
    <row r="391" spans="1:70" s="55" customFormat="1" ht="15" customHeight="1" x14ac:dyDescent="0.25">
      <c r="A391" s="25">
        <v>733</v>
      </c>
      <c r="B391" s="237"/>
      <c r="C391" s="190"/>
      <c r="D391" s="200">
        <v>0</v>
      </c>
      <c r="E391" s="57" t="s">
        <v>3317</v>
      </c>
      <c r="F391" s="57" t="s">
        <v>5</v>
      </c>
      <c r="G391" s="25" t="s">
        <v>3318</v>
      </c>
      <c r="H391" s="104">
        <v>1</v>
      </c>
      <c r="I391" s="25">
        <v>1</v>
      </c>
      <c r="J391" s="25" t="s">
        <v>3319</v>
      </c>
      <c r="K391" s="25">
        <v>1</v>
      </c>
      <c r="L391" s="25">
        <v>2</v>
      </c>
      <c r="M391" s="25">
        <v>8</v>
      </c>
      <c r="N391" s="25" t="s">
        <v>2981</v>
      </c>
      <c r="O391" s="25" t="s">
        <v>3351</v>
      </c>
      <c r="P391" s="25" t="s">
        <v>3321</v>
      </c>
      <c r="Q391" s="25" t="s">
        <v>3322</v>
      </c>
      <c r="R391" s="25" t="s">
        <v>3323</v>
      </c>
      <c r="S391" s="25">
        <v>4</v>
      </c>
      <c r="T391" s="25" t="s">
        <v>3380</v>
      </c>
      <c r="U391" s="25" t="s">
        <v>2</v>
      </c>
      <c r="V391" s="25">
        <v>3</v>
      </c>
      <c r="W391" s="25" t="s">
        <v>3528</v>
      </c>
      <c r="X391" s="25">
        <v>2</v>
      </c>
      <c r="Y391" s="25"/>
      <c r="Z391" s="25"/>
      <c r="AA391" s="25">
        <v>-147000000</v>
      </c>
      <c r="AB391" s="25"/>
      <c r="AC391" s="25"/>
      <c r="AD391" s="25" t="s">
        <v>3526</v>
      </c>
      <c r="AE391" s="22"/>
      <c r="AF391" s="22"/>
      <c r="AG391" s="22">
        <f t="shared" si="20"/>
        <v>-163202755.70568895</v>
      </c>
      <c r="AH391" s="22"/>
      <c r="AI391" s="22"/>
      <c r="AJ391" s="35"/>
      <c r="AK391" s="35"/>
      <c r="AL391" s="35">
        <f t="shared" si="21"/>
        <v>-65.281102282275583</v>
      </c>
      <c r="AM391" s="35"/>
      <c r="AN391" s="35"/>
      <c r="AO391" s="24">
        <v>81.2025684592533</v>
      </c>
      <c r="AP391" s="24">
        <v>1</v>
      </c>
      <c r="AQ391" s="24">
        <v>1</v>
      </c>
      <c r="AR391" s="24">
        <v>1</v>
      </c>
      <c r="AS391" s="24">
        <v>2500000</v>
      </c>
      <c r="AT391" s="25">
        <v>17</v>
      </c>
      <c r="AU391" s="25" t="s">
        <v>3537</v>
      </c>
      <c r="AV391" s="25" t="s">
        <v>3362</v>
      </c>
      <c r="AW391" s="25">
        <v>2001</v>
      </c>
      <c r="AX391" s="25" t="s">
        <v>3328</v>
      </c>
      <c r="AY391" s="25" t="s">
        <v>3354</v>
      </c>
      <c r="AZ391" s="78">
        <v>0.04</v>
      </c>
      <c r="BA391" s="25" t="s">
        <v>3528</v>
      </c>
      <c r="BB391" s="25" t="s">
        <v>3353</v>
      </c>
      <c r="BC391" s="25"/>
      <c r="BD391" s="25" t="s">
        <v>3327</v>
      </c>
      <c r="BE391" s="25" t="s">
        <v>3543</v>
      </c>
      <c r="BF391" s="25">
        <v>2</v>
      </c>
      <c r="BG391" s="62">
        <v>3</v>
      </c>
      <c r="BH391" s="25" t="s">
        <v>2000</v>
      </c>
      <c r="BI391" s="74">
        <v>0</v>
      </c>
      <c r="BJ391" s="75" t="s">
        <v>4155</v>
      </c>
      <c r="BK391" s="75" t="s">
        <v>4108</v>
      </c>
      <c r="BL391" s="15"/>
      <c r="BM391" s="15"/>
      <c r="BN391" s="15"/>
      <c r="BO391" s="15"/>
      <c r="BP391" s="15"/>
      <c r="BQ391" s="15"/>
      <c r="BR391" s="15"/>
    </row>
    <row r="392" spans="1:70" s="55" customFormat="1" ht="15" customHeight="1" x14ac:dyDescent="0.25">
      <c r="A392" s="25">
        <v>734</v>
      </c>
      <c r="B392" s="220"/>
      <c r="C392" s="190"/>
      <c r="D392" s="200">
        <v>0</v>
      </c>
      <c r="E392" s="57" t="s">
        <v>3317</v>
      </c>
      <c r="F392" s="57" t="s">
        <v>5</v>
      </c>
      <c r="G392" s="25" t="s">
        <v>3318</v>
      </c>
      <c r="H392" s="104">
        <v>1</v>
      </c>
      <c r="I392" s="25">
        <v>1</v>
      </c>
      <c r="J392" s="25" t="s">
        <v>3319</v>
      </c>
      <c r="K392" s="25">
        <v>1</v>
      </c>
      <c r="L392" s="25">
        <v>2</v>
      </c>
      <c r="M392" s="25">
        <v>9</v>
      </c>
      <c r="N392" s="25" t="s">
        <v>2954</v>
      </c>
      <c r="O392" s="25" t="s">
        <v>3355</v>
      </c>
      <c r="P392" s="25" t="s">
        <v>3321</v>
      </c>
      <c r="Q392" s="25" t="s">
        <v>3322</v>
      </c>
      <c r="R392" s="25" t="s">
        <v>3323</v>
      </c>
      <c r="S392" s="25">
        <v>4</v>
      </c>
      <c r="T392" s="25" t="s">
        <v>3380</v>
      </c>
      <c r="U392" s="25" t="s">
        <v>2</v>
      </c>
      <c r="V392" s="25">
        <v>3</v>
      </c>
      <c r="W392" s="25" t="s">
        <v>3528</v>
      </c>
      <c r="X392" s="25">
        <v>2</v>
      </c>
      <c r="Y392" s="25"/>
      <c r="Z392" s="25"/>
      <c r="AA392" s="25">
        <v>-685000000</v>
      </c>
      <c r="AB392" s="25"/>
      <c r="AC392" s="25"/>
      <c r="AD392" s="25" t="s">
        <v>3526</v>
      </c>
      <c r="AE392" s="22"/>
      <c r="AF392" s="22"/>
      <c r="AG392" s="22">
        <f t="shared" si="20"/>
        <v>-760502637.13195193</v>
      </c>
      <c r="AH392" s="22"/>
      <c r="AI392" s="22"/>
      <c r="AJ392" s="35"/>
      <c r="AK392" s="35"/>
      <c r="AL392" s="35">
        <f t="shared" si="21"/>
        <v>-304.20105485278077</v>
      </c>
      <c r="AM392" s="35"/>
      <c r="AN392" s="35"/>
      <c r="AO392" s="24">
        <v>81.2025684592533</v>
      </c>
      <c r="AP392" s="24">
        <v>1</v>
      </c>
      <c r="AQ392" s="24">
        <v>1</v>
      </c>
      <c r="AR392" s="24">
        <v>1</v>
      </c>
      <c r="AS392" s="24">
        <v>2500000</v>
      </c>
      <c r="AT392" s="25">
        <v>17</v>
      </c>
      <c r="AU392" s="25" t="s">
        <v>3538</v>
      </c>
      <c r="AV392" s="25" t="s">
        <v>3362</v>
      </c>
      <c r="AW392" s="25">
        <v>2001</v>
      </c>
      <c r="AX392" s="25" t="s">
        <v>3328</v>
      </c>
      <c r="AY392" s="25" t="s">
        <v>3357</v>
      </c>
      <c r="AZ392" s="78">
        <v>0.04</v>
      </c>
      <c r="BA392" s="25" t="s">
        <v>3528</v>
      </c>
      <c r="BB392" s="25" t="s">
        <v>3357</v>
      </c>
      <c r="BC392" s="25"/>
      <c r="BD392" s="25" t="s">
        <v>3327</v>
      </c>
      <c r="BE392" s="25" t="s">
        <v>3543</v>
      </c>
      <c r="BF392" s="25">
        <v>2</v>
      </c>
      <c r="BG392" s="62">
        <v>3</v>
      </c>
      <c r="BH392" s="25" t="s">
        <v>2000</v>
      </c>
      <c r="BI392" s="74">
        <v>0</v>
      </c>
      <c r="BJ392" s="75" t="s">
        <v>4155</v>
      </c>
      <c r="BK392" s="75" t="s">
        <v>4108</v>
      </c>
      <c r="BL392" s="15"/>
    </row>
    <row r="393" spans="1:70" s="55" customFormat="1" ht="15" customHeight="1" x14ac:dyDescent="0.25">
      <c r="A393" s="25">
        <v>735</v>
      </c>
      <c r="B393" s="220"/>
      <c r="C393" s="190"/>
      <c r="D393" s="200">
        <v>0</v>
      </c>
      <c r="E393" s="57" t="s">
        <v>3317</v>
      </c>
      <c r="F393" s="57" t="s">
        <v>5</v>
      </c>
      <c r="G393" s="25" t="s">
        <v>3318</v>
      </c>
      <c r="H393" s="104">
        <v>1</v>
      </c>
      <c r="I393" s="25">
        <v>1</v>
      </c>
      <c r="J393" s="25" t="s">
        <v>3319</v>
      </c>
      <c r="K393" s="25">
        <v>1</v>
      </c>
      <c r="L393" s="25">
        <v>2</v>
      </c>
      <c r="M393" s="25">
        <v>26</v>
      </c>
      <c r="N393" s="25">
        <v>26</v>
      </c>
      <c r="O393" s="25" t="s">
        <v>3358</v>
      </c>
      <c r="P393" s="25" t="s">
        <v>3321</v>
      </c>
      <c r="Q393" s="25" t="s">
        <v>3322</v>
      </c>
      <c r="R393" s="25" t="s">
        <v>3323</v>
      </c>
      <c r="S393" s="25">
        <v>4</v>
      </c>
      <c r="T393" s="25" t="s">
        <v>3380</v>
      </c>
      <c r="U393" s="25" t="s">
        <v>2</v>
      </c>
      <c r="V393" s="25">
        <v>3</v>
      </c>
      <c r="W393" s="25" t="s">
        <v>3528</v>
      </c>
      <c r="X393" s="25">
        <v>1</v>
      </c>
      <c r="Y393" s="25"/>
      <c r="Z393" s="25"/>
      <c r="AA393" s="25">
        <v>141000000</v>
      </c>
      <c r="AB393" s="25"/>
      <c r="AC393" s="25"/>
      <c r="AD393" s="25" t="s">
        <v>3526</v>
      </c>
      <c r="AE393" s="22"/>
      <c r="AF393" s="22"/>
      <c r="AG393" s="22">
        <f t="shared" si="20"/>
        <v>156541418.7381098</v>
      </c>
      <c r="AH393" s="22"/>
      <c r="AI393" s="22"/>
      <c r="AJ393" s="35"/>
      <c r="AK393" s="35"/>
      <c r="AL393" s="35">
        <f t="shared" si="21"/>
        <v>62.61656749524392</v>
      </c>
      <c r="AM393" s="35"/>
      <c r="AN393" s="35"/>
      <c r="AO393" s="24">
        <v>81.2025684592533</v>
      </c>
      <c r="AP393" s="24">
        <v>1</v>
      </c>
      <c r="AQ393" s="24">
        <v>1</v>
      </c>
      <c r="AR393" s="24">
        <v>1</v>
      </c>
      <c r="AS393" s="24">
        <v>2500000</v>
      </c>
      <c r="AT393" s="25">
        <v>17</v>
      </c>
      <c r="AU393" s="25" t="s">
        <v>3539</v>
      </c>
      <c r="AV393" s="25" t="s">
        <v>3362</v>
      </c>
      <c r="AW393" s="25">
        <v>2001</v>
      </c>
      <c r="AX393" s="25" t="s">
        <v>3328</v>
      </c>
      <c r="AY393" s="25" t="s">
        <v>3361</v>
      </c>
      <c r="AZ393" s="78">
        <v>0.04</v>
      </c>
      <c r="BA393" s="25" t="s">
        <v>3528</v>
      </c>
      <c r="BB393" s="25" t="s">
        <v>3360</v>
      </c>
      <c r="BC393" s="25"/>
      <c r="BD393" s="25" t="s">
        <v>3327</v>
      </c>
      <c r="BE393" s="25" t="s">
        <v>3543</v>
      </c>
      <c r="BF393" s="25">
        <v>2</v>
      </c>
      <c r="BG393" s="62">
        <v>3</v>
      </c>
      <c r="BH393" s="25" t="s">
        <v>2000</v>
      </c>
      <c r="BI393" s="74">
        <v>0</v>
      </c>
      <c r="BJ393" s="75" t="s">
        <v>4155</v>
      </c>
      <c r="BK393" s="75" t="s">
        <v>4089</v>
      </c>
      <c r="BL393" s="15"/>
    </row>
    <row r="394" spans="1:70" s="29" customFormat="1" ht="15" customHeight="1" x14ac:dyDescent="0.25">
      <c r="A394" s="25">
        <v>736</v>
      </c>
      <c r="B394" s="220"/>
      <c r="C394" s="190"/>
      <c r="D394" s="200">
        <v>0</v>
      </c>
      <c r="E394" s="57" t="s">
        <v>3317</v>
      </c>
      <c r="F394" s="57" t="s">
        <v>5</v>
      </c>
      <c r="G394" s="25" t="s">
        <v>3318</v>
      </c>
      <c r="H394" s="104">
        <v>1</v>
      </c>
      <c r="I394" s="25">
        <v>1</v>
      </c>
      <c r="J394" s="25" t="s">
        <v>3319</v>
      </c>
      <c r="K394" s="25">
        <v>1</v>
      </c>
      <c r="L394" s="25">
        <v>2</v>
      </c>
      <c r="M394" s="25">
        <v>3</v>
      </c>
      <c r="N394" s="25" t="s">
        <v>2979</v>
      </c>
      <c r="O394" s="25" t="s">
        <v>3363</v>
      </c>
      <c r="P394" s="25" t="s">
        <v>3321</v>
      </c>
      <c r="Q394" s="25" t="s">
        <v>3322</v>
      </c>
      <c r="R394" s="25" t="s">
        <v>3323</v>
      </c>
      <c r="S394" s="25">
        <v>4</v>
      </c>
      <c r="T394" s="25" t="s">
        <v>3380</v>
      </c>
      <c r="U394" s="25" t="s">
        <v>2</v>
      </c>
      <c r="V394" s="25">
        <v>3</v>
      </c>
      <c r="W394" s="25" t="s">
        <v>3528</v>
      </c>
      <c r="X394" s="25">
        <v>1</v>
      </c>
      <c r="Y394" s="25"/>
      <c r="Z394" s="25"/>
      <c r="AA394" s="25">
        <v>1184000000</v>
      </c>
      <c r="AB394" s="25"/>
      <c r="AC394" s="25"/>
      <c r="AD394" s="25" t="s">
        <v>3526</v>
      </c>
      <c r="AE394" s="22"/>
      <c r="AF394" s="22"/>
      <c r="AG394" s="22">
        <f t="shared" si="20"/>
        <v>1314503828.2689505</v>
      </c>
      <c r="AH394" s="22"/>
      <c r="AI394" s="22"/>
      <c r="AJ394" s="35"/>
      <c r="AK394" s="35"/>
      <c r="AL394" s="35">
        <f t="shared" si="21"/>
        <v>525.80153130758015</v>
      </c>
      <c r="AM394" s="35"/>
      <c r="AN394" s="35"/>
      <c r="AO394" s="24">
        <v>81.2025684592533</v>
      </c>
      <c r="AP394" s="24">
        <v>1</v>
      </c>
      <c r="AQ394" s="24">
        <v>1</v>
      </c>
      <c r="AR394" s="24">
        <v>1</v>
      </c>
      <c r="AS394" s="24">
        <v>2500000</v>
      </c>
      <c r="AT394" s="25">
        <v>17</v>
      </c>
      <c r="AU394" s="25" t="s">
        <v>3541</v>
      </c>
      <c r="AV394" s="25" t="s">
        <v>3362</v>
      </c>
      <c r="AW394" s="25">
        <v>2001</v>
      </c>
      <c r="AX394" s="25" t="s">
        <v>3328</v>
      </c>
      <c r="AY394" s="25" t="s">
        <v>3364</v>
      </c>
      <c r="AZ394" s="78">
        <v>0.04</v>
      </c>
      <c r="BA394" s="25" t="s">
        <v>3528</v>
      </c>
      <c r="BB394" s="25" t="s">
        <v>3364</v>
      </c>
      <c r="BC394" s="25"/>
      <c r="BD394" s="25" t="s">
        <v>3327</v>
      </c>
      <c r="BE394" s="25" t="s">
        <v>3543</v>
      </c>
      <c r="BF394" s="25">
        <v>2</v>
      </c>
      <c r="BG394" s="62">
        <v>3</v>
      </c>
      <c r="BH394" s="25" t="s">
        <v>2000</v>
      </c>
      <c r="BI394" s="74">
        <v>0</v>
      </c>
      <c r="BJ394" s="75" t="s">
        <v>4155</v>
      </c>
      <c r="BK394" s="75" t="s">
        <v>4108</v>
      </c>
      <c r="BL394" s="15"/>
      <c r="BM394" s="55"/>
      <c r="BN394" s="55"/>
      <c r="BO394" s="55"/>
      <c r="BP394" s="55"/>
      <c r="BQ394" s="55"/>
      <c r="BR394" s="55"/>
    </row>
    <row r="395" spans="1:70" ht="15" customHeight="1" x14ac:dyDescent="0.25">
      <c r="A395" s="25">
        <v>737</v>
      </c>
      <c r="B395" s="220"/>
      <c r="C395" s="190"/>
      <c r="D395" s="200">
        <v>0</v>
      </c>
      <c r="E395" s="57" t="s">
        <v>3317</v>
      </c>
      <c r="F395" s="57" t="s">
        <v>5</v>
      </c>
      <c r="G395" s="25" t="s">
        <v>3318</v>
      </c>
      <c r="H395" s="104">
        <v>1</v>
      </c>
      <c r="I395" s="25">
        <v>1</v>
      </c>
      <c r="J395" s="25" t="s">
        <v>3319</v>
      </c>
      <c r="K395" s="25">
        <v>1</v>
      </c>
      <c r="L395" s="25">
        <v>2</v>
      </c>
      <c r="M395" s="25">
        <v>26</v>
      </c>
      <c r="N395" s="25">
        <v>26</v>
      </c>
      <c r="O395" s="25" t="s">
        <v>3365</v>
      </c>
      <c r="P395" s="25" t="s">
        <v>3321</v>
      </c>
      <c r="Q395" s="25" t="s">
        <v>3322</v>
      </c>
      <c r="R395" s="25" t="s">
        <v>3323</v>
      </c>
      <c r="S395" s="25">
        <v>4</v>
      </c>
      <c r="T395" s="25" t="s">
        <v>3380</v>
      </c>
      <c r="U395" s="25" t="s">
        <v>2</v>
      </c>
      <c r="V395" s="25">
        <v>3</v>
      </c>
      <c r="W395" s="25" t="s">
        <v>3528</v>
      </c>
      <c r="X395" s="25">
        <v>3</v>
      </c>
      <c r="Y395" s="25"/>
      <c r="Z395" s="25"/>
      <c r="AA395" s="81">
        <v>-2580000000</v>
      </c>
      <c r="AB395" s="25"/>
      <c r="AC395" s="25"/>
      <c r="AD395" s="25" t="s">
        <v>3526</v>
      </c>
      <c r="AE395" s="22"/>
      <c r="AF395" s="22"/>
      <c r="AG395" s="22">
        <f t="shared" si="20"/>
        <v>-2864374896.0590305</v>
      </c>
      <c r="AH395" s="22"/>
      <c r="AI395" s="22"/>
      <c r="AJ395" s="35"/>
      <c r="AK395" s="35"/>
      <c r="AL395" s="35">
        <f t="shared" si="21"/>
        <v>-1145.7499584236123</v>
      </c>
      <c r="AM395" s="35"/>
      <c r="AN395" s="35"/>
      <c r="AO395" s="24">
        <v>81.2025684592533</v>
      </c>
      <c r="AP395" s="24">
        <v>1</v>
      </c>
      <c r="AQ395" s="24">
        <v>1</v>
      </c>
      <c r="AR395" s="24">
        <v>1</v>
      </c>
      <c r="AS395" s="24">
        <v>2500000</v>
      </c>
      <c r="AT395" s="25">
        <v>17</v>
      </c>
      <c r="AU395" s="25" t="s">
        <v>3542</v>
      </c>
      <c r="AV395" s="25" t="s">
        <v>3362</v>
      </c>
      <c r="AW395" s="25">
        <v>2001</v>
      </c>
      <c r="AX395" s="25" t="s">
        <v>3328</v>
      </c>
      <c r="AY395" s="25" t="s">
        <v>3366</v>
      </c>
      <c r="AZ395" s="78">
        <v>0.04</v>
      </c>
      <c r="BA395" s="25" t="s">
        <v>3528</v>
      </c>
      <c r="BB395" s="25" t="s">
        <v>3366</v>
      </c>
      <c r="BC395" s="25"/>
      <c r="BD395" s="25" t="s">
        <v>3327</v>
      </c>
      <c r="BE395" s="25" t="s">
        <v>3543</v>
      </c>
      <c r="BF395" s="25">
        <v>2</v>
      </c>
      <c r="BG395" s="62">
        <v>3</v>
      </c>
      <c r="BH395" s="25" t="s">
        <v>2000</v>
      </c>
      <c r="BI395" s="74">
        <v>0</v>
      </c>
      <c r="BJ395" s="75" t="s">
        <v>4155</v>
      </c>
      <c r="BK395" s="75" t="s">
        <v>4089</v>
      </c>
      <c r="BM395" s="55"/>
      <c r="BN395" s="55"/>
      <c r="BO395" s="55"/>
      <c r="BP395" s="55"/>
      <c r="BQ395" s="55"/>
      <c r="BR395" s="55"/>
    </row>
    <row r="396" spans="1:70" ht="15" customHeight="1" x14ac:dyDescent="0.25">
      <c r="A396" s="25">
        <v>314</v>
      </c>
      <c r="B396" s="21">
        <v>139</v>
      </c>
      <c r="C396" s="190" t="s">
        <v>162</v>
      </c>
      <c r="D396" s="201">
        <v>0</v>
      </c>
      <c r="E396" s="64" t="s">
        <v>168</v>
      </c>
      <c r="F396" s="64" t="s">
        <v>151</v>
      </c>
      <c r="G396" s="25"/>
      <c r="H396" s="104">
        <v>0</v>
      </c>
      <c r="I396" s="25" t="s">
        <v>640</v>
      </c>
      <c r="J396" s="25"/>
      <c r="K396" s="25"/>
      <c r="L396" s="25"/>
      <c r="M396" s="25"/>
      <c r="N396" s="25"/>
      <c r="O396" s="25"/>
      <c r="P396" s="25"/>
      <c r="Q396" s="25"/>
      <c r="R396" s="25"/>
      <c r="S396" s="25"/>
      <c r="T396" s="25"/>
      <c r="U396" s="25"/>
      <c r="V396" s="25"/>
      <c r="W396" s="25"/>
      <c r="X396" s="25"/>
      <c r="Y396" s="25"/>
      <c r="Z396" s="83"/>
      <c r="AA396" s="83"/>
      <c r="AB396" s="83"/>
      <c r="AC396" s="83"/>
      <c r="AD396" s="25"/>
      <c r="AE396" s="22"/>
      <c r="AF396" s="22"/>
      <c r="AG396" s="22"/>
      <c r="AH396" s="22"/>
      <c r="AI396" s="22"/>
      <c r="AJ396" s="35"/>
      <c r="AK396" s="35"/>
      <c r="AL396" s="35"/>
      <c r="AM396" s="35"/>
      <c r="AN396" s="35"/>
      <c r="AO396" s="48"/>
      <c r="AP396" s="27"/>
      <c r="AQ396" s="28">
        <v>1</v>
      </c>
      <c r="AR396" s="28"/>
      <c r="AS396" s="28" t="s">
        <v>751</v>
      </c>
      <c r="AT396" s="25"/>
      <c r="AU396" s="25"/>
      <c r="AV396" s="25"/>
      <c r="AW396" s="25"/>
      <c r="AX396" s="25"/>
      <c r="AY396" s="25"/>
      <c r="AZ396" s="25"/>
      <c r="BA396" s="25"/>
      <c r="BB396" s="25"/>
      <c r="BC396" s="25"/>
      <c r="BD396" s="25"/>
      <c r="BE396" s="25"/>
      <c r="BF396" s="25"/>
      <c r="BG396" s="25" t="s">
        <v>2000</v>
      </c>
      <c r="BH396" s="25" t="s">
        <v>2000</v>
      </c>
      <c r="BI396" s="75" t="s">
        <v>2000</v>
      </c>
      <c r="BJ396" s="75" t="s">
        <v>2000</v>
      </c>
      <c r="BK396" s="75" t="s">
        <v>2000</v>
      </c>
      <c r="BM396" s="52"/>
      <c r="BN396" s="52"/>
      <c r="BO396" s="52"/>
      <c r="BP396" s="52"/>
      <c r="BQ396" s="52"/>
      <c r="BR396" s="52"/>
    </row>
    <row r="397" spans="1:70" ht="15" customHeight="1" x14ac:dyDescent="0.25">
      <c r="A397" s="25">
        <v>315</v>
      </c>
      <c r="B397" s="21">
        <v>140</v>
      </c>
      <c r="C397" s="190" t="s">
        <v>195</v>
      </c>
      <c r="D397" s="200">
        <v>0</v>
      </c>
      <c r="E397" s="64" t="s">
        <v>229</v>
      </c>
      <c r="F397" s="64" t="s">
        <v>151</v>
      </c>
      <c r="G397" s="99" t="s">
        <v>230</v>
      </c>
      <c r="H397" s="104">
        <v>1</v>
      </c>
      <c r="I397" s="25">
        <v>1</v>
      </c>
      <c r="J397" s="71"/>
      <c r="K397" s="25" t="s">
        <v>1582</v>
      </c>
      <c r="L397" s="25">
        <v>1</v>
      </c>
      <c r="M397" s="25">
        <v>24</v>
      </c>
      <c r="N397" s="25">
        <v>24</v>
      </c>
      <c r="O397" s="31" t="s">
        <v>231</v>
      </c>
      <c r="P397" s="71" t="s">
        <v>20</v>
      </c>
      <c r="Q397" s="32" t="s">
        <v>234</v>
      </c>
      <c r="R397" s="32" t="s">
        <v>751</v>
      </c>
      <c r="S397" s="25">
        <v>5</v>
      </c>
      <c r="T397" s="25" t="s">
        <v>1504</v>
      </c>
      <c r="U397" s="25" t="s">
        <v>2</v>
      </c>
      <c r="V397" s="25">
        <v>7</v>
      </c>
      <c r="W397" s="33" t="s">
        <v>203</v>
      </c>
      <c r="X397" s="25">
        <v>1</v>
      </c>
      <c r="Y397" s="83"/>
      <c r="Z397" s="83"/>
      <c r="AA397" s="62">
        <v>48.58</v>
      </c>
      <c r="AB397" s="62">
        <v>650</v>
      </c>
      <c r="AC397" s="62"/>
      <c r="AD397" s="32" t="s">
        <v>233</v>
      </c>
      <c r="AE397" s="22"/>
      <c r="AF397" s="22"/>
      <c r="AG397" s="22">
        <f>(AA397*(106.875/AO397))/$AQ397</f>
        <v>58.622365449755364</v>
      </c>
      <c r="AH397" s="22">
        <f>(AB397*(106.875/AO397))/$AQ397</f>
        <v>784.36676703048556</v>
      </c>
      <c r="AI397" s="22"/>
      <c r="AJ397" s="35"/>
      <c r="AK397" s="35"/>
      <c r="AL397" s="35">
        <f>AG397/1.99</f>
        <v>29.45847510037958</v>
      </c>
      <c r="AM397" s="35">
        <f>AH397/1.99</f>
        <v>394.15415428667615</v>
      </c>
      <c r="AN397" s="35"/>
      <c r="AO397" s="24">
        <v>88.566666666666663</v>
      </c>
      <c r="AP397" s="27"/>
      <c r="AQ397" s="28">
        <v>1</v>
      </c>
      <c r="AR397" s="28">
        <v>3</v>
      </c>
      <c r="AS397" s="28" t="s">
        <v>751</v>
      </c>
      <c r="AT397" s="25">
        <v>10</v>
      </c>
      <c r="AU397" s="36" t="s">
        <v>1579</v>
      </c>
      <c r="AV397" s="25" t="s">
        <v>767</v>
      </c>
      <c r="AW397" s="25" t="s">
        <v>1581</v>
      </c>
      <c r="AX397" s="25" t="s">
        <v>773</v>
      </c>
      <c r="AY397" s="36" t="s">
        <v>1580</v>
      </c>
      <c r="AZ397" s="25" t="s">
        <v>751</v>
      </c>
      <c r="BA397" s="32"/>
      <c r="BB397" s="25"/>
      <c r="BC397" s="25">
        <v>312</v>
      </c>
      <c r="BD397" s="32" t="s">
        <v>235</v>
      </c>
      <c r="BE397" s="38"/>
      <c r="BF397" s="38">
        <v>2</v>
      </c>
      <c r="BG397" s="25" t="s">
        <v>2000</v>
      </c>
      <c r="BH397" s="25" t="s">
        <v>2000</v>
      </c>
      <c r="BI397" s="74">
        <v>0</v>
      </c>
      <c r="BJ397" s="75" t="s">
        <v>3997</v>
      </c>
      <c r="BK397" s="75" t="s">
        <v>2000</v>
      </c>
    </row>
    <row r="398" spans="1:70" ht="15" customHeight="1" x14ac:dyDescent="0.25">
      <c r="A398" s="25">
        <v>316</v>
      </c>
      <c r="B398" s="21">
        <v>141</v>
      </c>
      <c r="C398" s="190" t="s">
        <v>195</v>
      </c>
      <c r="D398" s="200">
        <v>0</v>
      </c>
      <c r="E398" s="64" t="s">
        <v>196</v>
      </c>
      <c r="F398" s="64" t="s">
        <v>151</v>
      </c>
      <c r="G398" s="99"/>
      <c r="H398" s="104">
        <v>1</v>
      </c>
      <c r="I398" s="25">
        <v>1</v>
      </c>
      <c r="J398" s="71"/>
      <c r="K398" s="25">
        <v>4</v>
      </c>
      <c r="L398" s="25" t="s">
        <v>1562</v>
      </c>
      <c r="M398" s="25">
        <v>24</v>
      </c>
      <c r="N398" s="25">
        <v>24</v>
      </c>
      <c r="O398" s="71" t="s">
        <v>197</v>
      </c>
      <c r="P398" s="71" t="s">
        <v>20</v>
      </c>
      <c r="Q398" s="32" t="s">
        <v>20</v>
      </c>
      <c r="R398" s="32" t="s">
        <v>751</v>
      </c>
      <c r="S398" s="25">
        <v>5</v>
      </c>
      <c r="T398" s="25" t="s">
        <v>1504</v>
      </c>
      <c r="U398" s="25" t="s">
        <v>2</v>
      </c>
      <c r="V398" s="25">
        <v>7</v>
      </c>
      <c r="W398" s="33" t="s">
        <v>203</v>
      </c>
      <c r="X398" s="25">
        <v>1</v>
      </c>
      <c r="Y398" s="83"/>
      <c r="Z398" s="83"/>
      <c r="AA398" s="62">
        <v>67.53</v>
      </c>
      <c r="AB398" s="25"/>
      <c r="AC398" s="83"/>
      <c r="AD398" s="32" t="s">
        <v>198</v>
      </c>
      <c r="AE398" s="22"/>
      <c r="AF398" s="22"/>
      <c r="AG398" s="22">
        <f>(AA398*(106.875/AO398))/$AQ398</f>
        <v>42.221177531878503</v>
      </c>
      <c r="AH398" s="22"/>
      <c r="AI398" s="22"/>
      <c r="AJ398" s="35"/>
      <c r="AK398" s="35"/>
      <c r="AL398" s="35">
        <f>AG398</f>
        <v>42.221177531878503</v>
      </c>
      <c r="AM398" s="35"/>
      <c r="AN398" s="35"/>
      <c r="AO398" s="24">
        <v>87.399999999999991</v>
      </c>
      <c r="AP398" s="27"/>
      <c r="AQ398" s="27">
        <v>1.95583</v>
      </c>
      <c r="AR398" s="28">
        <v>3</v>
      </c>
      <c r="AS398" s="28" t="s">
        <v>751</v>
      </c>
      <c r="AT398" s="25">
        <v>10</v>
      </c>
      <c r="AU398" s="36" t="s">
        <v>1559</v>
      </c>
      <c r="AV398" s="25" t="s">
        <v>767</v>
      </c>
      <c r="AW398" s="25" t="s">
        <v>1561</v>
      </c>
      <c r="AX398" s="25" t="s">
        <v>773</v>
      </c>
      <c r="AY398" s="36" t="s">
        <v>1560</v>
      </c>
      <c r="AZ398" s="25" t="s">
        <v>751</v>
      </c>
      <c r="BA398" s="32"/>
      <c r="BB398" s="25"/>
      <c r="BC398" s="25">
        <v>244</v>
      </c>
      <c r="BD398" s="32" t="s">
        <v>199</v>
      </c>
      <c r="BE398" s="37" t="s">
        <v>1991</v>
      </c>
      <c r="BF398" s="38">
        <v>2</v>
      </c>
      <c r="BG398" s="25" t="s">
        <v>2000</v>
      </c>
      <c r="BH398" s="25" t="s">
        <v>2000</v>
      </c>
      <c r="BI398" s="74">
        <v>0</v>
      </c>
      <c r="BJ398" s="75" t="s">
        <v>3997</v>
      </c>
      <c r="BK398" s="75" t="s">
        <v>2000</v>
      </c>
    </row>
    <row r="399" spans="1:70" ht="15" customHeight="1" x14ac:dyDescent="0.25">
      <c r="A399" s="25">
        <v>317</v>
      </c>
      <c r="B399" s="21">
        <v>142</v>
      </c>
      <c r="C399" s="190" t="s">
        <v>351</v>
      </c>
      <c r="D399" s="200">
        <v>0</v>
      </c>
      <c r="E399" s="57" t="s">
        <v>814</v>
      </c>
      <c r="F399" s="57" t="s">
        <v>289</v>
      </c>
      <c r="G399" s="25"/>
      <c r="H399" s="104">
        <v>1</v>
      </c>
      <c r="I399" s="25">
        <v>1</v>
      </c>
      <c r="J399" s="25"/>
      <c r="K399" s="25">
        <v>4</v>
      </c>
      <c r="L399" s="25">
        <v>1</v>
      </c>
      <c r="M399" s="25">
        <v>26</v>
      </c>
      <c r="N399" s="25">
        <v>26</v>
      </c>
      <c r="O399" s="25" t="s">
        <v>815</v>
      </c>
      <c r="P399" s="25" t="s">
        <v>19</v>
      </c>
      <c r="Q399" s="25" t="s">
        <v>544</v>
      </c>
      <c r="R399" s="25"/>
      <c r="S399" s="25">
        <v>5</v>
      </c>
      <c r="T399" s="25" t="s">
        <v>18</v>
      </c>
      <c r="U399" s="25" t="s">
        <v>2</v>
      </c>
      <c r="V399" s="25">
        <v>8</v>
      </c>
      <c r="W399" s="25" t="s">
        <v>816</v>
      </c>
      <c r="X399" s="25">
        <v>1</v>
      </c>
      <c r="Y399" s="25"/>
      <c r="Z399" s="88"/>
      <c r="AA399" s="83">
        <v>48.34</v>
      </c>
      <c r="AB399" s="83">
        <v>30</v>
      </c>
      <c r="AC399" s="83"/>
      <c r="AD399" s="25" t="s">
        <v>1492</v>
      </c>
      <c r="AE399" s="22"/>
      <c r="AF399" s="22"/>
      <c r="AG399" s="22">
        <f>(AA399*(106.875/AO399))/$AQ399</f>
        <v>55.927875507442501</v>
      </c>
      <c r="AH399" s="22">
        <f>(AB399*(106.875/AO399))/$AQ399</f>
        <v>34.709066305818673</v>
      </c>
      <c r="AI399" s="22"/>
      <c r="AJ399" s="35"/>
      <c r="AK399" s="35"/>
      <c r="AL399" s="35">
        <f>AG399/1.99</f>
        <v>28.104460053991208</v>
      </c>
      <c r="AM399" s="35">
        <f>AH399/1.99</f>
        <v>17.441741862220439</v>
      </c>
      <c r="AN399" s="35"/>
      <c r="AO399" s="24">
        <v>92.375</v>
      </c>
      <c r="AP399" s="27"/>
      <c r="AQ399" s="28">
        <v>1</v>
      </c>
      <c r="AR399" s="28">
        <v>3</v>
      </c>
      <c r="AS399" s="28" t="s">
        <v>751</v>
      </c>
      <c r="AT399" s="25">
        <v>10</v>
      </c>
      <c r="AU399" s="25" t="s">
        <v>1493</v>
      </c>
      <c r="AV399" s="25" t="s">
        <v>817</v>
      </c>
      <c r="AW399" s="25"/>
      <c r="AX399" s="25" t="s">
        <v>2</v>
      </c>
      <c r="AY399" s="25" t="s">
        <v>1494</v>
      </c>
      <c r="AZ399" s="25"/>
      <c r="BA399" s="25"/>
      <c r="BB399" s="25"/>
      <c r="BC399" s="25">
        <v>1003</v>
      </c>
      <c r="BD399" s="25" t="s">
        <v>807</v>
      </c>
      <c r="BE399" s="25" t="s">
        <v>818</v>
      </c>
      <c r="BF399" s="25">
        <v>3</v>
      </c>
      <c r="BG399" s="62">
        <v>3</v>
      </c>
      <c r="BH399" s="25" t="s">
        <v>2000</v>
      </c>
      <c r="BI399" s="74">
        <v>0</v>
      </c>
      <c r="BJ399" s="75" t="s">
        <v>3893</v>
      </c>
      <c r="BK399" s="75" t="s">
        <v>3894</v>
      </c>
      <c r="BM399" s="238"/>
      <c r="BN399" s="238"/>
      <c r="BO399" s="238"/>
      <c r="BP399" s="238"/>
      <c r="BQ399" s="238"/>
      <c r="BR399" s="238"/>
    </row>
    <row r="400" spans="1:70" ht="15" customHeight="1" x14ac:dyDescent="0.25">
      <c r="A400" s="25">
        <v>318</v>
      </c>
      <c r="B400" s="21">
        <v>143</v>
      </c>
      <c r="C400" s="190" t="s">
        <v>272</v>
      </c>
      <c r="D400" s="201">
        <v>0</v>
      </c>
      <c r="E400" s="57" t="s">
        <v>283</v>
      </c>
      <c r="F400" s="64" t="s">
        <v>151</v>
      </c>
      <c r="G400" s="25"/>
      <c r="H400" s="104">
        <v>0</v>
      </c>
      <c r="I400" s="71" t="s">
        <v>1596</v>
      </c>
      <c r="J400" s="71"/>
      <c r="K400" s="25"/>
      <c r="L400" s="25"/>
      <c r="M400" s="25"/>
      <c r="N400" s="25"/>
      <c r="O400" s="25"/>
      <c r="P400" s="71"/>
      <c r="Q400" s="32"/>
      <c r="R400" s="32"/>
      <c r="S400" s="25"/>
      <c r="T400" s="25"/>
      <c r="U400" s="25"/>
      <c r="V400" s="25"/>
      <c r="W400" s="25"/>
      <c r="X400" s="25"/>
      <c r="Y400" s="83"/>
      <c r="Z400" s="83"/>
      <c r="AA400" s="83"/>
      <c r="AB400" s="83"/>
      <c r="AC400" s="83"/>
      <c r="AD400" s="32"/>
      <c r="AE400" s="22"/>
      <c r="AF400" s="22"/>
      <c r="AG400" s="22"/>
      <c r="AH400" s="22"/>
      <c r="AI400" s="22"/>
      <c r="AJ400" s="65"/>
      <c r="AK400" s="65"/>
      <c r="AL400" s="65"/>
      <c r="AM400" s="65"/>
      <c r="AN400" s="65"/>
      <c r="AO400" s="48"/>
      <c r="AP400" s="27"/>
      <c r="AQ400" s="28">
        <v>1</v>
      </c>
      <c r="AR400" s="56"/>
      <c r="AS400" s="56" t="s">
        <v>751</v>
      </c>
      <c r="AT400" s="32"/>
      <c r="AU400" s="25"/>
      <c r="AV400" s="25"/>
      <c r="AW400" s="25"/>
      <c r="AX400" s="25"/>
      <c r="AY400" s="25"/>
      <c r="AZ400" s="25"/>
      <c r="BA400" s="25"/>
      <c r="BB400" s="32"/>
      <c r="BC400" s="32"/>
      <c r="BD400" s="25"/>
      <c r="BE400" s="25" t="s">
        <v>1597</v>
      </c>
      <c r="BF400" s="25"/>
      <c r="BG400" s="25" t="s">
        <v>2000</v>
      </c>
      <c r="BH400" s="25" t="s">
        <v>2000</v>
      </c>
      <c r="BI400" s="75" t="s">
        <v>2000</v>
      </c>
      <c r="BJ400" s="75" t="s">
        <v>2000</v>
      </c>
      <c r="BK400" s="75" t="s">
        <v>2000</v>
      </c>
      <c r="BM400" s="52"/>
      <c r="BN400" s="52"/>
      <c r="BO400" s="52"/>
      <c r="BP400" s="52"/>
      <c r="BQ400" s="52"/>
      <c r="BR400" s="52"/>
    </row>
    <row r="401" spans="1:70" ht="15" customHeight="1" x14ac:dyDescent="0.25">
      <c r="A401" s="25">
        <v>319</v>
      </c>
      <c r="B401" s="21">
        <v>144</v>
      </c>
      <c r="C401" s="190" t="s">
        <v>186</v>
      </c>
      <c r="D401" s="201">
        <v>0</v>
      </c>
      <c r="E401" s="57" t="s">
        <v>187</v>
      </c>
      <c r="F401" s="57" t="s">
        <v>151</v>
      </c>
      <c r="G401" s="25" t="s">
        <v>1477</v>
      </c>
      <c r="H401" s="104">
        <v>0</v>
      </c>
      <c r="I401" s="25" t="s">
        <v>1479</v>
      </c>
      <c r="J401" s="25" t="s">
        <v>1478</v>
      </c>
      <c r="K401" s="25"/>
      <c r="L401" s="25"/>
      <c r="M401" s="25"/>
      <c r="N401" s="25"/>
      <c r="O401" s="25"/>
      <c r="P401" s="25"/>
      <c r="Q401" s="25"/>
      <c r="R401" s="25"/>
      <c r="S401" s="25"/>
      <c r="T401" s="25"/>
      <c r="U401" s="25"/>
      <c r="V401" s="25"/>
      <c r="W401" s="25"/>
      <c r="X401" s="25"/>
      <c r="Y401" s="25"/>
      <c r="Z401" s="25"/>
      <c r="AA401" s="25"/>
      <c r="AB401" s="25"/>
      <c r="AC401" s="25"/>
      <c r="AD401" s="25"/>
      <c r="AE401" s="22"/>
      <c r="AF401" s="22"/>
      <c r="AG401" s="22"/>
      <c r="AH401" s="22"/>
      <c r="AI401" s="22"/>
      <c r="AJ401" s="23"/>
      <c r="AK401" s="23"/>
      <c r="AL401" s="23"/>
      <c r="AM401" s="23"/>
      <c r="AN401" s="23"/>
      <c r="AO401" s="48"/>
      <c r="AP401" s="27"/>
      <c r="AQ401" s="28">
        <v>1</v>
      </c>
      <c r="AR401" s="28"/>
      <c r="AS401" s="28" t="s">
        <v>751</v>
      </c>
      <c r="AT401" s="25"/>
      <c r="AU401" s="25"/>
      <c r="AV401" s="25"/>
      <c r="AW401" s="25"/>
      <c r="AX401" s="25"/>
      <c r="AY401" s="25"/>
      <c r="AZ401" s="25"/>
      <c r="BA401" s="25"/>
      <c r="BB401" s="25"/>
      <c r="BC401" s="25"/>
      <c r="BD401" s="25"/>
      <c r="BE401" s="25"/>
      <c r="BF401" s="25"/>
      <c r="BG401" s="25" t="s">
        <v>2000</v>
      </c>
      <c r="BH401" s="25" t="s">
        <v>2000</v>
      </c>
      <c r="BI401" s="75" t="s">
        <v>2000</v>
      </c>
      <c r="BJ401" s="75" t="s">
        <v>2000</v>
      </c>
      <c r="BK401" s="75" t="s">
        <v>2000</v>
      </c>
      <c r="BM401" s="52"/>
      <c r="BN401" s="52"/>
      <c r="BO401" s="52"/>
      <c r="BP401" s="52"/>
      <c r="BQ401" s="52"/>
      <c r="BR401" s="52"/>
    </row>
    <row r="402" spans="1:70" ht="15" customHeight="1" x14ac:dyDescent="0.25">
      <c r="A402" s="25">
        <v>320</v>
      </c>
      <c r="B402" s="21">
        <v>145</v>
      </c>
      <c r="C402" s="190" t="s">
        <v>23</v>
      </c>
      <c r="D402" s="201">
        <v>0</v>
      </c>
      <c r="E402" s="57" t="s">
        <v>659</v>
      </c>
      <c r="F402" s="57" t="s">
        <v>289</v>
      </c>
      <c r="G402" s="25"/>
      <c r="H402" s="104">
        <v>0</v>
      </c>
      <c r="I402" s="25" t="s">
        <v>618</v>
      </c>
      <c r="J402" s="25"/>
      <c r="K402" s="25">
        <v>1</v>
      </c>
      <c r="L402" s="25">
        <v>2</v>
      </c>
      <c r="M402" s="25"/>
      <c r="N402" s="25"/>
      <c r="O402" s="25"/>
      <c r="P402" s="25"/>
      <c r="Q402" s="25"/>
      <c r="R402" s="25"/>
      <c r="S402" s="25"/>
      <c r="T402" s="25"/>
      <c r="U402" s="25"/>
      <c r="V402" s="25"/>
      <c r="W402" s="25"/>
      <c r="X402" s="25"/>
      <c r="Y402" s="25"/>
      <c r="Z402" s="83"/>
      <c r="AA402" s="83"/>
      <c r="AB402" s="83"/>
      <c r="AC402" s="83"/>
      <c r="AD402" s="25"/>
      <c r="AE402" s="22"/>
      <c r="AF402" s="22"/>
      <c r="AG402" s="22"/>
      <c r="AH402" s="22"/>
      <c r="AI402" s="22"/>
      <c r="AJ402" s="35"/>
      <c r="AK402" s="35"/>
      <c r="AL402" s="35"/>
      <c r="AM402" s="35"/>
      <c r="AN402" s="35"/>
      <c r="AO402" s="48"/>
      <c r="AP402" s="27"/>
      <c r="AQ402" s="28">
        <v>1</v>
      </c>
      <c r="AR402" s="28"/>
      <c r="AS402" s="28" t="s">
        <v>751</v>
      </c>
      <c r="AT402" s="25"/>
      <c r="AU402" s="25"/>
      <c r="AV402" s="25"/>
      <c r="AW402" s="25"/>
      <c r="AX402" s="25"/>
      <c r="AY402" s="25"/>
      <c r="AZ402" s="25"/>
      <c r="BA402" s="25"/>
      <c r="BB402" s="25"/>
      <c r="BC402" s="25"/>
      <c r="BD402" s="25"/>
      <c r="BE402" s="25"/>
      <c r="BF402" s="25"/>
      <c r="BG402" s="25" t="s">
        <v>2000</v>
      </c>
      <c r="BH402" s="25" t="s">
        <v>2000</v>
      </c>
      <c r="BI402" s="75" t="s">
        <v>2000</v>
      </c>
      <c r="BJ402" s="75" t="s">
        <v>2000</v>
      </c>
      <c r="BK402" s="75" t="s">
        <v>2000</v>
      </c>
      <c r="BM402" s="238"/>
      <c r="BN402" s="238"/>
      <c r="BO402" s="238"/>
      <c r="BP402" s="238"/>
      <c r="BQ402" s="238"/>
      <c r="BR402" s="238"/>
    </row>
    <row r="403" spans="1:70" ht="15" customHeight="1" x14ac:dyDescent="0.25">
      <c r="A403" s="25">
        <v>321</v>
      </c>
      <c r="B403" s="21">
        <v>146</v>
      </c>
      <c r="C403" s="190" t="s">
        <v>170</v>
      </c>
      <c r="D403" s="201">
        <v>0</v>
      </c>
      <c r="E403" s="64" t="s">
        <v>184</v>
      </c>
      <c r="F403" s="64" t="s">
        <v>151</v>
      </c>
      <c r="G403" s="99"/>
      <c r="H403" s="104">
        <v>0</v>
      </c>
      <c r="I403" s="25" t="s">
        <v>890</v>
      </c>
      <c r="J403" s="71"/>
      <c r="K403" s="25"/>
      <c r="L403" s="25"/>
      <c r="M403" s="25"/>
      <c r="N403" s="71"/>
      <c r="O403" s="71"/>
      <c r="P403" s="71"/>
      <c r="Q403" s="25"/>
      <c r="R403" s="25"/>
      <c r="S403" s="25"/>
      <c r="T403" s="25"/>
      <c r="U403" s="25"/>
      <c r="V403" s="25"/>
      <c r="W403" s="25"/>
      <c r="X403" s="25"/>
      <c r="Y403" s="83"/>
      <c r="Z403" s="83"/>
      <c r="AA403" s="83"/>
      <c r="AB403" s="83"/>
      <c r="AC403" s="83"/>
      <c r="AD403" s="25"/>
      <c r="AE403" s="22"/>
      <c r="AF403" s="22"/>
      <c r="AG403" s="22"/>
      <c r="AH403" s="22"/>
      <c r="AI403" s="22"/>
      <c r="AJ403" s="35"/>
      <c r="AK403" s="35"/>
      <c r="AL403" s="35"/>
      <c r="AM403" s="35"/>
      <c r="AN403" s="35"/>
      <c r="AO403" s="48"/>
      <c r="AP403" s="27"/>
      <c r="AQ403" s="28">
        <v>1</v>
      </c>
      <c r="AR403" s="28"/>
      <c r="AS403" s="28" t="s">
        <v>751</v>
      </c>
      <c r="AT403" s="25"/>
      <c r="AU403" s="25"/>
      <c r="AV403" s="25"/>
      <c r="AW403" s="25"/>
      <c r="AX403" s="25"/>
      <c r="AY403" s="25"/>
      <c r="AZ403" s="25"/>
      <c r="BA403" s="25"/>
      <c r="BB403" s="25"/>
      <c r="BC403" s="25"/>
      <c r="BD403" s="25"/>
      <c r="BE403" s="25"/>
      <c r="BF403" s="25"/>
      <c r="BG403" s="25" t="s">
        <v>2000</v>
      </c>
      <c r="BH403" s="25" t="s">
        <v>2000</v>
      </c>
      <c r="BI403" s="75" t="s">
        <v>2000</v>
      </c>
      <c r="BJ403" s="75" t="s">
        <v>2000</v>
      </c>
      <c r="BK403" s="75" t="s">
        <v>2000</v>
      </c>
      <c r="BM403" s="52"/>
      <c r="BN403" s="52"/>
      <c r="BO403" s="52"/>
      <c r="BP403" s="52"/>
      <c r="BQ403" s="52"/>
      <c r="BR403" s="52"/>
    </row>
    <row r="404" spans="1:70" ht="15" customHeight="1" x14ac:dyDescent="0.25">
      <c r="A404" s="25">
        <v>323</v>
      </c>
      <c r="B404" s="21">
        <v>147</v>
      </c>
      <c r="C404" s="190" t="s">
        <v>23</v>
      </c>
      <c r="D404" s="200">
        <v>0</v>
      </c>
      <c r="E404" s="57" t="s">
        <v>660</v>
      </c>
      <c r="F404" s="57" t="s">
        <v>289</v>
      </c>
      <c r="G404" s="25"/>
      <c r="H404" s="104">
        <v>1</v>
      </c>
      <c r="I404" s="25">
        <v>1</v>
      </c>
      <c r="J404" s="25" t="s">
        <v>322</v>
      </c>
      <c r="K404" s="25">
        <v>1</v>
      </c>
      <c r="L404" s="25">
        <v>2</v>
      </c>
      <c r="M404" s="25">
        <v>11</v>
      </c>
      <c r="N404" s="25" t="s">
        <v>2947</v>
      </c>
      <c r="O404" s="25" t="s">
        <v>323</v>
      </c>
      <c r="P404" s="25" t="s">
        <v>19</v>
      </c>
      <c r="Q404" s="25" t="s">
        <v>324</v>
      </c>
      <c r="R404" s="25" t="s">
        <v>781</v>
      </c>
      <c r="S404" s="25">
        <v>2</v>
      </c>
      <c r="T404" s="25" t="s">
        <v>537</v>
      </c>
      <c r="U404" s="25" t="s">
        <v>10</v>
      </c>
      <c r="V404" s="25">
        <v>8</v>
      </c>
      <c r="W404" s="25"/>
      <c r="X404" s="25">
        <v>1</v>
      </c>
      <c r="Y404" s="25">
        <v>14851</v>
      </c>
      <c r="Z404" s="83">
        <v>1774</v>
      </c>
      <c r="AA404" s="83"/>
      <c r="AB404" s="83"/>
      <c r="AC404" s="83">
        <v>21078</v>
      </c>
      <c r="AD404" s="25" t="s">
        <v>545</v>
      </c>
      <c r="AE404" s="22">
        <f>(Y404*(106.875/AO404))/$AQ404</f>
        <v>16915.104351687391</v>
      </c>
      <c r="AF404" s="22">
        <f>(Z404*(106.875/AO404))/$AQ404</f>
        <v>2020.5639431616341</v>
      </c>
      <c r="AG404" s="22"/>
      <c r="AH404" s="22"/>
      <c r="AI404" s="22">
        <f>(AC404*(106.875/AO404))/$AQ404</f>
        <v>24007.579928952044</v>
      </c>
      <c r="AJ404" s="35">
        <f>AE404/$AS404</f>
        <v>16915.104351687391</v>
      </c>
      <c r="AK404" s="35">
        <f>AF404/$AS404</f>
        <v>2020.5639431616341</v>
      </c>
      <c r="AL404" s="35"/>
      <c r="AM404" s="35"/>
      <c r="AN404" s="35">
        <f>AI404/$AS404</f>
        <v>24007.579928952044</v>
      </c>
      <c r="AO404" s="24">
        <v>93.833333333333329</v>
      </c>
      <c r="AP404" s="27"/>
      <c r="AQ404" s="28">
        <v>1</v>
      </c>
      <c r="AR404" s="27">
        <v>2</v>
      </c>
      <c r="AS404" s="28">
        <v>1</v>
      </c>
      <c r="AT404" s="25">
        <v>6</v>
      </c>
      <c r="AU404" s="25" t="s">
        <v>666</v>
      </c>
      <c r="AV404" s="25" t="s">
        <v>667</v>
      </c>
      <c r="AW404" s="25"/>
      <c r="AX404" s="25" t="s">
        <v>326</v>
      </c>
      <c r="AY404" s="25" t="s">
        <v>663</v>
      </c>
      <c r="AZ404" s="25" t="s">
        <v>3</v>
      </c>
      <c r="BA404" s="25" t="s">
        <v>661</v>
      </c>
      <c r="BB404" s="25"/>
      <c r="BC404" s="25"/>
      <c r="BD404" s="25" t="s">
        <v>578</v>
      </c>
      <c r="BE404" s="25" t="s">
        <v>665</v>
      </c>
      <c r="BF404" s="25">
        <v>3</v>
      </c>
      <c r="BG404" s="62">
        <v>1</v>
      </c>
      <c r="BH404" s="25" t="s">
        <v>2000</v>
      </c>
      <c r="BI404" s="74">
        <v>0</v>
      </c>
      <c r="BJ404" s="75" t="s">
        <v>4000</v>
      </c>
      <c r="BK404" s="75" t="s">
        <v>4001</v>
      </c>
    </row>
    <row r="405" spans="1:70" ht="15" customHeight="1" x14ac:dyDescent="0.25">
      <c r="A405" s="25">
        <v>322</v>
      </c>
      <c r="B405" s="26"/>
      <c r="C405" s="190" t="s">
        <v>23</v>
      </c>
      <c r="D405" s="200">
        <v>0</v>
      </c>
      <c r="E405" s="57" t="s">
        <v>660</v>
      </c>
      <c r="F405" s="57" t="s">
        <v>289</v>
      </c>
      <c r="G405" s="25"/>
      <c r="H405" s="104">
        <v>1</v>
      </c>
      <c r="I405" s="25">
        <v>1</v>
      </c>
      <c r="J405" s="25" t="s">
        <v>322</v>
      </c>
      <c r="K405" s="25">
        <v>1</v>
      </c>
      <c r="L405" s="25">
        <v>2</v>
      </c>
      <c r="M405" s="25">
        <v>11</v>
      </c>
      <c r="N405" s="25" t="s">
        <v>2947</v>
      </c>
      <c r="O405" s="25" t="s">
        <v>323</v>
      </c>
      <c r="P405" s="25" t="s">
        <v>19</v>
      </c>
      <c r="Q405" s="25" t="s">
        <v>324</v>
      </c>
      <c r="R405" s="25" t="s">
        <v>781</v>
      </c>
      <c r="S405" s="25">
        <v>2</v>
      </c>
      <c r="T405" s="25" t="s">
        <v>537</v>
      </c>
      <c r="U405" s="25" t="s">
        <v>10</v>
      </c>
      <c r="V405" s="25">
        <v>8</v>
      </c>
      <c r="W405" s="25"/>
      <c r="X405" s="25">
        <v>2</v>
      </c>
      <c r="Y405" s="25"/>
      <c r="Z405" s="83">
        <v>12178</v>
      </c>
      <c r="AA405" s="83">
        <v>14594</v>
      </c>
      <c r="AB405" s="83"/>
      <c r="AC405" s="83">
        <v>16977</v>
      </c>
      <c r="AD405" s="25" t="s">
        <v>545</v>
      </c>
      <c r="AE405" s="22"/>
      <c r="AF405" s="22">
        <f>(Z405*(106.875/AO405))/$AQ405</f>
        <v>13870.590586145649</v>
      </c>
      <c r="AG405" s="22">
        <f t="shared" ref="AG405:AG418" si="22">(AA405*(106.875/AO405))/$AQ405</f>
        <v>16622.384547069272</v>
      </c>
      <c r="AH405" s="22"/>
      <c r="AI405" s="22">
        <f>(AC405*(106.875/AO405))/$AQ405</f>
        <v>19336.591918294849</v>
      </c>
      <c r="AJ405" s="35"/>
      <c r="AK405" s="35">
        <f>AF405/$AS405</f>
        <v>13870.590586145649</v>
      </c>
      <c r="AL405" s="35">
        <f>AG405/$AS405</f>
        <v>16622.384547069272</v>
      </c>
      <c r="AM405" s="35"/>
      <c r="AN405" s="35">
        <f>AI405/$AS405</f>
        <v>19336.591918294849</v>
      </c>
      <c r="AO405" s="24">
        <v>93.833333333333329</v>
      </c>
      <c r="AP405" s="27"/>
      <c r="AQ405" s="28">
        <v>1</v>
      </c>
      <c r="AR405" s="27">
        <v>2</v>
      </c>
      <c r="AS405" s="28">
        <v>1</v>
      </c>
      <c r="AT405" s="25">
        <v>3</v>
      </c>
      <c r="AU405" s="25" t="s">
        <v>662</v>
      </c>
      <c r="AV405" s="25" t="s">
        <v>664</v>
      </c>
      <c r="AW405" s="25"/>
      <c r="AX405" s="25" t="s">
        <v>326</v>
      </c>
      <c r="AY405" s="25" t="s">
        <v>663</v>
      </c>
      <c r="AZ405" s="25" t="s">
        <v>3</v>
      </c>
      <c r="BA405" s="25" t="s">
        <v>661</v>
      </c>
      <c r="BB405" s="25"/>
      <c r="BC405" s="25"/>
      <c r="BD405" s="25" t="s">
        <v>578</v>
      </c>
      <c r="BE405" s="25" t="s">
        <v>665</v>
      </c>
      <c r="BF405" s="25">
        <v>3</v>
      </c>
      <c r="BG405" s="62">
        <v>1</v>
      </c>
      <c r="BH405" s="25" t="s">
        <v>2000</v>
      </c>
      <c r="BI405" s="74">
        <v>0</v>
      </c>
      <c r="BJ405" s="75" t="s">
        <v>3998</v>
      </c>
      <c r="BK405" s="75" t="s">
        <v>3999</v>
      </c>
      <c r="BM405" s="238"/>
      <c r="BN405" s="238"/>
      <c r="BO405" s="238"/>
      <c r="BP405" s="238"/>
      <c r="BQ405" s="238"/>
      <c r="BR405" s="238"/>
    </row>
    <row r="406" spans="1:70" ht="15" customHeight="1" x14ac:dyDescent="0.25">
      <c r="A406" s="25">
        <v>324</v>
      </c>
      <c r="B406" s="21">
        <v>148</v>
      </c>
      <c r="C406" s="190" t="s">
        <v>351</v>
      </c>
      <c r="D406" s="200">
        <v>0</v>
      </c>
      <c r="E406" s="57" t="s">
        <v>1725</v>
      </c>
      <c r="F406" s="57" t="s">
        <v>289</v>
      </c>
      <c r="G406" s="25"/>
      <c r="H406" s="104">
        <v>1</v>
      </c>
      <c r="I406" s="25">
        <v>1</v>
      </c>
      <c r="J406" s="25"/>
      <c r="K406" s="25">
        <v>3</v>
      </c>
      <c r="L406" s="25">
        <v>3</v>
      </c>
      <c r="M406" s="25">
        <v>24</v>
      </c>
      <c r="N406" s="25" t="s">
        <v>2955</v>
      </c>
      <c r="O406" s="25" t="s">
        <v>536</v>
      </c>
      <c r="P406" s="25" t="s">
        <v>19</v>
      </c>
      <c r="Q406" s="25" t="s">
        <v>211</v>
      </c>
      <c r="R406" s="25"/>
      <c r="S406" s="25">
        <v>5</v>
      </c>
      <c r="T406" s="25" t="s">
        <v>18</v>
      </c>
      <c r="U406" s="25" t="s">
        <v>2</v>
      </c>
      <c r="V406" s="25">
        <v>8</v>
      </c>
      <c r="W406" s="25" t="s">
        <v>1037</v>
      </c>
      <c r="X406" s="25">
        <v>1</v>
      </c>
      <c r="Y406" s="25"/>
      <c r="Z406" s="83"/>
      <c r="AA406" s="83">
        <v>6.86</v>
      </c>
      <c r="AB406" s="83"/>
      <c r="AC406" s="83"/>
      <c r="AD406" s="25" t="s">
        <v>647</v>
      </c>
      <c r="AE406" s="22"/>
      <c r="AF406" s="22"/>
      <c r="AG406" s="22">
        <f t="shared" si="22"/>
        <v>8.0530434782608697</v>
      </c>
      <c r="AH406" s="22"/>
      <c r="AI406" s="22"/>
      <c r="AJ406" s="35"/>
      <c r="AK406" s="35"/>
      <c r="AL406" s="35">
        <f t="shared" ref="AL406:AL415" si="23">AG406</f>
        <v>8.0530434782608697</v>
      </c>
      <c r="AM406" s="35"/>
      <c r="AN406" s="35"/>
      <c r="AO406" s="24">
        <v>91.041666666666671</v>
      </c>
      <c r="AP406" s="27"/>
      <c r="AQ406" s="27">
        <v>1</v>
      </c>
      <c r="AR406" s="28">
        <v>3</v>
      </c>
      <c r="AS406" s="28" t="s">
        <v>751</v>
      </c>
      <c r="AT406" s="25">
        <v>10</v>
      </c>
      <c r="AU406" s="25" t="s">
        <v>539</v>
      </c>
      <c r="AV406" s="25"/>
      <c r="AW406" s="25">
        <v>2004</v>
      </c>
      <c r="AX406" s="25" t="s">
        <v>2</v>
      </c>
      <c r="AY406" s="25"/>
      <c r="AZ406" s="25"/>
      <c r="BA406" s="25"/>
      <c r="BB406" s="25"/>
      <c r="BC406" s="25">
        <v>305</v>
      </c>
      <c r="BD406" s="25" t="s">
        <v>1035</v>
      </c>
      <c r="BE406" s="25" t="s">
        <v>1727</v>
      </c>
      <c r="BF406" s="25">
        <v>3</v>
      </c>
      <c r="BG406" s="62">
        <v>3</v>
      </c>
      <c r="BH406" s="25" t="s">
        <v>2000</v>
      </c>
      <c r="BI406" s="74">
        <v>0</v>
      </c>
      <c r="BJ406" s="75" t="s">
        <v>4002</v>
      </c>
      <c r="BK406" s="75" t="s">
        <v>4003</v>
      </c>
      <c r="BM406" s="238"/>
      <c r="BN406" s="238"/>
      <c r="BO406" s="238"/>
      <c r="BP406" s="238"/>
      <c r="BQ406" s="238"/>
      <c r="BR406" s="238"/>
    </row>
    <row r="407" spans="1:70" ht="15" customHeight="1" x14ac:dyDescent="0.25">
      <c r="A407" s="25">
        <v>326</v>
      </c>
      <c r="B407" s="21">
        <v>149</v>
      </c>
      <c r="C407" s="190" t="s">
        <v>351</v>
      </c>
      <c r="D407" s="200">
        <v>0</v>
      </c>
      <c r="E407" s="57" t="s">
        <v>1725</v>
      </c>
      <c r="F407" s="57" t="s">
        <v>289</v>
      </c>
      <c r="G407" s="25"/>
      <c r="H407" s="104">
        <v>1</v>
      </c>
      <c r="I407" s="25">
        <v>1</v>
      </c>
      <c r="J407" s="25"/>
      <c r="K407" s="25">
        <v>3</v>
      </c>
      <c r="L407" s="25">
        <v>3</v>
      </c>
      <c r="M407" s="25">
        <v>16</v>
      </c>
      <c r="N407" s="25" t="s">
        <v>2955</v>
      </c>
      <c r="O407" s="25" t="s">
        <v>1038</v>
      </c>
      <c r="P407" s="25" t="s">
        <v>19</v>
      </c>
      <c r="Q407" s="25" t="s">
        <v>211</v>
      </c>
      <c r="R407" s="25"/>
      <c r="S407" s="25">
        <v>5</v>
      </c>
      <c r="T407" s="25" t="s">
        <v>18</v>
      </c>
      <c r="U407" s="25" t="s">
        <v>2</v>
      </c>
      <c r="V407" s="25">
        <v>8</v>
      </c>
      <c r="W407" s="25" t="s">
        <v>1037</v>
      </c>
      <c r="X407" s="25">
        <v>1</v>
      </c>
      <c r="Y407" s="25"/>
      <c r="Z407" s="83"/>
      <c r="AA407" s="83">
        <v>12.28</v>
      </c>
      <c r="AB407" s="83"/>
      <c r="AC407" s="83"/>
      <c r="AD407" s="25" t="s">
        <v>647</v>
      </c>
      <c r="AE407" s="22"/>
      <c r="AF407" s="22"/>
      <c r="AG407" s="22">
        <f t="shared" si="22"/>
        <v>14.415652173913042</v>
      </c>
      <c r="AH407" s="22"/>
      <c r="AI407" s="22"/>
      <c r="AJ407" s="35"/>
      <c r="AK407" s="35"/>
      <c r="AL407" s="35">
        <f t="shared" si="23"/>
        <v>14.415652173913042</v>
      </c>
      <c r="AM407" s="35"/>
      <c r="AN407" s="35"/>
      <c r="AO407" s="24">
        <v>91.041666666666671</v>
      </c>
      <c r="AP407" s="27"/>
      <c r="AQ407" s="27">
        <v>1</v>
      </c>
      <c r="AR407" s="28">
        <v>3</v>
      </c>
      <c r="AS407" s="28" t="s">
        <v>751</v>
      </c>
      <c r="AT407" s="25">
        <v>12</v>
      </c>
      <c r="AU407" s="25" t="s">
        <v>1726</v>
      </c>
      <c r="AV407" s="25"/>
      <c r="AW407" s="25">
        <v>2004</v>
      </c>
      <c r="AX407" s="25" t="s">
        <v>2</v>
      </c>
      <c r="AY407" s="25"/>
      <c r="AZ407" s="25"/>
      <c r="BA407" s="25"/>
      <c r="BB407" s="25"/>
      <c r="BC407" s="25">
        <v>622</v>
      </c>
      <c r="BD407" s="25" t="s">
        <v>1035</v>
      </c>
      <c r="BE407" s="25" t="s">
        <v>1727</v>
      </c>
      <c r="BF407" s="25">
        <v>3</v>
      </c>
      <c r="BG407" s="62">
        <v>3</v>
      </c>
      <c r="BH407" s="25" t="s">
        <v>2000</v>
      </c>
      <c r="BI407" s="74">
        <v>0</v>
      </c>
      <c r="BJ407" s="75" t="s">
        <v>4004</v>
      </c>
      <c r="BK407" s="75" t="s">
        <v>4005</v>
      </c>
      <c r="BM407" s="221"/>
      <c r="BN407" s="221"/>
      <c r="BO407" s="221"/>
      <c r="BP407" s="221"/>
      <c r="BQ407" s="221"/>
      <c r="BR407" s="221"/>
    </row>
    <row r="408" spans="1:70" ht="15" customHeight="1" x14ac:dyDescent="0.25">
      <c r="A408" s="25">
        <v>325</v>
      </c>
      <c r="B408" s="26"/>
      <c r="C408" s="190" t="s">
        <v>351</v>
      </c>
      <c r="D408" s="200">
        <v>0</v>
      </c>
      <c r="E408" s="57" t="s">
        <v>1725</v>
      </c>
      <c r="F408" s="57" t="s">
        <v>289</v>
      </c>
      <c r="G408" s="25"/>
      <c r="H408" s="104">
        <v>1</v>
      </c>
      <c r="I408" s="25">
        <v>1</v>
      </c>
      <c r="J408" s="25"/>
      <c r="K408" s="25">
        <v>3</v>
      </c>
      <c r="L408" s="25">
        <v>3</v>
      </c>
      <c r="M408" s="25">
        <v>24</v>
      </c>
      <c r="N408" s="25" t="s">
        <v>2955</v>
      </c>
      <c r="O408" s="25" t="s">
        <v>536</v>
      </c>
      <c r="P408" s="25" t="s">
        <v>19</v>
      </c>
      <c r="Q408" s="25" t="s">
        <v>215</v>
      </c>
      <c r="R408" s="25"/>
      <c r="S408" s="25">
        <v>5</v>
      </c>
      <c r="T408" s="25" t="s">
        <v>18</v>
      </c>
      <c r="U408" s="25" t="s">
        <v>2</v>
      </c>
      <c r="V408" s="25">
        <v>8</v>
      </c>
      <c r="W408" s="25" t="s">
        <v>1037</v>
      </c>
      <c r="X408" s="25">
        <v>1</v>
      </c>
      <c r="Y408" s="25"/>
      <c r="Z408" s="83"/>
      <c r="AA408" s="83">
        <v>6.95</v>
      </c>
      <c r="AB408" s="83"/>
      <c r="AC408" s="83"/>
      <c r="AD408" s="25" t="s">
        <v>647</v>
      </c>
      <c r="AE408" s="22"/>
      <c r="AF408" s="22"/>
      <c r="AG408" s="22">
        <f t="shared" si="22"/>
        <v>8.1586956521739129</v>
      </c>
      <c r="AH408" s="22"/>
      <c r="AI408" s="22"/>
      <c r="AJ408" s="35"/>
      <c r="AK408" s="35"/>
      <c r="AL408" s="35">
        <f t="shared" si="23"/>
        <v>8.1586956521739129</v>
      </c>
      <c r="AM408" s="35"/>
      <c r="AN408" s="35"/>
      <c r="AO408" s="24">
        <v>91.041666666666671</v>
      </c>
      <c r="AP408" s="27"/>
      <c r="AQ408" s="27">
        <v>1</v>
      </c>
      <c r="AR408" s="28">
        <v>3</v>
      </c>
      <c r="AS408" s="28" t="s">
        <v>751</v>
      </c>
      <c r="AT408" s="25">
        <v>10</v>
      </c>
      <c r="AU408" s="25" t="s">
        <v>539</v>
      </c>
      <c r="AV408" s="25"/>
      <c r="AW408" s="25">
        <v>2004</v>
      </c>
      <c r="AX408" s="25" t="s">
        <v>2</v>
      </c>
      <c r="AY408" s="25"/>
      <c r="AZ408" s="25"/>
      <c r="BA408" s="25"/>
      <c r="BB408" s="25"/>
      <c r="BC408" s="25">
        <v>327</v>
      </c>
      <c r="BD408" s="25" t="s">
        <v>1035</v>
      </c>
      <c r="BE408" s="25" t="s">
        <v>1727</v>
      </c>
      <c r="BF408" s="25">
        <v>3</v>
      </c>
      <c r="BG408" s="62">
        <v>3</v>
      </c>
      <c r="BH408" s="25" t="s">
        <v>2000</v>
      </c>
      <c r="BI408" s="74">
        <v>0</v>
      </c>
      <c r="BJ408" s="75" t="s">
        <v>4002</v>
      </c>
      <c r="BK408" s="75" t="s">
        <v>4003</v>
      </c>
      <c r="BM408" s="221"/>
      <c r="BN408" s="221"/>
      <c r="BO408" s="221"/>
      <c r="BP408" s="221"/>
      <c r="BQ408" s="221"/>
      <c r="BR408" s="221"/>
    </row>
    <row r="409" spans="1:70" ht="15" customHeight="1" x14ac:dyDescent="0.25">
      <c r="A409" s="25">
        <v>327</v>
      </c>
      <c r="B409" s="26"/>
      <c r="C409" s="190" t="s">
        <v>351</v>
      </c>
      <c r="D409" s="200">
        <v>0</v>
      </c>
      <c r="E409" s="57" t="s">
        <v>1725</v>
      </c>
      <c r="F409" s="57" t="s">
        <v>289</v>
      </c>
      <c r="G409" s="25"/>
      <c r="H409" s="104">
        <v>1</v>
      </c>
      <c r="I409" s="25">
        <v>1</v>
      </c>
      <c r="J409" s="25"/>
      <c r="K409" s="25">
        <v>3</v>
      </c>
      <c r="L409" s="25">
        <v>3</v>
      </c>
      <c r="M409" s="25">
        <v>24</v>
      </c>
      <c r="N409" s="25" t="s">
        <v>2955</v>
      </c>
      <c r="O409" s="25" t="s">
        <v>634</v>
      </c>
      <c r="P409" s="25" t="s">
        <v>19</v>
      </c>
      <c r="Q409" s="25" t="s">
        <v>211</v>
      </c>
      <c r="R409" s="25"/>
      <c r="S409" s="25">
        <v>5</v>
      </c>
      <c r="T409" s="25" t="s">
        <v>18</v>
      </c>
      <c r="U409" s="25" t="s">
        <v>2</v>
      </c>
      <c r="V409" s="25">
        <v>8</v>
      </c>
      <c r="W409" s="25" t="s">
        <v>1037</v>
      </c>
      <c r="X409" s="25">
        <v>1</v>
      </c>
      <c r="Y409" s="25"/>
      <c r="Z409" s="83"/>
      <c r="AA409" s="83">
        <v>9.8699999999999992</v>
      </c>
      <c r="AB409" s="83"/>
      <c r="AC409" s="83"/>
      <c r="AD409" s="25" t="s">
        <v>647</v>
      </c>
      <c r="AE409" s="22"/>
      <c r="AF409" s="22"/>
      <c r="AG409" s="22">
        <f t="shared" si="22"/>
        <v>11.586521739130433</v>
      </c>
      <c r="AH409" s="22"/>
      <c r="AI409" s="22"/>
      <c r="AJ409" s="35"/>
      <c r="AK409" s="35"/>
      <c r="AL409" s="35">
        <f t="shared" si="23"/>
        <v>11.586521739130433</v>
      </c>
      <c r="AM409" s="35"/>
      <c r="AN409" s="35"/>
      <c r="AO409" s="24">
        <v>91.041666666666671</v>
      </c>
      <c r="AP409" s="27"/>
      <c r="AQ409" s="27">
        <v>1</v>
      </c>
      <c r="AR409" s="28">
        <v>3</v>
      </c>
      <c r="AS409" s="28" t="s">
        <v>751</v>
      </c>
      <c r="AT409" s="25">
        <v>12</v>
      </c>
      <c r="AU409" s="25" t="s">
        <v>1726</v>
      </c>
      <c r="AV409" s="25"/>
      <c r="AW409" s="25">
        <v>2004</v>
      </c>
      <c r="AX409" s="25" t="s">
        <v>2</v>
      </c>
      <c r="AY409" s="25"/>
      <c r="AZ409" s="25"/>
      <c r="BA409" s="25"/>
      <c r="BB409" s="25"/>
      <c r="BC409" s="25">
        <v>622</v>
      </c>
      <c r="BD409" s="25" t="s">
        <v>1035</v>
      </c>
      <c r="BE409" s="25" t="s">
        <v>1727</v>
      </c>
      <c r="BF409" s="25">
        <v>3</v>
      </c>
      <c r="BG409" s="62">
        <v>3</v>
      </c>
      <c r="BH409" s="25" t="s">
        <v>2000</v>
      </c>
      <c r="BI409" s="74">
        <v>0</v>
      </c>
      <c r="BJ409" s="75" t="s">
        <v>4004</v>
      </c>
      <c r="BK409" s="75" t="s">
        <v>4005</v>
      </c>
      <c r="BM409" s="221"/>
      <c r="BN409" s="221"/>
      <c r="BO409" s="221"/>
      <c r="BP409" s="221"/>
      <c r="BQ409" s="221"/>
      <c r="BR409" s="221"/>
    </row>
    <row r="410" spans="1:70" ht="15" customHeight="1" x14ac:dyDescent="0.25">
      <c r="A410" s="25">
        <v>328</v>
      </c>
      <c r="B410" s="26"/>
      <c r="C410" s="190" t="s">
        <v>351</v>
      </c>
      <c r="D410" s="200">
        <v>0</v>
      </c>
      <c r="E410" s="57" t="s">
        <v>1725</v>
      </c>
      <c r="F410" s="57" t="s">
        <v>289</v>
      </c>
      <c r="G410" s="25"/>
      <c r="H410" s="104">
        <v>1</v>
      </c>
      <c r="I410" s="25">
        <v>1</v>
      </c>
      <c r="J410" s="25"/>
      <c r="K410" s="25">
        <v>3</v>
      </c>
      <c r="L410" s="25">
        <v>3</v>
      </c>
      <c r="M410" s="25">
        <v>26</v>
      </c>
      <c r="N410" s="25" t="s">
        <v>2955</v>
      </c>
      <c r="O410" s="25" t="s">
        <v>1039</v>
      </c>
      <c r="P410" s="25" t="s">
        <v>19</v>
      </c>
      <c r="Q410" s="25" t="s">
        <v>211</v>
      </c>
      <c r="R410" s="25"/>
      <c r="S410" s="25">
        <v>5</v>
      </c>
      <c r="T410" s="25" t="s">
        <v>18</v>
      </c>
      <c r="U410" s="25" t="s">
        <v>2</v>
      </c>
      <c r="V410" s="25">
        <v>8</v>
      </c>
      <c r="W410" s="25" t="s">
        <v>1037</v>
      </c>
      <c r="X410" s="25">
        <v>1</v>
      </c>
      <c r="Y410" s="25"/>
      <c r="Z410" s="83"/>
      <c r="AA410" s="83">
        <v>7.74</v>
      </c>
      <c r="AB410" s="83"/>
      <c r="AC410" s="83"/>
      <c r="AD410" s="25" t="s">
        <v>647</v>
      </c>
      <c r="AE410" s="22"/>
      <c r="AF410" s="22"/>
      <c r="AG410" s="22">
        <f t="shared" si="22"/>
        <v>9.0860869565217381</v>
      </c>
      <c r="AH410" s="22"/>
      <c r="AI410" s="22"/>
      <c r="AJ410" s="35"/>
      <c r="AK410" s="35"/>
      <c r="AL410" s="35">
        <f t="shared" si="23"/>
        <v>9.0860869565217381</v>
      </c>
      <c r="AM410" s="35"/>
      <c r="AN410" s="35"/>
      <c r="AO410" s="24">
        <v>91.041666666666671</v>
      </c>
      <c r="AP410" s="27"/>
      <c r="AQ410" s="27">
        <v>1</v>
      </c>
      <c r="AR410" s="28">
        <v>3</v>
      </c>
      <c r="AS410" s="28" t="s">
        <v>751</v>
      </c>
      <c r="AT410" s="25">
        <v>12</v>
      </c>
      <c r="AU410" s="25" t="s">
        <v>1726</v>
      </c>
      <c r="AV410" s="25"/>
      <c r="AW410" s="25">
        <v>2004</v>
      </c>
      <c r="AX410" s="25" t="s">
        <v>2</v>
      </c>
      <c r="AY410" s="25"/>
      <c r="AZ410" s="25"/>
      <c r="BA410" s="25"/>
      <c r="BB410" s="25"/>
      <c r="BC410" s="25">
        <v>622</v>
      </c>
      <c r="BD410" s="25" t="s">
        <v>1035</v>
      </c>
      <c r="BE410" s="25" t="s">
        <v>1727</v>
      </c>
      <c r="BF410" s="25">
        <v>3</v>
      </c>
      <c r="BG410" s="62">
        <v>3</v>
      </c>
      <c r="BH410" s="25" t="s">
        <v>2000</v>
      </c>
      <c r="BI410" s="74">
        <v>0</v>
      </c>
      <c r="BJ410" s="75" t="s">
        <v>4004</v>
      </c>
      <c r="BK410" s="75" t="s">
        <v>4005</v>
      </c>
      <c r="BM410" s="221"/>
      <c r="BN410" s="221"/>
      <c r="BO410" s="221"/>
      <c r="BP410" s="221"/>
      <c r="BQ410" s="221"/>
      <c r="BR410" s="221"/>
    </row>
    <row r="411" spans="1:70" ht="15" customHeight="1" x14ac:dyDescent="0.25">
      <c r="A411" s="25">
        <v>329</v>
      </c>
      <c r="B411" s="26"/>
      <c r="C411" s="190" t="s">
        <v>351</v>
      </c>
      <c r="D411" s="201">
        <v>0</v>
      </c>
      <c r="E411" s="57" t="s">
        <v>1725</v>
      </c>
      <c r="F411" s="57" t="s">
        <v>289</v>
      </c>
      <c r="G411" s="25"/>
      <c r="H411" s="104">
        <v>1</v>
      </c>
      <c r="I411" s="25">
        <v>1</v>
      </c>
      <c r="J411" s="25"/>
      <c r="K411" s="25">
        <v>3</v>
      </c>
      <c r="L411" s="25">
        <v>3</v>
      </c>
      <c r="M411" s="25">
        <v>24</v>
      </c>
      <c r="N411" s="25" t="s">
        <v>2977</v>
      </c>
      <c r="O411" s="25" t="s">
        <v>1040</v>
      </c>
      <c r="P411" s="25" t="s">
        <v>19</v>
      </c>
      <c r="Q411" s="25" t="s">
        <v>211</v>
      </c>
      <c r="R411" s="25"/>
      <c r="S411" s="25">
        <v>5</v>
      </c>
      <c r="T411" s="25" t="s">
        <v>18</v>
      </c>
      <c r="U411" s="25" t="s">
        <v>2</v>
      </c>
      <c r="V411" s="25">
        <v>8</v>
      </c>
      <c r="W411" s="25" t="s">
        <v>1037</v>
      </c>
      <c r="X411" s="25">
        <v>1</v>
      </c>
      <c r="Y411" s="25"/>
      <c r="Z411" s="83"/>
      <c r="AA411" s="83">
        <v>5.89</v>
      </c>
      <c r="AB411" s="83"/>
      <c r="AC411" s="83"/>
      <c r="AD411" s="25" t="s">
        <v>647</v>
      </c>
      <c r="AE411" s="22"/>
      <c r="AF411" s="22"/>
      <c r="AG411" s="22">
        <f t="shared" si="22"/>
        <v>6.9143478260869555</v>
      </c>
      <c r="AH411" s="22"/>
      <c r="AI411" s="22"/>
      <c r="AJ411" s="35"/>
      <c r="AK411" s="35"/>
      <c r="AL411" s="35">
        <f t="shared" si="23"/>
        <v>6.9143478260869555</v>
      </c>
      <c r="AM411" s="35"/>
      <c r="AN411" s="35"/>
      <c r="AO411" s="24">
        <v>91.041666666666671</v>
      </c>
      <c r="AP411" s="27"/>
      <c r="AQ411" s="27">
        <v>1</v>
      </c>
      <c r="AR411" s="28">
        <v>3</v>
      </c>
      <c r="AS411" s="28" t="s">
        <v>751</v>
      </c>
      <c r="AT411" s="25">
        <v>12</v>
      </c>
      <c r="AU411" s="25" t="s">
        <v>1726</v>
      </c>
      <c r="AV411" s="25"/>
      <c r="AW411" s="25">
        <v>2004</v>
      </c>
      <c r="AX411" s="25" t="s">
        <v>2</v>
      </c>
      <c r="AY411" s="25"/>
      <c r="AZ411" s="25"/>
      <c r="BA411" s="25"/>
      <c r="BB411" s="25"/>
      <c r="BC411" s="25">
        <v>622</v>
      </c>
      <c r="BD411" s="25" t="s">
        <v>1035</v>
      </c>
      <c r="BE411" s="25" t="s">
        <v>1727</v>
      </c>
      <c r="BF411" s="25">
        <v>3</v>
      </c>
      <c r="BG411" s="25" t="s">
        <v>2000</v>
      </c>
      <c r="BH411" s="25" t="s">
        <v>2000</v>
      </c>
      <c r="BI411" s="75" t="s">
        <v>2000</v>
      </c>
      <c r="BJ411" s="75" t="s">
        <v>2000</v>
      </c>
      <c r="BK411" s="75" t="s">
        <v>2000</v>
      </c>
      <c r="BM411" s="221"/>
      <c r="BN411" s="221"/>
      <c r="BO411" s="221"/>
      <c r="BP411" s="221"/>
      <c r="BQ411" s="221"/>
      <c r="BR411" s="221"/>
    </row>
    <row r="412" spans="1:70" ht="15" customHeight="1" x14ac:dyDescent="0.25">
      <c r="A412" s="25">
        <v>330</v>
      </c>
      <c r="B412" s="26"/>
      <c r="C412" s="190" t="s">
        <v>351</v>
      </c>
      <c r="D412" s="200">
        <v>0</v>
      </c>
      <c r="E412" s="57" t="s">
        <v>1725</v>
      </c>
      <c r="F412" s="57" t="s">
        <v>289</v>
      </c>
      <c r="G412" s="25"/>
      <c r="H412" s="104">
        <v>1</v>
      </c>
      <c r="I412" s="25">
        <v>1</v>
      </c>
      <c r="J412" s="25"/>
      <c r="K412" s="25">
        <v>3</v>
      </c>
      <c r="L412" s="25">
        <v>3</v>
      </c>
      <c r="M412" s="25">
        <v>16</v>
      </c>
      <c r="N412" s="92" t="s">
        <v>2955</v>
      </c>
      <c r="O412" s="25" t="s">
        <v>1038</v>
      </c>
      <c r="P412" s="25" t="s">
        <v>19</v>
      </c>
      <c r="Q412" s="25" t="s">
        <v>215</v>
      </c>
      <c r="R412" s="25"/>
      <c r="S412" s="25">
        <v>5</v>
      </c>
      <c r="T412" s="25" t="s">
        <v>18</v>
      </c>
      <c r="U412" s="25" t="s">
        <v>2</v>
      </c>
      <c r="V412" s="25">
        <v>8</v>
      </c>
      <c r="W412" s="25" t="s">
        <v>1037</v>
      </c>
      <c r="X412" s="25">
        <v>1</v>
      </c>
      <c r="Y412" s="25"/>
      <c r="Z412" s="83"/>
      <c r="AA412" s="83">
        <v>6.11</v>
      </c>
      <c r="AB412" s="83"/>
      <c r="AC412" s="83"/>
      <c r="AD412" s="25" t="s">
        <v>647</v>
      </c>
      <c r="AE412" s="22"/>
      <c r="AF412" s="22"/>
      <c r="AG412" s="22">
        <f t="shared" si="22"/>
        <v>7.1726086956521735</v>
      </c>
      <c r="AH412" s="22"/>
      <c r="AI412" s="22"/>
      <c r="AJ412" s="35"/>
      <c r="AK412" s="35"/>
      <c r="AL412" s="35">
        <f t="shared" si="23"/>
        <v>7.1726086956521735</v>
      </c>
      <c r="AM412" s="35"/>
      <c r="AN412" s="35"/>
      <c r="AO412" s="24">
        <v>91.041666666666671</v>
      </c>
      <c r="AP412" s="27"/>
      <c r="AQ412" s="27">
        <v>1</v>
      </c>
      <c r="AR412" s="28">
        <v>3</v>
      </c>
      <c r="AS412" s="28" t="s">
        <v>751</v>
      </c>
      <c r="AT412" s="25">
        <v>12</v>
      </c>
      <c r="AU412" s="25" t="s">
        <v>1726</v>
      </c>
      <c r="AV412" s="25"/>
      <c r="AW412" s="25">
        <v>2004</v>
      </c>
      <c r="AX412" s="25" t="s">
        <v>2</v>
      </c>
      <c r="AY412" s="25"/>
      <c r="AZ412" s="25"/>
      <c r="BA412" s="25"/>
      <c r="BB412" s="25"/>
      <c r="BC412" s="25">
        <v>622</v>
      </c>
      <c r="BD412" s="25" t="s">
        <v>1035</v>
      </c>
      <c r="BE412" s="25" t="s">
        <v>1727</v>
      </c>
      <c r="BF412" s="25">
        <v>3</v>
      </c>
      <c r="BG412" s="62">
        <v>3</v>
      </c>
      <c r="BH412" s="25" t="s">
        <v>2000</v>
      </c>
      <c r="BI412" s="74">
        <v>0</v>
      </c>
      <c r="BJ412" s="75" t="s">
        <v>4004</v>
      </c>
      <c r="BK412" s="75" t="s">
        <v>4005</v>
      </c>
      <c r="BM412" s="221"/>
      <c r="BN412" s="221"/>
      <c r="BO412" s="221"/>
      <c r="BP412" s="221"/>
      <c r="BQ412" s="221"/>
      <c r="BR412" s="221"/>
    </row>
    <row r="413" spans="1:70" ht="15" customHeight="1" x14ac:dyDescent="0.25">
      <c r="A413" s="25">
        <v>331</v>
      </c>
      <c r="B413" s="26"/>
      <c r="C413" s="190" t="s">
        <v>351</v>
      </c>
      <c r="D413" s="200">
        <v>0</v>
      </c>
      <c r="E413" s="57" t="s">
        <v>1725</v>
      </c>
      <c r="F413" s="57" t="s">
        <v>289</v>
      </c>
      <c r="G413" s="25"/>
      <c r="H413" s="104">
        <v>1</v>
      </c>
      <c r="I413" s="25">
        <v>1</v>
      </c>
      <c r="J413" s="25"/>
      <c r="K413" s="25">
        <v>3</v>
      </c>
      <c r="L413" s="25">
        <v>3</v>
      </c>
      <c r="M413" s="25">
        <v>24</v>
      </c>
      <c r="N413" s="25" t="s">
        <v>2955</v>
      </c>
      <c r="O413" s="25" t="s">
        <v>634</v>
      </c>
      <c r="P413" s="25" t="s">
        <v>19</v>
      </c>
      <c r="Q413" s="25" t="s">
        <v>215</v>
      </c>
      <c r="R413" s="25"/>
      <c r="S413" s="25">
        <v>5</v>
      </c>
      <c r="T413" s="25" t="s">
        <v>18</v>
      </c>
      <c r="U413" s="25" t="s">
        <v>2</v>
      </c>
      <c r="V413" s="25">
        <v>8</v>
      </c>
      <c r="W413" s="25" t="s">
        <v>1037</v>
      </c>
      <c r="X413" s="25">
        <v>1</v>
      </c>
      <c r="Y413" s="25"/>
      <c r="Z413" s="83"/>
      <c r="AA413" s="83">
        <v>9.77</v>
      </c>
      <c r="AB413" s="83"/>
      <c r="AC413" s="83"/>
      <c r="AD413" s="25" t="s">
        <v>647</v>
      </c>
      <c r="AE413" s="22"/>
      <c r="AF413" s="22"/>
      <c r="AG413" s="22">
        <f t="shared" si="22"/>
        <v>11.469130434782606</v>
      </c>
      <c r="AH413" s="22"/>
      <c r="AI413" s="22"/>
      <c r="AJ413" s="35"/>
      <c r="AK413" s="35"/>
      <c r="AL413" s="35">
        <f t="shared" si="23"/>
        <v>11.469130434782606</v>
      </c>
      <c r="AM413" s="35"/>
      <c r="AN413" s="35"/>
      <c r="AO413" s="24">
        <v>91.041666666666671</v>
      </c>
      <c r="AP413" s="27"/>
      <c r="AQ413" s="27">
        <v>1</v>
      </c>
      <c r="AR413" s="28">
        <v>3</v>
      </c>
      <c r="AS413" s="28" t="s">
        <v>751</v>
      </c>
      <c r="AT413" s="25">
        <v>12</v>
      </c>
      <c r="AU413" s="25" t="s">
        <v>1726</v>
      </c>
      <c r="AV413" s="25"/>
      <c r="AW413" s="25">
        <v>2004</v>
      </c>
      <c r="AX413" s="25" t="s">
        <v>2</v>
      </c>
      <c r="AY413" s="25"/>
      <c r="AZ413" s="25"/>
      <c r="BA413" s="25"/>
      <c r="BB413" s="25"/>
      <c r="BC413" s="25">
        <v>622</v>
      </c>
      <c r="BD413" s="25" t="s">
        <v>1035</v>
      </c>
      <c r="BE413" s="25" t="s">
        <v>1727</v>
      </c>
      <c r="BF413" s="25">
        <v>3</v>
      </c>
      <c r="BG413" s="62">
        <v>3</v>
      </c>
      <c r="BH413" s="25" t="s">
        <v>2000</v>
      </c>
      <c r="BI413" s="74">
        <v>0</v>
      </c>
      <c r="BJ413" s="75" t="s">
        <v>4004</v>
      </c>
      <c r="BK413" s="75" t="s">
        <v>4005</v>
      </c>
      <c r="BM413" s="221"/>
      <c r="BN413" s="221"/>
      <c r="BO413" s="221"/>
      <c r="BP413" s="221"/>
      <c r="BQ413" s="221"/>
      <c r="BR413" s="221"/>
    </row>
    <row r="414" spans="1:70" ht="15" customHeight="1" x14ac:dyDescent="0.25">
      <c r="A414" s="25">
        <v>332</v>
      </c>
      <c r="B414" s="26"/>
      <c r="C414" s="190" t="s">
        <v>351</v>
      </c>
      <c r="D414" s="200">
        <v>0</v>
      </c>
      <c r="E414" s="57" t="s">
        <v>1725</v>
      </c>
      <c r="F414" s="57" t="s">
        <v>289</v>
      </c>
      <c r="G414" s="25"/>
      <c r="H414" s="104">
        <v>1</v>
      </c>
      <c r="I414" s="25">
        <v>1</v>
      </c>
      <c r="J414" s="25"/>
      <c r="K414" s="25">
        <v>3</v>
      </c>
      <c r="L414" s="25">
        <v>3</v>
      </c>
      <c r="M414" s="25">
        <v>26</v>
      </c>
      <c r="N414" s="25" t="s">
        <v>2955</v>
      </c>
      <c r="O414" s="25" t="s">
        <v>1039</v>
      </c>
      <c r="P414" s="25" t="s">
        <v>19</v>
      </c>
      <c r="Q414" s="25" t="s">
        <v>215</v>
      </c>
      <c r="R414" s="25"/>
      <c r="S414" s="25">
        <v>5</v>
      </c>
      <c r="T414" s="25" t="s">
        <v>18</v>
      </c>
      <c r="U414" s="25" t="s">
        <v>2</v>
      </c>
      <c r="V414" s="25">
        <v>8</v>
      </c>
      <c r="W414" s="25" t="s">
        <v>1037</v>
      </c>
      <c r="X414" s="25">
        <v>1</v>
      </c>
      <c r="Y414" s="25"/>
      <c r="Z414" s="83"/>
      <c r="AA414" s="83">
        <v>1.43</v>
      </c>
      <c r="AB414" s="83"/>
      <c r="AC414" s="83"/>
      <c r="AD414" s="25" t="s">
        <v>647</v>
      </c>
      <c r="AE414" s="22"/>
      <c r="AF414" s="22"/>
      <c r="AG414" s="22">
        <f t="shared" si="22"/>
        <v>1.6786956521739127</v>
      </c>
      <c r="AH414" s="22"/>
      <c r="AI414" s="22"/>
      <c r="AJ414" s="35"/>
      <c r="AK414" s="35"/>
      <c r="AL414" s="35">
        <f t="shared" si="23"/>
        <v>1.6786956521739127</v>
      </c>
      <c r="AM414" s="35"/>
      <c r="AN414" s="35"/>
      <c r="AO414" s="24">
        <v>91.041666666666671</v>
      </c>
      <c r="AP414" s="27"/>
      <c r="AQ414" s="27">
        <v>1</v>
      </c>
      <c r="AR414" s="28">
        <v>3</v>
      </c>
      <c r="AS414" s="28" t="s">
        <v>751</v>
      </c>
      <c r="AT414" s="25">
        <v>12</v>
      </c>
      <c r="AU414" s="25" t="s">
        <v>1726</v>
      </c>
      <c r="AV414" s="25"/>
      <c r="AW414" s="25">
        <v>2004</v>
      </c>
      <c r="AX414" s="25" t="s">
        <v>2</v>
      </c>
      <c r="AY414" s="25"/>
      <c r="AZ414" s="25"/>
      <c r="BA414" s="25"/>
      <c r="BB414" s="25"/>
      <c r="BC414" s="25">
        <v>622</v>
      </c>
      <c r="BD414" s="25" t="s">
        <v>1035</v>
      </c>
      <c r="BE414" s="25" t="s">
        <v>1727</v>
      </c>
      <c r="BF414" s="25">
        <v>3</v>
      </c>
      <c r="BG414" s="62">
        <v>3</v>
      </c>
      <c r="BH414" s="25" t="s">
        <v>2000</v>
      </c>
      <c r="BI414" s="74">
        <v>0</v>
      </c>
      <c r="BJ414" s="75" t="s">
        <v>4004</v>
      </c>
      <c r="BK414" s="75" t="s">
        <v>4005</v>
      </c>
      <c r="BM414" s="221"/>
      <c r="BN414" s="221"/>
      <c r="BO414" s="221"/>
      <c r="BP414" s="221"/>
      <c r="BQ414" s="221"/>
      <c r="BR414" s="221"/>
    </row>
    <row r="415" spans="1:70" ht="15" customHeight="1" x14ac:dyDescent="0.25">
      <c r="A415" s="25">
        <v>333</v>
      </c>
      <c r="B415" s="26"/>
      <c r="C415" s="190" t="s">
        <v>351</v>
      </c>
      <c r="D415" s="200">
        <v>0</v>
      </c>
      <c r="E415" s="57" t="s">
        <v>1725</v>
      </c>
      <c r="F415" s="57" t="s">
        <v>289</v>
      </c>
      <c r="G415" s="25"/>
      <c r="H415" s="104">
        <v>1</v>
      </c>
      <c r="I415" s="25">
        <v>1</v>
      </c>
      <c r="J415" s="25"/>
      <c r="K415" s="25">
        <v>3</v>
      </c>
      <c r="L415" s="25">
        <v>3</v>
      </c>
      <c r="M415" s="25">
        <v>24</v>
      </c>
      <c r="N415" s="25" t="s">
        <v>2977</v>
      </c>
      <c r="O415" s="25" t="s">
        <v>1040</v>
      </c>
      <c r="P415" s="25" t="s">
        <v>19</v>
      </c>
      <c r="Q415" s="25" t="s">
        <v>215</v>
      </c>
      <c r="R415" s="25"/>
      <c r="S415" s="25">
        <v>5</v>
      </c>
      <c r="T415" s="25" t="s">
        <v>18</v>
      </c>
      <c r="U415" s="25" t="s">
        <v>2</v>
      </c>
      <c r="V415" s="25">
        <v>8</v>
      </c>
      <c r="W415" s="25" t="s">
        <v>1037</v>
      </c>
      <c r="X415" s="25">
        <v>1</v>
      </c>
      <c r="Y415" s="25"/>
      <c r="Z415" s="83"/>
      <c r="AA415" s="83">
        <v>5.78</v>
      </c>
      <c r="AB415" s="83"/>
      <c r="AC415" s="83"/>
      <c r="AD415" s="25" t="s">
        <v>647</v>
      </c>
      <c r="AE415" s="22"/>
      <c r="AF415" s="22"/>
      <c r="AG415" s="22">
        <f t="shared" si="22"/>
        <v>6.7852173913043474</v>
      </c>
      <c r="AH415" s="22"/>
      <c r="AI415" s="22"/>
      <c r="AJ415" s="35"/>
      <c r="AK415" s="35"/>
      <c r="AL415" s="35">
        <f t="shared" si="23"/>
        <v>6.7852173913043474</v>
      </c>
      <c r="AM415" s="35"/>
      <c r="AN415" s="35"/>
      <c r="AO415" s="24">
        <v>91.041666666666671</v>
      </c>
      <c r="AP415" s="27"/>
      <c r="AQ415" s="27">
        <v>1</v>
      </c>
      <c r="AR415" s="28">
        <v>3</v>
      </c>
      <c r="AS415" s="28" t="s">
        <v>751</v>
      </c>
      <c r="AT415" s="25">
        <v>12</v>
      </c>
      <c r="AU415" s="25" t="s">
        <v>1726</v>
      </c>
      <c r="AV415" s="25"/>
      <c r="AW415" s="25">
        <v>2004</v>
      </c>
      <c r="AX415" s="25" t="s">
        <v>2</v>
      </c>
      <c r="AY415" s="25"/>
      <c r="AZ415" s="25"/>
      <c r="BA415" s="25"/>
      <c r="BB415" s="25"/>
      <c r="BC415" s="25">
        <v>622</v>
      </c>
      <c r="BD415" s="25" t="s">
        <v>1035</v>
      </c>
      <c r="BE415" s="25" t="s">
        <v>1727</v>
      </c>
      <c r="BF415" s="25">
        <v>3</v>
      </c>
      <c r="BG415" s="62">
        <v>3</v>
      </c>
      <c r="BH415" s="25" t="s">
        <v>2000</v>
      </c>
      <c r="BI415" s="74">
        <v>0</v>
      </c>
      <c r="BJ415" s="75" t="s">
        <v>4006</v>
      </c>
      <c r="BK415" s="75" t="s">
        <v>4007</v>
      </c>
      <c r="BM415" s="221"/>
      <c r="BN415" s="221"/>
      <c r="BO415" s="221"/>
      <c r="BP415" s="221"/>
      <c r="BQ415" s="221"/>
      <c r="BR415" s="221"/>
    </row>
    <row r="416" spans="1:70" ht="15" customHeight="1" x14ac:dyDescent="0.25">
      <c r="A416" s="25">
        <v>603</v>
      </c>
      <c r="B416" s="21">
        <v>240</v>
      </c>
      <c r="C416" s="190"/>
      <c r="D416" s="201">
        <v>1</v>
      </c>
      <c r="E416" s="57" t="s">
        <v>3548</v>
      </c>
      <c r="F416" s="57" t="s">
        <v>289</v>
      </c>
      <c r="G416" s="25"/>
      <c r="H416" s="104">
        <v>1</v>
      </c>
      <c r="I416" s="25">
        <v>1</v>
      </c>
      <c r="J416" s="25" t="s">
        <v>3604</v>
      </c>
      <c r="K416" s="25">
        <v>1</v>
      </c>
      <c r="L416" s="25">
        <v>2</v>
      </c>
      <c r="M416" s="25">
        <v>11</v>
      </c>
      <c r="N416" s="25" t="s">
        <v>2980</v>
      </c>
      <c r="O416" s="25" t="s">
        <v>927</v>
      </c>
      <c r="P416" s="25" t="s">
        <v>19</v>
      </c>
      <c r="Q416" s="25" t="s">
        <v>920</v>
      </c>
      <c r="R416" s="25"/>
      <c r="S416" s="25">
        <v>5</v>
      </c>
      <c r="T416" s="25" t="s">
        <v>18</v>
      </c>
      <c r="U416" s="25" t="s">
        <v>2</v>
      </c>
      <c r="V416" s="25">
        <v>6</v>
      </c>
      <c r="W416" s="25" t="s">
        <v>921</v>
      </c>
      <c r="X416" s="25">
        <v>1</v>
      </c>
      <c r="Y416" s="25"/>
      <c r="Z416" s="83"/>
      <c r="AA416" s="83">
        <v>192.7</v>
      </c>
      <c r="AB416" s="83"/>
      <c r="AC416" s="83"/>
      <c r="AD416" s="25" t="s">
        <v>628</v>
      </c>
      <c r="AE416" s="22"/>
      <c r="AF416" s="22"/>
      <c r="AG416" s="22">
        <f t="shared" si="22"/>
        <v>193.13672241325409</v>
      </c>
      <c r="AH416" s="22"/>
      <c r="AI416" s="22"/>
      <c r="AJ416" s="35"/>
      <c r="AK416" s="35"/>
      <c r="AL416" s="35">
        <f>AG416/1.99</f>
        <v>97.053629353394015</v>
      </c>
      <c r="AM416" s="35"/>
      <c r="AN416" s="35"/>
      <c r="AO416" s="24">
        <v>106.63333333333334</v>
      </c>
      <c r="AP416" s="24"/>
      <c r="AQ416" s="24">
        <v>1</v>
      </c>
      <c r="AR416" s="28">
        <v>3</v>
      </c>
      <c r="AS416" s="24" t="s">
        <v>751</v>
      </c>
      <c r="AT416" s="25">
        <v>12</v>
      </c>
      <c r="AU416" s="25" t="s">
        <v>922</v>
      </c>
      <c r="AV416" s="25" t="s">
        <v>923</v>
      </c>
      <c r="AW416" s="25">
        <v>2014</v>
      </c>
      <c r="AX416" s="25" t="s">
        <v>2</v>
      </c>
      <c r="AY416" s="25"/>
      <c r="AZ416" s="25"/>
      <c r="BA416" s="25" t="s">
        <v>930</v>
      </c>
      <c r="BB416" s="25"/>
      <c r="BC416" s="25">
        <v>125</v>
      </c>
      <c r="BD416" s="25" t="s">
        <v>911</v>
      </c>
      <c r="BE416" s="25" t="s">
        <v>925</v>
      </c>
      <c r="BF416" s="25">
        <v>3</v>
      </c>
      <c r="BG416" s="62">
        <v>3</v>
      </c>
      <c r="BH416" s="25" t="s">
        <v>2000</v>
      </c>
      <c r="BI416" s="75" t="s">
        <v>4066</v>
      </c>
      <c r="BJ416" s="75" t="s">
        <v>4067</v>
      </c>
      <c r="BK416" s="75" t="s">
        <v>4068</v>
      </c>
      <c r="BM416" s="221"/>
      <c r="BN416" s="221"/>
      <c r="BO416" s="221"/>
      <c r="BP416" s="221"/>
      <c r="BQ416" s="221"/>
      <c r="BR416" s="221"/>
    </row>
    <row r="417" spans="1:70" ht="15" customHeight="1" x14ac:dyDescent="0.25">
      <c r="A417" s="25">
        <v>601</v>
      </c>
      <c r="B417" s="26"/>
      <c r="C417" s="190"/>
      <c r="D417" s="200">
        <v>0</v>
      </c>
      <c r="E417" s="57" t="s">
        <v>3548</v>
      </c>
      <c r="F417" s="57" t="s">
        <v>289</v>
      </c>
      <c r="G417" s="25"/>
      <c r="H417" s="104">
        <v>1</v>
      </c>
      <c r="I417" s="25">
        <v>1</v>
      </c>
      <c r="J417" s="25" t="s">
        <v>3604</v>
      </c>
      <c r="K417" s="25">
        <v>1</v>
      </c>
      <c r="L417" s="25">
        <v>2</v>
      </c>
      <c r="M417" s="25">
        <v>8</v>
      </c>
      <c r="N417" s="25" t="s">
        <v>2981</v>
      </c>
      <c r="O417" s="25" t="s">
        <v>912</v>
      </c>
      <c r="P417" s="25" t="s">
        <v>19</v>
      </c>
      <c r="Q417" s="25" t="s">
        <v>920</v>
      </c>
      <c r="R417" s="25"/>
      <c r="S417" s="25">
        <v>5</v>
      </c>
      <c r="T417" s="25" t="s">
        <v>18</v>
      </c>
      <c r="U417" s="25" t="s">
        <v>2</v>
      </c>
      <c r="V417" s="25">
        <v>6</v>
      </c>
      <c r="W417" s="25" t="s">
        <v>921</v>
      </c>
      <c r="X417" s="25">
        <v>1</v>
      </c>
      <c r="Y417" s="25"/>
      <c r="Z417" s="83"/>
      <c r="AA417" s="83">
        <v>0.03</v>
      </c>
      <c r="AB417" s="83"/>
      <c r="AC417" s="83"/>
      <c r="AD417" s="25" t="s">
        <v>628</v>
      </c>
      <c r="AE417" s="22"/>
      <c r="AF417" s="22"/>
      <c r="AG417" s="22">
        <f t="shared" si="22"/>
        <v>3.0067989996874017E-2</v>
      </c>
      <c r="AH417" s="22"/>
      <c r="AI417" s="22"/>
      <c r="AJ417" s="35"/>
      <c r="AK417" s="35"/>
      <c r="AL417" s="35">
        <f>AG417/1.99</f>
        <v>1.5109542711996994E-2</v>
      </c>
      <c r="AM417" s="35"/>
      <c r="AN417" s="35"/>
      <c r="AO417" s="24">
        <v>106.63333333333334</v>
      </c>
      <c r="AP417" s="24"/>
      <c r="AQ417" s="24">
        <v>1</v>
      </c>
      <c r="AR417" s="28">
        <v>3</v>
      </c>
      <c r="AS417" s="24" t="s">
        <v>751</v>
      </c>
      <c r="AT417" s="25">
        <v>12</v>
      </c>
      <c r="AU417" s="25" t="s">
        <v>922</v>
      </c>
      <c r="AV417" s="25" t="s">
        <v>923</v>
      </c>
      <c r="AW417" s="25">
        <v>2014</v>
      </c>
      <c r="AX417" s="25" t="s">
        <v>2</v>
      </c>
      <c r="AY417" s="25"/>
      <c r="AZ417" s="25"/>
      <c r="BA417" s="25" t="s">
        <v>928</v>
      </c>
      <c r="BB417" s="25"/>
      <c r="BC417" s="25">
        <v>125</v>
      </c>
      <c r="BD417" s="25" t="s">
        <v>911</v>
      </c>
      <c r="BE417" s="25" t="s">
        <v>925</v>
      </c>
      <c r="BF417" s="25">
        <v>3</v>
      </c>
      <c r="BG417" s="62">
        <v>3</v>
      </c>
      <c r="BH417" s="25" t="s">
        <v>2000</v>
      </c>
      <c r="BI417" s="74">
        <v>0</v>
      </c>
      <c r="BJ417" s="75" t="s">
        <v>4064</v>
      </c>
      <c r="BK417" s="75" t="s">
        <v>4065</v>
      </c>
      <c r="BM417" s="221"/>
      <c r="BN417" s="221"/>
      <c r="BO417" s="221"/>
      <c r="BP417" s="221"/>
      <c r="BQ417" s="221"/>
      <c r="BR417" s="221"/>
    </row>
    <row r="418" spans="1:70" ht="15" customHeight="1" x14ac:dyDescent="0.25">
      <c r="A418" s="25">
        <v>602</v>
      </c>
      <c r="B418" s="26"/>
      <c r="C418" s="190"/>
      <c r="D418" s="200">
        <v>0</v>
      </c>
      <c r="E418" s="57" t="s">
        <v>3548</v>
      </c>
      <c r="F418" s="57" t="s">
        <v>289</v>
      </c>
      <c r="G418" s="25"/>
      <c r="H418" s="104">
        <v>1</v>
      </c>
      <c r="I418" s="25">
        <v>1</v>
      </c>
      <c r="J418" s="25" t="s">
        <v>3604</v>
      </c>
      <c r="K418" s="25">
        <v>1</v>
      </c>
      <c r="L418" s="25">
        <v>2</v>
      </c>
      <c r="M418" s="25">
        <v>18</v>
      </c>
      <c r="N418" s="25" t="s">
        <v>2977</v>
      </c>
      <c r="O418" s="25" t="s">
        <v>926</v>
      </c>
      <c r="P418" s="25" t="s">
        <v>19</v>
      </c>
      <c r="Q418" s="25" t="s">
        <v>920</v>
      </c>
      <c r="R418" s="25"/>
      <c r="S418" s="25">
        <v>5</v>
      </c>
      <c r="T418" s="25" t="s">
        <v>18</v>
      </c>
      <c r="U418" s="25" t="s">
        <v>2</v>
      </c>
      <c r="V418" s="25">
        <v>6</v>
      </c>
      <c r="W418" s="25" t="s">
        <v>921</v>
      </c>
      <c r="X418" s="25">
        <v>1</v>
      </c>
      <c r="Y418" s="25"/>
      <c r="Z418" s="83"/>
      <c r="AA418" s="83">
        <v>8.7899999999999991</v>
      </c>
      <c r="AB418" s="83"/>
      <c r="AC418" s="83"/>
      <c r="AD418" s="25" t="s">
        <v>628</v>
      </c>
      <c r="AE418" s="22"/>
      <c r="AF418" s="22"/>
      <c r="AG418" s="22">
        <f t="shared" si="22"/>
        <v>8.809921069084087</v>
      </c>
      <c r="AH418" s="22"/>
      <c r="AI418" s="22"/>
      <c r="AJ418" s="35"/>
      <c r="AK418" s="35"/>
      <c r="AL418" s="35">
        <f>AG418/1.99</f>
        <v>4.4270960146151195</v>
      </c>
      <c r="AM418" s="35"/>
      <c r="AN418" s="35"/>
      <c r="AO418" s="24">
        <v>106.63333333333334</v>
      </c>
      <c r="AP418" s="24"/>
      <c r="AQ418" s="24">
        <v>1</v>
      </c>
      <c r="AR418" s="28">
        <v>3</v>
      </c>
      <c r="AS418" s="24" t="s">
        <v>751</v>
      </c>
      <c r="AT418" s="25">
        <v>12</v>
      </c>
      <c r="AU418" s="25" t="s">
        <v>922</v>
      </c>
      <c r="AV418" s="25" t="s">
        <v>923</v>
      </c>
      <c r="AW418" s="25">
        <v>2014</v>
      </c>
      <c r="AX418" s="25" t="s">
        <v>2</v>
      </c>
      <c r="AY418" s="25"/>
      <c r="AZ418" s="25"/>
      <c r="BA418" s="25" t="s">
        <v>929</v>
      </c>
      <c r="BB418" s="25"/>
      <c r="BC418" s="25">
        <v>125</v>
      </c>
      <c r="BD418" s="25" t="s">
        <v>911</v>
      </c>
      <c r="BE418" s="25" t="s">
        <v>925</v>
      </c>
      <c r="BF418" s="25">
        <v>3</v>
      </c>
      <c r="BG418" s="62">
        <v>3</v>
      </c>
      <c r="BH418" s="25" t="s">
        <v>2000</v>
      </c>
      <c r="BI418" s="74">
        <v>0</v>
      </c>
      <c r="BJ418" s="75" t="s">
        <v>2000</v>
      </c>
      <c r="BK418" s="75" t="s">
        <v>1002</v>
      </c>
      <c r="BM418" s="221"/>
      <c r="BN418" s="221"/>
      <c r="BO418" s="221"/>
      <c r="BP418" s="221"/>
      <c r="BQ418" s="221"/>
      <c r="BR418" s="221"/>
    </row>
    <row r="419" spans="1:70" ht="15" customHeight="1" x14ac:dyDescent="0.25">
      <c r="A419" s="25">
        <v>780</v>
      </c>
      <c r="B419" s="26"/>
      <c r="C419" s="190"/>
      <c r="D419" s="200">
        <v>0</v>
      </c>
      <c r="E419" s="57" t="s">
        <v>3548</v>
      </c>
      <c r="F419" s="57" t="s">
        <v>289</v>
      </c>
      <c r="G419" s="25"/>
      <c r="H419" s="104">
        <v>1</v>
      </c>
      <c r="I419" s="25">
        <v>1</v>
      </c>
      <c r="J419" s="25" t="s">
        <v>3604</v>
      </c>
      <c r="K419" s="25">
        <v>1</v>
      </c>
      <c r="L419" s="25">
        <v>2</v>
      </c>
      <c r="M419" s="25">
        <v>8</v>
      </c>
      <c r="N419" s="25" t="s">
        <v>2981</v>
      </c>
      <c r="O419" s="25" t="s">
        <v>912</v>
      </c>
      <c r="P419" s="25" t="s">
        <v>19</v>
      </c>
      <c r="Q419" s="25" t="s">
        <v>920</v>
      </c>
      <c r="R419" s="25" t="s">
        <v>4112</v>
      </c>
      <c r="S419" s="25">
        <v>5</v>
      </c>
      <c r="T419" s="25" t="s">
        <v>18</v>
      </c>
      <c r="U419" s="25" t="s">
        <v>2</v>
      </c>
      <c r="V419" s="25">
        <v>6</v>
      </c>
      <c r="W419" s="25" t="s">
        <v>921</v>
      </c>
      <c r="X419" s="25">
        <v>1</v>
      </c>
      <c r="Y419" s="83">
        <v>0.01</v>
      </c>
      <c r="Z419" s="83"/>
      <c r="AA419" s="83"/>
      <c r="AB419" s="83"/>
      <c r="AC419" s="83"/>
      <c r="AD419" s="25" t="s">
        <v>702</v>
      </c>
      <c r="AE419" s="22">
        <f>(Y419*(106.875/AO419))/$AQ419</f>
        <v>1.002266333229134E-2</v>
      </c>
      <c r="AF419" s="22"/>
      <c r="AG419" s="22"/>
      <c r="AH419" s="22"/>
      <c r="AI419" s="22"/>
      <c r="AJ419" s="35">
        <f>AE419/1.99</f>
        <v>5.0365142373323315E-3</v>
      </c>
      <c r="AK419" s="35"/>
      <c r="AL419" s="35"/>
      <c r="AM419" s="35"/>
      <c r="AN419" s="35"/>
      <c r="AO419" s="24">
        <v>106.63333333333334</v>
      </c>
      <c r="AP419" s="24"/>
      <c r="AQ419" s="24">
        <v>1</v>
      </c>
      <c r="AR419" s="28">
        <v>3</v>
      </c>
      <c r="AS419" s="24" t="s">
        <v>751</v>
      </c>
      <c r="AT419" s="25">
        <v>12</v>
      </c>
      <c r="AU419" s="25" t="s">
        <v>922</v>
      </c>
      <c r="AV419" s="25" t="s">
        <v>3858</v>
      </c>
      <c r="AW419" s="25">
        <v>2014</v>
      </c>
      <c r="AX419" s="25" t="s">
        <v>2</v>
      </c>
      <c r="AY419" s="25"/>
      <c r="AZ419" s="25"/>
      <c r="BA419" s="25" t="s">
        <v>928</v>
      </c>
      <c r="BB419" s="25"/>
      <c r="BC419" s="25">
        <v>125</v>
      </c>
      <c r="BD419" s="25" t="s">
        <v>911</v>
      </c>
      <c r="BE419" s="25" t="s">
        <v>3859</v>
      </c>
      <c r="BF419" s="25">
        <v>3</v>
      </c>
      <c r="BG419" s="62">
        <v>3</v>
      </c>
      <c r="BH419" s="25" t="s">
        <v>2000</v>
      </c>
      <c r="BI419" s="74">
        <v>0</v>
      </c>
      <c r="BJ419" s="75" t="s">
        <v>4099</v>
      </c>
      <c r="BK419" s="75" t="s">
        <v>4065</v>
      </c>
    </row>
    <row r="420" spans="1:70" ht="15" customHeight="1" x14ac:dyDescent="0.25">
      <c r="A420" s="25">
        <v>781</v>
      </c>
      <c r="B420" s="26"/>
      <c r="C420" s="190"/>
      <c r="D420" s="200">
        <v>0</v>
      </c>
      <c r="E420" s="57" t="s">
        <v>3548</v>
      </c>
      <c r="F420" s="57" t="s">
        <v>289</v>
      </c>
      <c r="G420" s="25"/>
      <c r="H420" s="104">
        <v>1</v>
      </c>
      <c r="I420" s="25">
        <v>1</v>
      </c>
      <c r="J420" s="25" t="s">
        <v>3604</v>
      </c>
      <c r="K420" s="25">
        <v>1</v>
      </c>
      <c r="L420" s="25">
        <v>2</v>
      </c>
      <c r="M420" s="25">
        <v>18</v>
      </c>
      <c r="N420" s="25" t="s">
        <v>2977</v>
      </c>
      <c r="O420" s="25" t="s">
        <v>926</v>
      </c>
      <c r="P420" s="25" t="s">
        <v>19</v>
      </c>
      <c r="Q420" s="25" t="s">
        <v>920</v>
      </c>
      <c r="R420" s="25" t="s">
        <v>4112</v>
      </c>
      <c r="S420" s="25">
        <v>5</v>
      </c>
      <c r="T420" s="25" t="s">
        <v>18</v>
      </c>
      <c r="U420" s="25" t="s">
        <v>2</v>
      </c>
      <c r="V420" s="25">
        <v>6</v>
      </c>
      <c r="W420" s="25" t="s">
        <v>921</v>
      </c>
      <c r="X420" s="25">
        <v>1</v>
      </c>
      <c r="Y420" s="83">
        <v>3.43</v>
      </c>
      <c r="Z420" s="83"/>
      <c r="AA420" s="83"/>
      <c r="AB420" s="83"/>
      <c r="AC420" s="83"/>
      <c r="AD420" s="25" t="s">
        <v>702</v>
      </c>
      <c r="AE420" s="22">
        <f>(Y420*(106.875/AO420))/$AQ420</f>
        <v>3.4377735229759296</v>
      </c>
      <c r="AF420" s="22"/>
      <c r="AG420" s="22"/>
      <c r="AH420" s="22"/>
      <c r="AI420" s="22"/>
      <c r="AJ420" s="35">
        <f>AE420/1.99</f>
        <v>1.7275243834049898</v>
      </c>
      <c r="AK420" s="35"/>
      <c r="AL420" s="35"/>
      <c r="AM420" s="35"/>
      <c r="AN420" s="35"/>
      <c r="AO420" s="24">
        <v>106.63333333333334</v>
      </c>
      <c r="AP420" s="24"/>
      <c r="AQ420" s="24">
        <v>1</v>
      </c>
      <c r="AR420" s="28">
        <v>3</v>
      </c>
      <c r="AS420" s="24" t="s">
        <v>751</v>
      </c>
      <c r="AT420" s="25">
        <v>12</v>
      </c>
      <c r="AU420" s="25" t="s">
        <v>922</v>
      </c>
      <c r="AV420" s="25" t="s">
        <v>3858</v>
      </c>
      <c r="AW420" s="25">
        <v>2014</v>
      </c>
      <c r="AX420" s="25" t="s">
        <v>2</v>
      </c>
      <c r="AY420" s="25"/>
      <c r="AZ420" s="25"/>
      <c r="BA420" s="25" t="s">
        <v>929</v>
      </c>
      <c r="BB420" s="25"/>
      <c r="BC420" s="25">
        <v>125</v>
      </c>
      <c r="BD420" s="25" t="s">
        <v>911</v>
      </c>
      <c r="BE420" s="25" t="s">
        <v>3859</v>
      </c>
      <c r="BF420" s="25">
        <v>3</v>
      </c>
      <c r="BG420" s="62">
        <v>3</v>
      </c>
      <c r="BH420" s="25" t="s">
        <v>2000</v>
      </c>
      <c r="BI420" s="74">
        <v>0</v>
      </c>
      <c r="BJ420" s="75" t="s">
        <v>2000</v>
      </c>
      <c r="BK420" s="75" t="s">
        <v>4100</v>
      </c>
    </row>
    <row r="421" spans="1:70" ht="15" customHeight="1" x14ac:dyDescent="0.25">
      <c r="A421" s="25">
        <v>782</v>
      </c>
      <c r="B421" s="21"/>
      <c r="C421" s="190"/>
      <c r="D421" s="200">
        <v>1</v>
      </c>
      <c r="E421" s="57" t="s">
        <v>3548</v>
      </c>
      <c r="F421" s="57" t="s">
        <v>289</v>
      </c>
      <c r="G421" s="25"/>
      <c r="H421" s="104">
        <v>1</v>
      </c>
      <c r="I421" s="25">
        <v>1</v>
      </c>
      <c r="J421" s="25" t="s">
        <v>3604</v>
      </c>
      <c r="K421" s="25">
        <v>1</v>
      </c>
      <c r="L421" s="25">
        <v>2</v>
      </c>
      <c r="M421" s="25">
        <v>11</v>
      </c>
      <c r="N421" s="25" t="s">
        <v>2980</v>
      </c>
      <c r="O421" s="25" t="s">
        <v>927</v>
      </c>
      <c r="P421" s="25" t="s">
        <v>19</v>
      </c>
      <c r="Q421" s="25" t="s">
        <v>920</v>
      </c>
      <c r="R421" s="25" t="s">
        <v>4112</v>
      </c>
      <c r="S421" s="25">
        <v>5</v>
      </c>
      <c r="T421" s="25" t="s">
        <v>18</v>
      </c>
      <c r="U421" s="25" t="s">
        <v>2</v>
      </c>
      <c r="V421" s="25">
        <v>6</v>
      </c>
      <c r="W421" s="25" t="s">
        <v>921</v>
      </c>
      <c r="X421" s="25">
        <v>1</v>
      </c>
      <c r="Y421" s="83">
        <v>75.16</v>
      </c>
      <c r="Z421" s="83"/>
      <c r="AA421" s="83"/>
      <c r="AB421" s="83"/>
      <c r="AC421" s="83"/>
      <c r="AD421" s="25" t="s">
        <v>702</v>
      </c>
      <c r="AE421" s="22">
        <f>(Y421*(106.875/AO421))/$AQ421</f>
        <v>75.330337605501697</v>
      </c>
      <c r="AF421" s="22"/>
      <c r="AG421" s="22"/>
      <c r="AH421" s="22"/>
      <c r="AI421" s="22"/>
      <c r="AJ421" s="35">
        <f>AE421/1.99</f>
        <v>37.854441007789795</v>
      </c>
      <c r="AK421" s="35"/>
      <c r="AL421" s="35"/>
      <c r="AM421" s="35"/>
      <c r="AN421" s="35"/>
      <c r="AO421" s="24">
        <v>106.63333333333334</v>
      </c>
      <c r="AP421" s="24"/>
      <c r="AQ421" s="24">
        <v>1</v>
      </c>
      <c r="AR421" s="28">
        <v>3</v>
      </c>
      <c r="AS421" s="24" t="s">
        <v>751</v>
      </c>
      <c r="AT421" s="25">
        <v>12</v>
      </c>
      <c r="AU421" s="25" t="s">
        <v>922</v>
      </c>
      <c r="AV421" s="25" t="s">
        <v>3858</v>
      </c>
      <c r="AW421" s="25">
        <v>2014</v>
      </c>
      <c r="AX421" s="25" t="s">
        <v>2</v>
      </c>
      <c r="AY421" s="25"/>
      <c r="AZ421" s="25"/>
      <c r="BA421" s="25" t="s">
        <v>930</v>
      </c>
      <c r="BB421" s="25"/>
      <c r="BC421" s="25">
        <v>125</v>
      </c>
      <c r="BD421" s="25" t="s">
        <v>911</v>
      </c>
      <c r="BE421" s="25" t="s">
        <v>3859</v>
      </c>
      <c r="BF421" s="25">
        <v>3</v>
      </c>
      <c r="BG421" s="62">
        <v>3</v>
      </c>
      <c r="BH421" s="25" t="s">
        <v>2000</v>
      </c>
      <c r="BI421" s="74">
        <v>2</v>
      </c>
      <c r="BJ421" s="75" t="s">
        <v>4101</v>
      </c>
      <c r="BK421" s="75" t="s">
        <v>4068</v>
      </c>
    </row>
    <row r="422" spans="1:70" ht="15" customHeight="1" x14ac:dyDescent="0.25">
      <c r="A422" s="25">
        <v>334</v>
      </c>
      <c r="B422" s="21">
        <v>150</v>
      </c>
      <c r="C422" s="190" t="s">
        <v>387</v>
      </c>
      <c r="D422" s="200">
        <v>0</v>
      </c>
      <c r="E422" s="57" t="s">
        <v>413</v>
      </c>
      <c r="F422" s="57" t="s">
        <v>289</v>
      </c>
      <c r="G422" s="25" t="s">
        <v>412</v>
      </c>
      <c r="H422" s="104">
        <v>1</v>
      </c>
      <c r="I422" s="25">
        <v>1</v>
      </c>
      <c r="J422" s="25"/>
      <c r="K422" s="25">
        <v>1</v>
      </c>
      <c r="L422" s="25">
        <v>2</v>
      </c>
      <c r="M422" s="25">
        <v>24</v>
      </c>
      <c r="N422" s="25" t="s">
        <v>2955</v>
      </c>
      <c r="O422" s="25" t="s">
        <v>1427</v>
      </c>
      <c r="P422" s="25" t="s">
        <v>19</v>
      </c>
      <c r="Q422" s="25" t="s">
        <v>1428</v>
      </c>
      <c r="R422" s="25"/>
      <c r="S422" s="25" t="s">
        <v>3862</v>
      </c>
      <c r="T422" s="25" t="s">
        <v>155</v>
      </c>
      <c r="U422" s="25" t="s">
        <v>2</v>
      </c>
      <c r="V422" s="25">
        <v>8</v>
      </c>
      <c r="W422" s="25" t="s">
        <v>1431</v>
      </c>
      <c r="X422" s="25">
        <v>1</v>
      </c>
      <c r="Y422" s="25"/>
      <c r="Z422" s="25"/>
      <c r="AA422" s="25">
        <v>22.06</v>
      </c>
      <c r="AB422" s="25">
        <v>12</v>
      </c>
      <c r="AC422" s="25">
        <v>160</v>
      </c>
      <c r="AD422" s="25" t="s">
        <v>1432</v>
      </c>
      <c r="AE422" s="22"/>
      <c r="AF422" s="22"/>
      <c r="AG422" s="22">
        <f>(AA422*(106.875/AO422))/$AQ422</f>
        <v>25.126065719360568</v>
      </c>
      <c r="AH422" s="22">
        <f>(AB422*(106.875/AO422))/$AQ422</f>
        <v>13.667850799289521</v>
      </c>
      <c r="AI422" s="22">
        <f>(AC422*(106.875/AO422))/$AQ422</f>
        <v>182.2380106571936</v>
      </c>
      <c r="AJ422" s="35"/>
      <c r="AK422" s="35"/>
      <c r="AL422" s="35">
        <f>AG422/1.99</f>
        <v>12.626163678070638</v>
      </c>
      <c r="AM422" s="35">
        <f>AH422/1.99</f>
        <v>6.8682667333113177</v>
      </c>
      <c r="AN422" s="35">
        <f>AI422/1.99</f>
        <v>91.576889777484226</v>
      </c>
      <c r="AO422" s="24">
        <v>93.833333333333329</v>
      </c>
      <c r="AP422" s="27"/>
      <c r="AQ422" s="27">
        <v>1</v>
      </c>
      <c r="AR422" s="28">
        <v>3</v>
      </c>
      <c r="AS422" s="28" t="s">
        <v>751</v>
      </c>
      <c r="AT422" s="25">
        <v>10</v>
      </c>
      <c r="AU422" s="25" t="s">
        <v>1429</v>
      </c>
      <c r="AV422" s="25" t="s">
        <v>1435</v>
      </c>
      <c r="AW422" s="25" t="s">
        <v>1433</v>
      </c>
      <c r="AX422" s="25" t="s">
        <v>2</v>
      </c>
      <c r="AY422" s="25" t="s">
        <v>1434</v>
      </c>
      <c r="AZ422" s="25"/>
      <c r="BA422" s="25"/>
      <c r="BB422" s="25" t="s">
        <v>1430</v>
      </c>
      <c r="BC422" s="25">
        <v>109</v>
      </c>
      <c r="BD422" s="25" t="s">
        <v>911</v>
      </c>
      <c r="BE422" s="25" t="s">
        <v>1436</v>
      </c>
      <c r="BF422" s="25">
        <v>3</v>
      </c>
      <c r="BG422" s="62">
        <v>3</v>
      </c>
      <c r="BH422" s="25" t="s">
        <v>2000</v>
      </c>
      <c r="BI422" s="74">
        <v>0</v>
      </c>
      <c r="BJ422" s="75" t="s">
        <v>4008</v>
      </c>
      <c r="BK422" s="75" t="s">
        <v>4009</v>
      </c>
      <c r="BM422" s="238"/>
      <c r="BN422" s="238"/>
      <c r="BO422" s="238"/>
      <c r="BP422" s="238"/>
      <c r="BQ422" s="238"/>
      <c r="BR422" s="238"/>
    </row>
    <row r="423" spans="1:70" ht="15" customHeight="1" x14ac:dyDescent="0.25">
      <c r="A423" s="25">
        <v>335</v>
      </c>
      <c r="B423" s="21">
        <v>151</v>
      </c>
      <c r="C423" s="190" t="s">
        <v>339</v>
      </c>
      <c r="D423" s="201">
        <v>0</v>
      </c>
      <c r="E423" s="57" t="s">
        <v>344</v>
      </c>
      <c r="F423" s="57" t="s">
        <v>289</v>
      </c>
      <c r="G423" s="25"/>
      <c r="H423" s="104">
        <v>0</v>
      </c>
      <c r="I423" s="25" t="s">
        <v>640</v>
      </c>
      <c r="J423" s="25"/>
      <c r="K423" s="25">
        <v>1</v>
      </c>
      <c r="L423" s="25">
        <v>1</v>
      </c>
      <c r="M423" s="25"/>
      <c r="N423" s="25"/>
      <c r="O423" s="25"/>
      <c r="P423" s="25"/>
      <c r="Q423" s="25"/>
      <c r="R423" s="25"/>
      <c r="S423" s="25"/>
      <c r="T423" s="25"/>
      <c r="U423" s="25"/>
      <c r="V423" s="25"/>
      <c r="W423" s="25"/>
      <c r="X423" s="25"/>
      <c r="Y423" s="25"/>
      <c r="Z423" s="83"/>
      <c r="AA423" s="83"/>
      <c r="AB423" s="83"/>
      <c r="AC423" s="83"/>
      <c r="AD423" s="25"/>
      <c r="AE423" s="22"/>
      <c r="AF423" s="22"/>
      <c r="AG423" s="22"/>
      <c r="AH423" s="22"/>
      <c r="AI423" s="22"/>
      <c r="AJ423" s="35"/>
      <c r="AK423" s="35"/>
      <c r="AL423" s="35"/>
      <c r="AM423" s="35"/>
      <c r="AN423" s="35"/>
      <c r="AO423" s="48"/>
      <c r="AP423" s="27"/>
      <c r="AQ423" s="28">
        <v>1</v>
      </c>
      <c r="AR423" s="28"/>
      <c r="AS423" s="28" t="s">
        <v>751</v>
      </c>
      <c r="AT423" s="25"/>
      <c r="AU423" s="25"/>
      <c r="AV423" s="25"/>
      <c r="AW423" s="25"/>
      <c r="AX423" s="25"/>
      <c r="AY423" s="25"/>
      <c r="AZ423" s="25"/>
      <c r="BA423" s="25"/>
      <c r="BB423" s="25"/>
      <c r="BC423" s="25"/>
      <c r="BD423" s="25"/>
      <c r="BE423" s="25"/>
      <c r="BF423" s="25"/>
      <c r="BG423" s="25" t="s">
        <v>2000</v>
      </c>
      <c r="BH423" s="25" t="s">
        <v>2000</v>
      </c>
      <c r="BI423" s="75" t="s">
        <v>2000</v>
      </c>
      <c r="BJ423" s="75" t="s">
        <v>2000</v>
      </c>
      <c r="BK423" s="75" t="s">
        <v>2000</v>
      </c>
      <c r="BM423" s="238"/>
      <c r="BN423" s="238"/>
      <c r="BO423" s="238"/>
      <c r="BP423" s="238"/>
      <c r="BQ423" s="238"/>
      <c r="BR423" s="238"/>
    </row>
    <row r="424" spans="1:70" ht="15" customHeight="1" x14ac:dyDescent="0.25">
      <c r="A424" s="25">
        <v>336</v>
      </c>
      <c r="B424" s="21">
        <v>152</v>
      </c>
      <c r="C424" s="190" t="s">
        <v>195</v>
      </c>
      <c r="D424" s="200">
        <v>0</v>
      </c>
      <c r="E424" s="57" t="s">
        <v>981</v>
      </c>
      <c r="F424" s="57" t="s">
        <v>5</v>
      </c>
      <c r="G424" s="25" t="s">
        <v>412</v>
      </c>
      <c r="H424" s="104">
        <v>1</v>
      </c>
      <c r="I424" s="25">
        <v>1</v>
      </c>
      <c r="J424" s="25"/>
      <c r="K424" s="25">
        <v>4</v>
      </c>
      <c r="L424" s="25">
        <v>3</v>
      </c>
      <c r="M424" s="25">
        <v>19</v>
      </c>
      <c r="N424" s="25" t="s">
        <v>2960</v>
      </c>
      <c r="O424" s="25" t="s">
        <v>982</v>
      </c>
      <c r="P424" s="25" t="s">
        <v>19</v>
      </c>
      <c r="Q424" s="25" t="s">
        <v>983</v>
      </c>
      <c r="R424" s="25"/>
      <c r="S424" s="25">
        <v>5</v>
      </c>
      <c r="T424" s="25" t="s">
        <v>18</v>
      </c>
      <c r="U424" s="25" t="s">
        <v>10</v>
      </c>
      <c r="V424" s="25">
        <v>8</v>
      </c>
      <c r="W424" s="25"/>
      <c r="X424" s="25">
        <v>2</v>
      </c>
      <c r="Y424" s="25"/>
      <c r="Z424" s="62">
        <v>2.2799999999999998</v>
      </c>
      <c r="AA424" s="83"/>
      <c r="AB424" s="83"/>
      <c r="AC424" s="62">
        <v>8.77</v>
      </c>
      <c r="AD424" s="25" t="s">
        <v>2113</v>
      </c>
      <c r="AE424" s="22"/>
      <c r="AF424" s="22">
        <f>(Z424*(106.875/AO424))/$AQ424</f>
        <v>1.5767439251274651</v>
      </c>
      <c r="AG424" s="22"/>
      <c r="AH424" s="22"/>
      <c r="AI424" s="22">
        <f>(AC424*(106.875/AO424))/$AQ424</f>
        <v>6.064931676915732</v>
      </c>
      <c r="AJ424" s="35"/>
      <c r="AK424" s="35"/>
      <c r="AL424" s="35"/>
      <c r="AM424" s="35"/>
      <c r="AN424" s="35"/>
      <c r="AO424" s="24">
        <v>79.016666666666666</v>
      </c>
      <c r="AP424" s="27"/>
      <c r="AQ424" s="27">
        <v>1.95583</v>
      </c>
      <c r="AR424" s="27">
        <v>4</v>
      </c>
      <c r="AS424" s="28" t="s">
        <v>751</v>
      </c>
      <c r="AT424" s="25">
        <v>1</v>
      </c>
      <c r="AU424" s="25" t="s">
        <v>1483</v>
      </c>
      <c r="AV424" s="25"/>
      <c r="AW424" s="25"/>
      <c r="AX424" s="25" t="s">
        <v>2</v>
      </c>
      <c r="AY424" s="25" t="s">
        <v>984</v>
      </c>
      <c r="AZ424" s="25"/>
      <c r="BA424" s="25"/>
      <c r="BB424" s="25"/>
      <c r="BC424" s="25" t="s">
        <v>985</v>
      </c>
      <c r="BD424" s="25" t="s">
        <v>986</v>
      </c>
      <c r="BE424" s="25" t="s">
        <v>972</v>
      </c>
      <c r="BF424" s="25">
        <v>3</v>
      </c>
      <c r="BG424" s="62">
        <v>3</v>
      </c>
      <c r="BH424" s="25" t="s">
        <v>2000</v>
      </c>
      <c r="BI424" s="74">
        <v>0</v>
      </c>
      <c r="BJ424" s="75" t="s">
        <v>3885</v>
      </c>
      <c r="BK424" s="75" t="s">
        <v>3886</v>
      </c>
    </row>
    <row r="425" spans="1:70" ht="15" customHeight="1" x14ac:dyDescent="0.25">
      <c r="A425" s="25">
        <v>337</v>
      </c>
      <c r="B425" s="26"/>
      <c r="C425" s="190" t="s">
        <v>195</v>
      </c>
      <c r="D425" s="200">
        <v>0</v>
      </c>
      <c r="E425" s="57" t="s">
        <v>981</v>
      </c>
      <c r="F425" s="57" t="s">
        <v>5</v>
      </c>
      <c r="G425" s="25" t="s">
        <v>412</v>
      </c>
      <c r="H425" s="104">
        <v>1</v>
      </c>
      <c r="I425" s="25">
        <v>1</v>
      </c>
      <c r="J425" s="25"/>
      <c r="K425" s="25">
        <v>4</v>
      </c>
      <c r="L425" s="25">
        <v>3</v>
      </c>
      <c r="M425" s="25">
        <v>19</v>
      </c>
      <c r="N425" s="25" t="s">
        <v>2960</v>
      </c>
      <c r="O425" s="25" t="s">
        <v>982</v>
      </c>
      <c r="P425" s="25" t="s">
        <v>19</v>
      </c>
      <c r="Q425" s="25" t="s">
        <v>983</v>
      </c>
      <c r="R425" s="25"/>
      <c r="S425" s="25">
        <v>5</v>
      </c>
      <c r="T425" s="25" t="s">
        <v>18</v>
      </c>
      <c r="U425" s="25" t="s">
        <v>10</v>
      </c>
      <c r="V425" s="25">
        <v>8</v>
      </c>
      <c r="W425" s="25"/>
      <c r="X425" s="25">
        <v>1</v>
      </c>
      <c r="Y425" s="25"/>
      <c r="Z425" s="83"/>
      <c r="AA425" s="62">
        <v>4.5599999999999996</v>
      </c>
      <c r="AB425" s="83"/>
      <c r="AC425" s="83"/>
      <c r="AD425" s="25" t="s">
        <v>2113</v>
      </c>
      <c r="AE425" s="22"/>
      <c r="AF425" s="22"/>
      <c r="AG425" s="22">
        <f>(AA425*(106.875/AO425))/$AQ425</f>
        <v>3.1534878502549302</v>
      </c>
      <c r="AH425" s="22"/>
      <c r="AI425" s="22"/>
      <c r="AJ425" s="35"/>
      <c r="AK425" s="35"/>
      <c r="AL425" s="35"/>
      <c r="AM425" s="35"/>
      <c r="AN425" s="35"/>
      <c r="AO425" s="24">
        <v>79.016666666666666</v>
      </c>
      <c r="AP425" s="27"/>
      <c r="AQ425" s="27">
        <v>1.95583</v>
      </c>
      <c r="AR425" s="28">
        <v>4</v>
      </c>
      <c r="AS425" s="28" t="s">
        <v>751</v>
      </c>
      <c r="AT425" s="25">
        <v>10</v>
      </c>
      <c r="AU425" s="25" t="s">
        <v>1484</v>
      </c>
      <c r="AV425" s="25"/>
      <c r="AW425" s="25"/>
      <c r="AX425" s="25" t="s">
        <v>2</v>
      </c>
      <c r="AY425" s="25" t="s">
        <v>3881</v>
      </c>
      <c r="AZ425" s="25"/>
      <c r="BA425" s="25"/>
      <c r="BB425" s="25"/>
      <c r="BC425" s="25" t="s">
        <v>987</v>
      </c>
      <c r="BD425" s="25" t="s">
        <v>986</v>
      </c>
      <c r="BE425" s="25" t="s">
        <v>972</v>
      </c>
      <c r="BF425" s="25">
        <v>3</v>
      </c>
      <c r="BG425" s="62">
        <v>3</v>
      </c>
      <c r="BH425" s="25" t="s">
        <v>2000</v>
      </c>
      <c r="BI425" s="74">
        <v>0</v>
      </c>
      <c r="BJ425" s="75" t="s">
        <v>2000</v>
      </c>
      <c r="BK425" s="75" t="s">
        <v>3886</v>
      </c>
    </row>
    <row r="426" spans="1:70" ht="15" customHeight="1" x14ac:dyDescent="0.25">
      <c r="A426" s="25">
        <v>338</v>
      </c>
      <c r="B426" s="21">
        <v>153</v>
      </c>
      <c r="C426" s="190"/>
      <c r="D426" s="200">
        <v>0</v>
      </c>
      <c r="E426" s="57" t="s">
        <v>1495</v>
      </c>
      <c r="F426" s="87" t="s">
        <v>289</v>
      </c>
      <c r="G426" s="25"/>
      <c r="H426" s="104">
        <v>1</v>
      </c>
      <c r="I426" s="25">
        <v>1</v>
      </c>
      <c r="J426" s="25"/>
      <c r="K426" s="25">
        <v>3</v>
      </c>
      <c r="L426" s="25">
        <v>3</v>
      </c>
      <c r="M426" s="25">
        <v>9</v>
      </c>
      <c r="N426" s="25" t="s">
        <v>2983</v>
      </c>
      <c r="O426" s="25" t="s">
        <v>597</v>
      </c>
      <c r="P426" s="25" t="s">
        <v>19</v>
      </c>
      <c r="Q426" s="25" t="s">
        <v>598</v>
      </c>
      <c r="R426" s="25"/>
      <c r="S426" s="25">
        <v>5</v>
      </c>
      <c r="T426" s="25" t="s">
        <v>18</v>
      </c>
      <c r="U426" s="25" t="s">
        <v>2</v>
      </c>
      <c r="V426" s="25">
        <v>7</v>
      </c>
      <c r="W426" s="25" t="s">
        <v>243</v>
      </c>
      <c r="X426" s="25">
        <v>1</v>
      </c>
      <c r="Y426" s="44"/>
      <c r="Z426" s="25"/>
      <c r="AA426" s="62">
        <v>80.66</v>
      </c>
      <c r="AB426" s="25"/>
      <c r="AC426" s="25"/>
      <c r="AD426" s="44" t="s">
        <v>1498</v>
      </c>
      <c r="AE426" s="22"/>
      <c r="AF426" s="22"/>
      <c r="AG426" s="22">
        <f>(AA426*(106.875/AO426))/$AQ426</f>
        <v>55.780774123149712</v>
      </c>
      <c r="AH426" s="22"/>
      <c r="AI426" s="22"/>
      <c r="AJ426" s="35"/>
      <c r="AK426" s="35"/>
      <c r="AL426" s="35">
        <f>AG426*12</f>
        <v>669.36928947779654</v>
      </c>
      <c r="AM426" s="35"/>
      <c r="AN426" s="35"/>
      <c r="AO426" s="24">
        <v>79.016666666666666</v>
      </c>
      <c r="AP426" s="27"/>
      <c r="AQ426" s="27">
        <v>1.95583</v>
      </c>
      <c r="AR426" s="28">
        <v>3</v>
      </c>
      <c r="AS426" s="28" t="s">
        <v>751</v>
      </c>
      <c r="AT426" s="25">
        <v>10</v>
      </c>
      <c r="AU426" s="25" t="s">
        <v>1496</v>
      </c>
      <c r="AV426" s="25" t="s">
        <v>539</v>
      </c>
      <c r="AW426" s="25">
        <v>1994</v>
      </c>
      <c r="AX426" s="44" t="s">
        <v>2</v>
      </c>
      <c r="AY426" s="36" t="s">
        <v>1497</v>
      </c>
      <c r="AZ426" s="25"/>
      <c r="BA426" s="25"/>
      <c r="BB426" s="25"/>
      <c r="BC426" s="25">
        <v>214</v>
      </c>
      <c r="BD426" s="44" t="s">
        <v>599</v>
      </c>
      <c r="BE426" s="44" t="s">
        <v>600</v>
      </c>
      <c r="BF426" s="44">
        <v>3</v>
      </c>
      <c r="BG426" s="25" t="s">
        <v>2000</v>
      </c>
      <c r="BH426" s="25" t="s">
        <v>2000</v>
      </c>
      <c r="BI426" s="74">
        <v>0</v>
      </c>
      <c r="BJ426" s="75" t="s">
        <v>3954</v>
      </c>
      <c r="BK426" s="75" t="s">
        <v>4010</v>
      </c>
      <c r="BM426" s="238"/>
      <c r="BN426" s="238"/>
      <c r="BO426" s="238"/>
      <c r="BP426" s="238"/>
      <c r="BQ426" s="238"/>
      <c r="BR426" s="238"/>
    </row>
    <row r="427" spans="1:70" ht="15" customHeight="1" x14ac:dyDescent="0.25">
      <c r="A427" s="25">
        <v>339</v>
      </c>
      <c r="B427" s="21">
        <v>154</v>
      </c>
      <c r="C427" s="190" t="s">
        <v>351</v>
      </c>
      <c r="D427" s="200">
        <v>0</v>
      </c>
      <c r="E427" s="57" t="s">
        <v>363</v>
      </c>
      <c r="F427" s="57" t="s">
        <v>289</v>
      </c>
      <c r="G427" s="25"/>
      <c r="H427" s="104">
        <v>1</v>
      </c>
      <c r="I427" s="25">
        <v>1</v>
      </c>
      <c r="J427" s="25" t="s">
        <v>938</v>
      </c>
      <c r="K427" s="25">
        <v>1</v>
      </c>
      <c r="L427" s="25">
        <v>2</v>
      </c>
      <c r="M427" s="25">
        <v>8</v>
      </c>
      <c r="N427" s="92" t="s">
        <v>2982</v>
      </c>
      <c r="O427" s="25" t="s">
        <v>939</v>
      </c>
      <c r="P427" s="25" t="s">
        <v>19</v>
      </c>
      <c r="Q427" s="25" t="s">
        <v>1014</v>
      </c>
      <c r="R427" s="25"/>
      <c r="S427" s="25">
        <v>5</v>
      </c>
      <c r="T427" s="25" t="s">
        <v>18</v>
      </c>
      <c r="U427" s="25" t="s">
        <v>10</v>
      </c>
      <c r="V427" s="25">
        <v>8</v>
      </c>
      <c r="W427" s="25"/>
      <c r="X427" s="25">
        <v>2</v>
      </c>
      <c r="Y427" s="25"/>
      <c r="Z427" s="83"/>
      <c r="AA427" s="83">
        <v>236028</v>
      </c>
      <c r="AB427" s="83"/>
      <c r="AC427" s="83"/>
      <c r="AD427" s="25" t="s">
        <v>610</v>
      </c>
      <c r="AE427" s="22"/>
      <c r="AF427" s="22"/>
      <c r="AG427" s="22"/>
      <c r="AH427" s="22"/>
      <c r="AI427" s="22"/>
      <c r="AJ427" s="35"/>
      <c r="AK427" s="35"/>
      <c r="AL427" s="35"/>
      <c r="AM427" s="35"/>
      <c r="AN427" s="35"/>
      <c r="AO427" s="48"/>
      <c r="AP427" s="27"/>
      <c r="AQ427" s="27">
        <v>1.95583</v>
      </c>
      <c r="AR427" s="28">
        <v>6</v>
      </c>
      <c r="AS427" s="28" t="s">
        <v>751</v>
      </c>
      <c r="AT427" s="25">
        <v>3</v>
      </c>
      <c r="AU427" s="25" t="s">
        <v>940</v>
      </c>
      <c r="AV427" s="25" t="s">
        <v>941</v>
      </c>
      <c r="AW427" s="25" t="s">
        <v>943</v>
      </c>
      <c r="AX427" s="25" t="s">
        <v>2</v>
      </c>
      <c r="AY427" s="25"/>
      <c r="AZ427" s="25"/>
      <c r="BA427" s="25"/>
      <c r="BB427" s="25"/>
      <c r="BC427" s="25"/>
      <c r="BD427" s="25" t="s">
        <v>942</v>
      </c>
      <c r="BE427" s="25" t="s">
        <v>944</v>
      </c>
      <c r="BF427" s="25">
        <v>3</v>
      </c>
      <c r="BG427" s="62">
        <v>3</v>
      </c>
      <c r="BH427" s="25" t="s">
        <v>2000</v>
      </c>
      <c r="BI427" s="74">
        <v>0</v>
      </c>
      <c r="BJ427" s="75" t="s">
        <v>4011</v>
      </c>
      <c r="BK427" s="75" t="s">
        <v>4012</v>
      </c>
      <c r="BM427" s="238"/>
      <c r="BN427" s="238"/>
      <c r="BO427" s="238"/>
      <c r="BP427" s="238"/>
      <c r="BQ427" s="238"/>
      <c r="BR427" s="238"/>
    </row>
    <row r="428" spans="1:70" ht="15" customHeight="1" x14ac:dyDescent="0.25">
      <c r="A428" s="25">
        <v>340</v>
      </c>
      <c r="B428" s="26"/>
      <c r="C428" s="190" t="s">
        <v>351</v>
      </c>
      <c r="D428" s="200">
        <v>0</v>
      </c>
      <c r="E428" s="57" t="s">
        <v>363</v>
      </c>
      <c r="F428" s="57" t="s">
        <v>289</v>
      </c>
      <c r="G428" s="25"/>
      <c r="H428" s="104">
        <v>1</v>
      </c>
      <c r="I428" s="25">
        <v>1</v>
      </c>
      <c r="J428" s="25" t="s">
        <v>938</v>
      </c>
      <c r="K428" s="25">
        <v>1</v>
      </c>
      <c r="L428" s="25">
        <v>2</v>
      </c>
      <c r="M428" s="25">
        <v>8</v>
      </c>
      <c r="N428" s="25" t="s">
        <v>2982</v>
      </c>
      <c r="O428" s="25" t="s">
        <v>939</v>
      </c>
      <c r="P428" s="25" t="s">
        <v>19</v>
      </c>
      <c r="Q428" s="25" t="s">
        <v>1015</v>
      </c>
      <c r="R428" s="25"/>
      <c r="S428" s="25">
        <v>5</v>
      </c>
      <c r="T428" s="25" t="s">
        <v>18</v>
      </c>
      <c r="U428" s="25" t="s">
        <v>10</v>
      </c>
      <c r="V428" s="25">
        <v>8</v>
      </c>
      <c r="W428" s="25"/>
      <c r="X428" s="25">
        <v>2</v>
      </c>
      <c r="Y428" s="25"/>
      <c r="Z428" s="83"/>
      <c r="AA428" s="83">
        <v>204241</v>
      </c>
      <c r="AB428" s="83"/>
      <c r="AC428" s="83"/>
      <c r="AD428" s="25" t="s">
        <v>610</v>
      </c>
      <c r="AE428" s="22"/>
      <c r="AF428" s="22"/>
      <c r="AG428" s="22"/>
      <c r="AH428" s="22"/>
      <c r="AI428" s="22"/>
      <c r="AJ428" s="35"/>
      <c r="AK428" s="35"/>
      <c r="AL428" s="35"/>
      <c r="AM428" s="35"/>
      <c r="AN428" s="35"/>
      <c r="AO428" s="48"/>
      <c r="AP428" s="27"/>
      <c r="AQ428" s="27">
        <v>1.95583</v>
      </c>
      <c r="AR428" s="28">
        <v>6</v>
      </c>
      <c r="AS428" s="28" t="s">
        <v>751</v>
      </c>
      <c r="AT428" s="25">
        <v>3</v>
      </c>
      <c r="AU428" s="25" t="s">
        <v>940</v>
      </c>
      <c r="AV428" s="25" t="s">
        <v>941</v>
      </c>
      <c r="AW428" s="25" t="s">
        <v>943</v>
      </c>
      <c r="AX428" s="25" t="s">
        <v>2</v>
      </c>
      <c r="AY428" s="25"/>
      <c r="AZ428" s="25"/>
      <c r="BA428" s="25"/>
      <c r="BB428" s="25"/>
      <c r="BC428" s="25"/>
      <c r="BD428" s="25" t="s">
        <v>942</v>
      </c>
      <c r="BE428" s="25" t="s">
        <v>944</v>
      </c>
      <c r="BF428" s="25">
        <v>3</v>
      </c>
      <c r="BG428" s="62">
        <v>3</v>
      </c>
      <c r="BH428" s="25" t="s">
        <v>2000</v>
      </c>
      <c r="BI428" s="74">
        <v>0</v>
      </c>
      <c r="BJ428" s="75" t="s">
        <v>4011</v>
      </c>
      <c r="BK428" s="75" t="s">
        <v>4012</v>
      </c>
      <c r="BM428" s="221"/>
      <c r="BN428" s="221"/>
      <c r="BO428" s="221"/>
      <c r="BP428" s="221"/>
      <c r="BQ428" s="221"/>
      <c r="BR428" s="221"/>
    </row>
    <row r="429" spans="1:70" ht="15" customHeight="1" x14ac:dyDescent="0.25">
      <c r="A429" s="25">
        <v>341</v>
      </c>
      <c r="B429" s="21">
        <v>155</v>
      </c>
      <c r="C429" s="190" t="s">
        <v>23</v>
      </c>
      <c r="D429" s="201">
        <v>0</v>
      </c>
      <c r="E429" s="57" t="s">
        <v>668</v>
      </c>
      <c r="F429" s="57" t="s">
        <v>289</v>
      </c>
      <c r="G429" s="25"/>
      <c r="H429" s="104">
        <v>0</v>
      </c>
      <c r="I429" s="25" t="s">
        <v>618</v>
      </c>
      <c r="J429" s="25"/>
      <c r="K429" s="25">
        <v>1</v>
      </c>
      <c r="L429" s="25">
        <v>2</v>
      </c>
      <c r="M429" s="25"/>
      <c r="N429" s="25"/>
      <c r="O429" s="25"/>
      <c r="P429" s="25"/>
      <c r="Q429" s="25"/>
      <c r="R429" s="25"/>
      <c r="S429" s="25"/>
      <c r="T429" s="25"/>
      <c r="U429" s="25"/>
      <c r="V429" s="25"/>
      <c r="W429" s="25"/>
      <c r="X429" s="25"/>
      <c r="Y429" s="25"/>
      <c r="Z429" s="83"/>
      <c r="AA429" s="83"/>
      <c r="AB429" s="83"/>
      <c r="AC429" s="83"/>
      <c r="AD429" s="25"/>
      <c r="AE429" s="22"/>
      <c r="AF429" s="22"/>
      <c r="AG429" s="22"/>
      <c r="AH429" s="22"/>
      <c r="AI429" s="22"/>
      <c r="AJ429" s="35"/>
      <c r="AK429" s="35"/>
      <c r="AL429" s="35"/>
      <c r="AM429" s="35"/>
      <c r="AN429" s="35"/>
      <c r="AO429" s="48"/>
      <c r="AP429" s="27"/>
      <c r="AQ429" s="28">
        <v>1</v>
      </c>
      <c r="AR429" s="28"/>
      <c r="AS429" s="28" t="s">
        <v>751</v>
      </c>
      <c r="AT429" s="25"/>
      <c r="AU429" s="25"/>
      <c r="AV429" s="25"/>
      <c r="AW429" s="25"/>
      <c r="AX429" s="25"/>
      <c r="AY429" s="25"/>
      <c r="AZ429" s="25"/>
      <c r="BA429" s="25"/>
      <c r="BB429" s="25"/>
      <c r="BC429" s="25"/>
      <c r="BD429" s="25"/>
      <c r="BE429" s="25"/>
      <c r="BF429" s="25"/>
      <c r="BG429" s="25" t="s">
        <v>2000</v>
      </c>
      <c r="BH429" s="25" t="s">
        <v>2000</v>
      </c>
      <c r="BI429" s="75" t="s">
        <v>2000</v>
      </c>
      <c r="BJ429" s="75" t="s">
        <v>2000</v>
      </c>
      <c r="BK429" s="75" t="s">
        <v>2000</v>
      </c>
      <c r="BM429" s="221"/>
      <c r="BN429" s="221"/>
      <c r="BO429" s="221"/>
      <c r="BP429" s="221"/>
      <c r="BQ429" s="221"/>
      <c r="BR429" s="221"/>
    </row>
    <row r="430" spans="1:70" ht="15" customHeight="1" x14ac:dyDescent="0.25">
      <c r="A430" s="25">
        <v>600</v>
      </c>
      <c r="B430" s="21">
        <v>239</v>
      </c>
      <c r="C430" s="86" t="s">
        <v>272</v>
      </c>
      <c r="D430" s="200">
        <v>0</v>
      </c>
      <c r="E430" s="57" t="s">
        <v>4186</v>
      </c>
      <c r="F430" s="57" t="s">
        <v>151</v>
      </c>
      <c r="G430" s="25"/>
      <c r="H430" s="104">
        <v>1</v>
      </c>
      <c r="I430" s="25">
        <v>1</v>
      </c>
      <c r="J430" s="25"/>
      <c r="K430" s="25">
        <v>3</v>
      </c>
      <c r="L430" s="25">
        <v>3</v>
      </c>
      <c r="M430" s="25">
        <v>19</v>
      </c>
      <c r="N430" s="96" t="s">
        <v>2960</v>
      </c>
      <c r="O430" s="25" t="s">
        <v>562</v>
      </c>
      <c r="P430" s="25" t="s">
        <v>19</v>
      </c>
      <c r="Q430" s="25" t="s">
        <v>1396</v>
      </c>
      <c r="R430" s="25" t="s">
        <v>4117</v>
      </c>
      <c r="S430" s="25">
        <v>7</v>
      </c>
      <c r="T430" s="25" t="s">
        <v>1397</v>
      </c>
      <c r="U430" s="25" t="s">
        <v>10</v>
      </c>
      <c r="V430" s="25">
        <v>8</v>
      </c>
      <c r="W430" s="25" t="s">
        <v>751</v>
      </c>
      <c r="X430" s="25">
        <v>2</v>
      </c>
      <c r="Y430" s="25"/>
      <c r="Z430" s="25"/>
      <c r="AA430" s="25">
        <v>33263</v>
      </c>
      <c r="AB430" s="25"/>
      <c r="AC430" s="25"/>
      <c r="AD430" s="25" t="s">
        <v>1401</v>
      </c>
      <c r="AE430" s="22"/>
      <c r="AF430" s="22"/>
      <c r="AG430" s="22">
        <f>(AA430*(106.875/AO430))/$AQ430</f>
        <v>23003.172448032838</v>
      </c>
      <c r="AH430" s="22"/>
      <c r="AI430" s="22"/>
      <c r="AJ430" s="58"/>
      <c r="AK430" s="58"/>
      <c r="AL430" s="58"/>
      <c r="AM430" s="58"/>
      <c r="AN430" s="58"/>
      <c r="AO430" s="24">
        <v>79.016666666666666</v>
      </c>
      <c r="AP430" s="24"/>
      <c r="AQ430" s="24">
        <v>1.95583</v>
      </c>
      <c r="AR430" s="24">
        <v>6</v>
      </c>
      <c r="AS430" s="24">
        <v>21500</v>
      </c>
      <c r="AT430" s="34">
        <v>1</v>
      </c>
      <c r="AU430" s="25" t="s">
        <v>1500</v>
      </c>
      <c r="AV430" s="25" t="s">
        <v>1399</v>
      </c>
      <c r="AW430" s="25">
        <v>1994</v>
      </c>
      <c r="AX430" s="25" t="s">
        <v>2</v>
      </c>
      <c r="AY430" s="25" t="s">
        <v>1420</v>
      </c>
      <c r="AZ430" s="25" t="s">
        <v>751</v>
      </c>
      <c r="BA430" s="25" t="s">
        <v>751</v>
      </c>
      <c r="BB430" s="25" t="s">
        <v>751</v>
      </c>
      <c r="BC430" s="25" t="s">
        <v>1400</v>
      </c>
      <c r="BD430" s="25" t="s">
        <v>751</v>
      </c>
      <c r="BE430" s="25" t="s">
        <v>3054</v>
      </c>
      <c r="BF430" s="25">
        <v>2</v>
      </c>
      <c r="BG430" s="25" t="s">
        <v>2000</v>
      </c>
      <c r="BH430" s="25" t="s">
        <v>2000</v>
      </c>
      <c r="BI430" s="74">
        <v>0</v>
      </c>
      <c r="BJ430" s="75" t="s">
        <v>3980</v>
      </c>
      <c r="BK430" s="75" t="s">
        <v>3979</v>
      </c>
    </row>
    <row r="431" spans="1:70" ht="15" customHeight="1" x14ac:dyDescent="0.25">
      <c r="A431" s="25">
        <v>596</v>
      </c>
      <c r="B431" s="26"/>
      <c r="C431" s="86" t="s">
        <v>272</v>
      </c>
      <c r="D431" s="200">
        <v>0</v>
      </c>
      <c r="E431" s="57" t="s">
        <v>4186</v>
      </c>
      <c r="F431" s="57" t="s">
        <v>151</v>
      </c>
      <c r="G431" s="25"/>
      <c r="H431" s="104">
        <v>1</v>
      </c>
      <c r="I431" s="25">
        <v>1</v>
      </c>
      <c r="J431" s="25"/>
      <c r="K431" s="25">
        <v>3</v>
      </c>
      <c r="L431" s="25">
        <v>3</v>
      </c>
      <c r="M431" s="25">
        <v>19</v>
      </c>
      <c r="N431" s="96" t="s">
        <v>2960</v>
      </c>
      <c r="O431" s="25" t="s">
        <v>562</v>
      </c>
      <c r="P431" s="25" t="s">
        <v>19</v>
      </c>
      <c r="Q431" s="25" t="s">
        <v>1396</v>
      </c>
      <c r="R431" s="25" t="s">
        <v>4117</v>
      </c>
      <c r="S431" s="25">
        <v>7</v>
      </c>
      <c r="T431" s="25" t="s">
        <v>1397</v>
      </c>
      <c r="U431" s="25" t="s">
        <v>10</v>
      </c>
      <c r="V431" s="25">
        <v>8</v>
      </c>
      <c r="W431" s="33" t="s">
        <v>265</v>
      </c>
      <c r="X431" s="25">
        <v>2</v>
      </c>
      <c r="Y431" s="25"/>
      <c r="Z431" s="25"/>
      <c r="AA431" s="62">
        <v>5.17</v>
      </c>
      <c r="AB431" s="25"/>
      <c r="AC431" s="25"/>
      <c r="AD431" s="25" t="s">
        <v>1398</v>
      </c>
      <c r="AE431" s="22"/>
      <c r="AF431" s="22"/>
      <c r="AG431" s="22">
        <f>(AA431*(106.875/AO431))/$AQ431</f>
        <v>3.57533600566184</v>
      </c>
      <c r="AH431" s="22"/>
      <c r="AI431" s="22"/>
      <c r="AJ431" s="58"/>
      <c r="AK431" s="58"/>
      <c r="AL431" s="58"/>
      <c r="AM431" s="58"/>
      <c r="AN431" s="58"/>
      <c r="AO431" s="24">
        <v>79.016666666666666</v>
      </c>
      <c r="AP431" s="24"/>
      <c r="AQ431" s="24">
        <v>1.95583</v>
      </c>
      <c r="AR431" s="24">
        <v>4</v>
      </c>
      <c r="AS431" s="24">
        <v>21500</v>
      </c>
      <c r="AT431" s="34">
        <v>1</v>
      </c>
      <c r="AU431" s="25" t="s">
        <v>1500</v>
      </c>
      <c r="AV431" s="25" t="s">
        <v>1399</v>
      </c>
      <c r="AW431" s="25">
        <v>1994</v>
      </c>
      <c r="AX431" s="25" t="s">
        <v>2</v>
      </c>
      <c r="AY431" s="25" t="s">
        <v>1501</v>
      </c>
      <c r="AZ431" s="25" t="s">
        <v>751</v>
      </c>
      <c r="BA431" s="25" t="s">
        <v>751</v>
      </c>
      <c r="BB431" s="25" t="s">
        <v>751</v>
      </c>
      <c r="BC431" s="25" t="s">
        <v>1400</v>
      </c>
      <c r="BD431" s="25" t="s">
        <v>751</v>
      </c>
      <c r="BE431" s="25" t="s">
        <v>1503</v>
      </c>
      <c r="BF431" s="25">
        <v>2</v>
      </c>
      <c r="BG431" s="25" t="s">
        <v>2000</v>
      </c>
      <c r="BH431" s="25" t="s">
        <v>2000</v>
      </c>
      <c r="BI431" s="74">
        <v>0</v>
      </c>
      <c r="BJ431" s="75" t="s">
        <v>3980</v>
      </c>
      <c r="BK431" s="75" t="s">
        <v>3979</v>
      </c>
    </row>
    <row r="432" spans="1:70" ht="15" customHeight="1" x14ac:dyDescent="0.25">
      <c r="A432" s="25">
        <v>597</v>
      </c>
      <c r="B432" s="26"/>
      <c r="C432" s="86" t="s">
        <v>272</v>
      </c>
      <c r="D432" s="200">
        <v>0</v>
      </c>
      <c r="E432" s="57" t="s">
        <v>4186</v>
      </c>
      <c r="F432" s="57" t="s">
        <v>151</v>
      </c>
      <c r="G432" s="25"/>
      <c r="H432" s="104">
        <v>1</v>
      </c>
      <c r="I432" s="25">
        <v>1</v>
      </c>
      <c r="J432" s="25"/>
      <c r="K432" s="25">
        <v>3</v>
      </c>
      <c r="L432" s="25">
        <v>3</v>
      </c>
      <c r="M432" s="25">
        <v>19</v>
      </c>
      <c r="N432" s="96" t="s">
        <v>2960</v>
      </c>
      <c r="O432" s="25" t="s">
        <v>562</v>
      </c>
      <c r="P432" s="25" t="s">
        <v>19</v>
      </c>
      <c r="Q432" s="25" t="s">
        <v>1396</v>
      </c>
      <c r="R432" s="25" t="s">
        <v>4117</v>
      </c>
      <c r="S432" s="25">
        <v>7</v>
      </c>
      <c r="T432" s="25" t="s">
        <v>18</v>
      </c>
      <c r="U432" s="25" t="s">
        <v>10</v>
      </c>
      <c r="V432" s="25">
        <v>8</v>
      </c>
      <c r="W432" s="25" t="s">
        <v>751</v>
      </c>
      <c r="X432" s="25">
        <v>2</v>
      </c>
      <c r="Y432" s="25"/>
      <c r="Z432" s="25"/>
      <c r="AA432" s="62">
        <v>3.26</v>
      </c>
      <c r="AB432" s="25"/>
      <c r="AC432" s="25"/>
      <c r="AD432" s="25" t="s">
        <v>1398</v>
      </c>
      <c r="AE432" s="22"/>
      <c r="AF432" s="22"/>
      <c r="AG432" s="22">
        <f>(AA432*(106.875/AO432))/$AQ432</f>
        <v>2.2544671911910243</v>
      </c>
      <c r="AH432" s="22"/>
      <c r="AI432" s="22"/>
      <c r="AJ432" s="58"/>
      <c r="AK432" s="58"/>
      <c r="AL432" s="58"/>
      <c r="AM432" s="58"/>
      <c r="AN432" s="58"/>
      <c r="AO432" s="24">
        <v>79.016666666666666</v>
      </c>
      <c r="AP432" s="24"/>
      <c r="AQ432" s="24">
        <v>1.95583</v>
      </c>
      <c r="AR432" s="24">
        <v>4</v>
      </c>
      <c r="AS432" s="24">
        <v>21500</v>
      </c>
      <c r="AT432" s="34">
        <v>1</v>
      </c>
      <c r="AU432" s="25" t="s">
        <v>1500</v>
      </c>
      <c r="AV432" s="25" t="s">
        <v>1399</v>
      </c>
      <c r="AW432" s="25">
        <v>1994</v>
      </c>
      <c r="AX432" s="25" t="s">
        <v>2</v>
      </c>
      <c r="AY432" s="25" t="s">
        <v>1421</v>
      </c>
      <c r="AZ432" s="25" t="s">
        <v>751</v>
      </c>
      <c r="BA432" s="25" t="s">
        <v>751</v>
      </c>
      <c r="BB432" s="25" t="s">
        <v>751</v>
      </c>
      <c r="BC432" s="25" t="s">
        <v>1400</v>
      </c>
      <c r="BD432" s="25" t="s">
        <v>751</v>
      </c>
      <c r="BE432" s="25" t="s">
        <v>1503</v>
      </c>
      <c r="BF432" s="25">
        <v>2</v>
      </c>
      <c r="BG432" s="25" t="s">
        <v>2000</v>
      </c>
      <c r="BH432" s="25" t="s">
        <v>2000</v>
      </c>
      <c r="BI432" s="74">
        <v>0</v>
      </c>
      <c r="BJ432" s="75" t="s">
        <v>3980</v>
      </c>
      <c r="BK432" s="75" t="s">
        <v>3979</v>
      </c>
    </row>
    <row r="433" spans="1:70" ht="15" customHeight="1" x14ac:dyDescent="0.25">
      <c r="A433" s="25">
        <v>598</v>
      </c>
      <c r="B433" s="26"/>
      <c r="C433" s="86" t="s">
        <v>272</v>
      </c>
      <c r="D433" s="200">
        <v>0</v>
      </c>
      <c r="E433" s="57" t="s">
        <v>4186</v>
      </c>
      <c r="F433" s="57" t="s">
        <v>151</v>
      </c>
      <c r="G433" s="25"/>
      <c r="H433" s="104">
        <v>1</v>
      </c>
      <c r="I433" s="25">
        <v>1</v>
      </c>
      <c r="J433" s="25"/>
      <c r="K433" s="25">
        <v>3</v>
      </c>
      <c r="L433" s="25">
        <v>3</v>
      </c>
      <c r="M433" s="25">
        <v>19</v>
      </c>
      <c r="N433" s="96" t="s">
        <v>2960</v>
      </c>
      <c r="O433" s="25" t="s">
        <v>562</v>
      </c>
      <c r="P433" s="25" t="s">
        <v>19</v>
      </c>
      <c r="Q433" s="25" t="s">
        <v>1396</v>
      </c>
      <c r="R433" s="25" t="s">
        <v>4117</v>
      </c>
      <c r="S433" s="25">
        <v>7</v>
      </c>
      <c r="T433" s="25" t="s">
        <v>1397</v>
      </c>
      <c r="U433" s="25" t="s">
        <v>10</v>
      </c>
      <c r="V433" s="25">
        <v>8</v>
      </c>
      <c r="W433" s="33" t="s">
        <v>262</v>
      </c>
      <c r="X433" s="25">
        <v>1</v>
      </c>
      <c r="Y433" s="25"/>
      <c r="Z433" s="25"/>
      <c r="AA433" s="62">
        <v>2.59</v>
      </c>
      <c r="AB433" s="25"/>
      <c r="AC433" s="25"/>
      <c r="AD433" s="25" t="s">
        <v>1398</v>
      </c>
      <c r="AE433" s="22"/>
      <c r="AF433" s="22"/>
      <c r="AG433" s="22">
        <f>(AA433*(106.875/AO433))/$AQ433</f>
        <v>1.7911257745965503</v>
      </c>
      <c r="AH433" s="22"/>
      <c r="AI433" s="22"/>
      <c r="AJ433" s="58"/>
      <c r="AK433" s="58"/>
      <c r="AL433" s="58"/>
      <c r="AM433" s="58"/>
      <c r="AN433" s="58"/>
      <c r="AO433" s="24">
        <v>79.016666666666666</v>
      </c>
      <c r="AP433" s="24"/>
      <c r="AQ433" s="24">
        <v>1.95583</v>
      </c>
      <c r="AR433" s="24">
        <v>4</v>
      </c>
      <c r="AS433" s="24">
        <v>21500</v>
      </c>
      <c r="AT433" s="25">
        <v>10</v>
      </c>
      <c r="AU433" s="25" t="s">
        <v>1499</v>
      </c>
      <c r="AV433" s="25" t="s">
        <v>1403</v>
      </c>
      <c r="AW433" s="25">
        <v>1994</v>
      </c>
      <c r="AX433" s="25" t="s">
        <v>2</v>
      </c>
      <c r="AY433" s="25" t="s">
        <v>1402</v>
      </c>
      <c r="AZ433" s="25" t="s">
        <v>751</v>
      </c>
      <c r="BA433" s="25" t="s">
        <v>751</v>
      </c>
      <c r="BB433" s="25" t="s">
        <v>751</v>
      </c>
      <c r="BC433" s="25" t="s">
        <v>1404</v>
      </c>
      <c r="BD433" s="25" t="s">
        <v>751</v>
      </c>
      <c r="BE433" s="25" t="s">
        <v>1503</v>
      </c>
      <c r="BF433" s="25">
        <v>2</v>
      </c>
      <c r="BG433" s="25" t="s">
        <v>2000</v>
      </c>
      <c r="BH433" s="25" t="s">
        <v>2000</v>
      </c>
      <c r="BI433" s="74">
        <v>0</v>
      </c>
      <c r="BJ433" s="75" t="s">
        <v>3980</v>
      </c>
      <c r="BK433" s="75" t="s">
        <v>3979</v>
      </c>
    </row>
    <row r="434" spans="1:70" ht="15" customHeight="1" x14ac:dyDescent="0.25">
      <c r="A434" s="25">
        <v>599</v>
      </c>
      <c r="B434" s="26"/>
      <c r="C434" s="86" t="s">
        <v>272</v>
      </c>
      <c r="D434" s="200">
        <v>0</v>
      </c>
      <c r="E434" s="57" t="s">
        <v>4186</v>
      </c>
      <c r="F434" s="57" t="s">
        <v>151</v>
      </c>
      <c r="G434" s="25"/>
      <c r="H434" s="104">
        <v>1</v>
      </c>
      <c r="I434" s="25">
        <v>1</v>
      </c>
      <c r="J434" s="25"/>
      <c r="K434" s="25">
        <v>3</v>
      </c>
      <c r="L434" s="25">
        <v>3</v>
      </c>
      <c r="M434" s="25">
        <v>19</v>
      </c>
      <c r="N434" s="96" t="s">
        <v>2960</v>
      </c>
      <c r="O434" s="25" t="s">
        <v>562</v>
      </c>
      <c r="P434" s="25" t="s">
        <v>19</v>
      </c>
      <c r="Q434" s="25" t="s">
        <v>1396</v>
      </c>
      <c r="R434" s="25" t="s">
        <v>4117</v>
      </c>
      <c r="S434" s="25">
        <v>7</v>
      </c>
      <c r="T434" s="25" t="s">
        <v>18</v>
      </c>
      <c r="U434" s="25" t="s">
        <v>10</v>
      </c>
      <c r="V434" s="25">
        <v>8</v>
      </c>
      <c r="W434" s="25" t="s">
        <v>751</v>
      </c>
      <c r="X434" s="25">
        <v>1</v>
      </c>
      <c r="Y434" s="25"/>
      <c r="Z434" s="25"/>
      <c r="AA434" s="62">
        <v>1.7</v>
      </c>
      <c r="AB434" s="25"/>
      <c r="AC434" s="25"/>
      <c r="AD434" s="25" t="s">
        <v>1398</v>
      </c>
      <c r="AE434" s="22"/>
      <c r="AF434" s="22"/>
      <c r="AG434" s="22">
        <f>(AA434*(106.875/AO434))/$AQ434</f>
        <v>1.1756424003143382</v>
      </c>
      <c r="AH434" s="22"/>
      <c r="AI434" s="22"/>
      <c r="AJ434" s="58"/>
      <c r="AK434" s="58"/>
      <c r="AL434" s="58"/>
      <c r="AM434" s="58"/>
      <c r="AN434" s="58"/>
      <c r="AO434" s="24">
        <v>79.016666666666666</v>
      </c>
      <c r="AP434" s="24"/>
      <c r="AQ434" s="24">
        <v>1.95583</v>
      </c>
      <c r="AR434" s="24">
        <v>4</v>
      </c>
      <c r="AS434" s="24">
        <v>21500</v>
      </c>
      <c r="AT434" s="25">
        <v>10</v>
      </c>
      <c r="AU434" s="25" t="s">
        <v>1499</v>
      </c>
      <c r="AV434" s="25" t="s">
        <v>1403</v>
      </c>
      <c r="AW434" s="25">
        <v>1994</v>
      </c>
      <c r="AX434" s="25" t="s">
        <v>2</v>
      </c>
      <c r="AY434" s="25" t="s">
        <v>1405</v>
      </c>
      <c r="AZ434" s="25" t="s">
        <v>751</v>
      </c>
      <c r="BA434" s="25" t="s">
        <v>751</v>
      </c>
      <c r="BB434" s="25" t="s">
        <v>751</v>
      </c>
      <c r="BC434" s="25" t="s">
        <v>1404</v>
      </c>
      <c r="BD434" s="25" t="s">
        <v>751</v>
      </c>
      <c r="BE434" s="25" t="s">
        <v>1503</v>
      </c>
      <c r="BF434" s="25">
        <v>2</v>
      </c>
      <c r="BG434" s="25" t="s">
        <v>2000</v>
      </c>
      <c r="BH434" s="25" t="s">
        <v>2000</v>
      </c>
      <c r="BI434" s="74">
        <v>0</v>
      </c>
      <c r="BJ434" s="75" t="s">
        <v>3980</v>
      </c>
      <c r="BK434" s="75" t="s">
        <v>3979</v>
      </c>
    </row>
    <row r="435" spans="1:70" ht="15" customHeight="1" x14ac:dyDescent="0.25">
      <c r="A435" s="25">
        <v>342</v>
      </c>
      <c r="B435" s="21">
        <v>156</v>
      </c>
      <c r="C435" s="190"/>
      <c r="D435" s="201">
        <v>0</v>
      </c>
      <c r="E435" s="57" t="s">
        <v>1602</v>
      </c>
      <c r="F435" s="64" t="s">
        <v>151</v>
      </c>
      <c r="G435" s="25"/>
      <c r="H435" s="104">
        <v>0</v>
      </c>
      <c r="I435" s="71" t="s">
        <v>1603</v>
      </c>
      <c r="J435" s="25"/>
      <c r="K435" s="25"/>
      <c r="L435" s="25"/>
      <c r="M435" s="25"/>
      <c r="N435" s="71"/>
      <c r="O435" s="71"/>
      <c r="P435" s="25"/>
      <c r="Q435" s="25"/>
      <c r="R435" s="25"/>
      <c r="S435" s="25"/>
      <c r="T435" s="25"/>
      <c r="U435" s="25"/>
      <c r="V435" s="25"/>
      <c r="W435" s="25"/>
      <c r="X435" s="25"/>
      <c r="Y435" s="104"/>
      <c r="Z435" s="104"/>
      <c r="AA435" s="104"/>
      <c r="AB435" s="104"/>
      <c r="AC435" s="104"/>
      <c r="AD435" s="25"/>
      <c r="AE435" s="22"/>
      <c r="AF435" s="22"/>
      <c r="AG435" s="22"/>
      <c r="AH435" s="22"/>
      <c r="AI435" s="22"/>
      <c r="AJ435" s="66"/>
      <c r="AK435" s="66"/>
      <c r="AL435" s="66"/>
      <c r="AM435" s="66"/>
      <c r="AN435" s="66"/>
      <c r="AO435" s="48"/>
      <c r="AP435" s="27"/>
      <c r="AQ435" s="28">
        <v>1</v>
      </c>
      <c r="AR435" s="28"/>
      <c r="AS435" s="28" t="s">
        <v>751</v>
      </c>
      <c r="AT435" s="25"/>
      <c r="AU435" s="25"/>
      <c r="AV435" s="25"/>
      <c r="AW435" s="25"/>
      <c r="AX435" s="25"/>
      <c r="AY435" s="25"/>
      <c r="AZ435" s="25"/>
      <c r="BA435" s="25"/>
      <c r="BB435" s="25"/>
      <c r="BC435" s="25"/>
      <c r="BD435" s="25"/>
      <c r="BE435" s="25"/>
      <c r="BF435" s="25"/>
      <c r="BG435" s="25" t="s">
        <v>2000</v>
      </c>
      <c r="BH435" s="25" t="s">
        <v>2000</v>
      </c>
      <c r="BI435" s="75" t="s">
        <v>2000</v>
      </c>
      <c r="BJ435" s="75" t="s">
        <v>2000</v>
      </c>
      <c r="BK435" s="75" t="s">
        <v>2000</v>
      </c>
      <c r="BM435" s="52"/>
      <c r="BN435" s="52"/>
      <c r="BO435" s="52"/>
      <c r="BP435" s="52"/>
      <c r="BQ435" s="52"/>
      <c r="BR435" s="52"/>
    </row>
    <row r="436" spans="1:70" ht="15" customHeight="1" x14ac:dyDescent="0.25">
      <c r="A436" s="25">
        <v>343</v>
      </c>
      <c r="B436" s="21">
        <v>157</v>
      </c>
      <c r="C436" s="190" t="s">
        <v>23</v>
      </c>
      <c r="D436" s="201">
        <v>0</v>
      </c>
      <c r="E436" s="57" t="s">
        <v>669</v>
      </c>
      <c r="F436" s="57" t="s">
        <v>289</v>
      </c>
      <c r="G436" s="25"/>
      <c r="H436" s="104">
        <v>0</v>
      </c>
      <c r="I436" s="25" t="s">
        <v>640</v>
      </c>
      <c r="J436" s="25"/>
      <c r="K436" s="25">
        <v>1</v>
      </c>
      <c r="L436" s="25">
        <v>2</v>
      </c>
      <c r="M436" s="25"/>
      <c r="N436" s="25"/>
      <c r="O436" s="25"/>
      <c r="P436" s="25"/>
      <c r="Q436" s="25"/>
      <c r="R436" s="25"/>
      <c r="S436" s="25"/>
      <c r="T436" s="25"/>
      <c r="U436" s="25"/>
      <c r="V436" s="25"/>
      <c r="W436" s="25"/>
      <c r="X436" s="25"/>
      <c r="Y436" s="25"/>
      <c r="Z436" s="83"/>
      <c r="AA436" s="83"/>
      <c r="AB436" s="83"/>
      <c r="AC436" s="83"/>
      <c r="AD436" s="25"/>
      <c r="AE436" s="22"/>
      <c r="AF436" s="22"/>
      <c r="AG436" s="22"/>
      <c r="AH436" s="22"/>
      <c r="AI436" s="22"/>
      <c r="AJ436" s="35"/>
      <c r="AK436" s="35"/>
      <c r="AL436" s="35"/>
      <c r="AM436" s="35"/>
      <c r="AN436" s="35"/>
      <c r="AO436" s="48"/>
      <c r="AP436" s="27"/>
      <c r="AQ436" s="28">
        <v>1</v>
      </c>
      <c r="AR436" s="28"/>
      <c r="AS436" s="28" t="s">
        <v>751</v>
      </c>
      <c r="AT436" s="25"/>
      <c r="AU436" s="25"/>
      <c r="AV436" s="25"/>
      <c r="AW436" s="25"/>
      <c r="AX436" s="25"/>
      <c r="AY436" s="25"/>
      <c r="AZ436" s="25"/>
      <c r="BA436" s="25"/>
      <c r="BB436" s="25"/>
      <c r="BC436" s="25"/>
      <c r="BD436" s="25"/>
      <c r="BE436" s="25"/>
      <c r="BF436" s="25"/>
      <c r="BG436" s="25" t="s">
        <v>2000</v>
      </c>
      <c r="BH436" s="25" t="s">
        <v>2000</v>
      </c>
      <c r="BI436" s="75" t="s">
        <v>2000</v>
      </c>
      <c r="BJ436" s="75" t="s">
        <v>2000</v>
      </c>
      <c r="BK436" s="75" t="s">
        <v>2000</v>
      </c>
      <c r="BM436" s="238"/>
      <c r="BN436" s="238"/>
      <c r="BO436" s="238"/>
      <c r="BP436" s="238"/>
      <c r="BQ436" s="238"/>
      <c r="BR436" s="238"/>
    </row>
    <row r="437" spans="1:70" ht="15" customHeight="1" x14ac:dyDescent="0.25">
      <c r="A437" s="25">
        <v>344</v>
      </c>
      <c r="B437" s="21">
        <v>158</v>
      </c>
      <c r="C437" s="190" t="s">
        <v>168</v>
      </c>
      <c r="D437" s="201">
        <v>0</v>
      </c>
      <c r="E437" s="57" t="s">
        <v>1215</v>
      </c>
      <c r="F437" s="64" t="s">
        <v>151</v>
      </c>
      <c r="G437" s="25"/>
      <c r="H437" s="104">
        <v>0</v>
      </c>
      <c r="I437" s="25" t="s">
        <v>1216</v>
      </c>
      <c r="J437" s="25"/>
      <c r="K437" s="25"/>
      <c r="L437" s="25"/>
      <c r="M437" s="25"/>
      <c r="N437" s="25"/>
      <c r="O437" s="25"/>
      <c r="P437" s="25"/>
      <c r="Q437" s="25"/>
      <c r="R437" s="25"/>
      <c r="S437" s="25"/>
      <c r="T437" s="25"/>
      <c r="U437" s="25"/>
      <c r="V437" s="25"/>
      <c r="W437" s="25"/>
      <c r="X437" s="25"/>
      <c r="Y437" s="104"/>
      <c r="Z437" s="83"/>
      <c r="AA437" s="83"/>
      <c r="AB437" s="83"/>
      <c r="AC437" s="83"/>
      <c r="AD437" s="25"/>
      <c r="AE437" s="22"/>
      <c r="AF437" s="22"/>
      <c r="AG437" s="22"/>
      <c r="AH437" s="22"/>
      <c r="AI437" s="22"/>
      <c r="AJ437" s="35"/>
      <c r="AK437" s="35"/>
      <c r="AL437" s="35"/>
      <c r="AM437" s="35"/>
      <c r="AN437" s="35"/>
      <c r="AO437" s="48"/>
      <c r="AP437" s="27"/>
      <c r="AQ437" s="28">
        <v>1</v>
      </c>
      <c r="AR437" s="28"/>
      <c r="AS437" s="28" t="s">
        <v>751</v>
      </c>
      <c r="AT437" s="25"/>
      <c r="AU437" s="25"/>
      <c r="AV437" s="25"/>
      <c r="AW437" s="25"/>
      <c r="AX437" s="25"/>
      <c r="AY437" s="25"/>
      <c r="AZ437" s="25"/>
      <c r="BA437" s="25"/>
      <c r="BB437" s="25"/>
      <c r="BC437" s="25"/>
      <c r="BD437" s="25"/>
      <c r="BE437" s="25"/>
      <c r="BF437" s="25"/>
      <c r="BG437" s="25" t="s">
        <v>2000</v>
      </c>
      <c r="BH437" s="25" t="s">
        <v>2000</v>
      </c>
      <c r="BI437" s="75" t="s">
        <v>2000</v>
      </c>
      <c r="BJ437" s="75" t="s">
        <v>2000</v>
      </c>
      <c r="BK437" s="75" t="s">
        <v>2000</v>
      </c>
      <c r="BM437" s="52"/>
      <c r="BN437" s="52"/>
      <c r="BO437" s="52"/>
      <c r="BP437" s="52"/>
      <c r="BQ437" s="52"/>
      <c r="BR437" s="52"/>
    </row>
    <row r="438" spans="1:70" ht="15" customHeight="1" x14ac:dyDescent="0.25">
      <c r="A438" s="25">
        <v>778</v>
      </c>
      <c r="B438" s="237"/>
      <c r="C438" s="190"/>
      <c r="D438" s="201">
        <v>0</v>
      </c>
      <c r="E438" s="57" t="s">
        <v>3585</v>
      </c>
      <c r="F438" s="57" t="s">
        <v>289</v>
      </c>
      <c r="G438" s="25"/>
      <c r="H438" s="104">
        <v>0</v>
      </c>
      <c r="I438" s="25" t="s">
        <v>3586</v>
      </c>
      <c r="J438" s="25"/>
      <c r="K438" s="25">
        <v>4</v>
      </c>
      <c r="L438" s="25">
        <v>1</v>
      </c>
      <c r="M438" s="25"/>
      <c r="N438" s="25"/>
      <c r="O438" s="25"/>
      <c r="P438" s="25"/>
      <c r="Q438" s="25"/>
      <c r="R438" s="25"/>
      <c r="S438" s="25"/>
      <c r="T438" s="25"/>
      <c r="U438" s="25"/>
      <c r="V438" s="25"/>
      <c r="W438" s="25"/>
      <c r="X438" s="25"/>
      <c r="Y438" s="25"/>
      <c r="Z438" s="25"/>
      <c r="AA438" s="25"/>
      <c r="AB438" s="25"/>
      <c r="AC438" s="25"/>
      <c r="AD438" s="25"/>
      <c r="AE438" s="110"/>
      <c r="AF438" s="110"/>
      <c r="AG438" s="110"/>
      <c r="AH438" s="110"/>
      <c r="AI438" s="110"/>
      <c r="AJ438" s="23"/>
      <c r="AK438" s="23"/>
      <c r="AL438" s="23"/>
      <c r="AM438" s="23"/>
      <c r="AN438" s="23"/>
      <c r="AO438" s="24"/>
      <c r="AP438" s="24"/>
      <c r="AQ438" s="24"/>
      <c r="AR438" s="24"/>
      <c r="AS438" s="24"/>
      <c r="AT438" s="25"/>
      <c r="AU438" s="25"/>
      <c r="AV438" s="25"/>
      <c r="AW438" s="25"/>
      <c r="AX438" s="25"/>
      <c r="AY438" s="25"/>
      <c r="AZ438" s="25"/>
      <c r="BA438" s="25"/>
      <c r="BB438" s="25"/>
      <c r="BC438" s="25"/>
      <c r="BD438" s="25"/>
      <c r="BE438" s="25" t="s">
        <v>3587</v>
      </c>
      <c r="BF438" s="25">
        <v>2</v>
      </c>
      <c r="BG438" s="25" t="s">
        <v>2000</v>
      </c>
      <c r="BH438" s="25" t="s">
        <v>2000</v>
      </c>
      <c r="BI438" s="75" t="s">
        <v>2000</v>
      </c>
      <c r="BJ438" s="75" t="s">
        <v>2000</v>
      </c>
      <c r="BK438" s="75" t="s">
        <v>2000</v>
      </c>
    </row>
    <row r="439" spans="1:70" ht="15" customHeight="1" x14ac:dyDescent="0.25">
      <c r="A439" s="25">
        <v>348</v>
      </c>
      <c r="B439" s="21">
        <v>159</v>
      </c>
      <c r="C439" s="190" t="s">
        <v>387</v>
      </c>
      <c r="D439" s="200">
        <v>0</v>
      </c>
      <c r="E439" s="57" t="s">
        <v>1043</v>
      </c>
      <c r="F439" s="57" t="s">
        <v>5</v>
      </c>
      <c r="G439" s="25" t="s">
        <v>393</v>
      </c>
      <c r="H439" s="104">
        <v>1</v>
      </c>
      <c r="I439" s="25">
        <v>1</v>
      </c>
      <c r="J439" s="25" t="s">
        <v>1044</v>
      </c>
      <c r="K439" s="25">
        <v>4</v>
      </c>
      <c r="L439" s="25">
        <v>1</v>
      </c>
      <c r="M439" s="25">
        <v>24</v>
      </c>
      <c r="N439" s="25">
        <v>24</v>
      </c>
      <c r="O439" s="25" t="s">
        <v>1744</v>
      </c>
      <c r="P439" s="25" t="s">
        <v>19</v>
      </c>
      <c r="Q439" s="25" t="s">
        <v>1045</v>
      </c>
      <c r="R439" s="25" t="s">
        <v>19</v>
      </c>
      <c r="S439" s="25" t="s">
        <v>3862</v>
      </c>
      <c r="T439" s="25" t="s">
        <v>155</v>
      </c>
      <c r="U439" s="25" t="s">
        <v>10</v>
      </c>
      <c r="V439" s="25">
        <v>8</v>
      </c>
      <c r="W439" s="25"/>
      <c r="X439" s="25">
        <v>1</v>
      </c>
      <c r="Y439" s="25"/>
      <c r="Z439" s="83">
        <v>724000000</v>
      </c>
      <c r="AA439" s="83"/>
      <c r="AB439" s="83"/>
      <c r="AC439" s="83">
        <v>2683000000</v>
      </c>
      <c r="AD439" s="25" t="s">
        <v>2097</v>
      </c>
      <c r="AE439" s="22"/>
      <c r="AF439" s="22">
        <f>(Z439*(106.875/AO439))/$AQ439</f>
        <v>782908937.60539639</v>
      </c>
      <c r="AG439" s="22"/>
      <c r="AH439" s="22"/>
      <c r="AI439" s="22">
        <f>(AC439*(106.875/AO439))/$AQ439</f>
        <v>2901304806.0708265</v>
      </c>
      <c r="AJ439" s="35"/>
      <c r="AK439" s="35">
        <f>AF439/1.99</f>
        <v>393421576.68612885</v>
      </c>
      <c r="AL439" s="35"/>
      <c r="AM439" s="35"/>
      <c r="AN439" s="35">
        <f>AI439/1.99</f>
        <v>1457942113.6034305</v>
      </c>
      <c r="AO439" s="24">
        <v>98.833333333333329</v>
      </c>
      <c r="AP439" s="27"/>
      <c r="AQ439" s="28">
        <v>1</v>
      </c>
      <c r="AR439" s="28">
        <v>6</v>
      </c>
      <c r="AS439" s="28"/>
      <c r="AT439" s="25">
        <v>17</v>
      </c>
      <c r="AU439" s="25" t="s">
        <v>3047</v>
      </c>
      <c r="AV439" s="25" t="s">
        <v>1047</v>
      </c>
      <c r="AW439" s="25">
        <v>2009</v>
      </c>
      <c r="AX439" s="25" t="s">
        <v>2</v>
      </c>
      <c r="AY439" s="25" t="s">
        <v>1047</v>
      </c>
      <c r="AZ439" s="25"/>
      <c r="BA439" s="25"/>
      <c r="BB439" s="25"/>
      <c r="BC439" s="25" t="s">
        <v>1048</v>
      </c>
      <c r="BD439" s="25" t="s">
        <v>328</v>
      </c>
      <c r="BE439" s="25" t="s">
        <v>1049</v>
      </c>
      <c r="BF439" s="25">
        <v>2</v>
      </c>
      <c r="BG439" s="62">
        <v>2</v>
      </c>
      <c r="BH439" s="25" t="s">
        <v>2000</v>
      </c>
      <c r="BI439" s="74">
        <v>0</v>
      </c>
      <c r="BJ439" s="75" t="s">
        <v>4017</v>
      </c>
      <c r="BK439" s="75" t="s">
        <v>4016</v>
      </c>
    </row>
    <row r="440" spans="1:70" ht="15" customHeight="1" x14ac:dyDescent="0.25">
      <c r="A440" s="25">
        <v>345</v>
      </c>
      <c r="B440" s="26"/>
      <c r="C440" s="190" t="s">
        <v>387</v>
      </c>
      <c r="D440" s="201">
        <v>1</v>
      </c>
      <c r="E440" s="57" t="s">
        <v>1043</v>
      </c>
      <c r="F440" s="57" t="s">
        <v>5</v>
      </c>
      <c r="G440" s="25" t="s">
        <v>393</v>
      </c>
      <c r="H440" s="104">
        <v>1</v>
      </c>
      <c r="I440" s="25">
        <v>1</v>
      </c>
      <c r="J440" s="25" t="s">
        <v>1044</v>
      </c>
      <c r="K440" s="25">
        <v>4</v>
      </c>
      <c r="L440" s="25">
        <v>1</v>
      </c>
      <c r="M440" s="25">
        <v>8</v>
      </c>
      <c r="N440" s="25" t="s">
        <v>2981</v>
      </c>
      <c r="O440" s="25" t="s">
        <v>912</v>
      </c>
      <c r="P440" s="25" t="s">
        <v>19</v>
      </c>
      <c r="Q440" s="25" t="s">
        <v>1045</v>
      </c>
      <c r="R440" s="25" t="s">
        <v>3</v>
      </c>
      <c r="S440" s="25">
        <v>1</v>
      </c>
      <c r="T440" s="25" t="s">
        <v>155</v>
      </c>
      <c r="U440" s="25" t="s">
        <v>2</v>
      </c>
      <c r="V440" s="25">
        <v>1</v>
      </c>
      <c r="W440" s="25" t="s">
        <v>1050</v>
      </c>
      <c r="X440" s="25">
        <v>2</v>
      </c>
      <c r="Y440" s="25"/>
      <c r="Z440" s="83">
        <v>131</v>
      </c>
      <c r="AA440" s="83"/>
      <c r="AB440" s="83"/>
      <c r="AC440" s="83">
        <v>1309</v>
      </c>
      <c r="AD440" s="25" t="s">
        <v>1056</v>
      </c>
      <c r="AE440" s="22"/>
      <c r="AF440" s="22">
        <f>(Z440*(106.875/AO440))/$AQ440</f>
        <v>131.29688965301654</v>
      </c>
      <c r="AG440" s="22"/>
      <c r="AH440" s="22"/>
      <c r="AI440" s="22">
        <f>(AC440*(106.875/AO440))/$AQ440</f>
        <v>1311.9666301969364</v>
      </c>
      <c r="AJ440" s="35"/>
      <c r="AK440" s="35">
        <f>AF440/$AS440</f>
        <v>131.29688965301654</v>
      </c>
      <c r="AL440" s="35"/>
      <c r="AM440" s="35"/>
      <c r="AN440" s="35">
        <f>AI440/$AS440</f>
        <v>1311.9666301969364</v>
      </c>
      <c r="AO440" s="24">
        <v>106.63333333333334</v>
      </c>
      <c r="AP440" s="27"/>
      <c r="AQ440" s="28">
        <v>1</v>
      </c>
      <c r="AR440" s="28">
        <v>1</v>
      </c>
      <c r="AS440" s="28">
        <v>1</v>
      </c>
      <c r="AT440" s="25">
        <v>17</v>
      </c>
      <c r="AU440" s="25" t="s">
        <v>3878</v>
      </c>
      <c r="AV440" s="25" t="s">
        <v>1054</v>
      </c>
      <c r="AW440" s="25">
        <v>2014</v>
      </c>
      <c r="AX440" s="25" t="s">
        <v>2</v>
      </c>
      <c r="AY440" s="25" t="s">
        <v>1053</v>
      </c>
      <c r="AZ440" s="25" t="s">
        <v>3</v>
      </c>
      <c r="BA440" s="25" t="s">
        <v>1812</v>
      </c>
      <c r="BB440" s="25" t="s">
        <v>1052</v>
      </c>
      <c r="BC440" s="25" t="s">
        <v>3</v>
      </c>
      <c r="BD440" s="25" t="s">
        <v>1055</v>
      </c>
      <c r="BE440" s="25" t="s">
        <v>1049</v>
      </c>
      <c r="BF440" s="25">
        <v>2</v>
      </c>
      <c r="BG440" s="62">
        <v>1</v>
      </c>
      <c r="BH440" s="25" t="s">
        <v>2000</v>
      </c>
      <c r="BI440" s="75">
        <v>2</v>
      </c>
      <c r="BJ440" s="75" t="s">
        <v>4013</v>
      </c>
      <c r="BK440" s="75" t="s">
        <v>4014</v>
      </c>
    </row>
    <row r="441" spans="1:70" ht="15" customHeight="1" x14ac:dyDescent="0.25">
      <c r="A441" s="25">
        <v>346</v>
      </c>
      <c r="B441" s="26"/>
      <c r="C441" s="190" t="s">
        <v>387</v>
      </c>
      <c r="D441" s="201">
        <v>1</v>
      </c>
      <c r="E441" s="57" t="s">
        <v>1043</v>
      </c>
      <c r="F441" s="57" t="s">
        <v>5</v>
      </c>
      <c r="G441" s="25" t="s">
        <v>393</v>
      </c>
      <c r="H441" s="104">
        <v>1</v>
      </c>
      <c r="I441" s="25">
        <v>1</v>
      </c>
      <c r="J441" s="25" t="s">
        <v>1044</v>
      </c>
      <c r="K441" s="25">
        <v>4</v>
      </c>
      <c r="L441" s="25">
        <v>1</v>
      </c>
      <c r="M441" s="25">
        <v>8</v>
      </c>
      <c r="N441" s="25" t="s">
        <v>2981</v>
      </c>
      <c r="O441" s="25" t="s">
        <v>912</v>
      </c>
      <c r="P441" s="25" t="s">
        <v>19</v>
      </c>
      <c r="Q441" s="25" t="s">
        <v>1045</v>
      </c>
      <c r="R441" s="25" t="s">
        <v>3</v>
      </c>
      <c r="S441" s="25">
        <v>1</v>
      </c>
      <c r="T441" s="25" t="s">
        <v>155</v>
      </c>
      <c r="U441" s="25" t="s">
        <v>2</v>
      </c>
      <c r="V441" s="25">
        <v>1</v>
      </c>
      <c r="W441" s="25" t="s">
        <v>1050</v>
      </c>
      <c r="X441" s="25">
        <v>2</v>
      </c>
      <c r="Y441" s="25"/>
      <c r="Z441" s="83">
        <v>62</v>
      </c>
      <c r="AA441" s="83"/>
      <c r="AB441" s="83"/>
      <c r="AC441" s="83">
        <v>616</v>
      </c>
      <c r="AD441" s="25" t="s">
        <v>1051</v>
      </c>
      <c r="AE441" s="22"/>
      <c r="AF441" s="22">
        <f>(Z441*(106.875/AO441))/$AQ441</f>
        <v>62.140512660206305</v>
      </c>
      <c r="AG441" s="22"/>
      <c r="AH441" s="22"/>
      <c r="AI441" s="22">
        <f>(AC441*(106.875/AO441))/$AQ441</f>
        <v>617.39606126914646</v>
      </c>
      <c r="AJ441" s="35"/>
      <c r="AK441" s="35">
        <f>AF441/$AS441</f>
        <v>62.140512660206305</v>
      </c>
      <c r="AL441" s="35"/>
      <c r="AM441" s="35"/>
      <c r="AN441" s="35">
        <f>AI441/$AS441</f>
        <v>617.39606126914646</v>
      </c>
      <c r="AO441" s="24">
        <v>106.63333333333334</v>
      </c>
      <c r="AP441" s="27"/>
      <c r="AQ441" s="28">
        <v>1</v>
      </c>
      <c r="AR441" s="28">
        <v>1</v>
      </c>
      <c r="AS441" s="28">
        <v>1</v>
      </c>
      <c r="AT441" s="25">
        <v>17</v>
      </c>
      <c r="AU441" s="25" t="s">
        <v>3878</v>
      </c>
      <c r="AV441" s="25" t="s">
        <v>1054</v>
      </c>
      <c r="AW441" s="25">
        <v>2014</v>
      </c>
      <c r="AX441" s="25" t="s">
        <v>2</v>
      </c>
      <c r="AY441" s="25" t="s">
        <v>1053</v>
      </c>
      <c r="AZ441" s="25" t="s">
        <v>3</v>
      </c>
      <c r="BA441" s="25" t="s">
        <v>1812</v>
      </c>
      <c r="BB441" s="25" t="s">
        <v>1052</v>
      </c>
      <c r="BC441" s="25" t="s">
        <v>3</v>
      </c>
      <c r="BD441" s="25" t="s">
        <v>1055</v>
      </c>
      <c r="BE441" s="25" t="s">
        <v>1049</v>
      </c>
      <c r="BF441" s="25">
        <v>2</v>
      </c>
      <c r="BG441" s="62">
        <v>1</v>
      </c>
      <c r="BH441" s="25" t="s">
        <v>2000</v>
      </c>
      <c r="BI441" s="75">
        <v>2</v>
      </c>
      <c r="BJ441" s="75" t="s">
        <v>4013</v>
      </c>
      <c r="BK441" s="75" t="s">
        <v>4014</v>
      </c>
    </row>
    <row r="442" spans="1:70" ht="15" customHeight="1" x14ac:dyDescent="0.25">
      <c r="A442" s="25">
        <v>347</v>
      </c>
      <c r="B442" s="26"/>
      <c r="C442" s="190" t="s">
        <v>387</v>
      </c>
      <c r="D442" s="200">
        <v>0</v>
      </c>
      <c r="E442" s="57" t="s">
        <v>1043</v>
      </c>
      <c r="F442" s="57" t="s">
        <v>5</v>
      </c>
      <c r="G442" s="25" t="s">
        <v>393</v>
      </c>
      <c r="H442" s="104">
        <v>1</v>
      </c>
      <c r="I442" s="25">
        <v>1</v>
      </c>
      <c r="J442" s="25" t="s">
        <v>1044</v>
      </c>
      <c r="K442" s="25">
        <v>4</v>
      </c>
      <c r="L442" s="25">
        <v>1</v>
      </c>
      <c r="M442" s="25">
        <v>24</v>
      </c>
      <c r="N442" s="25">
        <v>24</v>
      </c>
      <c r="O442" s="25" t="s">
        <v>1744</v>
      </c>
      <c r="P442" s="25" t="s">
        <v>19</v>
      </c>
      <c r="Q442" s="25" t="s">
        <v>1045</v>
      </c>
      <c r="R442" s="25" t="s">
        <v>3</v>
      </c>
      <c r="S442" s="25" t="s">
        <v>3862</v>
      </c>
      <c r="T442" s="25" t="s">
        <v>155</v>
      </c>
      <c r="U442" s="25" t="s">
        <v>10</v>
      </c>
      <c r="V442" s="25">
        <v>8</v>
      </c>
      <c r="W442" s="25"/>
      <c r="X442" s="25">
        <v>1</v>
      </c>
      <c r="Y442" s="25"/>
      <c r="Z442" s="83">
        <v>682</v>
      </c>
      <c r="AA442" s="83"/>
      <c r="AB442" s="83"/>
      <c r="AC442" s="83">
        <v>2525</v>
      </c>
      <c r="AD442" s="25" t="s">
        <v>1046</v>
      </c>
      <c r="AE442" s="22"/>
      <c r="AF442" s="22">
        <f>(Z442*(106.875/AO442))/$AQ442</f>
        <v>737.491568296796</v>
      </c>
      <c r="AG442" s="22"/>
      <c r="AH442" s="22"/>
      <c r="AI442" s="22">
        <f>(AC442*(106.875/AO442))/$AQ442</f>
        <v>2730.4489881956156</v>
      </c>
      <c r="AJ442" s="35"/>
      <c r="AK442" s="35">
        <f>AF442/$AS442</f>
        <v>737.491568296796</v>
      </c>
      <c r="AL442" s="35"/>
      <c r="AM442" s="35"/>
      <c r="AN442" s="35">
        <f>AI442/$AS442</f>
        <v>2730.4489881956156</v>
      </c>
      <c r="AO442" s="24">
        <v>98.833333333333329</v>
      </c>
      <c r="AP442" s="27"/>
      <c r="AQ442" s="28">
        <v>1</v>
      </c>
      <c r="AR442" s="28">
        <v>1</v>
      </c>
      <c r="AS442" s="28">
        <v>1</v>
      </c>
      <c r="AT442" s="25">
        <v>17</v>
      </c>
      <c r="AU442" s="25" t="s">
        <v>3047</v>
      </c>
      <c r="AV442" s="25" t="s">
        <v>1047</v>
      </c>
      <c r="AW442" s="25">
        <v>2009</v>
      </c>
      <c r="AX442" s="25" t="s">
        <v>2</v>
      </c>
      <c r="AY442" s="25" t="s">
        <v>1047</v>
      </c>
      <c r="AZ442" s="25"/>
      <c r="BA442" s="25"/>
      <c r="BB442" s="25"/>
      <c r="BC442" s="25" t="s">
        <v>1048</v>
      </c>
      <c r="BD442" s="25" t="s">
        <v>328</v>
      </c>
      <c r="BE442" s="25" t="s">
        <v>1049</v>
      </c>
      <c r="BF442" s="25">
        <v>2</v>
      </c>
      <c r="BG442" s="62">
        <v>2</v>
      </c>
      <c r="BH442" s="25" t="s">
        <v>2000</v>
      </c>
      <c r="BI442" s="74">
        <v>0</v>
      </c>
      <c r="BJ442" s="75" t="s">
        <v>4015</v>
      </c>
      <c r="BK442" s="75" t="s">
        <v>4016</v>
      </c>
    </row>
    <row r="443" spans="1:70" ht="15" customHeight="1" x14ac:dyDescent="0.25">
      <c r="A443" s="25">
        <v>349</v>
      </c>
      <c r="B443" s="26"/>
      <c r="C443" s="190" t="s">
        <v>387</v>
      </c>
      <c r="D443" s="201">
        <v>1</v>
      </c>
      <c r="E443" s="57" t="s">
        <v>1043</v>
      </c>
      <c r="F443" s="57" t="s">
        <v>5</v>
      </c>
      <c r="G443" s="25" t="s">
        <v>393</v>
      </c>
      <c r="H443" s="104">
        <v>1</v>
      </c>
      <c r="I443" s="25">
        <v>1</v>
      </c>
      <c r="J443" s="25" t="s">
        <v>1044</v>
      </c>
      <c r="K443" s="25">
        <v>4</v>
      </c>
      <c r="L443" s="25">
        <v>1</v>
      </c>
      <c r="M443" s="25">
        <v>8</v>
      </c>
      <c r="N443" s="25" t="s">
        <v>2981</v>
      </c>
      <c r="O443" s="25" t="s">
        <v>912</v>
      </c>
      <c r="P443" s="25" t="s">
        <v>19</v>
      </c>
      <c r="Q443" s="25" t="s">
        <v>1045</v>
      </c>
      <c r="R443" s="25" t="s">
        <v>19</v>
      </c>
      <c r="S443" s="25">
        <v>1</v>
      </c>
      <c r="T443" s="25" t="s">
        <v>155</v>
      </c>
      <c r="U443" s="25" t="s">
        <v>2</v>
      </c>
      <c r="V443" s="25">
        <v>1</v>
      </c>
      <c r="W443" s="25" t="s">
        <v>1050</v>
      </c>
      <c r="X443" s="25">
        <v>2</v>
      </c>
      <c r="Y443" s="25"/>
      <c r="Z443" s="83">
        <v>26000000</v>
      </c>
      <c r="AA443" s="83"/>
      <c r="AB443" s="83"/>
      <c r="AC443" s="83">
        <v>262000000</v>
      </c>
      <c r="AD443" s="25" t="s">
        <v>1057</v>
      </c>
      <c r="AE443" s="22"/>
      <c r="AF443" s="22">
        <f>(Z443*(106.875/AO443))/$AQ443</f>
        <v>26058924.663957484</v>
      </c>
      <c r="AG443" s="22"/>
      <c r="AH443" s="22"/>
      <c r="AI443" s="22">
        <f>(AC443*(106.875/AO443))/$AQ443</f>
        <v>262593779.3060331</v>
      </c>
      <c r="AJ443" s="35"/>
      <c r="AK443" s="35">
        <f>AF443/1.99</f>
        <v>13094937.017064063</v>
      </c>
      <c r="AL443" s="35"/>
      <c r="AM443" s="35"/>
      <c r="AN443" s="35">
        <f>AI443/1.99</f>
        <v>131956673.01810709</v>
      </c>
      <c r="AO443" s="24">
        <v>106.63333333333334</v>
      </c>
      <c r="AP443" s="27"/>
      <c r="AQ443" s="28">
        <v>1</v>
      </c>
      <c r="AR443" s="28">
        <v>6</v>
      </c>
      <c r="AS443" s="28" t="s">
        <v>751</v>
      </c>
      <c r="AT443" s="25">
        <v>17</v>
      </c>
      <c r="AU443" s="25" t="s">
        <v>3049</v>
      </c>
      <c r="AV443" s="25" t="s">
        <v>1054</v>
      </c>
      <c r="AW443" s="25">
        <v>2014</v>
      </c>
      <c r="AX443" s="25" t="s">
        <v>2</v>
      </c>
      <c r="AY443" s="25" t="s">
        <v>1053</v>
      </c>
      <c r="AZ443" s="25" t="s">
        <v>3</v>
      </c>
      <c r="BA443" s="25" t="s">
        <v>1813</v>
      </c>
      <c r="BB443" s="25" t="s">
        <v>1052</v>
      </c>
      <c r="BC443" s="25" t="s">
        <v>3</v>
      </c>
      <c r="BD443" s="25" t="s">
        <v>1055</v>
      </c>
      <c r="BE443" s="25" t="s">
        <v>1049</v>
      </c>
      <c r="BF443" s="25">
        <v>2</v>
      </c>
      <c r="BG443" s="62">
        <v>1</v>
      </c>
      <c r="BH443" s="25" t="s">
        <v>2000</v>
      </c>
      <c r="BI443" s="75">
        <v>2</v>
      </c>
      <c r="BJ443" s="75" t="s">
        <v>4013</v>
      </c>
      <c r="BK443" s="75" t="s">
        <v>4014</v>
      </c>
    </row>
    <row r="444" spans="1:70" ht="15" customHeight="1" x14ac:dyDescent="0.25">
      <c r="A444" s="25">
        <v>350</v>
      </c>
      <c r="B444" s="21">
        <v>160</v>
      </c>
      <c r="C444" s="190" t="s">
        <v>367</v>
      </c>
      <c r="D444" s="201">
        <v>0</v>
      </c>
      <c r="E444" s="57" t="s">
        <v>373</v>
      </c>
      <c r="F444" s="57" t="s">
        <v>289</v>
      </c>
      <c r="G444" s="25"/>
      <c r="H444" s="104">
        <v>0</v>
      </c>
      <c r="I444" s="25" t="s">
        <v>618</v>
      </c>
      <c r="J444" s="25"/>
      <c r="K444" s="25">
        <v>3</v>
      </c>
      <c r="L444" s="25">
        <v>3</v>
      </c>
      <c r="M444" s="25"/>
      <c r="N444" s="25"/>
      <c r="O444" s="25"/>
      <c r="P444" s="25"/>
      <c r="Q444" s="25"/>
      <c r="R444" s="25"/>
      <c r="S444" s="25"/>
      <c r="T444" s="25"/>
      <c r="U444" s="25"/>
      <c r="V444" s="25"/>
      <c r="W444" s="25"/>
      <c r="X444" s="25"/>
      <c r="Y444" s="25"/>
      <c r="Z444" s="83"/>
      <c r="AA444" s="83"/>
      <c r="AB444" s="83"/>
      <c r="AC444" s="83"/>
      <c r="AD444" s="25"/>
      <c r="AE444" s="22"/>
      <c r="AF444" s="22"/>
      <c r="AG444" s="22"/>
      <c r="AH444" s="22"/>
      <c r="AI444" s="22"/>
      <c r="AJ444" s="23"/>
      <c r="AK444" s="23"/>
      <c r="AL444" s="23"/>
      <c r="AM444" s="23"/>
      <c r="AN444" s="23"/>
      <c r="AO444" s="48"/>
      <c r="AP444" s="27"/>
      <c r="AQ444" s="28">
        <v>1</v>
      </c>
      <c r="AR444" s="28"/>
      <c r="AS444" s="28" t="s">
        <v>751</v>
      </c>
      <c r="AT444" s="25"/>
      <c r="AU444" s="25"/>
      <c r="AV444" s="25"/>
      <c r="AW444" s="25"/>
      <c r="AX444" s="25"/>
      <c r="AY444" s="25"/>
      <c r="AZ444" s="25"/>
      <c r="BA444" s="25"/>
      <c r="BB444" s="25"/>
      <c r="BC444" s="25"/>
      <c r="BD444" s="25"/>
      <c r="BE444" s="25"/>
      <c r="BF444" s="25"/>
      <c r="BG444" s="25" t="s">
        <v>2000</v>
      </c>
      <c r="BH444" s="25" t="s">
        <v>2000</v>
      </c>
      <c r="BI444" s="75" t="s">
        <v>2000</v>
      </c>
      <c r="BJ444" s="75" t="s">
        <v>2000</v>
      </c>
      <c r="BK444" s="75" t="s">
        <v>2000</v>
      </c>
      <c r="BM444" s="238"/>
      <c r="BN444" s="238"/>
      <c r="BO444" s="238"/>
      <c r="BP444" s="238"/>
      <c r="BQ444" s="238"/>
      <c r="BR444" s="238"/>
    </row>
    <row r="445" spans="1:70" ht="15" customHeight="1" x14ac:dyDescent="0.25">
      <c r="A445" s="25">
        <v>351</v>
      </c>
      <c r="B445" s="21">
        <v>161</v>
      </c>
      <c r="C445" s="190" t="s">
        <v>367</v>
      </c>
      <c r="D445" s="201">
        <v>0</v>
      </c>
      <c r="E445" s="57" t="s">
        <v>372</v>
      </c>
      <c r="F445" s="57" t="s">
        <v>289</v>
      </c>
      <c r="G445" s="25"/>
      <c r="H445" s="104">
        <v>0</v>
      </c>
      <c r="I445" s="25" t="s">
        <v>640</v>
      </c>
      <c r="J445" s="25"/>
      <c r="K445" s="25"/>
      <c r="L445" s="25"/>
      <c r="M445" s="25"/>
      <c r="N445" s="25"/>
      <c r="O445" s="25"/>
      <c r="P445" s="25"/>
      <c r="Q445" s="25"/>
      <c r="R445" s="25"/>
      <c r="S445" s="25"/>
      <c r="T445" s="25"/>
      <c r="U445" s="25"/>
      <c r="V445" s="25"/>
      <c r="W445" s="25"/>
      <c r="X445" s="25"/>
      <c r="Y445" s="25"/>
      <c r="Z445" s="83"/>
      <c r="AA445" s="83"/>
      <c r="AB445" s="83"/>
      <c r="AC445" s="83"/>
      <c r="AD445" s="25"/>
      <c r="AE445" s="22"/>
      <c r="AF445" s="22"/>
      <c r="AG445" s="22"/>
      <c r="AH445" s="22"/>
      <c r="AI445" s="22"/>
      <c r="AJ445" s="23"/>
      <c r="AK445" s="23"/>
      <c r="AL445" s="23"/>
      <c r="AM445" s="23"/>
      <c r="AN445" s="23"/>
      <c r="AO445" s="48"/>
      <c r="AP445" s="27"/>
      <c r="AQ445" s="28">
        <v>1</v>
      </c>
      <c r="AR445" s="28"/>
      <c r="AS445" s="28" t="s">
        <v>751</v>
      </c>
      <c r="AT445" s="25"/>
      <c r="AU445" s="25"/>
      <c r="AV445" s="25"/>
      <c r="AW445" s="25"/>
      <c r="AX445" s="25"/>
      <c r="AY445" s="25"/>
      <c r="AZ445" s="25"/>
      <c r="BA445" s="25"/>
      <c r="BB445" s="25"/>
      <c r="BC445" s="25"/>
      <c r="BD445" s="25"/>
      <c r="BE445" s="25"/>
      <c r="BF445" s="25"/>
      <c r="BG445" s="25" t="s">
        <v>2000</v>
      </c>
      <c r="BH445" s="25" t="s">
        <v>2000</v>
      </c>
      <c r="BI445" s="75" t="s">
        <v>2000</v>
      </c>
      <c r="BJ445" s="75" t="s">
        <v>2000</v>
      </c>
      <c r="BK445" s="75" t="s">
        <v>2000</v>
      </c>
      <c r="BM445" s="238"/>
      <c r="BN445" s="238"/>
      <c r="BO445" s="238"/>
      <c r="BP445" s="238"/>
      <c r="BQ445" s="238"/>
      <c r="BR445" s="238"/>
    </row>
    <row r="446" spans="1:70" ht="15" customHeight="1" x14ac:dyDescent="0.25">
      <c r="A446" s="25">
        <v>352</v>
      </c>
      <c r="B446" s="21">
        <v>162</v>
      </c>
      <c r="C446" s="190" t="s">
        <v>351</v>
      </c>
      <c r="D446" s="200">
        <v>0</v>
      </c>
      <c r="E446" s="57" t="s">
        <v>357</v>
      </c>
      <c r="F446" s="87" t="s">
        <v>289</v>
      </c>
      <c r="G446" s="25"/>
      <c r="H446" s="104">
        <v>1</v>
      </c>
      <c r="I446" s="25">
        <v>1</v>
      </c>
      <c r="J446" s="25"/>
      <c r="K446" s="25">
        <v>3</v>
      </c>
      <c r="L446" s="25">
        <v>3</v>
      </c>
      <c r="M446" s="25">
        <v>19</v>
      </c>
      <c r="N446" s="25" t="s">
        <v>2960</v>
      </c>
      <c r="O446" s="25" t="s">
        <v>601</v>
      </c>
      <c r="P446" s="25" t="s">
        <v>19</v>
      </c>
      <c r="Q446" s="25" t="s">
        <v>602</v>
      </c>
      <c r="R446" s="25" t="s">
        <v>777</v>
      </c>
      <c r="S446" s="25">
        <v>5</v>
      </c>
      <c r="T446" s="25" t="s">
        <v>18</v>
      </c>
      <c r="U446" s="25" t="s">
        <v>10</v>
      </c>
      <c r="V446" s="25">
        <v>8</v>
      </c>
      <c r="W446" s="25"/>
      <c r="X446" s="25">
        <v>2</v>
      </c>
      <c r="Y446" s="44"/>
      <c r="Z446" s="83"/>
      <c r="AA446" s="83">
        <v>13.68</v>
      </c>
      <c r="AB446" s="83"/>
      <c r="AC446" s="83"/>
      <c r="AD446" s="44" t="s">
        <v>603</v>
      </c>
      <c r="AE446" s="22"/>
      <c r="AF446" s="22"/>
      <c r="AG446" s="22">
        <f>(AA446*(106.875/AO446))/$AQ446</f>
        <v>15.231009636253146</v>
      </c>
      <c r="AH446" s="22"/>
      <c r="AI446" s="22"/>
      <c r="AJ446" s="35"/>
      <c r="AK446" s="35"/>
      <c r="AL446" s="35"/>
      <c r="AM446" s="35"/>
      <c r="AN446" s="35"/>
      <c r="AO446" s="24">
        <v>95.991666666666674</v>
      </c>
      <c r="AP446" s="27"/>
      <c r="AQ446" s="27">
        <v>1</v>
      </c>
      <c r="AR446" s="27">
        <v>4</v>
      </c>
      <c r="AS446" s="27">
        <v>520000</v>
      </c>
      <c r="AT446" s="25">
        <v>1</v>
      </c>
      <c r="AU446" s="44" t="s">
        <v>604</v>
      </c>
      <c r="AV446" s="25" t="s">
        <v>606</v>
      </c>
      <c r="AW446" s="25">
        <v>2007</v>
      </c>
      <c r="AX446" s="44" t="s">
        <v>2</v>
      </c>
      <c r="AY446" s="25" t="s">
        <v>605</v>
      </c>
      <c r="AZ446" s="25"/>
      <c r="BA446" s="25"/>
      <c r="BB446" s="25"/>
      <c r="BC446" s="25">
        <v>1918</v>
      </c>
      <c r="BD446" s="44" t="s">
        <v>607</v>
      </c>
      <c r="BE446" s="44" t="s">
        <v>608</v>
      </c>
      <c r="BF446" s="44">
        <v>3</v>
      </c>
      <c r="BG446" s="62">
        <v>3</v>
      </c>
      <c r="BH446" s="25" t="s">
        <v>2000</v>
      </c>
      <c r="BI446" s="74">
        <v>0</v>
      </c>
      <c r="BJ446" s="75" t="s">
        <v>2000</v>
      </c>
      <c r="BK446" s="75" t="s">
        <v>3886</v>
      </c>
    </row>
    <row r="447" spans="1:70" ht="15" customHeight="1" x14ac:dyDescent="0.25">
      <c r="A447" s="25">
        <v>355</v>
      </c>
      <c r="B447" s="21">
        <v>163</v>
      </c>
      <c r="C447" s="190"/>
      <c r="D447" s="201">
        <v>0</v>
      </c>
      <c r="E447" s="64" t="s">
        <v>4109</v>
      </c>
      <c r="F447" s="64" t="s">
        <v>151</v>
      </c>
      <c r="G447" s="94" t="s">
        <v>157</v>
      </c>
      <c r="H447" s="104">
        <v>0</v>
      </c>
      <c r="I447" s="25" t="s">
        <v>905</v>
      </c>
      <c r="J447" s="25" t="s">
        <v>906</v>
      </c>
      <c r="K447" s="25"/>
      <c r="L447" s="25"/>
      <c r="M447" s="25">
        <v>8</v>
      </c>
      <c r="N447" s="25" t="s">
        <v>2981</v>
      </c>
      <c r="O447" s="25" t="s">
        <v>904</v>
      </c>
      <c r="P447" s="25"/>
      <c r="Q447" s="25"/>
      <c r="R447" s="25"/>
      <c r="S447" s="25"/>
      <c r="T447" s="25"/>
      <c r="U447" s="25"/>
      <c r="V447" s="25"/>
      <c r="W447" s="25"/>
      <c r="X447" s="25"/>
      <c r="Y447" s="25"/>
      <c r="Z447" s="83"/>
      <c r="AA447" s="83"/>
      <c r="AB447" s="83"/>
      <c r="AC447" s="83"/>
      <c r="AD447" s="25"/>
      <c r="AE447" s="22"/>
      <c r="AF447" s="22"/>
      <c r="AG447" s="22"/>
      <c r="AH447" s="22"/>
      <c r="AI447" s="22"/>
      <c r="AJ447" s="23"/>
      <c r="AK447" s="23"/>
      <c r="AL447" s="23"/>
      <c r="AM447" s="23"/>
      <c r="AN447" s="23"/>
      <c r="AO447" s="48"/>
      <c r="AP447" s="27"/>
      <c r="AQ447" s="28">
        <v>1</v>
      </c>
      <c r="AR447" s="28"/>
      <c r="AS447" s="28" t="s">
        <v>751</v>
      </c>
      <c r="AT447" s="25"/>
      <c r="AU447" s="25"/>
      <c r="AV447" s="25"/>
      <c r="AW447" s="25"/>
      <c r="AX447" s="25"/>
      <c r="AY447" s="25"/>
      <c r="AZ447" s="25"/>
      <c r="BA447" s="25"/>
      <c r="BB447" s="25"/>
      <c r="BC447" s="25"/>
      <c r="BD447" s="25"/>
      <c r="BE447" s="25"/>
      <c r="BF447" s="25"/>
      <c r="BG447" s="25" t="s">
        <v>2000</v>
      </c>
      <c r="BH447" s="25" t="s">
        <v>2000</v>
      </c>
      <c r="BI447" s="75" t="s">
        <v>2000</v>
      </c>
      <c r="BJ447" s="75" t="s">
        <v>2000</v>
      </c>
      <c r="BK447" s="75" t="s">
        <v>2000</v>
      </c>
      <c r="BM447" s="52"/>
      <c r="BN447" s="52"/>
      <c r="BO447" s="52"/>
      <c r="BP447" s="52"/>
      <c r="BQ447" s="52"/>
      <c r="BR447" s="52"/>
    </row>
    <row r="448" spans="1:70" ht="15" customHeight="1" x14ac:dyDescent="0.25">
      <c r="A448" s="25">
        <v>356</v>
      </c>
      <c r="B448" s="21">
        <v>164</v>
      </c>
      <c r="C448" s="190" t="s">
        <v>339</v>
      </c>
      <c r="D448" s="200">
        <v>0</v>
      </c>
      <c r="E448" s="64" t="s">
        <v>4109</v>
      </c>
      <c r="F448" s="57" t="s">
        <v>289</v>
      </c>
      <c r="G448" s="25"/>
      <c r="H448" s="104">
        <v>1</v>
      </c>
      <c r="I448" s="25">
        <v>1</v>
      </c>
      <c r="J448" s="25" t="s">
        <v>932</v>
      </c>
      <c r="K448" s="25">
        <v>1</v>
      </c>
      <c r="L448" s="25">
        <v>2</v>
      </c>
      <c r="M448" s="25">
        <v>11</v>
      </c>
      <c r="N448" s="25" t="s">
        <v>4230</v>
      </c>
      <c r="O448" s="25" t="s">
        <v>549</v>
      </c>
      <c r="P448" s="25" t="s">
        <v>19</v>
      </c>
      <c r="Q448" s="25" t="s">
        <v>544</v>
      </c>
      <c r="R448" s="25"/>
      <c r="S448" s="25">
        <v>3</v>
      </c>
      <c r="T448" s="25" t="s">
        <v>933</v>
      </c>
      <c r="U448" s="25" t="s">
        <v>10</v>
      </c>
      <c r="V448" s="25">
        <v>8</v>
      </c>
      <c r="W448" s="25"/>
      <c r="X448" s="25">
        <v>2</v>
      </c>
      <c r="Y448" s="25"/>
      <c r="Z448" s="83"/>
      <c r="AA448" s="83">
        <v>540000000</v>
      </c>
      <c r="AB448" s="83"/>
      <c r="AC448" s="83"/>
      <c r="AD448" s="25" t="s">
        <v>794</v>
      </c>
      <c r="AE448" s="22"/>
      <c r="AF448" s="22"/>
      <c r="AG448" s="22">
        <f>(AA448*(106.875/AO448))/$AQ448</f>
        <v>546088944.9613626</v>
      </c>
      <c r="AH448" s="22"/>
      <c r="AI448" s="22"/>
      <c r="AJ448" s="23"/>
      <c r="AK448" s="23"/>
      <c r="AL448" s="23"/>
      <c r="AM448" s="23"/>
      <c r="AN448" s="23"/>
      <c r="AO448" s="24">
        <v>105.68333333333334</v>
      </c>
      <c r="AP448" s="27"/>
      <c r="AQ448" s="28">
        <v>1</v>
      </c>
      <c r="AR448" s="28">
        <v>6</v>
      </c>
      <c r="AS448" s="28" t="s">
        <v>751</v>
      </c>
      <c r="AT448" s="25">
        <v>3</v>
      </c>
      <c r="AU448" s="25"/>
      <c r="AV448" s="25" t="s">
        <v>936</v>
      </c>
      <c r="AW448" s="25"/>
      <c r="AX448" s="25" t="s">
        <v>2</v>
      </c>
      <c r="AY448" s="25" t="s">
        <v>935</v>
      </c>
      <c r="AZ448" s="25"/>
      <c r="BA448" s="25" t="s">
        <v>934</v>
      </c>
      <c r="BB448" s="25"/>
      <c r="BC448" s="25"/>
      <c r="BD448" s="25" t="s">
        <v>880</v>
      </c>
      <c r="BE448" s="25" t="s">
        <v>937</v>
      </c>
      <c r="BF448" s="25">
        <v>2</v>
      </c>
      <c r="BG448" s="62">
        <v>3</v>
      </c>
      <c r="BH448" s="25" t="s">
        <v>2000</v>
      </c>
      <c r="BI448" s="74">
        <v>0</v>
      </c>
      <c r="BJ448" s="75" t="s">
        <v>4019</v>
      </c>
      <c r="BK448" s="75" t="s">
        <v>3948</v>
      </c>
      <c r="BM448" s="238"/>
      <c r="BN448" s="238"/>
      <c r="BO448" s="238"/>
      <c r="BP448" s="238"/>
      <c r="BQ448" s="238"/>
      <c r="BR448" s="238"/>
    </row>
    <row r="449" spans="1:70" ht="15" customHeight="1" x14ac:dyDescent="0.25">
      <c r="A449" s="25">
        <v>353</v>
      </c>
      <c r="B449" s="26"/>
      <c r="C449" s="190"/>
      <c r="D449" s="200">
        <v>0</v>
      </c>
      <c r="E449" s="64" t="s">
        <v>4109</v>
      </c>
      <c r="F449" s="64" t="s">
        <v>151</v>
      </c>
      <c r="G449" s="94" t="s">
        <v>157</v>
      </c>
      <c r="H449" s="104">
        <v>1</v>
      </c>
      <c r="I449" s="25">
        <v>1</v>
      </c>
      <c r="J449" s="25" t="s">
        <v>906</v>
      </c>
      <c r="K449" s="25">
        <v>1</v>
      </c>
      <c r="L449" s="25">
        <v>2</v>
      </c>
      <c r="M449" s="25">
        <v>11</v>
      </c>
      <c r="N449" s="25" t="s">
        <v>2980</v>
      </c>
      <c r="O449" s="25" t="s">
        <v>748</v>
      </c>
      <c r="P449" s="25" t="s">
        <v>19</v>
      </c>
      <c r="Q449" s="25" t="s">
        <v>894</v>
      </c>
      <c r="R449" s="25" t="s">
        <v>4119</v>
      </c>
      <c r="S449" s="25">
        <v>3</v>
      </c>
      <c r="T449" s="25" t="s">
        <v>895</v>
      </c>
      <c r="U449" s="25" t="s">
        <v>10</v>
      </c>
      <c r="V449" s="25">
        <v>8</v>
      </c>
      <c r="W449" s="25" t="s">
        <v>896</v>
      </c>
      <c r="X449" s="25">
        <v>2</v>
      </c>
      <c r="Y449" s="25"/>
      <c r="Z449" s="83"/>
      <c r="AA449" s="83">
        <v>451000000</v>
      </c>
      <c r="AB449" s="83"/>
      <c r="AC449" s="83"/>
      <c r="AD449" s="25" t="s">
        <v>897</v>
      </c>
      <c r="AE449" s="22"/>
      <c r="AF449" s="22"/>
      <c r="AG449" s="22">
        <f>(AA449*(106.875/AO449))/$AQ449</f>
        <v>463059402.7699945</v>
      </c>
      <c r="AH449" s="22"/>
      <c r="AI449" s="22"/>
      <c r="AJ449" s="35"/>
      <c r="AK449" s="35"/>
      <c r="AL449" s="35">
        <f>AG449/$AS449</f>
        <v>29807.492936594434</v>
      </c>
      <c r="AM449" s="35"/>
      <c r="AN449" s="35"/>
      <c r="AO449" s="24">
        <v>104.09166666666665</v>
      </c>
      <c r="AP449" s="27"/>
      <c r="AQ449" s="28">
        <v>1</v>
      </c>
      <c r="AR449" s="28">
        <v>1</v>
      </c>
      <c r="AS449" s="28">
        <v>15535</v>
      </c>
      <c r="AT449" s="25">
        <v>3</v>
      </c>
      <c r="AU449" s="25"/>
      <c r="AV449" s="25" t="s">
        <v>899</v>
      </c>
      <c r="AW449" s="25">
        <v>2012</v>
      </c>
      <c r="AX449" s="25" t="s">
        <v>773</v>
      </c>
      <c r="AY449" s="25" t="s">
        <v>898</v>
      </c>
      <c r="AZ449" s="25" t="s">
        <v>751</v>
      </c>
      <c r="BA449" s="25" t="s">
        <v>902</v>
      </c>
      <c r="BB449" s="25" t="s">
        <v>751</v>
      </c>
      <c r="BC449" s="25" t="s">
        <v>751</v>
      </c>
      <c r="BD449" s="25" t="s">
        <v>751</v>
      </c>
      <c r="BE449" s="25" t="s">
        <v>900</v>
      </c>
      <c r="BF449" s="25">
        <v>3</v>
      </c>
      <c r="BG449" s="62">
        <v>3</v>
      </c>
      <c r="BH449" s="25" t="s">
        <v>2000</v>
      </c>
      <c r="BI449" s="74">
        <v>0</v>
      </c>
      <c r="BJ449" s="75" t="s">
        <v>4018</v>
      </c>
      <c r="BK449" s="75" t="s">
        <v>3924</v>
      </c>
    </row>
    <row r="450" spans="1:70" ht="15" customHeight="1" x14ac:dyDescent="0.25">
      <c r="A450" s="25">
        <v>354</v>
      </c>
      <c r="B450" s="26"/>
      <c r="C450" s="190"/>
      <c r="D450" s="200">
        <v>0</v>
      </c>
      <c r="E450" s="64" t="s">
        <v>4109</v>
      </c>
      <c r="F450" s="64" t="s">
        <v>151</v>
      </c>
      <c r="G450" s="94" t="s">
        <v>157</v>
      </c>
      <c r="H450" s="104">
        <v>1</v>
      </c>
      <c r="I450" s="25">
        <v>1</v>
      </c>
      <c r="J450" s="25" t="s">
        <v>906</v>
      </c>
      <c r="K450" s="25">
        <v>1</v>
      </c>
      <c r="L450" s="25">
        <v>2</v>
      </c>
      <c r="M450" s="25">
        <v>11</v>
      </c>
      <c r="N450" s="25" t="s">
        <v>2980</v>
      </c>
      <c r="O450" s="25" t="s">
        <v>901</v>
      </c>
      <c r="P450" s="25" t="s">
        <v>19</v>
      </c>
      <c r="Q450" s="25" t="s">
        <v>894</v>
      </c>
      <c r="R450" s="25" t="s">
        <v>4119</v>
      </c>
      <c r="S450" s="25">
        <v>3</v>
      </c>
      <c r="T450" s="25" t="s">
        <v>895</v>
      </c>
      <c r="U450" s="25" t="s">
        <v>10</v>
      </c>
      <c r="V450" s="25">
        <v>8</v>
      </c>
      <c r="W450" s="25" t="s">
        <v>896</v>
      </c>
      <c r="X450" s="25">
        <v>2</v>
      </c>
      <c r="Y450" s="25"/>
      <c r="Z450" s="83"/>
      <c r="AA450" s="83">
        <v>89000000</v>
      </c>
      <c r="AB450" s="83"/>
      <c r="AC450" s="83"/>
      <c r="AD450" s="25" t="s">
        <v>897</v>
      </c>
      <c r="AE450" s="22"/>
      <c r="AF450" s="22"/>
      <c r="AG450" s="22">
        <f>(AA450*(106.875/AO450))/$AQ450</f>
        <v>91379793.451284945</v>
      </c>
      <c r="AH450" s="22"/>
      <c r="AI450" s="22"/>
      <c r="AJ450" s="35"/>
      <c r="AK450" s="35"/>
      <c r="AL450" s="35">
        <f>AG450/$AS450</f>
        <v>5882.1881848268395</v>
      </c>
      <c r="AM450" s="35"/>
      <c r="AN450" s="35"/>
      <c r="AO450" s="24">
        <v>104.09166666666665</v>
      </c>
      <c r="AP450" s="27"/>
      <c r="AQ450" s="28">
        <v>1</v>
      </c>
      <c r="AR450" s="28">
        <v>1</v>
      </c>
      <c r="AS450" s="28">
        <v>15535</v>
      </c>
      <c r="AT450" s="25">
        <v>3</v>
      </c>
      <c r="AU450" s="25"/>
      <c r="AV450" s="25" t="s">
        <v>899</v>
      </c>
      <c r="AW450" s="25">
        <v>2012</v>
      </c>
      <c r="AX450" s="25" t="s">
        <v>773</v>
      </c>
      <c r="AY450" s="25" t="s">
        <v>903</v>
      </c>
      <c r="AZ450" s="25" t="s">
        <v>751</v>
      </c>
      <c r="BA450" s="25" t="s">
        <v>902</v>
      </c>
      <c r="BB450" s="25" t="s">
        <v>751</v>
      </c>
      <c r="BC450" s="25" t="s">
        <v>751</v>
      </c>
      <c r="BD450" s="25" t="s">
        <v>751</v>
      </c>
      <c r="BE450" s="25" t="s">
        <v>900</v>
      </c>
      <c r="BF450" s="25">
        <v>3</v>
      </c>
      <c r="BG450" s="62">
        <v>3</v>
      </c>
      <c r="BH450" s="25" t="s">
        <v>2000</v>
      </c>
      <c r="BI450" s="74">
        <v>0</v>
      </c>
      <c r="BJ450" s="75" t="s">
        <v>4018</v>
      </c>
      <c r="BK450" s="75" t="s">
        <v>3924</v>
      </c>
    </row>
    <row r="451" spans="1:70" ht="15" customHeight="1" x14ac:dyDescent="0.25">
      <c r="A451" s="25">
        <v>750</v>
      </c>
      <c r="B451" s="237"/>
      <c r="C451" s="190"/>
      <c r="D451" s="200">
        <v>0</v>
      </c>
      <c r="E451" s="197" t="s">
        <v>3437</v>
      </c>
      <c r="F451" s="57" t="s">
        <v>5</v>
      </c>
      <c r="G451" s="25" t="s">
        <v>3438</v>
      </c>
      <c r="H451" s="104">
        <v>1</v>
      </c>
      <c r="I451" s="25">
        <v>1</v>
      </c>
      <c r="J451" s="25" t="s">
        <v>3439</v>
      </c>
      <c r="K451" s="25">
        <v>4</v>
      </c>
      <c r="L451" s="25">
        <v>1</v>
      </c>
      <c r="M451" s="25">
        <v>3</v>
      </c>
      <c r="N451" s="25" t="s">
        <v>2942</v>
      </c>
      <c r="O451" s="25" t="s">
        <v>3440</v>
      </c>
      <c r="P451" s="25" t="s">
        <v>3441</v>
      </c>
      <c r="Q451" s="25" t="s">
        <v>3442</v>
      </c>
      <c r="R451" s="25" t="s">
        <v>3443</v>
      </c>
      <c r="S451" s="25">
        <v>4</v>
      </c>
      <c r="T451" s="25" t="s">
        <v>3380</v>
      </c>
      <c r="U451" s="25" t="s">
        <v>10</v>
      </c>
      <c r="V451" s="25">
        <v>8</v>
      </c>
      <c r="W451" s="25" t="s">
        <v>3444</v>
      </c>
      <c r="X451" s="25">
        <v>1</v>
      </c>
      <c r="Y451" s="25"/>
      <c r="Z451" s="25"/>
      <c r="AA451" s="25">
        <v>7000</v>
      </c>
      <c r="AB451" s="25"/>
      <c r="AC451" s="25"/>
      <c r="AD451" s="25" t="s">
        <v>3445</v>
      </c>
      <c r="AE451" s="22"/>
      <c r="AF451" s="22"/>
      <c r="AG451" s="22">
        <f>((AA451*(140.36/$AO451))/$AQ451)*(0.830367/$AP451)</f>
        <v>821.05497271994375</v>
      </c>
      <c r="AH451" s="22"/>
      <c r="AI451" s="22"/>
      <c r="AJ451" s="35"/>
      <c r="AK451" s="35"/>
      <c r="AL451" s="35">
        <f>AG451/AS451</f>
        <v>821.05497271994375</v>
      </c>
      <c r="AM451" s="35"/>
      <c r="AN451" s="35"/>
      <c r="AO451" s="24">
        <v>54.1608695209231</v>
      </c>
      <c r="AP451" s="24">
        <v>18.346516553919599</v>
      </c>
      <c r="AQ451" s="24">
        <v>1</v>
      </c>
      <c r="AR451" s="24">
        <v>1</v>
      </c>
      <c r="AS451" s="24">
        <v>1</v>
      </c>
      <c r="AT451" s="25">
        <v>2</v>
      </c>
      <c r="AU451" s="25" t="s">
        <v>3446</v>
      </c>
      <c r="AV451" s="25"/>
      <c r="AW451" s="25">
        <v>2000</v>
      </c>
      <c r="AX451" s="25"/>
      <c r="AY451" s="25"/>
      <c r="AZ451" s="25"/>
      <c r="BA451" s="25"/>
      <c r="BB451" s="25"/>
      <c r="BC451" s="25"/>
      <c r="BD451" s="25"/>
      <c r="BE451" s="25" t="s">
        <v>3877</v>
      </c>
      <c r="BF451" s="25">
        <v>1</v>
      </c>
      <c r="BG451" s="62">
        <v>3</v>
      </c>
      <c r="BH451" s="25" t="s">
        <v>2000</v>
      </c>
      <c r="BI451" s="74">
        <v>0</v>
      </c>
      <c r="BJ451" s="75" t="s">
        <v>2000</v>
      </c>
      <c r="BK451" s="75" t="s">
        <v>4079</v>
      </c>
    </row>
    <row r="452" spans="1:70" ht="15" customHeight="1" x14ac:dyDescent="0.25">
      <c r="A452" s="25">
        <v>751</v>
      </c>
      <c r="B452" s="237"/>
      <c r="C452" s="190"/>
      <c r="D452" s="200">
        <v>0</v>
      </c>
      <c r="E452" s="197" t="s">
        <v>3437</v>
      </c>
      <c r="F452" s="57" t="s">
        <v>5</v>
      </c>
      <c r="G452" s="25" t="s">
        <v>3438</v>
      </c>
      <c r="H452" s="104">
        <v>1</v>
      </c>
      <c r="I452" s="25">
        <v>1</v>
      </c>
      <c r="J452" s="25" t="s">
        <v>3439</v>
      </c>
      <c r="K452" s="25">
        <v>4</v>
      </c>
      <c r="L452" s="25">
        <v>1</v>
      </c>
      <c r="M452" s="25">
        <v>19</v>
      </c>
      <c r="N452" s="25" t="s">
        <v>2960</v>
      </c>
      <c r="O452" s="25" t="s">
        <v>3447</v>
      </c>
      <c r="P452" s="25" t="s">
        <v>3441</v>
      </c>
      <c r="Q452" s="25" t="s">
        <v>3442</v>
      </c>
      <c r="R452" s="25" t="s">
        <v>3443</v>
      </c>
      <c r="S452" s="25">
        <v>4</v>
      </c>
      <c r="T452" s="25" t="s">
        <v>3380</v>
      </c>
      <c r="U452" s="25" t="s">
        <v>10</v>
      </c>
      <c r="V452" s="25">
        <v>8</v>
      </c>
      <c r="W452" s="25" t="s">
        <v>3448</v>
      </c>
      <c r="X452" s="25">
        <v>1</v>
      </c>
      <c r="Y452" s="25"/>
      <c r="Z452" s="25"/>
      <c r="AA452" s="25">
        <v>46000</v>
      </c>
      <c r="AB452" s="25"/>
      <c r="AC452" s="25"/>
      <c r="AD452" s="25" t="s">
        <v>3449</v>
      </c>
      <c r="AE452" s="22"/>
      <c r="AF452" s="22"/>
      <c r="AG452" s="22">
        <f>((AA452*(140.36/$AO452))/$AQ452)*(0.830367/$AP452)</f>
        <v>5395.5041064453444</v>
      </c>
      <c r="AH452" s="22"/>
      <c r="AI452" s="22"/>
      <c r="AJ452" s="35"/>
      <c r="AK452" s="35"/>
      <c r="AL452" s="35">
        <f>AG452/AS452</f>
        <v>5395.5041064453444</v>
      </c>
      <c r="AM452" s="35"/>
      <c r="AN452" s="35"/>
      <c r="AO452" s="24">
        <v>54.1608695209231</v>
      </c>
      <c r="AP452" s="24">
        <v>18.346516553919599</v>
      </c>
      <c r="AQ452" s="24">
        <v>1</v>
      </c>
      <c r="AR452" s="24">
        <v>1</v>
      </c>
      <c r="AS452" s="24">
        <v>1</v>
      </c>
      <c r="AT452" s="25">
        <v>2</v>
      </c>
      <c r="AU452" s="25" t="s">
        <v>3446</v>
      </c>
      <c r="AV452" s="25"/>
      <c r="AW452" s="25">
        <v>2000</v>
      </c>
      <c r="AX452" s="25"/>
      <c r="AY452" s="25"/>
      <c r="AZ452" s="25"/>
      <c r="BA452" s="25"/>
      <c r="BB452" s="25"/>
      <c r="BC452" s="25"/>
      <c r="BD452" s="25"/>
      <c r="BE452" s="25" t="s">
        <v>3877</v>
      </c>
      <c r="BF452" s="25">
        <v>1</v>
      </c>
      <c r="BG452" s="62">
        <v>3</v>
      </c>
      <c r="BH452" s="25" t="s">
        <v>2000</v>
      </c>
      <c r="BI452" s="74">
        <v>0</v>
      </c>
      <c r="BJ452" s="75" t="s">
        <v>2000</v>
      </c>
      <c r="BK452" s="75" t="s">
        <v>4079</v>
      </c>
    </row>
    <row r="453" spans="1:70" ht="15" customHeight="1" x14ac:dyDescent="0.25">
      <c r="A453" s="25">
        <v>357</v>
      </c>
      <c r="B453" s="21">
        <v>165</v>
      </c>
      <c r="C453" s="190"/>
      <c r="D453" s="201">
        <v>1</v>
      </c>
      <c r="E453" s="64" t="s">
        <v>763</v>
      </c>
      <c r="F453" s="57" t="s">
        <v>151</v>
      </c>
      <c r="G453" s="94" t="s">
        <v>153</v>
      </c>
      <c r="H453" s="104">
        <v>1</v>
      </c>
      <c r="I453" s="44">
        <v>1</v>
      </c>
      <c r="J453" s="71" t="s">
        <v>764</v>
      </c>
      <c r="K453" s="25">
        <v>1</v>
      </c>
      <c r="L453" s="25">
        <v>1</v>
      </c>
      <c r="M453" s="25">
        <v>3</v>
      </c>
      <c r="N453" s="25" t="s">
        <v>3074</v>
      </c>
      <c r="O453" s="71" t="s">
        <v>765</v>
      </c>
      <c r="P453" s="71" t="s">
        <v>20</v>
      </c>
      <c r="Q453" s="44" t="s">
        <v>154</v>
      </c>
      <c r="R453" s="25" t="s">
        <v>4120</v>
      </c>
      <c r="S453" s="25">
        <v>1</v>
      </c>
      <c r="T453" s="44" t="s">
        <v>766</v>
      </c>
      <c r="U453" s="25" t="s">
        <v>2</v>
      </c>
      <c r="V453" s="25">
        <v>7</v>
      </c>
      <c r="W453" s="25" t="s">
        <v>775</v>
      </c>
      <c r="X453" s="25">
        <v>2</v>
      </c>
      <c r="Y453" s="25"/>
      <c r="Z453" s="83">
        <v>336</v>
      </c>
      <c r="AA453" s="83"/>
      <c r="AB453" s="83"/>
      <c r="AC453" s="83">
        <v>390</v>
      </c>
      <c r="AD453" s="25" t="s">
        <v>1992</v>
      </c>
      <c r="AE453" s="22"/>
      <c r="AF453" s="22">
        <f>(Z453*(106.875/AO453))/$AQ453</f>
        <v>359.12992749395778</v>
      </c>
      <c r="AG453" s="22"/>
      <c r="AH453" s="22"/>
      <c r="AI453" s="22">
        <f>(AC453*(106.875/AO453))/$AQ453</f>
        <v>416.84723726977245</v>
      </c>
      <c r="AJ453" s="35"/>
      <c r="AK453" s="35">
        <f>AF453/$AS453</f>
        <v>359.12992749395778</v>
      </c>
      <c r="AL453" s="35"/>
      <c r="AM453" s="35"/>
      <c r="AN453" s="35">
        <f>AI453/$AS453</f>
        <v>416.84723726977245</v>
      </c>
      <c r="AO453" s="24">
        <v>99.991666666666674</v>
      </c>
      <c r="AP453" s="27"/>
      <c r="AQ453" s="28">
        <v>1</v>
      </c>
      <c r="AR453" s="27">
        <v>2</v>
      </c>
      <c r="AS453" s="47">
        <v>1</v>
      </c>
      <c r="AT453" s="25">
        <v>15</v>
      </c>
      <c r="AU453" s="25" t="s">
        <v>771</v>
      </c>
      <c r="AV453" s="25" t="s">
        <v>772</v>
      </c>
      <c r="AW453" s="25">
        <v>2010</v>
      </c>
      <c r="AX453" s="25" t="s">
        <v>773</v>
      </c>
      <c r="AY453" s="25" t="s">
        <v>1993</v>
      </c>
      <c r="AZ453" s="25" t="s">
        <v>751</v>
      </c>
      <c r="BA453" s="83" t="s">
        <v>769</v>
      </c>
      <c r="BB453" s="83" t="s">
        <v>770</v>
      </c>
      <c r="BC453" s="25" t="s">
        <v>751</v>
      </c>
      <c r="BD453" s="25" t="s">
        <v>325</v>
      </c>
      <c r="BE453" s="25" t="s">
        <v>774</v>
      </c>
      <c r="BF453" s="25">
        <v>2</v>
      </c>
      <c r="BG453" s="25" t="s">
        <v>2000</v>
      </c>
      <c r="BH453" s="25" t="s">
        <v>2000</v>
      </c>
      <c r="BI453" s="174">
        <v>1</v>
      </c>
      <c r="BJ453" s="75" t="s">
        <v>4020</v>
      </c>
      <c r="BK453" s="75" t="s">
        <v>4021</v>
      </c>
    </row>
    <row r="454" spans="1:70" ht="15" customHeight="1" x14ac:dyDescent="0.25">
      <c r="A454" s="25">
        <v>358</v>
      </c>
      <c r="B454" s="26"/>
      <c r="C454" s="190"/>
      <c r="D454" s="201">
        <v>1</v>
      </c>
      <c r="E454" s="64" t="s">
        <v>763</v>
      </c>
      <c r="F454" s="57" t="s">
        <v>151</v>
      </c>
      <c r="G454" s="94" t="s">
        <v>153</v>
      </c>
      <c r="H454" s="104">
        <v>1</v>
      </c>
      <c r="I454" s="44">
        <v>1</v>
      </c>
      <c r="J454" s="71" t="s">
        <v>764</v>
      </c>
      <c r="K454" s="25">
        <v>1</v>
      </c>
      <c r="L454" s="25">
        <v>1</v>
      </c>
      <c r="M454" s="25">
        <v>3</v>
      </c>
      <c r="N454" s="25" t="s">
        <v>3074</v>
      </c>
      <c r="O454" s="71" t="s">
        <v>765</v>
      </c>
      <c r="P454" s="71" t="s">
        <v>20</v>
      </c>
      <c r="Q454" s="44" t="s">
        <v>154</v>
      </c>
      <c r="R454" s="25" t="s">
        <v>4120</v>
      </c>
      <c r="S454" s="25">
        <v>1</v>
      </c>
      <c r="T454" s="44" t="s">
        <v>766</v>
      </c>
      <c r="U454" s="25" t="s">
        <v>2</v>
      </c>
      <c r="V454" s="25">
        <v>7</v>
      </c>
      <c r="W454" s="25" t="s">
        <v>776</v>
      </c>
      <c r="X454" s="25">
        <v>2</v>
      </c>
      <c r="Y454" s="25"/>
      <c r="Z454" s="83">
        <v>179</v>
      </c>
      <c r="AA454" s="83"/>
      <c r="AB454" s="83"/>
      <c r="AC454" s="83">
        <v>488</v>
      </c>
      <c r="AD454" s="25" t="s">
        <v>1992</v>
      </c>
      <c r="AE454" s="22"/>
      <c r="AF454" s="22">
        <f>(Z454*(106.875/AO454))/$AQ454</f>
        <v>191.32219351612633</v>
      </c>
      <c r="AG454" s="22"/>
      <c r="AH454" s="22"/>
      <c r="AI454" s="22">
        <f>(AC454*(106.875/AO454))/$AQ454</f>
        <v>521.59346612217678</v>
      </c>
      <c r="AJ454" s="35"/>
      <c r="AK454" s="35">
        <f>AF454/$AS454</f>
        <v>191.32219351612633</v>
      </c>
      <c r="AL454" s="35"/>
      <c r="AM454" s="35"/>
      <c r="AN454" s="35">
        <f>AI454/$AS454</f>
        <v>521.59346612217678</v>
      </c>
      <c r="AO454" s="24">
        <v>99.991666666666674</v>
      </c>
      <c r="AP454" s="27"/>
      <c r="AQ454" s="28">
        <v>1</v>
      </c>
      <c r="AR454" s="27">
        <v>2</v>
      </c>
      <c r="AS454" s="47">
        <v>1</v>
      </c>
      <c r="AT454" s="25">
        <v>15</v>
      </c>
      <c r="AU454" s="25" t="s">
        <v>771</v>
      </c>
      <c r="AV454" s="25" t="s">
        <v>772</v>
      </c>
      <c r="AW454" s="25">
        <v>2010</v>
      </c>
      <c r="AX454" s="25" t="s">
        <v>773</v>
      </c>
      <c r="AY454" s="25" t="s">
        <v>1994</v>
      </c>
      <c r="AZ454" s="25" t="s">
        <v>751</v>
      </c>
      <c r="BA454" s="83" t="s">
        <v>769</v>
      </c>
      <c r="BB454" s="83" t="s">
        <v>770</v>
      </c>
      <c r="BC454" s="25" t="s">
        <v>751</v>
      </c>
      <c r="BD454" s="25" t="s">
        <v>325</v>
      </c>
      <c r="BE454" s="25" t="s">
        <v>774</v>
      </c>
      <c r="BF454" s="25">
        <v>2</v>
      </c>
      <c r="BG454" s="25" t="s">
        <v>2000</v>
      </c>
      <c r="BH454" s="25" t="s">
        <v>2000</v>
      </c>
      <c r="BI454" s="174">
        <v>1</v>
      </c>
      <c r="BJ454" s="75" t="s">
        <v>4020</v>
      </c>
      <c r="BK454" s="75" t="s">
        <v>4021</v>
      </c>
    </row>
    <row r="455" spans="1:70" ht="15" customHeight="1" x14ac:dyDescent="0.25">
      <c r="A455" s="25">
        <v>359</v>
      </c>
      <c r="B455" s="26"/>
      <c r="C455" s="190"/>
      <c r="D455" s="201">
        <v>1</v>
      </c>
      <c r="E455" s="64" t="s">
        <v>763</v>
      </c>
      <c r="F455" s="57" t="s">
        <v>151</v>
      </c>
      <c r="G455" s="94" t="s">
        <v>153</v>
      </c>
      <c r="H455" s="104">
        <v>1</v>
      </c>
      <c r="I455" s="44">
        <v>1</v>
      </c>
      <c r="J455" s="71" t="s">
        <v>764</v>
      </c>
      <c r="K455" s="25">
        <v>1</v>
      </c>
      <c r="L455" s="25">
        <v>1</v>
      </c>
      <c r="M455" s="25">
        <v>3</v>
      </c>
      <c r="N455" s="25" t="s">
        <v>3074</v>
      </c>
      <c r="O455" s="71" t="s">
        <v>765</v>
      </c>
      <c r="P455" s="71" t="s">
        <v>20</v>
      </c>
      <c r="Q455" s="44" t="s">
        <v>154</v>
      </c>
      <c r="R455" s="25" t="s">
        <v>4120</v>
      </c>
      <c r="S455" s="25">
        <v>1</v>
      </c>
      <c r="T455" s="44" t="s">
        <v>766</v>
      </c>
      <c r="U455" s="25" t="s">
        <v>2</v>
      </c>
      <c r="V455" s="25">
        <v>7</v>
      </c>
      <c r="W455" s="25" t="s">
        <v>768</v>
      </c>
      <c r="X455" s="25">
        <v>2</v>
      </c>
      <c r="Y455" s="25"/>
      <c r="Z455" s="83">
        <v>300</v>
      </c>
      <c r="AA455" s="83"/>
      <c r="AB455" s="83"/>
      <c r="AC455" s="83">
        <v>365</v>
      </c>
      <c r="AD455" s="25" t="s">
        <v>1992</v>
      </c>
      <c r="AE455" s="22"/>
      <c r="AF455" s="22">
        <f>(Z455*(106.875/AO455))/$AQ455</f>
        <v>320.65172097674804</v>
      </c>
      <c r="AG455" s="22"/>
      <c r="AH455" s="22"/>
      <c r="AI455" s="22">
        <f>(AC455*(106.875/AO455))/$AQ455</f>
        <v>390.12626052171009</v>
      </c>
      <c r="AJ455" s="35"/>
      <c r="AK455" s="35">
        <f>AF455/$AS455</f>
        <v>320.65172097674804</v>
      </c>
      <c r="AL455" s="35"/>
      <c r="AM455" s="35"/>
      <c r="AN455" s="35">
        <f>AI455/$AS455</f>
        <v>390.12626052171009</v>
      </c>
      <c r="AO455" s="24">
        <v>99.991666666666674</v>
      </c>
      <c r="AP455" s="27"/>
      <c r="AQ455" s="28">
        <v>1</v>
      </c>
      <c r="AR455" s="27">
        <v>2</v>
      </c>
      <c r="AS455" s="47">
        <v>1</v>
      </c>
      <c r="AT455" s="25">
        <v>15</v>
      </c>
      <c r="AU455" s="25" t="s">
        <v>771</v>
      </c>
      <c r="AV455" s="25" t="s">
        <v>772</v>
      </c>
      <c r="AW455" s="25">
        <v>2010</v>
      </c>
      <c r="AX455" s="25" t="s">
        <v>773</v>
      </c>
      <c r="AY455" s="25" t="s">
        <v>1995</v>
      </c>
      <c r="AZ455" s="25" t="s">
        <v>751</v>
      </c>
      <c r="BA455" s="83" t="s">
        <v>769</v>
      </c>
      <c r="BB455" s="83" t="s">
        <v>770</v>
      </c>
      <c r="BC455" s="25" t="s">
        <v>751</v>
      </c>
      <c r="BD455" s="25" t="s">
        <v>325</v>
      </c>
      <c r="BE455" s="25" t="s">
        <v>774</v>
      </c>
      <c r="BF455" s="25">
        <v>2</v>
      </c>
      <c r="BG455" s="25" t="s">
        <v>2000</v>
      </c>
      <c r="BH455" s="25" t="s">
        <v>2000</v>
      </c>
      <c r="BI455" s="174">
        <v>1</v>
      </c>
      <c r="BJ455" s="75" t="s">
        <v>4020</v>
      </c>
      <c r="BK455" s="75" t="s">
        <v>4021</v>
      </c>
    </row>
    <row r="456" spans="1:70" ht="15" customHeight="1" x14ac:dyDescent="0.25">
      <c r="A456" s="25">
        <v>360</v>
      </c>
      <c r="B456" s="21">
        <v>166</v>
      </c>
      <c r="C456" s="190" t="s">
        <v>23</v>
      </c>
      <c r="D456" s="201">
        <v>0</v>
      </c>
      <c r="E456" s="57" t="s">
        <v>677</v>
      </c>
      <c r="F456" s="57" t="s">
        <v>289</v>
      </c>
      <c r="G456" s="25"/>
      <c r="H456" s="104">
        <v>0</v>
      </c>
      <c r="I456" s="25" t="s">
        <v>618</v>
      </c>
      <c r="J456" s="25"/>
      <c r="K456" s="25">
        <v>1</v>
      </c>
      <c r="L456" s="25">
        <v>2</v>
      </c>
      <c r="M456" s="25"/>
      <c r="N456" s="25"/>
      <c r="O456" s="25"/>
      <c r="P456" s="25"/>
      <c r="Q456" s="25"/>
      <c r="R456" s="25"/>
      <c r="S456" s="25"/>
      <c r="T456" s="25"/>
      <c r="U456" s="25"/>
      <c r="V456" s="25"/>
      <c r="W456" s="25"/>
      <c r="X456" s="25"/>
      <c r="Y456" s="25"/>
      <c r="Z456" s="83"/>
      <c r="AA456" s="83"/>
      <c r="AB456" s="83"/>
      <c r="AC456" s="83"/>
      <c r="AD456" s="25"/>
      <c r="AE456" s="22"/>
      <c r="AF456" s="22"/>
      <c r="AG456" s="22"/>
      <c r="AH456" s="22"/>
      <c r="AI456" s="22"/>
      <c r="AJ456" s="23"/>
      <c r="AK456" s="23"/>
      <c r="AL456" s="23"/>
      <c r="AM456" s="23"/>
      <c r="AN456" s="23"/>
      <c r="AO456" s="48"/>
      <c r="AP456" s="27"/>
      <c r="AQ456" s="28">
        <v>1</v>
      </c>
      <c r="AR456" s="28"/>
      <c r="AS456" s="28" t="s">
        <v>751</v>
      </c>
      <c r="AT456" s="25"/>
      <c r="AU456" s="25"/>
      <c r="AV456" s="25"/>
      <c r="AW456" s="25"/>
      <c r="AX456" s="25"/>
      <c r="AY456" s="25"/>
      <c r="AZ456" s="25"/>
      <c r="BA456" s="25"/>
      <c r="BB456" s="25"/>
      <c r="BC456" s="25"/>
      <c r="BD456" s="25"/>
      <c r="BE456" s="25"/>
      <c r="BF456" s="25"/>
      <c r="BG456" s="25" t="s">
        <v>2000</v>
      </c>
      <c r="BH456" s="25" t="s">
        <v>2000</v>
      </c>
      <c r="BI456" s="75" t="s">
        <v>2000</v>
      </c>
      <c r="BJ456" s="75" t="s">
        <v>2000</v>
      </c>
      <c r="BK456" s="75" t="s">
        <v>2000</v>
      </c>
      <c r="BM456" s="238"/>
      <c r="BN456" s="238"/>
      <c r="BO456" s="238"/>
      <c r="BP456" s="238"/>
      <c r="BQ456" s="238"/>
      <c r="BR456" s="238"/>
    </row>
    <row r="457" spans="1:70" ht="15" customHeight="1" x14ac:dyDescent="0.25">
      <c r="A457" s="25">
        <v>362</v>
      </c>
      <c r="B457" s="21">
        <v>167</v>
      </c>
      <c r="C457" s="190" t="s">
        <v>195</v>
      </c>
      <c r="D457" s="200">
        <v>0</v>
      </c>
      <c r="E457" s="87" t="s">
        <v>209</v>
      </c>
      <c r="F457" s="87" t="s">
        <v>151</v>
      </c>
      <c r="G457" s="99" t="s">
        <v>207</v>
      </c>
      <c r="H457" s="104">
        <v>1</v>
      </c>
      <c r="I457" s="25">
        <v>1</v>
      </c>
      <c r="J457" s="44"/>
      <c r="K457" s="25">
        <v>3</v>
      </c>
      <c r="L457" s="25">
        <v>3</v>
      </c>
      <c r="M457" s="25">
        <v>24</v>
      </c>
      <c r="N457" s="25">
        <v>24</v>
      </c>
      <c r="O457" s="42" t="s">
        <v>210</v>
      </c>
      <c r="P457" s="44" t="s">
        <v>20</v>
      </c>
      <c r="Q457" s="34" t="s">
        <v>211</v>
      </c>
      <c r="R457" s="34" t="s">
        <v>751</v>
      </c>
      <c r="S457" s="25">
        <v>5</v>
      </c>
      <c r="T457" s="25" t="s">
        <v>1504</v>
      </c>
      <c r="U457" s="25" t="s">
        <v>2</v>
      </c>
      <c r="V457" s="25">
        <v>7</v>
      </c>
      <c r="W457" s="43" t="s">
        <v>214</v>
      </c>
      <c r="X457" s="25">
        <v>1</v>
      </c>
      <c r="Y457" s="25"/>
      <c r="Z457" s="25"/>
      <c r="AA457" s="62">
        <v>13.28</v>
      </c>
      <c r="AB457" s="83"/>
      <c r="AC457" s="83"/>
      <c r="AD457" s="34" t="s">
        <v>212</v>
      </c>
      <c r="AE457" s="22"/>
      <c r="AF457" s="22"/>
      <c r="AG457" s="22">
        <f t="shared" ref="AG457:AG462" si="24">(AA457*(106.875/AO457))/$AQ457</f>
        <v>15.589565217391302</v>
      </c>
      <c r="AH457" s="22"/>
      <c r="AI457" s="22"/>
      <c r="AJ457" s="35"/>
      <c r="AK457" s="35"/>
      <c r="AL457" s="35">
        <f t="shared" ref="AL457:AL462" si="25">AG457</f>
        <v>15.589565217391302</v>
      </c>
      <c r="AM457" s="35"/>
      <c r="AN457" s="35"/>
      <c r="AO457" s="24">
        <v>91.041666666666671</v>
      </c>
      <c r="AP457" s="27"/>
      <c r="AQ457" s="28">
        <v>1</v>
      </c>
      <c r="AR457" s="28">
        <v>3</v>
      </c>
      <c r="AS457" s="28" t="s">
        <v>751</v>
      </c>
      <c r="AT457" s="34">
        <v>10</v>
      </c>
      <c r="AU457" s="36" t="s">
        <v>1573</v>
      </c>
      <c r="AV457" s="25" t="s">
        <v>767</v>
      </c>
      <c r="AW457" s="25" t="s">
        <v>1572</v>
      </c>
      <c r="AX457" s="25" t="s">
        <v>773</v>
      </c>
      <c r="AY457" s="36" t="s">
        <v>1574</v>
      </c>
      <c r="AZ457" s="25" t="s">
        <v>751</v>
      </c>
      <c r="BA457" s="34" t="s">
        <v>751</v>
      </c>
      <c r="BB457" s="25" t="s">
        <v>751</v>
      </c>
      <c r="BC457" s="25">
        <v>298</v>
      </c>
      <c r="BD457" s="34" t="s">
        <v>213</v>
      </c>
      <c r="BE457" s="38" t="s">
        <v>1963</v>
      </c>
      <c r="BF457" s="38">
        <v>1</v>
      </c>
      <c r="BG457" s="25" t="s">
        <v>2000</v>
      </c>
      <c r="BH457" s="25" t="s">
        <v>2000</v>
      </c>
      <c r="BI457" s="74">
        <v>0</v>
      </c>
      <c r="BJ457" s="75" t="s">
        <v>3997</v>
      </c>
      <c r="BK457" s="75" t="s">
        <v>2000</v>
      </c>
    </row>
    <row r="458" spans="1:70" ht="15" customHeight="1" x14ac:dyDescent="0.25">
      <c r="A458" s="25">
        <v>361</v>
      </c>
      <c r="B458" s="26"/>
      <c r="C458" s="190" t="s">
        <v>195</v>
      </c>
      <c r="D458" s="200">
        <v>0</v>
      </c>
      <c r="E458" s="87" t="s">
        <v>209</v>
      </c>
      <c r="F458" s="87" t="s">
        <v>151</v>
      </c>
      <c r="G458" s="99" t="s">
        <v>207</v>
      </c>
      <c r="H458" s="104">
        <v>1</v>
      </c>
      <c r="I458" s="25">
        <v>1</v>
      </c>
      <c r="J458" s="44"/>
      <c r="K458" s="25">
        <v>3</v>
      </c>
      <c r="L458" s="25">
        <v>3</v>
      </c>
      <c r="M458" s="25">
        <v>24</v>
      </c>
      <c r="N458" s="25">
        <v>24</v>
      </c>
      <c r="O458" s="42" t="s">
        <v>210</v>
      </c>
      <c r="P458" s="44" t="s">
        <v>20</v>
      </c>
      <c r="Q458" s="34" t="s">
        <v>211</v>
      </c>
      <c r="R458" s="34" t="s">
        <v>751</v>
      </c>
      <c r="S458" s="25">
        <v>5</v>
      </c>
      <c r="T458" s="25" t="s">
        <v>1504</v>
      </c>
      <c r="U458" s="25" t="s">
        <v>2</v>
      </c>
      <c r="V458" s="25">
        <v>7</v>
      </c>
      <c r="W458" s="43" t="s">
        <v>214</v>
      </c>
      <c r="X458" s="25">
        <v>1</v>
      </c>
      <c r="Y458" s="25"/>
      <c r="Z458" s="25"/>
      <c r="AA458" s="62">
        <v>6.6</v>
      </c>
      <c r="AB458" s="83"/>
      <c r="AC458" s="83"/>
      <c r="AD458" s="34" t="s">
        <v>212</v>
      </c>
      <c r="AE458" s="22"/>
      <c r="AF458" s="22"/>
      <c r="AG458" s="22">
        <f t="shared" si="24"/>
        <v>7.747826086956521</v>
      </c>
      <c r="AH458" s="22"/>
      <c r="AI458" s="22"/>
      <c r="AJ458" s="35"/>
      <c r="AK458" s="35"/>
      <c r="AL458" s="35">
        <f t="shared" si="25"/>
        <v>7.747826086956521</v>
      </c>
      <c r="AM458" s="35"/>
      <c r="AN458" s="35"/>
      <c r="AO458" s="24">
        <v>91.041666666666671</v>
      </c>
      <c r="AP458" s="27"/>
      <c r="AQ458" s="28">
        <v>1</v>
      </c>
      <c r="AR458" s="28">
        <v>3</v>
      </c>
      <c r="AS458" s="28" t="s">
        <v>751</v>
      </c>
      <c r="AT458" s="34">
        <v>10</v>
      </c>
      <c r="AU458" s="36" t="s">
        <v>1570</v>
      </c>
      <c r="AV458" s="25" t="s">
        <v>767</v>
      </c>
      <c r="AW458" s="25" t="s">
        <v>1572</v>
      </c>
      <c r="AX458" s="25" t="s">
        <v>773</v>
      </c>
      <c r="AY458" s="36" t="s">
        <v>1571</v>
      </c>
      <c r="AZ458" s="25" t="s">
        <v>751</v>
      </c>
      <c r="BA458" s="34" t="s">
        <v>751</v>
      </c>
      <c r="BB458" s="25" t="s">
        <v>751</v>
      </c>
      <c r="BC458" s="25">
        <v>305</v>
      </c>
      <c r="BD458" s="34" t="s">
        <v>213</v>
      </c>
      <c r="BE458" s="38" t="s">
        <v>1963</v>
      </c>
      <c r="BF458" s="38">
        <v>1</v>
      </c>
      <c r="BG458" s="25" t="s">
        <v>2000</v>
      </c>
      <c r="BH458" s="25" t="s">
        <v>2000</v>
      </c>
      <c r="BI458" s="74">
        <v>0</v>
      </c>
      <c r="BJ458" s="75" t="s">
        <v>3997</v>
      </c>
      <c r="BK458" s="75" t="s">
        <v>2000</v>
      </c>
    </row>
    <row r="459" spans="1:70" ht="15" customHeight="1" x14ac:dyDescent="0.25">
      <c r="A459" s="25">
        <v>363</v>
      </c>
      <c r="B459" s="26"/>
      <c r="C459" s="190" t="s">
        <v>195</v>
      </c>
      <c r="D459" s="200">
        <v>0</v>
      </c>
      <c r="E459" s="87" t="s">
        <v>209</v>
      </c>
      <c r="F459" s="87" t="s">
        <v>151</v>
      </c>
      <c r="G459" s="99" t="s">
        <v>207</v>
      </c>
      <c r="H459" s="104">
        <v>1</v>
      </c>
      <c r="I459" s="25">
        <v>1</v>
      </c>
      <c r="J459" s="44"/>
      <c r="K459" s="25">
        <v>3</v>
      </c>
      <c r="L459" s="25">
        <v>3</v>
      </c>
      <c r="M459" s="25">
        <v>24</v>
      </c>
      <c r="N459" s="25">
        <v>24</v>
      </c>
      <c r="O459" s="42" t="s">
        <v>210</v>
      </c>
      <c r="P459" s="44" t="s">
        <v>20</v>
      </c>
      <c r="Q459" s="34" t="s">
        <v>215</v>
      </c>
      <c r="R459" s="34" t="s">
        <v>751</v>
      </c>
      <c r="S459" s="25">
        <v>5</v>
      </c>
      <c r="T459" s="25" t="s">
        <v>1504</v>
      </c>
      <c r="U459" s="25" t="s">
        <v>2</v>
      </c>
      <c r="V459" s="25">
        <v>7</v>
      </c>
      <c r="W459" s="43" t="s">
        <v>214</v>
      </c>
      <c r="X459" s="25">
        <v>1</v>
      </c>
      <c r="Y459" s="25"/>
      <c r="Z459" s="25"/>
      <c r="AA459" s="62">
        <v>6.64</v>
      </c>
      <c r="AB459" s="83"/>
      <c r="AC459" s="83"/>
      <c r="AD459" s="34" t="s">
        <v>212</v>
      </c>
      <c r="AE459" s="22"/>
      <c r="AF459" s="22"/>
      <c r="AG459" s="22">
        <f t="shared" si="24"/>
        <v>7.7947826086956509</v>
      </c>
      <c r="AH459" s="22"/>
      <c r="AI459" s="22"/>
      <c r="AJ459" s="35"/>
      <c r="AK459" s="35"/>
      <c r="AL459" s="35">
        <f t="shared" si="25"/>
        <v>7.7947826086956509</v>
      </c>
      <c r="AM459" s="35"/>
      <c r="AN459" s="35"/>
      <c r="AO459" s="24">
        <v>91.041666666666671</v>
      </c>
      <c r="AP459" s="27"/>
      <c r="AQ459" s="28">
        <v>1</v>
      </c>
      <c r="AR459" s="28">
        <v>3</v>
      </c>
      <c r="AS459" s="28" t="s">
        <v>751</v>
      </c>
      <c r="AT459" s="34">
        <v>10</v>
      </c>
      <c r="AU459" s="36" t="s">
        <v>1575</v>
      </c>
      <c r="AV459" s="25" t="s">
        <v>767</v>
      </c>
      <c r="AW459" s="25" t="s">
        <v>1572</v>
      </c>
      <c r="AX459" s="25" t="s">
        <v>773</v>
      </c>
      <c r="AY459" s="36" t="s">
        <v>1576</v>
      </c>
      <c r="AZ459" s="25" t="s">
        <v>751</v>
      </c>
      <c r="BA459" s="34" t="s">
        <v>751</v>
      </c>
      <c r="BB459" s="25" t="s">
        <v>751</v>
      </c>
      <c r="BC459" s="25">
        <v>327</v>
      </c>
      <c r="BD459" s="34" t="s">
        <v>216</v>
      </c>
      <c r="BE459" s="38" t="s">
        <v>1963</v>
      </c>
      <c r="BF459" s="38">
        <v>1</v>
      </c>
      <c r="BG459" s="25" t="s">
        <v>2000</v>
      </c>
      <c r="BH459" s="25" t="s">
        <v>2000</v>
      </c>
      <c r="BI459" s="74">
        <v>0</v>
      </c>
      <c r="BJ459" s="75" t="s">
        <v>3997</v>
      </c>
      <c r="BK459" s="75" t="s">
        <v>2000</v>
      </c>
    </row>
    <row r="460" spans="1:70" ht="15" customHeight="1" x14ac:dyDescent="0.25">
      <c r="A460" s="25">
        <v>364</v>
      </c>
      <c r="B460" s="26"/>
      <c r="C460" s="190" t="s">
        <v>195</v>
      </c>
      <c r="D460" s="200">
        <v>0</v>
      </c>
      <c r="E460" s="87" t="s">
        <v>209</v>
      </c>
      <c r="F460" s="87" t="s">
        <v>151</v>
      </c>
      <c r="G460" s="99" t="s">
        <v>207</v>
      </c>
      <c r="H460" s="104">
        <v>1</v>
      </c>
      <c r="I460" s="25">
        <v>1</v>
      </c>
      <c r="J460" s="44"/>
      <c r="K460" s="25">
        <v>3</v>
      </c>
      <c r="L460" s="25">
        <v>3</v>
      </c>
      <c r="M460" s="25">
        <v>24</v>
      </c>
      <c r="N460" s="25">
        <v>24</v>
      </c>
      <c r="O460" s="42" t="s">
        <v>210</v>
      </c>
      <c r="P460" s="44" t="s">
        <v>20</v>
      </c>
      <c r="Q460" s="34" t="s">
        <v>215</v>
      </c>
      <c r="R460" s="34" t="s">
        <v>751</v>
      </c>
      <c r="S460" s="25">
        <v>5</v>
      </c>
      <c r="T460" s="25" t="s">
        <v>1504</v>
      </c>
      <c r="U460" s="25" t="s">
        <v>2</v>
      </c>
      <c r="V460" s="25">
        <v>7</v>
      </c>
      <c r="W460" s="43" t="s">
        <v>214</v>
      </c>
      <c r="X460" s="25">
        <v>1</v>
      </c>
      <c r="Y460" s="25"/>
      <c r="Z460" s="25"/>
      <c r="AA460" s="62">
        <v>6.23</v>
      </c>
      <c r="AB460" s="83"/>
      <c r="AC460" s="83"/>
      <c r="AD460" s="34" t="s">
        <v>212</v>
      </c>
      <c r="AE460" s="22"/>
      <c r="AF460" s="22"/>
      <c r="AG460" s="22">
        <f t="shared" si="24"/>
        <v>7.313478260869565</v>
      </c>
      <c r="AH460" s="22"/>
      <c r="AI460" s="22"/>
      <c r="AJ460" s="35"/>
      <c r="AK460" s="35"/>
      <c r="AL460" s="35">
        <f t="shared" si="25"/>
        <v>7.313478260869565</v>
      </c>
      <c r="AM460" s="35"/>
      <c r="AN460" s="35"/>
      <c r="AO460" s="24">
        <v>91.041666666666671</v>
      </c>
      <c r="AP460" s="27"/>
      <c r="AQ460" s="28">
        <v>1</v>
      </c>
      <c r="AR460" s="28">
        <v>3</v>
      </c>
      <c r="AS460" s="28" t="s">
        <v>751</v>
      </c>
      <c r="AT460" s="34">
        <v>10</v>
      </c>
      <c r="AU460" s="36" t="s">
        <v>1577</v>
      </c>
      <c r="AV460" s="25" t="s">
        <v>767</v>
      </c>
      <c r="AW460" s="25" t="s">
        <v>1572</v>
      </c>
      <c r="AX460" s="25" t="s">
        <v>773</v>
      </c>
      <c r="AY460" s="36" t="s">
        <v>1578</v>
      </c>
      <c r="AZ460" s="25" t="s">
        <v>751</v>
      </c>
      <c r="BA460" s="34" t="s">
        <v>751</v>
      </c>
      <c r="BB460" s="25" t="s">
        <v>751</v>
      </c>
      <c r="BC460" s="25">
        <v>316</v>
      </c>
      <c r="BD460" s="34" t="s">
        <v>216</v>
      </c>
      <c r="BE460" s="38" t="s">
        <v>1963</v>
      </c>
      <c r="BF460" s="38">
        <v>1</v>
      </c>
      <c r="BG460" s="25" t="s">
        <v>2000</v>
      </c>
      <c r="BH460" s="25" t="s">
        <v>2000</v>
      </c>
      <c r="BI460" s="74">
        <v>0</v>
      </c>
      <c r="BJ460" s="75" t="s">
        <v>3997</v>
      </c>
      <c r="BK460" s="75" t="s">
        <v>2000</v>
      </c>
    </row>
    <row r="461" spans="1:70" ht="15" customHeight="1" x14ac:dyDescent="0.25">
      <c r="A461" s="25">
        <v>365</v>
      </c>
      <c r="B461" s="21">
        <v>168</v>
      </c>
      <c r="C461" s="190" t="s">
        <v>387</v>
      </c>
      <c r="D461" s="200">
        <v>1</v>
      </c>
      <c r="E461" s="64" t="s">
        <v>423</v>
      </c>
      <c r="F461" s="57" t="s">
        <v>289</v>
      </c>
      <c r="G461" s="25"/>
      <c r="H461" s="104">
        <v>1</v>
      </c>
      <c r="I461" s="25">
        <v>1</v>
      </c>
      <c r="J461" s="25"/>
      <c r="K461" s="25">
        <v>3</v>
      </c>
      <c r="L461" s="25">
        <v>3</v>
      </c>
      <c r="M461" s="25">
        <v>24</v>
      </c>
      <c r="N461" s="25" t="s">
        <v>2955</v>
      </c>
      <c r="O461" s="25" t="s">
        <v>1235</v>
      </c>
      <c r="P461" s="25" t="s">
        <v>19</v>
      </c>
      <c r="Q461" s="25" t="s">
        <v>1230</v>
      </c>
      <c r="R461" s="25"/>
      <c r="S461" s="25">
        <v>3</v>
      </c>
      <c r="T461" s="25" t="s">
        <v>1231</v>
      </c>
      <c r="U461" s="25" t="s">
        <v>2</v>
      </c>
      <c r="V461" s="25">
        <v>4</v>
      </c>
      <c r="W461" s="25" t="s">
        <v>1232</v>
      </c>
      <c r="X461" s="25">
        <v>1</v>
      </c>
      <c r="Y461" s="25"/>
      <c r="Z461" s="25"/>
      <c r="AA461" s="25">
        <v>14.78</v>
      </c>
      <c r="AB461" s="25"/>
      <c r="AC461" s="25"/>
      <c r="AD461" s="25" t="s">
        <v>647</v>
      </c>
      <c r="AE461" s="22"/>
      <c r="AF461" s="22"/>
      <c r="AG461" s="22">
        <f t="shared" si="24"/>
        <v>18.073369565217394</v>
      </c>
      <c r="AH461" s="22"/>
      <c r="AI461" s="22"/>
      <c r="AJ461" s="35"/>
      <c r="AK461" s="35"/>
      <c r="AL461" s="35">
        <f t="shared" si="25"/>
        <v>18.073369565217394</v>
      </c>
      <c r="AM461" s="35"/>
      <c r="AN461" s="35"/>
      <c r="AO461" s="24">
        <v>87.399999999999991</v>
      </c>
      <c r="AP461" s="27"/>
      <c r="AQ461" s="27">
        <v>1</v>
      </c>
      <c r="AR461" s="28">
        <v>3</v>
      </c>
      <c r="AS461" s="28" t="s">
        <v>751</v>
      </c>
      <c r="AT461" s="25">
        <v>10</v>
      </c>
      <c r="AU461" s="25" t="s">
        <v>1236</v>
      </c>
      <c r="AV461" s="25"/>
      <c r="AW461" s="25">
        <v>2001</v>
      </c>
      <c r="AX461" s="25"/>
      <c r="AY461" s="25" t="s">
        <v>1233</v>
      </c>
      <c r="AZ461" s="25"/>
      <c r="BA461" s="25"/>
      <c r="BB461" s="25"/>
      <c r="BC461" s="25">
        <v>1304</v>
      </c>
      <c r="BD461" s="25"/>
      <c r="BE461" s="25" t="s">
        <v>1234</v>
      </c>
      <c r="BF461" s="25">
        <v>3</v>
      </c>
      <c r="BG461" s="62">
        <v>3</v>
      </c>
      <c r="BH461" s="25" t="s">
        <v>2000</v>
      </c>
      <c r="BI461" s="175">
        <v>1</v>
      </c>
      <c r="BJ461" s="75" t="s">
        <v>4022</v>
      </c>
      <c r="BK461" s="75" t="s">
        <v>4023</v>
      </c>
      <c r="BM461" s="238"/>
      <c r="BN461" s="238"/>
      <c r="BO461" s="238"/>
      <c r="BP461" s="238"/>
      <c r="BQ461" s="238"/>
      <c r="BR461" s="238"/>
    </row>
    <row r="462" spans="1:70" ht="15" customHeight="1" x14ac:dyDescent="0.25">
      <c r="A462" s="25">
        <v>366</v>
      </c>
      <c r="B462" s="26"/>
      <c r="C462" s="190" t="s">
        <v>387</v>
      </c>
      <c r="D462" s="200">
        <v>1</v>
      </c>
      <c r="E462" s="57" t="s">
        <v>423</v>
      </c>
      <c r="F462" s="57" t="s">
        <v>289</v>
      </c>
      <c r="G462" s="25"/>
      <c r="H462" s="104">
        <v>1</v>
      </c>
      <c r="I462" s="25">
        <v>1</v>
      </c>
      <c r="J462" s="25"/>
      <c r="K462" s="25">
        <v>3</v>
      </c>
      <c r="L462" s="25">
        <v>3</v>
      </c>
      <c r="M462" s="25">
        <v>24</v>
      </c>
      <c r="N462" s="25" t="s">
        <v>2955</v>
      </c>
      <c r="O462" s="25" t="s">
        <v>1235</v>
      </c>
      <c r="P462" s="25" t="s">
        <v>19</v>
      </c>
      <c r="Q462" s="25" t="s">
        <v>1230</v>
      </c>
      <c r="R462" s="25"/>
      <c r="S462" s="25">
        <v>3</v>
      </c>
      <c r="T462" s="25" t="s">
        <v>1231</v>
      </c>
      <c r="U462" s="25" t="s">
        <v>2</v>
      </c>
      <c r="V462" s="25">
        <v>4</v>
      </c>
      <c r="W462" s="25" t="s">
        <v>1232</v>
      </c>
      <c r="X462" s="25">
        <v>1</v>
      </c>
      <c r="Y462" s="25"/>
      <c r="Z462" s="25"/>
      <c r="AA462" s="25">
        <v>5</v>
      </c>
      <c r="AB462" s="25"/>
      <c r="AC462" s="25"/>
      <c r="AD462" s="25" t="s">
        <v>647</v>
      </c>
      <c r="AE462" s="22"/>
      <c r="AF462" s="22"/>
      <c r="AG462" s="22">
        <f t="shared" si="24"/>
        <v>6.1141304347826093</v>
      </c>
      <c r="AH462" s="22"/>
      <c r="AI462" s="22"/>
      <c r="AJ462" s="35"/>
      <c r="AK462" s="35"/>
      <c r="AL462" s="35">
        <f t="shared" si="25"/>
        <v>6.1141304347826093</v>
      </c>
      <c r="AM462" s="35"/>
      <c r="AN462" s="35"/>
      <c r="AO462" s="24">
        <v>87.399999999999991</v>
      </c>
      <c r="AP462" s="27"/>
      <c r="AQ462" s="27">
        <v>1</v>
      </c>
      <c r="AR462" s="28">
        <v>3</v>
      </c>
      <c r="AS462" s="28" t="s">
        <v>751</v>
      </c>
      <c r="AT462" s="25">
        <v>10</v>
      </c>
      <c r="AU462" s="25" t="s">
        <v>1237</v>
      </c>
      <c r="AV462" s="25"/>
      <c r="AW462" s="25">
        <v>2001</v>
      </c>
      <c r="AX462" s="25"/>
      <c r="AY462" s="25" t="s">
        <v>1233</v>
      </c>
      <c r="AZ462" s="25"/>
      <c r="BA462" s="25"/>
      <c r="BB462" s="25"/>
      <c r="BC462" s="25">
        <v>1304</v>
      </c>
      <c r="BD462" s="25"/>
      <c r="BE462" s="25" t="s">
        <v>1234</v>
      </c>
      <c r="BF462" s="25">
        <v>3</v>
      </c>
      <c r="BG462" s="62">
        <v>3</v>
      </c>
      <c r="BH462" s="25" t="s">
        <v>2000</v>
      </c>
      <c r="BI462" s="175">
        <v>1</v>
      </c>
      <c r="BJ462" s="75" t="s">
        <v>4022</v>
      </c>
      <c r="BK462" s="75" t="s">
        <v>4023</v>
      </c>
      <c r="BM462" s="238"/>
      <c r="BN462" s="238"/>
      <c r="BO462" s="238"/>
      <c r="BP462" s="238"/>
      <c r="BQ462" s="238"/>
      <c r="BR462" s="238"/>
    </row>
    <row r="463" spans="1:70" ht="15" customHeight="1" x14ac:dyDescent="0.25">
      <c r="A463" s="25">
        <v>367</v>
      </c>
      <c r="B463" s="21">
        <v>169</v>
      </c>
      <c r="C463" s="190" t="s">
        <v>339</v>
      </c>
      <c r="D463" s="201">
        <v>0</v>
      </c>
      <c r="E463" s="57" t="s">
        <v>349</v>
      </c>
      <c r="F463" s="57" t="s">
        <v>289</v>
      </c>
      <c r="G463" s="25"/>
      <c r="H463" s="104">
        <v>0</v>
      </c>
      <c r="I463" s="25" t="s">
        <v>618</v>
      </c>
      <c r="J463" s="25"/>
      <c r="K463" s="25">
        <v>2</v>
      </c>
      <c r="L463" s="25">
        <v>1</v>
      </c>
      <c r="M463" s="25"/>
      <c r="N463" s="25"/>
      <c r="O463" s="25"/>
      <c r="P463" s="25"/>
      <c r="Q463" s="25"/>
      <c r="R463" s="25"/>
      <c r="S463" s="25"/>
      <c r="T463" s="25"/>
      <c r="U463" s="25"/>
      <c r="V463" s="25"/>
      <c r="W463" s="25"/>
      <c r="X463" s="25"/>
      <c r="Y463" s="71"/>
      <c r="Z463" s="71"/>
      <c r="AA463" s="71"/>
      <c r="AB463" s="71"/>
      <c r="AC463" s="71"/>
      <c r="AD463" s="25"/>
      <c r="AE463" s="22"/>
      <c r="AF463" s="22"/>
      <c r="AG463" s="22"/>
      <c r="AH463" s="22"/>
      <c r="AI463" s="22"/>
      <c r="AJ463" s="23"/>
      <c r="AK463" s="23"/>
      <c r="AL463" s="23"/>
      <c r="AM463" s="23"/>
      <c r="AN463" s="23"/>
      <c r="AO463" s="48"/>
      <c r="AP463" s="27"/>
      <c r="AQ463" s="28">
        <v>1</v>
      </c>
      <c r="AR463" s="28"/>
      <c r="AS463" s="28" t="s">
        <v>751</v>
      </c>
      <c r="AT463" s="25"/>
      <c r="AU463" s="25"/>
      <c r="AV463" s="25"/>
      <c r="AW463" s="25"/>
      <c r="AX463" s="25"/>
      <c r="AY463" s="25"/>
      <c r="AZ463" s="25"/>
      <c r="BA463" s="25"/>
      <c r="BB463" s="25"/>
      <c r="BC463" s="25"/>
      <c r="BD463" s="25"/>
      <c r="BE463" s="25"/>
      <c r="BF463" s="25"/>
      <c r="BG463" s="25" t="s">
        <v>2000</v>
      </c>
      <c r="BH463" s="25" t="s">
        <v>2000</v>
      </c>
      <c r="BI463" s="75" t="s">
        <v>2000</v>
      </c>
      <c r="BJ463" s="75" t="s">
        <v>2000</v>
      </c>
      <c r="BK463" s="75" t="s">
        <v>2000</v>
      </c>
      <c r="BM463" s="221"/>
      <c r="BN463" s="221"/>
      <c r="BO463" s="221"/>
      <c r="BP463" s="221"/>
      <c r="BQ463" s="221"/>
      <c r="BR463" s="221"/>
    </row>
    <row r="464" spans="1:70" ht="15" customHeight="1" x14ac:dyDescent="0.25">
      <c r="A464" s="25">
        <v>376</v>
      </c>
      <c r="B464" s="21">
        <v>170</v>
      </c>
      <c r="C464" s="190" t="s">
        <v>23</v>
      </c>
      <c r="D464" s="200">
        <v>0</v>
      </c>
      <c r="E464" s="57" t="s">
        <v>678</v>
      </c>
      <c r="F464" s="57" t="s">
        <v>289</v>
      </c>
      <c r="G464" s="25"/>
      <c r="H464" s="104">
        <v>1</v>
      </c>
      <c r="I464" s="25">
        <v>1</v>
      </c>
      <c r="J464" s="25" t="s">
        <v>327</v>
      </c>
      <c r="K464" s="25">
        <v>1</v>
      </c>
      <c r="L464" s="25">
        <v>2</v>
      </c>
      <c r="M464" s="25">
        <v>26</v>
      </c>
      <c r="N464" s="25">
        <v>26</v>
      </c>
      <c r="O464" s="25" t="s">
        <v>679</v>
      </c>
      <c r="P464" s="25" t="s">
        <v>19</v>
      </c>
      <c r="Q464" s="25" t="s">
        <v>544</v>
      </c>
      <c r="R464" s="25"/>
      <c r="S464" s="25">
        <v>3</v>
      </c>
      <c r="T464" s="25" t="s">
        <v>688</v>
      </c>
      <c r="U464" s="25" t="s">
        <v>10</v>
      </c>
      <c r="V464" s="44">
        <v>8</v>
      </c>
      <c r="W464" s="25" t="s">
        <v>3869</v>
      </c>
      <c r="X464" s="25">
        <v>1</v>
      </c>
      <c r="Y464" s="25"/>
      <c r="Z464" s="83"/>
      <c r="AA464" s="83">
        <v>23.91</v>
      </c>
      <c r="AB464" s="83"/>
      <c r="AC464" s="83"/>
      <c r="AD464" s="25" t="s">
        <v>681</v>
      </c>
      <c r="AE464" s="22"/>
      <c r="AF464" s="22"/>
      <c r="AG464" s="22">
        <f>(AA464*(106.875/AO464))/$AQ464</f>
        <v>25.855459527824621</v>
      </c>
      <c r="AH464" s="22"/>
      <c r="AI464" s="22"/>
      <c r="AJ464" s="35"/>
      <c r="AK464" s="35"/>
      <c r="AL464" s="35">
        <f>(AG464*12)/1.99</f>
        <v>155.91231876075148</v>
      </c>
      <c r="AM464" s="35"/>
      <c r="AN464" s="35"/>
      <c r="AO464" s="24">
        <v>98.833333333333329</v>
      </c>
      <c r="AP464" s="27"/>
      <c r="AQ464" s="27">
        <v>1</v>
      </c>
      <c r="AR464" s="28">
        <v>3</v>
      </c>
      <c r="AS464" s="28" t="s">
        <v>751</v>
      </c>
      <c r="AT464" s="25">
        <v>10</v>
      </c>
      <c r="AU464" s="25" t="s">
        <v>683</v>
      </c>
      <c r="AV464" s="25" t="s">
        <v>685</v>
      </c>
      <c r="AW464" s="25">
        <v>2009</v>
      </c>
      <c r="AX464" s="25" t="s">
        <v>2</v>
      </c>
      <c r="AY464" s="25" t="s">
        <v>684</v>
      </c>
      <c r="AZ464" s="25"/>
      <c r="BA464" s="25"/>
      <c r="BB464" s="25" t="s">
        <v>682</v>
      </c>
      <c r="BC464" s="25">
        <v>2326</v>
      </c>
      <c r="BD464" s="25" t="s">
        <v>328</v>
      </c>
      <c r="BE464" s="25" t="s">
        <v>686</v>
      </c>
      <c r="BF464" s="25">
        <v>3</v>
      </c>
      <c r="BG464" s="62">
        <v>3</v>
      </c>
      <c r="BH464" s="25" t="s">
        <v>2000</v>
      </c>
      <c r="BI464" s="74">
        <v>0</v>
      </c>
      <c r="BJ464" s="75" t="s">
        <v>4027</v>
      </c>
      <c r="BK464" s="75" t="s">
        <v>4023</v>
      </c>
      <c r="BM464" s="221"/>
      <c r="BN464" s="221"/>
      <c r="BO464" s="221"/>
      <c r="BP464" s="221"/>
      <c r="BQ464" s="221"/>
      <c r="BR464" s="221"/>
    </row>
    <row r="465" spans="1:70" ht="15" customHeight="1" x14ac:dyDescent="0.25">
      <c r="A465" s="25">
        <v>368</v>
      </c>
      <c r="B465" s="21"/>
      <c r="C465" s="190" t="s">
        <v>23</v>
      </c>
      <c r="D465" s="201">
        <v>0</v>
      </c>
      <c r="E465" s="57" t="s">
        <v>678</v>
      </c>
      <c r="F465" s="57" t="s">
        <v>289</v>
      </c>
      <c r="G465" s="25"/>
      <c r="H465" s="104">
        <v>1</v>
      </c>
      <c r="I465" s="25">
        <v>1</v>
      </c>
      <c r="J465" s="25" t="s">
        <v>327</v>
      </c>
      <c r="K465" s="25">
        <v>1</v>
      </c>
      <c r="L465" s="25">
        <v>2</v>
      </c>
      <c r="M465" s="25">
        <v>26</v>
      </c>
      <c r="N465" s="25">
        <v>26</v>
      </c>
      <c r="O465" s="25" t="s">
        <v>679</v>
      </c>
      <c r="P465" s="25" t="s">
        <v>19</v>
      </c>
      <c r="Q465" s="25" t="s">
        <v>544</v>
      </c>
      <c r="R465" s="25"/>
      <c r="S465" s="25">
        <v>5</v>
      </c>
      <c r="T465" s="25" t="s">
        <v>56</v>
      </c>
      <c r="U465" s="25" t="s">
        <v>10</v>
      </c>
      <c r="V465" s="25">
        <v>8</v>
      </c>
      <c r="W465" s="25"/>
      <c r="X465" s="25">
        <v>1</v>
      </c>
      <c r="Y465" s="81">
        <v>750.91</v>
      </c>
      <c r="Z465" s="71"/>
      <c r="AA465" s="71"/>
      <c r="AB465" s="71"/>
      <c r="AC465" s="71"/>
      <c r="AD465" s="25" t="s">
        <v>545</v>
      </c>
      <c r="AE465" s="22">
        <f t="shared" ref="AE465:AE470" si="26">(Y465*(106.875/AO465))/$AQ465</f>
        <v>812.00849494097815</v>
      </c>
      <c r="AF465" s="22"/>
      <c r="AG465" s="22"/>
      <c r="AH465" s="22"/>
      <c r="AI465" s="22"/>
      <c r="AJ465" s="35">
        <f t="shared" ref="AJ465:AJ470" si="27">(AE465*12)/1.99</f>
        <v>4896.5336378350439</v>
      </c>
      <c r="AK465" s="35"/>
      <c r="AL465" s="35"/>
      <c r="AM465" s="35"/>
      <c r="AN465" s="35"/>
      <c r="AO465" s="24">
        <v>98.833333333333329</v>
      </c>
      <c r="AP465" s="27"/>
      <c r="AQ465" s="27">
        <v>1</v>
      </c>
      <c r="AR465" s="28">
        <v>3</v>
      </c>
      <c r="AS465" s="28" t="s">
        <v>751</v>
      </c>
      <c r="AT465" s="25">
        <v>10</v>
      </c>
      <c r="AU465" s="25" t="s">
        <v>683</v>
      </c>
      <c r="AV465" s="25" t="s">
        <v>685</v>
      </c>
      <c r="AW465" s="25">
        <v>2009</v>
      </c>
      <c r="AX465" s="25" t="s">
        <v>2</v>
      </c>
      <c r="AY465" s="25" t="s">
        <v>3568</v>
      </c>
      <c r="AZ465" s="25"/>
      <c r="BA465" s="25"/>
      <c r="BB465" s="25" t="s">
        <v>682</v>
      </c>
      <c r="BC465" s="25">
        <v>2326</v>
      </c>
      <c r="BD465" s="25" t="s">
        <v>328</v>
      </c>
      <c r="BE465" s="25" t="s">
        <v>686</v>
      </c>
      <c r="BF465" s="25">
        <v>3</v>
      </c>
      <c r="BG465" s="62">
        <v>3</v>
      </c>
      <c r="BH465" s="25" t="s">
        <v>2000</v>
      </c>
      <c r="BI465" s="75">
        <v>0</v>
      </c>
      <c r="BJ465" s="75" t="s">
        <v>4024</v>
      </c>
      <c r="BK465" s="75" t="s">
        <v>3894</v>
      </c>
      <c r="BM465" s="221"/>
      <c r="BN465" s="221"/>
      <c r="BO465" s="221"/>
      <c r="BP465" s="221"/>
      <c r="BQ465" s="221"/>
      <c r="BR465" s="221"/>
    </row>
    <row r="466" spans="1:70" ht="15" customHeight="1" x14ac:dyDescent="0.25">
      <c r="A466" s="25">
        <v>369</v>
      </c>
      <c r="B466" s="21"/>
      <c r="C466" s="190" t="s">
        <v>23</v>
      </c>
      <c r="D466" s="200">
        <v>0</v>
      </c>
      <c r="E466" s="57" t="s">
        <v>678</v>
      </c>
      <c r="F466" s="57" t="s">
        <v>289</v>
      </c>
      <c r="G466" s="25"/>
      <c r="H466" s="104">
        <v>1</v>
      </c>
      <c r="I466" s="25">
        <v>1</v>
      </c>
      <c r="J466" s="25" t="s">
        <v>327</v>
      </c>
      <c r="K466" s="25">
        <v>1</v>
      </c>
      <c r="L466" s="25">
        <v>2</v>
      </c>
      <c r="M466" s="25">
        <v>26</v>
      </c>
      <c r="N466" s="25">
        <v>26</v>
      </c>
      <c r="O466" s="25" t="s">
        <v>679</v>
      </c>
      <c r="P466" s="25" t="s">
        <v>19</v>
      </c>
      <c r="Q466" s="25" t="s">
        <v>544</v>
      </c>
      <c r="R466" s="25"/>
      <c r="S466" s="25">
        <v>2</v>
      </c>
      <c r="T466" s="25" t="s">
        <v>534</v>
      </c>
      <c r="U466" s="25" t="s">
        <v>10</v>
      </c>
      <c r="V466" s="25">
        <v>8</v>
      </c>
      <c r="W466" s="25"/>
      <c r="X466" s="25">
        <v>1</v>
      </c>
      <c r="Y466" s="81">
        <v>414.17</v>
      </c>
      <c r="Z466" s="71"/>
      <c r="AA466" s="71"/>
      <c r="AB466" s="71"/>
      <c r="AC466" s="71"/>
      <c r="AD466" s="25" t="s">
        <v>545</v>
      </c>
      <c r="AE466" s="22">
        <f t="shared" si="26"/>
        <v>447.86932967959535</v>
      </c>
      <c r="AF466" s="22"/>
      <c r="AG466" s="22"/>
      <c r="AH466" s="22"/>
      <c r="AI466" s="22"/>
      <c r="AJ466" s="35">
        <f t="shared" si="27"/>
        <v>2700.7195759573588</v>
      </c>
      <c r="AK466" s="35"/>
      <c r="AL466" s="35"/>
      <c r="AM466" s="35"/>
      <c r="AN466" s="35"/>
      <c r="AO466" s="24">
        <v>98.833333333333329</v>
      </c>
      <c r="AP466" s="27"/>
      <c r="AQ466" s="27">
        <v>1</v>
      </c>
      <c r="AR466" s="28">
        <v>3</v>
      </c>
      <c r="AS466" s="28" t="s">
        <v>751</v>
      </c>
      <c r="AT466" s="25">
        <v>10</v>
      </c>
      <c r="AU466" s="25" t="s">
        <v>683</v>
      </c>
      <c r="AV466" s="25" t="s">
        <v>685</v>
      </c>
      <c r="AW466" s="25">
        <v>2009</v>
      </c>
      <c r="AX466" s="25" t="s">
        <v>2</v>
      </c>
      <c r="AY466" s="25" t="s">
        <v>3568</v>
      </c>
      <c r="AZ466" s="25"/>
      <c r="BA466" s="25"/>
      <c r="BB466" s="25" t="s">
        <v>682</v>
      </c>
      <c r="BC466" s="25">
        <v>2326</v>
      </c>
      <c r="BD466" s="25" t="s">
        <v>328</v>
      </c>
      <c r="BE466" s="25" t="s">
        <v>686</v>
      </c>
      <c r="BF466" s="25">
        <v>3</v>
      </c>
      <c r="BG466" s="25" t="s">
        <v>2000</v>
      </c>
      <c r="BH466" s="25" t="s">
        <v>2000</v>
      </c>
      <c r="BI466" s="74">
        <v>0</v>
      </c>
      <c r="BJ466" s="75" t="s">
        <v>4025</v>
      </c>
      <c r="BK466" s="75" t="s">
        <v>4026</v>
      </c>
      <c r="BM466" s="221"/>
      <c r="BN466" s="221"/>
      <c r="BO466" s="221"/>
      <c r="BP466" s="221"/>
      <c r="BQ466" s="221"/>
      <c r="BR466" s="221"/>
    </row>
    <row r="467" spans="1:70" ht="15" customHeight="1" x14ac:dyDescent="0.25">
      <c r="A467" s="25">
        <v>370</v>
      </c>
      <c r="B467" s="21"/>
      <c r="C467" s="190" t="s">
        <v>23</v>
      </c>
      <c r="D467" s="201">
        <v>1</v>
      </c>
      <c r="E467" s="57" t="s">
        <v>678</v>
      </c>
      <c r="F467" s="57" t="s">
        <v>289</v>
      </c>
      <c r="G467" s="25"/>
      <c r="H467" s="104">
        <v>1</v>
      </c>
      <c r="I467" s="25">
        <v>1</v>
      </c>
      <c r="J467" s="25" t="s">
        <v>327</v>
      </c>
      <c r="K467" s="25">
        <v>1</v>
      </c>
      <c r="L467" s="25">
        <v>2</v>
      </c>
      <c r="M467" s="25">
        <v>26</v>
      </c>
      <c r="N467" s="25">
        <v>26</v>
      </c>
      <c r="O467" s="25" t="s">
        <v>679</v>
      </c>
      <c r="P467" s="25" t="s">
        <v>19</v>
      </c>
      <c r="Q467" s="25" t="s">
        <v>544</v>
      </c>
      <c r="R467" s="25"/>
      <c r="S467" s="25">
        <v>1</v>
      </c>
      <c r="T467" s="81" t="s">
        <v>766</v>
      </c>
      <c r="U467" s="25" t="s">
        <v>10</v>
      </c>
      <c r="V467" s="25">
        <v>8</v>
      </c>
      <c r="W467" s="25"/>
      <c r="X467" s="25">
        <v>1</v>
      </c>
      <c r="Y467" s="81">
        <v>1041.67</v>
      </c>
      <c r="Z467" s="71"/>
      <c r="AA467" s="71"/>
      <c r="AB467" s="71"/>
      <c r="AC467" s="71"/>
      <c r="AD467" s="25" t="s">
        <v>545</v>
      </c>
      <c r="AE467" s="22">
        <f t="shared" si="26"/>
        <v>1126.4264544688028</v>
      </c>
      <c r="AF467" s="22"/>
      <c r="AG467" s="22"/>
      <c r="AH467" s="22"/>
      <c r="AI467" s="22"/>
      <c r="AJ467" s="35">
        <f t="shared" si="27"/>
        <v>6792.5213334802174</v>
      </c>
      <c r="AK467" s="35"/>
      <c r="AL467" s="35"/>
      <c r="AM467" s="35"/>
      <c r="AN467" s="35"/>
      <c r="AO467" s="24">
        <v>98.833333333333329</v>
      </c>
      <c r="AP467" s="27"/>
      <c r="AQ467" s="27">
        <v>1</v>
      </c>
      <c r="AR467" s="28">
        <v>3</v>
      </c>
      <c r="AS467" s="28" t="s">
        <v>751</v>
      </c>
      <c r="AT467" s="25">
        <v>10</v>
      </c>
      <c r="AU467" s="25" t="s">
        <v>683</v>
      </c>
      <c r="AV467" s="25" t="s">
        <v>685</v>
      </c>
      <c r="AW467" s="25">
        <v>2009</v>
      </c>
      <c r="AX467" s="25" t="s">
        <v>2</v>
      </c>
      <c r="AY467" s="25" t="s">
        <v>3568</v>
      </c>
      <c r="AZ467" s="25"/>
      <c r="BA467" s="25"/>
      <c r="BB467" s="25" t="s">
        <v>682</v>
      </c>
      <c r="BC467" s="25">
        <v>2326</v>
      </c>
      <c r="BD467" s="25" t="s">
        <v>328</v>
      </c>
      <c r="BE467" s="25" t="s">
        <v>686</v>
      </c>
      <c r="BF467" s="25">
        <v>3</v>
      </c>
      <c r="BG467" s="25" t="s">
        <v>2000</v>
      </c>
      <c r="BH467" s="25" t="s">
        <v>2000</v>
      </c>
      <c r="BI467" s="174">
        <v>1</v>
      </c>
      <c r="BJ467" s="75" t="s">
        <v>2000</v>
      </c>
      <c r="BK467" s="75" t="s">
        <v>4026</v>
      </c>
      <c r="BM467" s="221"/>
      <c r="BN467" s="221"/>
      <c r="BO467" s="221"/>
      <c r="BP467" s="221"/>
      <c r="BQ467" s="221"/>
      <c r="BR467" s="221"/>
    </row>
    <row r="468" spans="1:70" ht="15" customHeight="1" x14ac:dyDescent="0.25">
      <c r="A468" s="25">
        <v>371</v>
      </c>
      <c r="B468" s="21"/>
      <c r="C468" s="190" t="s">
        <v>23</v>
      </c>
      <c r="D468" s="200">
        <v>1</v>
      </c>
      <c r="E468" s="57" t="s">
        <v>678</v>
      </c>
      <c r="F468" s="57" t="s">
        <v>289</v>
      </c>
      <c r="G468" s="25"/>
      <c r="H468" s="104">
        <v>1</v>
      </c>
      <c r="I468" s="25">
        <v>1</v>
      </c>
      <c r="J468" s="25" t="s">
        <v>327</v>
      </c>
      <c r="K468" s="25">
        <v>1</v>
      </c>
      <c r="L468" s="25">
        <v>2</v>
      </c>
      <c r="M468" s="25">
        <v>26</v>
      </c>
      <c r="N468" s="25">
        <v>26</v>
      </c>
      <c r="O468" s="25" t="s">
        <v>679</v>
      </c>
      <c r="P468" s="25" t="s">
        <v>19</v>
      </c>
      <c r="Q468" s="25" t="s">
        <v>544</v>
      </c>
      <c r="R468" s="25"/>
      <c r="S468" s="25">
        <v>3</v>
      </c>
      <c r="T468" s="81" t="s">
        <v>3566</v>
      </c>
      <c r="U468" s="25" t="s">
        <v>10</v>
      </c>
      <c r="V468" s="25">
        <v>8</v>
      </c>
      <c r="W468" s="25" t="s">
        <v>3869</v>
      </c>
      <c r="X468" s="25">
        <v>1</v>
      </c>
      <c r="Y468" s="81">
        <v>4292.8599999999997</v>
      </c>
      <c r="Z468" s="71"/>
      <c r="AA468" s="71"/>
      <c r="AB468" s="71"/>
      <c r="AC468" s="71"/>
      <c r="AD468" s="25" t="s">
        <v>545</v>
      </c>
      <c r="AE468" s="22">
        <f t="shared" si="26"/>
        <v>4642.1525716694769</v>
      </c>
      <c r="AF468" s="22"/>
      <c r="AG468" s="22"/>
      <c r="AH468" s="22"/>
      <c r="AI468" s="22"/>
      <c r="AJ468" s="35">
        <f t="shared" si="27"/>
        <v>27992.879829162674</v>
      </c>
      <c r="AK468" s="35"/>
      <c r="AL468" s="35"/>
      <c r="AM468" s="35"/>
      <c r="AN468" s="35"/>
      <c r="AO468" s="24">
        <v>98.833333333333329</v>
      </c>
      <c r="AP468" s="27"/>
      <c r="AQ468" s="27">
        <v>1</v>
      </c>
      <c r="AR468" s="28">
        <v>3</v>
      </c>
      <c r="AS468" s="28" t="s">
        <v>751</v>
      </c>
      <c r="AT468" s="25">
        <v>10</v>
      </c>
      <c r="AU468" s="25" t="s">
        <v>683</v>
      </c>
      <c r="AV468" s="25" t="s">
        <v>685</v>
      </c>
      <c r="AW468" s="25">
        <v>2009</v>
      </c>
      <c r="AX468" s="25" t="s">
        <v>2</v>
      </c>
      <c r="AY468" s="25" t="s">
        <v>3568</v>
      </c>
      <c r="AZ468" s="25"/>
      <c r="BA468" s="25"/>
      <c r="BB468" s="25" t="s">
        <v>682</v>
      </c>
      <c r="BC468" s="25">
        <v>2326</v>
      </c>
      <c r="BD468" s="25" t="s">
        <v>328</v>
      </c>
      <c r="BE468" s="25" t="s">
        <v>686</v>
      </c>
      <c r="BF468" s="25">
        <v>3</v>
      </c>
      <c r="BG468" s="62">
        <v>3</v>
      </c>
      <c r="BH468" s="25" t="s">
        <v>2000</v>
      </c>
      <c r="BI468" s="175">
        <v>1</v>
      </c>
      <c r="BJ468" s="75" t="s">
        <v>4027</v>
      </c>
      <c r="BK468" s="75" t="s">
        <v>4023</v>
      </c>
      <c r="BM468" s="221"/>
      <c r="BN468" s="221"/>
      <c r="BO468" s="221"/>
      <c r="BP468" s="221"/>
      <c r="BQ468" s="221"/>
      <c r="BR468" s="221"/>
    </row>
    <row r="469" spans="1:70" ht="15" customHeight="1" x14ac:dyDescent="0.25">
      <c r="A469" s="25">
        <v>372</v>
      </c>
      <c r="B469" s="21"/>
      <c r="C469" s="190" t="s">
        <v>23</v>
      </c>
      <c r="D469" s="200">
        <v>1</v>
      </c>
      <c r="E469" s="57" t="s">
        <v>678</v>
      </c>
      <c r="F469" s="57" t="s">
        <v>289</v>
      </c>
      <c r="G469" s="25"/>
      <c r="H469" s="104">
        <v>1</v>
      </c>
      <c r="I469" s="25">
        <v>1</v>
      </c>
      <c r="J469" s="25" t="s">
        <v>327</v>
      </c>
      <c r="K469" s="25">
        <v>1</v>
      </c>
      <c r="L469" s="25">
        <v>2</v>
      </c>
      <c r="M469" s="25">
        <v>26</v>
      </c>
      <c r="N469" s="25">
        <v>26</v>
      </c>
      <c r="O469" s="25" t="s">
        <v>679</v>
      </c>
      <c r="P469" s="25" t="s">
        <v>19</v>
      </c>
      <c r="Q469" s="25" t="s">
        <v>544</v>
      </c>
      <c r="R469" s="25"/>
      <c r="S469" s="25">
        <v>3</v>
      </c>
      <c r="T469" s="81" t="s">
        <v>533</v>
      </c>
      <c r="U469" s="25" t="s">
        <v>10</v>
      </c>
      <c r="V469" s="25">
        <v>8</v>
      </c>
      <c r="W469" s="25" t="s">
        <v>3869</v>
      </c>
      <c r="X469" s="25">
        <v>1</v>
      </c>
      <c r="Y469" s="81">
        <v>8780</v>
      </c>
      <c r="Z469" s="71"/>
      <c r="AA469" s="71"/>
      <c r="AB469" s="71"/>
      <c r="AC469" s="71"/>
      <c r="AD469" s="25" t="s">
        <v>545</v>
      </c>
      <c r="AE469" s="22">
        <f t="shared" si="26"/>
        <v>9494.3929173693086</v>
      </c>
      <c r="AF469" s="22"/>
      <c r="AG469" s="22"/>
      <c r="AH469" s="22"/>
      <c r="AI469" s="22"/>
      <c r="AJ469" s="35">
        <f t="shared" si="27"/>
        <v>57252.620607252109</v>
      </c>
      <c r="AK469" s="35"/>
      <c r="AL469" s="35"/>
      <c r="AM469" s="35"/>
      <c r="AN469" s="35"/>
      <c r="AO469" s="24">
        <v>98.833333333333329</v>
      </c>
      <c r="AP469" s="27"/>
      <c r="AQ469" s="27">
        <v>1</v>
      </c>
      <c r="AR469" s="28">
        <v>3</v>
      </c>
      <c r="AS469" s="28" t="s">
        <v>751</v>
      </c>
      <c r="AT469" s="25">
        <v>10</v>
      </c>
      <c r="AU469" s="25" t="s">
        <v>683</v>
      </c>
      <c r="AV469" s="25" t="s">
        <v>685</v>
      </c>
      <c r="AW469" s="25">
        <v>2009</v>
      </c>
      <c r="AX469" s="25" t="s">
        <v>2</v>
      </c>
      <c r="AY469" s="25" t="s">
        <v>3568</v>
      </c>
      <c r="AZ469" s="25"/>
      <c r="BA469" s="25"/>
      <c r="BB469" s="25" t="s">
        <v>682</v>
      </c>
      <c r="BC469" s="25">
        <v>2326</v>
      </c>
      <c r="BD469" s="25" t="s">
        <v>328</v>
      </c>
      <c r="BE469" s="25" t="s">
        <v>686</v>
      </c>
      <c r="BF469" s="25">
        <v>3</v>
      </c>
      <c r="BG469" s="62">
        <v>3</v>
      </c>
      <c r="BH469" s="25" t="s">
        <v>2000</v>
      </c>
      <c r="BI469" s="175">
        <v>1</v>
      </c>
      <c r="BJ469" s="75" t="s">
        <v>4027</v>
      </c>
      <c r="BK469" s="75" t="s">
        <v>4023</v>
      </c>
      <c r="BM469" s="221"/>
      <c r="BN469" s="221"/>
      <c r="BO469" s="221"/>
      <c r="BP469" s="221"/>
      <c r="BQ469" s="221"/>
      <c r="BR469" s="221"/>
    </row>
    <row r="470" spans="1:70" ht="15" customHeight="1" x14ac:dyDescent="0.25">
      <c r="A470" s="25">
        <v>373</v>
      </c>
      <c r="B470" s="21"/>
      <c r="C470" s="190" t="s">
        <v>23</v>
      </c>
      <c r="D470" s="201">
        <v>1</v>
      </c>
      <c r="E470" s="57" t="s">
        <v>678</v>
      </c>
      <c r="F470" s="57" t="s">
        <v>289</v>
      </c>
      <c r="G470" s="25"/>
      <c r="H470" s="104">
        <v>1</v>
      </c>
      <c r="I470" s="25">
        <v>1</v>
      </c>
      <c r="J470" s="25" t="s">
        <v>327</v>
      </c>
      <c r="K470" s="25">
        <v>1</v>
      </c>
      <c r="L470" s="25">
        <v>2</v>
      </c>
      <c r="M470" s="25">
        <v>26</v>
      </c>
      <c r="N470" s="25">
        <v>26</v>
      </c>
      <c r="O470" s="25" t="s">
        <v>679</v>
      </c>
      <c r="P470" s="25" t="s">
        <v>19</v>
      </c>
      <c r="Q470" s="25" t="s">
        <v>544</v>
      </c>
      <c r="R470" s="25"/>
      <c r="S470" s="25" t="s">
        <v>3862</v>
      </c>
      <c r="T470" s="81" t="s">
        <v>3567</v>
      </c>
      <c r="U470" s="25" t="s">
        <v>10</v>
      </c>
      <c r="V470" s="25">
        <v>8</v>
      </c>
      <c r="W470" s="25"/>
      <c r="X470" s="25">
        <v>1</v>
      </c>
      <c r="Y470" s="81">
        <v>25375</v>
      </c>
      <c r="Z470" s="71"/>
      <c r="AA470" s="71"/>
      <c r="AB470" s="71"/>
      <c r="AC470" s="71"/>
      <c r="AD470" s="25" t="s">
        <v>545</v>
      </c>
      <c r="AE470" s="22">
        <f t="shared" si="26"/>
        <v>27439.660623946038</v>
      </c>
      <c r="AF470" s="22"/>
      <c r="AG470" s="22"/>
      <c r="AH470" s="22"/>
      <c r="AI470" s="22"/>
      <c r="AJ470" s="35">
        <f t="shared" si="27"/>
        <v>165465.29019464948</v>
      </c>
      <c r="AK470" s="35"/>
      <c r="AL470" s="35"/>
      <c r="AM470" s="35"/>
      <c r="AN470" s="35"/>
      <c r="AO470" s="24">
        <v>98.833333333333329</v>
      </c>
      <c r="AP470" s="27"/>
      <c r="AQ470" s="27">
        <v>1</v>
      </c>
      <c r="AR470" s="28">
        <v>3</v>
      </c>
      <c r="AS470" s="28" t="s">
        <v>751</v>
      </c>
      <c r="AT470" s="25">
        <v>10</v>
      </c>
      <c r="AU470" s="25" t="s">
        <v>683</v>
      </c>
      <c r="AV470" s="25" t="s">
        <v>685</v>
      </c>
      <c r="AW470" s="25">
        <v>2009</v>
      </c>
      <c r="AX470" s="25" t="s">
        <v>2</v>
      </c>
      <c r="AY470" s="25" t="s">
        <v>3568</v>
      </c>
      <c r="AZ470" s="25"/>
      <c r="BA470" s="25"/>
      <c r="BB470" s="25" t="s">
        <v>682</v>
      </c>
      <c r="BC470" s="25">
        <v>2326</v>
      </c>
      <c r="BD470" s="25" t="s">
        <v>328</v>
      </c>
      <c r="BE470" s="25" t="s">
        <v>686</v>
      </c>
      <c r="BF470" s="25">
        <v>3</v>
      </c>
      <c r="BG470" s="25" t="s">
        <v>2000</v>
      </c>
      <c r="BH470" s="25" t="s">
        <v>2000</v>
      </c>
      <c r="BI470" s="174">
        <v>1</v>
      </c>
      <c r="BJ470" s="75" t="s">
        <v>2000</v>
      </c>
      <c r="BK470" s="75" t="s">
        <v>4026</v>
      </c>
      <c r="BM470" s="221"/>
      <c r="BN470" s="221"/>
      <c r="BO470" s="221"/>
      <c r="BP470" s="221"/>
      <c r="BQ470" s="221"/>
      <c r="BR470" s="221"/>
    </row>
    <row r="471" spans="1:70" ht="15" customHeight="1" x14ac:dyDescent="0.25">
      <c r="A471" s="25">
        <v>374</v>
      </c>
      <c r="B471" s="26"/>
      <c r="C471" s="190" t="s">
        <v>23</v>
      </c>
      <c r="D471" s="201">
        <v>0</v>
      </c>
      <c r="E471" s="57" t="s">
        <v>678</v>
      </c>
      <c r="F471" s="57" t="s">
        <v>289</v>
      </c>
      <c r="G471" s="25"/>
      <c r="H471" s="104">
        <v>1</v>
      </c>
      <c r="I471" s="25">
        <v>1</v>
      </c>
      <c r="J471" s="25" t="s">
        <v>327</v>
      </c>
      <c r="K471" s="25">
        <v>1</v>
      </c>
      <c r="L471" s="25">
        <v>2</v>
      </c>
      <c r="M471" s="25">
        <v>26</v>
      </c>
      <c r="N471" s="25">
        <v>26</v>
      </c>
      <c r="O471" s="25" t="s">
        <v>679</v>
      </c>
      <c r="P471" s="25" t="s">
        <v>19</v>
      </c>
      <c r="Q471" s="25" t="s">
        <v>544</v>
      </c>
      <c r="R471" s="25"/>
      <c r="S471" s="25">
        <v>5</v>
      </c>
      <c r="T471" s="25" t="s">
        <v>680</v>
      </c>
      <c r="U471" s="25" t="s">
        <v>10</v>
      </c>
      <c r="V471" s="44">
        <v>8</v>
      </c>
      <c r="W471" s="25"/>
      <c r="X471" s="25">
        <v>1</v>
      </c>
      <c r="Y471" s="25"/>
      <c r="Z471" s="83"/>
      <c r="AA471" s="83">
        <v>23.09</v>
      </c>
      <c r="AB471" s="83"/>
      <c r="AC471" s="83"/>
      <c r="AD471" s="25" t="s">
        <v>681</v>
      </c>
      <c r="AE471" s="22"/>
      <c r="AF471" s="22"/>
      <c r="AG471" s="22">
        <f>(AA471*(106.875/AO471))/$AQ471</f>
        <v>24.968739460370998</v>
      </c>
      <c r="AH471" s="22"/>
      <c r="AI471" s="22"/>
      <c r="AJ471" s="35"/>
      <c r="AK471" s="35"/>
      <c r="AL471" s="35">
        <f>(AG471*12)/1.99</f>
        <v>150.56526307761405</v>
      </c>
      <c r="AM471" s="35"/>
      <c r="AN471" s="35"/>
      <c r="AO471" s="24">
        <v>98.833333333333329</v>
      </c>
      <c r="AP471" s="27"/>
      <c r="AQ471" s="27">
        <v>1</v>
      </c>
      <c r="AR471" s="28">
        <v>3</v>
      </c>
      <c r="AS471" s="28" t="s">
        <v>751</v>
      </c>
      <c r="AT471" s="25">
        <v>10</v>
      </c>
      <c r="AU471" s="25" t="s">
        <v>683</v>
      </c>
      <c r="AV471" s="25" t="s">
        <v>685</v>
      </c>
      <c r="AW471" s="25">
        <v>2009</v>
      </c>
      <c r="AX471" s="25" t="s">
        <v>2</v>
      </c>
      <c r="AY471" s="25" t="s">
        <v>684</v>
      </c>
      <c r="AZ471" s="25"/>
      <c r="BA471" s="25"/>
      <c r="BB471" s="25" t="s">
        <v>682</v>
      </c>
      <c r="BC471" s="25">
        <v>2326</v>
      </c>
      <c r="BD471" s="25" t="s">
        <v>328</v>
      </c>
      <c r="BE471" s="25" t="s">
        <v>686</v>
      </c>
      <c r="BF471" s="25">
        <v>3</v>
      </c>
      <c r="BG471" s="62">
        <v>3</v>
      </c>
      <c r="BH471" s="25" t="s">
        <v>2000</v>
      </c>
      <c r="BI471" s="75">
        <v>0</v>
      </c>
      <c r="BJ471" s="75" t="s">
        <v>4024</v>
      </c>
      <c r="BK471" s="75" t="s">
        <v>3894</v>
      </c>
      <c r="BM471" s="221"/>
      <c r="BN471" s="221"/>
      <c r="BO471" s="221"/>
      <c r="BP471" s="221"/>
      <c r="BQ471" s="221"/>
      <c r="BR471" s="221"/>
    </row>
    <row r="472" spans="1:70" ht="15" customHeight="1" x14ac:dyDescent="0.25">
      <c r="A472" s="25">
        <v>375</v>
      </c>
      <c r="B472" s="26"/>
      <c r="C472" s="190" t="s">
        <v>23</v>
      </c>
      <c r="D472" s="201">
        <v>0</v>
      </c>
      <c r="E472" s="57" t="s">
        <v>678</v>
      </c>
      <c r="F472" s="57" t="s">
        <v>289</v>
      </c>
      <c r="G472" s="25"/>
      <c r="H472" s="104">
        <v>1</v>
      </c>
      <c r="I472" s="25">
        <v>1</v>
      </c>
      <c r="J472" s="25" t="s">
        <v>327</v>
      </c>
      <c r="K472" s="25">
        <v>1</v>
      </c>
      <c r="L472" s="25">
        <v>2</v>
      </c>
      <c r="M472" s="25">
        <v>26</v>
      </c>
      <c r="N472" s="25">
        <v>26</v>
      </c>
      <c r="O472" s="25" t="s">
        <v>679</v>
      </c>
      <c r="P472" s="25" t="s">
        <v>19</v>
      </c>
      <c r="Q472" s="25" t="s">
        <v>544</v>
      </c>
      <c r="R472" s="25"/>
      <c r="S472" s="25">
        <v>1</v>
      </c>
      <c r="T472" s="25" t="s">
        <v>687</v>
      </c>
      <c r="U472" s="25" t="s">
        <v>10</v>
      </c>
      <c r="V472" s="44">
        <v>8</v>
      </c>
      <c r="W472" s="25"/>
      <c r="X472" s="25">
        <v>1</v>
      </c>
      <c r="Y472" s="25"/>
      <c r="Z472" s="83"/>
      <c r="AA472" s="83">
        <v>16.010000000000002</v>
      </c>
      <c r="AB472" s="83"/>
      <c r="AC472" s="83"/>
      <c r="AD472" s="25" t="s">
        <v>681</v>
      </c>
      <c r="AE472" s="22"/>
      <c r="AF472" s="22"/>
      <c r="AG472" s="22">
        <f>(AA472*(106.875/AO472))/$AQ472</f>
        <v>17.312668634064085</v>
      </c>
      <c r="AH472" s="22"/>
      <c r="AI472" s="22"/>
      <c r="AJ472" s="35"/>
      <c r="AK472" s="35"/>
      <c r="AL472" s="35">
        <f>(AG472*12)/1.99</f>
        <v>104.39800181345177</v>
      </c>
      <c r="AM472" s="35"/>
      <c r="AN472" s="35"/>
      <c r="AO472" s="24">
        <v>98.833333333333329</v>
      </c>
      <c r="AP472" s="27"/>
      <c r="AQ472" s="27">
        <v>1</v>
      </c>
      <c r="AR472" s="28">
        <v>3</v>
      </c>
      <c r="AS472" s="28" t="s">
        <v>751</v>
      </c>
      <c r="AT472" s="25">
        <v>10</v>
      </c>
      <c r="AU472" s="25" t="s">
        <v>683</v>
      </c>
      <c r="AV472" s="25" t="s">
        <v>685</v>
      </c>
      <c r="AW472" s="25">
        <v>2009</v>
      </c>
      <c r="AX472" s="25" t="s">
        <v>2</v>
      </c>
      <c r="AY472" s="25" t="s">
        <v>684</v>
      </c>
      <c r="AZ472" s="25"/>
      <c r="BA472" s="25"/>
      <c r="BB472" s="25" t="s">
        <v>682</v>
      </c>
      <c r="BC472" s="25">
        <v>2326</v>
      </c>
      <c r="BD472" s="25" t="s">
        <v>328</v>
      </c>
      <c r="BE472" s="25" t="s">
        <v>686</v>
      </c>
      <c r="BF472" s="25">
        <v>3</v>
      </c>
      <c r="BG472" s="25" t="s">
        <v>2000</v>
      </c>
      <c r="BH472" s="25" t="s">
        <v>2000</v>
      </c>
      <c r="BI472" s="75">
        <v>0</v>
      </c>
      <c r="BJ472" s="75" t="s">
        <v>4028</v>
      </c>
      <c r="BK472" s="75" t="s">
        <v>4026</v>
      </c>
      <c r="BM472" s="221"/>
      <c r="BN472" s="221"/>
      <c r="BO472" s="221"/>
      <c r="BP472" s="221"/>
      <c r="BQ472" s="221"/>
      <c r="BR472" s="221"/>
    </row>
    <row r="473" spans="1:70" ht="15" customHeight="1" x14ac:dyDescent="0.25">
      <c r="A473" s="25">
        <v>377</v>
      </c>
      <c r="B473" s="26"/>
      <c r="C473" s="190" t="s">
        <v>23</v>
      </c>
      <c r="D473" s="200">
        <v>1</v>
      </c>
      <c r="E473" s="57" t="s">
        <v>678</v>
      </c>
      <c r="F473" s="57" t="s">
        <v>289</v>
      </c>
      <c r="G473" s="25"/>
      <c r="H473" s="104">
        <v>1</v>
      </c>
      <c r="I473" s="25">
        <v>1</v>
      </c>
      <c r="J473" s="25" t="s">
        <v>327</v>
      </c>
      <c r="K473" s="25">
        <v>1</v>
      </c>
      <c r="L473" s="25">
        <v>2</v>
      </c>
      <c r="M473" s="25">
        <v>26</v>
      </c>
      <c r="N473" s="25">
        <v>26</v>
      </c>
      <c r="O473" s="25" t="s">
        <v>679</v>
      </c>
      <c r="P473" s="25" t="s">
        <v>19</v>
      </c>
      <c r="Q473" s="25" t="s">
        <v>544</v>
      </c>
      <c r="R473" s="25"/>
      <c r="S473" s="25">
        <v>2</v>
      </c>
      <c r="T473" s="25" t="s">
        <v>534</v>
      </c>
      <c r="U473" s="25" t="s">
        <v>10</v>
      </c>
      <c r="V473" s="44">
        <v>8</v>
      </c>
      <c r="W473" s="25"/>
      <c r="X473" s="25">
        <v>1</v>
      </c>
      <c r="Y473" s="25"/>
      <c r="Z473" s="83"/>
      <c r="AA473" s="83">
        <v>14.34</v>
      </c>
      <c r="AB473" s="83"/>
      <c r="AC473" s="83"/>
      <c r="AD473" s="25" t="s">
        <v>681</v>
      </c>
      <c r="AE473" s="22"/>
      <c r="AF473" s="22"/>
      <c r="AG473" s="22">
        <f>(AA473*(106.875/AO473))/$AQ473</f>
        <v>15.506787521079259</v>
      </c>
      <c r="AH473" s="22"/>
      <c r="AI473" s="22"/>
      <c r="AJ473" s="35"/>
      <c r="AK473" s="35"/>
      <c r="AL473" s="35">
        <f>(AG473*12)/1.99</f>
        <v>93.508266458769398</v>
      </c>
      <c r="AM473" s="35"/>
      <c r="AN473" s="35"/>
      <c r="AO473" s="24">
        <v>98.833333333333329</v>
      </c>
      <c r="AP473" s="27"/>
      <c r="AQ473" s="27">
        <v>1</v>
      </c>
      <c r="AR473" s="28">
        <v>3</v>
      </c>
      <c r="AS473" s="28" t="s">
        <v>751</v>
      </c>
      <c r="AT473" s="25">
        <v>10</v>
      </c>
      <c r="AU473" s="25" t="s">
        <v>683</v>
      </c>
      <c r="AV473" s="25" t="s">
        <v>685</v>
      </c>
      <c r="AW473" s="25">
        <v>2009</v>
      </c>
      <c r="AX473" s="25" t="s">
        <v>2</v>
      </c>
      <c r="AY473" s="25" t="s">
        <v>684</v>
      </c>
      <c r="AZ473" s="25"/>
      <c r="BA473" s="25"/>
      <c r="BB473" s="25" t="s">
        <v>682</v>
      </c>
      <c r="BC473" s="25">
        <v>2326</v>
      </c>
      <c r="BD473" s="25" t="s">
        <v>328</v>
      </c>
      <c r="BE473" s="25" t="s">
        <v>686</v>
      </c>
      <c r="BF473" s="25">
        <v>3</v>
      </c>
      <c r="BG473" s="25" t="s">
        <v>2000</v>
      </c>
      <c r="BH473" s="25" t="s">
        <v>2000</v>
      </c>
      <c r="BI473" s="175">
        <v>1</v>
      </c>
      <c r="BJ473" s="75" t="s">
        <v>4025</v>
      </c>
      <c r="BK473" s="75" t="s">
        <v>4026</v>
      </c>
      <c r="BM473" s="221"/>
      <c r="BN473" s="221"/>
      <c r="BO473" s="221"/>
      <c r="BP473" s="221"/>
      <c r="BQ473" s="221"/>
      <c r="BR473" s="221"/>
    </row>
    <row r="474" spans="1:70" ht="15" customHeight="1" x14ac:dyDescent="0.25">
      <c r="A474" s="25">
        <v>378</v>
      </c>
      <c r="B474" s="26"/>
      <c r="C474" s="190" t="s">
        <v>23</v>
      </c>
      <c r="D474" s="200">
        <v>1</v>
      </c>
      <c r="E474" s="57" t="s">
        <v>678</v>
      </c>
      <c r="F474" s="57" t="s">
        <v>289</v>
      </c>
      <c r="G474" s="25"/>
      <c r="H474" s="104">
        <v>1</v>
      </c>
      <c r="I474" s="25">
        <v>1</v>
      </c>
      <c r="J474" s="25" t="s">
        <v>327</v>
      </c>
      <c r="K474" s="25">
        <v>1</v>
      </c>
      <c r="L474" s="25">
        <v>2</v>
      </c>
      <c r="M474" s="25">
        <v>26</v>
      </c>
      <c r="N474" s="25">
        <v>26</v>
      </c>
      <c r="O474" s="25" t="s">
        <v>679</v>
      </c>
      <c r="P474" s="25" t="s">
        <v>19</v>
      </c>
      <c r="Q474" s="25" t="s">
        <v>544</v>
      </c>
      <c r="R474" s="25"/>
      <c r="S474" s="25">
        <v>3</v>
      </c>
      <c r="T474" s="25" t="s">
        <v>689</v>
      </c>
      <c r="U474" s="25" t="s">
        <v>10</v>
      </c>
      <c r="V474" s="44">
        <v>8</v>
      </c>
      <c r="W474" s="25" t="s">
        <v>3869</v>
      </c>
      <c r="X474" s="25">
        <v>1</v>
      </c>
      <c r="Y474" s="25"/>
      <c r="Z474" s="83"/>
      <c r="AA474" s="83">
        <v>12.52</v>
      </c>
      <c r="AB474" s="83"/>
      <c r="AC474" s="83"/>
      <c r="AD474" s="25" t="s">
        <v>681</v>
      </c>
      <c r="AE474" s="22"/>
      <c r="AF474" s="22"/>
      <c r="AG474" s="22">
        <f>(AA474*(106.875/AO474))/$AQ474</f>
        <v>13.538701517706578</v>
      </c>
      <c r="AH474" s="22"/>
      <c r="AI474" s="22"/>
      <c r="AJ474" s="35"/>
      <c r="AK474" s="35"/>
      <c r="AL474" s="35">
        <f>(AG474*12)/1.99</f>
        <v>81.640411162049716</v>
      </c>
      <c r="AM474" s="35"/>
      <c r="AN474" s="35"/>
      <c r="AO474" s="24">
        <v>98.833333333333329</v>
      </c>
      <c r="AP474" s="27"/>
      <c r="AQ474" s="27">
        <v>1</v>
      </c>
      <c r="AR474" s="28">
        <v>3</v>
      </c>
      <c r="AS474" s="28" t="s">
        <v>751</v>
      </c>
      <c r="AT474" s="25">
        <v>10</v>
      </c>
      <c r="AU474" s="25" t="s">
        <v>683</v>
      </c>
      <c r="AV474" s="25" t="s">
        <v>685</v>
      </c>
      <c r="AW474" s="25">
        <v>2009</v>
      </c>
      <c r="AX474" s="25" t="s">
        <v>2</v>
      </c>
      <c r="AY474" s="25" t="s">
        <v>684</v>
      </c>
      <c r="AZ474" s="25"/>
      <c r="BA474" s="25"/>
      <c r="BB474" s="25" t="s">
        <v>682</v>
      </c>
      <c r="BC474" s="25">
        <v>2326</v>
      </c>
      <c r="BD474" s="25" t="s">
        <v>328</v>
      </c>
      <c r="BE474" s="25" t="s">
        <v>686</v>
      </c>
      <c r="BF474" s="25">
        <v>3</v>
      </c>
      <c r="BG474" s="62">
        <v>3</v>
      </c>
      <c r="BH474" s="25" t="s">
        <v>2000</v>
      </c>
      <c r="BI474" s="175">
        <v>1</v>
      </c>
      <c r="BJ474" s="75" t="s">
        <v>4027</v>
      </c>
      <c r="BK474" s="75" t="s">
        <v>4023</v>
      </c>
      <c r="BM474" s="221"/>
      <c r="BN474" s="221"/>
      <c r="BO474" s="221"/>
      <c r="BP474" s="221"/>
      <c r="BQ474" s="221"/>
      <c r="BR474" s="221"/>
    </row>
    <row r="475" spans="1:70" ht="15" customHeight="1" x14ac:dyDescent="0.25">
      <c r="A475" s="25">
        <v>379</v>
      </c>
      <c r="B475" s="26"/>
      <c r="C475" s="190" t="s">
        <v>23</v>
      </c>
      <c r="D475" s="201">
        <v>1</v>
      </c>
      <c r="E475" s="57" t="s">
        <v>678</v>
      </c>
      <c r="F475" s="57" t="s">
        <v>289</v>
      </c>
      <c r="G475" s="25"/>
      <c r="H475" s="104">
        <v>1</v>
      </c>
      <c r="I475" s="25">
        <v>1</v>
      </c>
      <c r="J475" s="25" t="s">
        <v>327</v>
      </c>
      <c r="K475" s="25">
        <v>1</v>
      </c>
      <c r="L475" s="25">
        <v>2</v>
      </c>
      <c r="M475" s="25">
        <v>26</v>
      </c>
      <c r="N475" s="25">
        <v>26</v>
      </c>
      <c r="O475" s="25" t="s">
        <v>679</v>
      </c>
      <c r="P475" s="25" t="s">
        <v>19</v>
      </c>
      <c r="Q475" s="25" t="s">
        <v>544</v>
      </c>
      <c r="R475" s="25"/>
      <c r="S475" s="25" t="s">
        <v>3862</v>
      </c>
      <c r="T475" s="25" t="s">
        <v>690</v>
      </c>
      <c r="U475" s="25" t="s">
        <v>10</v>
      </c>
      <c r="V475" s="44">
        <v>8</v>
      </c>
      <c r="W475" s="25"/>
      <c r="X475" s="25">
        <v>1</v>
      </c>
      <c r="Y475" s="25"/>
      <c r="Z475" s="83"/>
      <c r="AA475" s="83">
        <v>7.05</v>
      </c>
      <c r="AB475" s="83"/>
      <c r="AC475" s="83"/>
      <c r="AD475" s="25" t="s">
        <v>681</v>
      </c>
      <c r="AE475" s="22"/>
      <c r="AF475" s="22"/>
      <c r="AG475" s="22">
        <f>(AA475*(106.875/AO475))/$AQ475</f>
        <v>7.623629848229343</v>
      </c>
      <c r="AH475" s="22"/>
      <c r="AI475" s="22"/>
      <c r="AJ475" s="35"/>
      <c r="AK475" s="35"/>
      <c r="AL475" s="35">
        <f>(AG475*12)/1.99</f>
        <v>45.971637275754837</v>
      </c>
      <c r="AM475" s="35"/>
      <c r="AN475" s="35"/>
      <c r="AO475" s="24">
        <v>98.833333333333329</v>
      </c>
      <c r="AP475" s="27"/>
      <c r="AQ475" s="27">
        <v>1</v>
      </c>
      <c r="AR475" s="28">
        <v>3</v>
      </c>
      <c r="AS475" s="28" t="s">
        <v>751</v>
      </c>
      <c r="AT475" s="25">
        <v>10</v>
      </c>
      <c r="AU475" s="25" t="s">
        <v>683</v>
      </c>
      <c r="AV475" s="25" t="s">
        <v>685</v>
      </c>
      <c r="AW475" s="25">
        <v>2009</v>
      </c>
      <c r="AX475" s="25" t="s">
        <v>2</v>
      </c>
      <c r="AY475" s="25" t="s">
        <v>684</v>
      </c>
      <c r="AZ475" s="25"/>
      <c r="BA475" s="25"/>
      <c r="BB475" s="25" t="s">
        <v>682</v>
      </c>
      <c r="BC475" s="25">
        <v>2326</v>
      </c>
      <c r="BD475" s="25" t="s">
        <v>328</v>
      </c>
      <c r="BE475" s="25" t="s">
        <v>686</v>
      </c>
      <c r="BF475" s="25">
        <v>3</v>
      </c>
      <c r="BG475" s="25" t="s">
        <v>2000</v>
      </c>
      <c r="BH475" s="25" t="s">
        <v>2000</v>
      </c>
      <c r="BI475" s="174">
        <v>1</v>
      </c>
      <c r="BJ475" s="75" t="s">
        <v>4145</v>
      </c>
      <c r="BK475" s="75" t="s">
        <v>4026</v>
      </c>
      <c r="BM475" s="221"/>
      <c r="BN475" s="221"/>
      <c r="BO475" s="221"/>
      <c r="BP475" s="221"/>
      <c r="BQ475" s="221"/>
      <c r="BR475" s="221"/>
    </row>
    <row r="476" spans="1:70" ht="15" customHeight="1" x14ac:dyDescent="0.25">
      <c r="A476" s="25">
        <v>380</v>
      </c>
      <c r="B476" s="21">
        <v>171</v>
      </c>
      <c r="C476" s="190" t="s">
        <v>339</v>
      </c>
      <c r="D476" s="201">
        <v>0</v>
      </c>
      <c r="E476" s="57" t="s">
        <v>343</v>
      </c>
      <c r="F476" s="57" t="s">
        <v>289</v>
      </c>
      <c r="G476" s="25"/>
      <c r="H476" s="104">
        <v>0</v>
      </c>
      <c r="I476" s="25" t="s">
        <v>595</v>
      </c>
      <c r="J476" s="25"/>
      <c r="K476" s="25">
        <v>1</v>
      </c>
      <c r="L476" s="25">
        <v>2</v>
      </c>
      <c r="M476" s="25"/>
      <c r="N476" s="25"/>
      <c r="O476" s="25"/>
      <c r="P476" s="25"/>
      <c r="Q476" s="25"/>
      <c r="R476" s="25"/>
      <c r="S476" s="25"/>
      <c r="T476" s="25"/>
      <c r="U476" s="25"/>
      <c r="V476" s="25"/>
      <c r="W476" s="25"/>
      <c r="X476" s="25"/>
      <c r="Y476" s="25"/>
      <c r="Z476" s="83"/>
      <c r="AA476" s="83"/>
      <c r="AB476" s="83"/>
      <c r="AC476" s="83"/>
      <c r="AD476" s="25"/>
      <c r="AE476" s="22"/>
      <c r="AF476" s="22"/>
      <c r="AG476" s="22"/>
      <c r="AH476" s="22"/>
      <c r="AI476" s="22"/>
      <c r="AJ476" s="23"/>
      <c r="AK476" s="23"/>
      <c r="AL476" s="23"/>
      <c r="AM476" s="23"/>
      <c r="AN476" s="23"/>
      <c r="AO476" s="48"/>
      <c r="AP476" s="27"/>
      <c r="AQ476" s="28">
        <v>1</v>
      </c>
      <c r="AR476" s="28"/>
      <c r="AS476" s="28" t="s">
        <v>751</v>
      </c>
      <c r="AT476" s="25"/>
      <c r="AU476" s="25"/>
      <c r="AV476" s="25"/>
      <c r="AW476" s="25"/>
      <c r="AX476" s="25"/>
      <c r="AY476" s="25"/>
      <c r="AZ476" s="25"/>
      <c r="BA476" s="25"/>
      <c r="BB476" s="25"/>
      <c r="BC476" s="25"/>
      <c r="BD476" s="25"/>
      <c r="BE476" s="25"/>
      <c r="BF476" s="25"/>
      <c r="BG476" s="25" t="s">
        <v>2000</v>
      </c>
      <c r="BH476" s="25" t="s">
        <v>2000</v>
      </c>
      <c r="BI476" s="75" t="s">
        <v>2000</v>
      </c>
      <c r="BJ476" s="75" t="s">
        <v>2000</v>
      </c>
      <c r="BK476" s="75" t="s">
        <v>2000</v>
      </c>
      <c r="BM476" s="221"/>
      <c r="BN476" s="221"/>
      <c r="BO476" s="221"/>
      <c r="BP476" s="221"/>
      <c r="BQ476" s="221"/>
      <c r="BR476" s="221"/>
    </row>
    <row r="477" spans="1:70" ht="15" customHeight="1" x14ac:dyDescent="0.25">
      <c r="A477" s="25">
        <v>381</v>
      </c>
      <c r="B477" s="21">
        <v>172</v>
      </c>
      <c r="C477" s="190" t="s">
        <v>23</v>
      </c>
      <c r="D477" s="200">
        <v>0</v>
      </c>
      <c r="E477" s="57" t="s">
        <v>691</v>
      </c>
      <c r="F477" s="57" t="s">
        <v>289</v>
      </c>
      <c r="G477" s="25"/>
      <c r="H477" s="104">
        <v>1</v>
      </c>
      <c r="I477" s="25">
        <v>1</v>
      </c>
      <c r="J477" s="25" t="s">
        <v>329</v>
      </c>
      <c r="K477" s="25">
        <v>1</v>
      </c>
      <c r="L477" s="25">
        <v>2</v>
      </c>
      <c r="M477" s="25">
        <v>16</v>
      </c>
      <c r="N477" s="25" t="s">
        <v>2955</v>
      </c>
      <c r="O477" s="25" t="s">
        <v>692</v>
      </c>
      <c r="P477" s="25" t="s">
        <v>19</v>
      </c>
      <c r="Q477" s="25" t="s">
        <v>330</v>
      </c>
      <c r="R477" s="25" t="s">
        <v>783</v>
      </c>
      <c r="S477" s="25">
        <v>5</v>
      </c>
      <c r="T477" s="25" t="s">
        <v>680</v>
      </c>
      <c r="U477" s="25" t="s">
        <v>2</v>
      </c>
      <c r="V477" s="25">
        <v>8</v>
      </c>
      <c r="W477" s="25" t="s">
        <v>693</v>
      </c>
      <c r="X477" s="25">
        <v>1</v>
      </c>
      <c r="Y477" s="25"/>
      <c r="Z477" s="83"/>
      <c r="AA477" s="83">
        <v>13.37</v>
      </c>
      <c r="AB477" s="83"/>
      <c r="AC477" s="83"/>
      <c r="AD477" s="25" t="s">
        <v>647</v>
      </c>
      <c r="AE477" s="22"/>
      <c r="AF477" s="22"/>
      <c r="AG477" s="22">
        <f>(AA477*(106.875/AO477))/$AQ477</f>
        <v>15.695217391304345</v>
      </c>
      <c r="AH477" s="22"/>
      <c r="AI477" s="22"/>
      <c r="AJ477" s="35"/>
      <c r="AK477" s="35"/>
      <c r="AL477" s="35">
        <f>AG477</f>
        <v>15.695217391304345</v>
      </c>
      <c r="AM477" s="35"/>
      <c r="AN477" s="35"/>
      <c r="AO477" s="24">
        <v>91.041666666666671</v>
      </c>
      <c r="AP477" s="27"/>
      <c r="AQ477" s="27">
        <v>1</v>
      </c>
      <c r="AR477" s="28">
        <v>3</v>
      </c>
      <c r="AS477" s="28" t="s">
        <v>1937</v>
      </c>
      <c r="AT477" s="25">
        <v>12</v>
      </c>
      <c r="AU477" s="25" t="s">
        <v>694</v>
      </c>
      <c r="AV477" s="25" t="s">
        <v>539</v>
      </c>
      <c r="AW477" s="25">
        <v>2004</v>
      </c>
      <c r="AX477" s="25" t="s">
        <v>2</v>
      </c>
      <c r="AY477" s="25"/>
      <c r="AZ477" s="25"/>
      <c r="BA477" s="25"/>
      <c r="BB477" s="25"/>
      <c r="BC477" s="25">
        <v>614</v>
      </c>
      <c r="BD477" s="25" t="s">
        <v>695</v>
      </c>
      <c r="BE477" s="25" t="s">
        <v>696</v>
      </c>
      <c r="BF477" s="25">
        <v>3</v>
      </c>
      <c r="BG477" s="62">
        <v>3</v>
      </c>
      <c r="BH477" s="25" t="s">
        <v>2000</v>
      </c>
      <c r="BI477" s="74">
        <v>0</v>
      </c>
      <c r="BJ477" s="75" t="s">
        <v>4004</v>
      </c>
      <c r="BK477" s="75" t="s">
        <v>4005</v>
      </c>
    </row>
    <row r="478" spans="1:70" ht="15" customHeight="1" x14ac:dyDescent="0.25">
      <c r="A478" s="25">
        <v>382</v>
      </c>
      <c r="B478" s="26"/>
      <c r="C478" s="190" t="s">
        <v>23</v>
      </c>
      <c r="D478" s="200">
        <v>0</v>
      </c>
      <c r="E478" s="57" t="s">
        <v>691</v>
      </c>
      <c r="F478" s="57" t="s">
        <v>289</v>
      </c>
      <c r="G478" s="25"/>
      <c r="H478" s="104">
        <v>1</v>
      </c>
      <c r="I478" s="25">
        <v>1</v>
      </c>
      <c r="J478" s="25" t="s">
        <v>329</v>
      </c>
      <c r="K478" s="25">
        <v>1</v>
      </c>
      <c r="L478" s="25">
        <v>2</v>
      </c>
      <c r="M478" s="25">
        <v>24</v>
      </c>
      <c r="N478" s="25" t="s">
        <v>2955</v>
      </c>
      <c r="O478" s="25" t="s">
        <v>697</v>
      </c>
      <c r="P478" s="25" t="s">
        <v>19</v>
      </c>
      <c r="Q478" s="25" t="s">
        <v>330</v>
      </c>
      <c r="R478" s="25" t="s">
        <v>783</v>
      </c>
      <c r="S478" s="25">
        <v>5</v>
      </c>
      <c r="T478" s="25" t="s">
        <v>680</v>
      </c>
      <c r="U478" s="25" t="s">
        <v>2</v>
      </c>
      <c r="V478" s="25">
        <v>8</v>
      </c>
      <c r="W478" s="25" t="s">
        <v>693</v>
      </c>
      <c r="X478" s="25">
        <v>1</v>
      </c>
      <c r="Y478" s="25"/>
      <c r="Z478" s="83"/>
      <c r="AA478" s="83">
        <v>10.61</v>
      </c>
      <c r="AB478" s="83"/>
      <c r="AC478" s="83"/>
      <c r="AD478" s="25" t="s">
        <v>647</v>
      </c>
      <c r="AE478" s="22"/>
      <c r="AF478" s="22"/>
      <c r="AG478" s="22">
        <f>(AA478*(106.875/AO478))/$AQ478</f>
        <v>12.455217391304346</v>
      </c>
      <c r="AH478" s="22"/>
      <c r="AI478" s="22"/>
      <c r="AJ478" s="35"/>
      <c r="AK478" s="35"/>
      <c r="AL478" s="35">
        <f>AG478</f>
        <v>12.455217391304346</v>
      </c>
      <c r="AM478" s="35"/>
      <c r="AN478" s="35"/>
      <c r="AO478" s="24">
        <v>91.041666666666671</v>
      </c>
      <c r="AP478" s="27"/>
      <c r="AQ478" s="27">
        <v>1</v>
      </c>
      <c r="AR478" s="28">
        <v>3</v>
      </c>
      <c r="AS478" s="28" t="s">
        <v>1937</v>
      </c>
      <c r="AT478" s="25">
        <v>12</v>
      </c>
      <c r="AU478" s="25" t="s">
        <v>694</v>
      </c>
      <c r="AV478" s="25" t="s">
        <v>539</v>
      </c>
      <c r="AW478" s="25">
        <v>2004</v>
      </c>
      <c r="AX478" s="25" t="s">
        <v>2</v>
      </c>
      <c r="AY478" s="25"/>
      <c r="AZ478" s="25"/>
      <c r="BA478" s="25"/>
      <c r="BB478" s="25"/>
      <c r="BC478" s="25">
        <v>614</v>
      </c>
      <c r="BD478" s="25" t="s">
        <v>695</v>
      </c>
      <c r="BE478" s="25" t="s">
        <v>696</v>
      </c>
      <c r="BF478" s="25">
        <v>3</v>
      </c>
      <c r="BG478" s="62">
        <v>3</v>
      </c>
      <c r="BH478" s="25" t="s">
        <v>2000</v>
      </c>
      <c r="BI478" s="74">
        <v>0</v>
      </c>
      <c r="BJ478" s="75" t="s">
        <v>4004</v>
      </c>
      <c r="BK478" s="75" t="s">
        <v>4005</v>
      </c>
    </row>
    <row r="479" spans="1:70" ht="15" customHeight="1" x14ac:dyDescent="0.25">
      <c r="A479" s="25">
        <v>383</v>
      </c>
      <c r="B479" s="26"/>
      <c r="C479" s="190" t="s">
        <v>23</v>
      </c>
      <c r="D479" s="200">
        <v>0</v>
      </c>
      <c r="E479" s="57" t="s">
        <v>691</v>
      </c>
      <c r="F479" s="57" t="s">
        <v>289</v>
      </c>
      <c r="G479" s="25"/>
      <c r="H479" s="104">
        <v>1</v>
      </c>
      <c r="I479" s="25">
        <v>1</v>
      </c>
      <c r="J479" s="25" t="s">
        <v>329</v>
      </c>
      <c r="K479" s="25">
        <v>1</v>
      </c>
      <c r="L479" s="25">
        <v>2</v>
      </c>
      <c r="M479" s="25">
        <v>26</v>
      </c>
      <c r="N479" s="25" t="s">
        <v>2955</v>
      </c>
      <c r="O479" s="25" t="s">
        <v>698</v>
      </c>
      <c r="P479" s="25" t="s">
        <v>19</v>
      </c>
      <c r="Q479" s="25" t="s">
        <v>330</v>
      </c>
      <c r="R479" s="25" t="s">
        <v>783</v>
      </c>
      <c r="S479" s="25">
        <v>5</v>
      </c>
      <c r="T479" s="25" t="s">
        <v>680</v>
      </c>
      <c r="U479" s="25" t="s">
        <v>2</v>
      </c>
      <c r="V479" s="25">
        <v>8</v>
      </c>
      <c r="W479" s="25" t="s">
        <v>693</v>
      </c>
      <c r="X479" s="25">
        <v>1</v>
      </c>
      <c r="Y479" s="25"/>
      <c r="Z479" s="83"/>
      <c r="AA479" s="83">
        <v>6.07</v>
      </c>
      <c r="AB479" s="83"/>
      <c r="AC479" s="83"/>
      <c r="AD479" s="25" t="s">
        <v>647</v>
      </c>
      <c r="AE479" s="22"/>
      <c r="AF479" s="22"/>
      <c r="AG479" s="22">
        <f>(AA479*(106.875/AO479))/$AQ479</f>
        <v>7.1256521739130427</v>
      </c>
      <c r="AH479" s="22"/>
      <c r="AI479" s="22"/>
      <c r="AJ479" s="35"/>
      <c r="AK479" s="35"/>
      <c r="AL479" s="35">
        <f>AG479</f>
        <v>7.1256521739130427</v>
      </c>
      <c r="AM479" s="35"/>
      <c r="AN479" s="35"/>
      <c r="AO479" s="24">
        <v>91.041666666666671</v>
      </c>
      <c r="AP479" s="27"/>
      <c r="AQ479" s="27">
        <v>1</v>
      </c>
      <c r="AR479" s="28">
        <v>3</v>
      </c>
      <c r="AS479" s="28" t="s">
        <v>1937</v>
      </c>
      <c r="AT479" s="25">
        <v>12</v>
      </c>
      <c r="AU479" s="25" t="s">
        <v>694</v>
      </c>
      <c r="AV479" s="25" t="s">
        <v>539</v>
      </c>
      <c r="AW479" s="25">
        <v>2004</v>
      </c>
      <c r="AX479" s="25" t="s">
        <v>2</v>
      </c>
      <c r="AY479" s="25"/>
      <c r="AZ479" s="25"/>
      <c r="BA479" s="25"/>
      <c r="BB479" s="25"/>
      <c r="BC479" s="25">
        <v>614</v>
      </c>
      <c r="BD479" s="25" t="s">
        <v>695</v>
      </c>
      <c r="BE479" s="25" t="s">
        <v>696</v>
      </c>
      <c r="BF479" s="25">
        <v>3</v>
      </c>
      <c r="BG479" s="62">
        <v>3</v>
      </c>
      <c r="BH479" s="25" t="s">
        <v>2000</v>
      </c>
      <c r="BI479" s="74">
        <v>0</v>
      </c>
      <c r="BJ479" s="75" t="s">
        <v>4004</v>
      </c>
      <c r="BK479" s="75" t="s">
        <v>4005</v>
      </c>
    </row>
    <row r="480" spans="1:70" ht="15" customHeight="1" x14ac:dyDescent="0.25">
      <c r="A480" s="25">
        <v>384</v>
      </c>
      <c r="B480" s="26"/>
      <c r="C480" s="190" t="s">
        <v>23</v>
      </c>
      <c r="D480" s="201">
        <v>0</v>
      </c>
      <c r="E480" s="57" t="s">
        <v>691</v>
      </c>
      <c r="F480" s="57" t="s">
        <v>289</v>
      </c>
      <c r="G480" s="25"/>
      <c r="H480" s="104">
        <v>1</v>
      </c>
      <c r="I480" s="25">
        <v>1</v>
      </c>
      <c r="J480" s="25" t="s">
        <v>329</v>
      </c>
      <c r="K480" s="25">
        <v>1</v>
      </c>
      <c r="L480" s="25">
        <v>2</v>
      </c>
      <c r="M480" s="25">
        <v>24</v>
      </c>
      <c r="N480" s="25" t="s">
        <v>2977</v>
      </c>
      <c r="O480" s="25" t="s">
        <v>699</v>
      </c>
      <c r="P480" s="25" t="s">
        <v>19</v>
      </c>
      <c r="Q480" s="25" t="s">
        <v>330</v>
      </c>
      <c r="R480" s="25" t="s">
        <v>783</v>
      </c>
      <c r="S480" s="25">
        <v>5</v>
      </c>
      <c r="T480" s="25" t="s">
        <v>680</v>
      </c>
      <c r="U480" s="25" t="s">
        <v>2</v>
      </c>
      <c r="V480" s="25">
        <v>8</v>
      </c>
      <c r="W480" s="25" t="s">
        <v>693</v>
      </c>
      <c r="X480" s="25">
        <v>1</v>
      </c>
      <c r="Y480" s="25"/>
      <c r="Z480" s="83"/>
      <c r="AA480" s="83">
        <v>6.86</v>
      </c>
      <c r="AB480" s="83"/>
      <c r="AC480" s="83"/>
      <c r="AD480" s="25" t="s">
        <v>647</v>
      </c>
      <c r="AE480" s="22"/>
      <c r="AF480" s="22"/>
      <c r="AG480" s="22">
        <f>(AA480*(106.875/AO480))/$AQ480</f>
        <v>8.0530434782608697</v>
      </c>
      <c r="AH480" s="22"/>
      <c r="AI480" s="22"/>
      <c r="AJ480" s="35"/>
      <c r="AK480" s="35"/>
      <c r="AL480" s="35">
        <f>AG480</f>
        <v>8.0530434782608697</v>
      </c>
      <c r="AM480" s="35"/>
      <c r="AN480" s="35"/>
      <c r="AO480" s="24">
        <v>91.041666666666671</v>
      </c>
      <c r="AP480" s="27"/>
      <c r="AQ480" s="27">
        <v>1</v>
      </c>
      <c r="AR480" s="28">
        <v>3</v>
      </c>
      <c r="AS480" s="28" t="s">
        <v>1937</v>
      </c>
      <c r="AT480" s="25">
        <v>12</v>
      </c>
      <c r="AU480" s="25" t="s">
        <v>694</v>
      </c>
      <c r="AV480" s="25" t="s">
        <v>539</v>
      </c>
      <c r="AW480" s="25">
        <v>2004</v>
      </c>
      <c r="AX480" s="25" t="s">
        <v>2</v>
      </c>
      <c r="AY480" s="25"/>
      <c r="AZ480" s="25"/>
      <c r="BA480" s="25"/>
      <c r="BB480" s="25"/>
      <c r="BC480" s="25">
        <v>614</v>
      </c>
      <c r="BD480" s="25" t="s">
        <v>695</v>
      </c>
      <c r="BE480" s="25" t="s">
        <v>696</v>
      </c>
      <c r="BF480" s="25">
        <v>3</v>
      </c>
      <c r="BG480" s="25" t="s">
        <v>2000</v>
      </c>
      <c r="BH480" s="25" t="s">
        <v>2000</v>
      </c>
      <c r="BI480" s="75" t="s">
        <v>2000</v>
      </c>
      <c r="BJ480" s="75" t="s">
        <v>2000</v>
      </c>
      <c r="BK480" s="75" t="s">
        <v>2000</v>
      </c>
    </row>
    <row r="481" spans="1:70" ht="15" customHeight="1" x14ac:dyDescent="0.25">
      <c r="A481" s="25">
        <v>386</v>
      </c>
      <c r="B481" s="21">
        <v>173</v>
      </c>
      <c r="C481" s="190"/>
      <c r="D481" s="201">
        <v>0</v>
      </c>
      <c r="E481" s="57" t="s">
        <v>1186</v>
      </c>
      <c r="F481" s="57" t="s">
        <v>5</v>
      </c>
      <c r="G481" s="25"/>
      <c r="H481" s="104">
        <v>1</v>
      </c>
      <c r="I481" s="25">
        <v>1</v>
      </c>
      <c r="J481" s="25" t="s">
        <v>1187</v>
      </c>
      <c r="K481" s="25">
        <v>1</v>
      </c>
      <c r="L481" s="25"/>
      <c r="M481" s="25">
        <v>24</v>
      </c>
      <c r="N481" s="25">
        <v>24</v>
      </c>
      <c r="O481" s="25" t="s">
        <v>135</v>
      </c>
      <c r="P481" s="25" t="s">
        <v>136</v>
      </c>
      <c r="Q481" s="25" t="s">
        <v>137</v>
      </c>
      <c r="R481" s="25"/>
      <c r="S481" s="25">
        <v>5</v>
      </c>
      <c r="T481" s="25" t="s">
        <v>56</v>
      </c>
      <c r="U481" s="25" t="s">
        <v>2</v>
      </c>
      <c r="V481" s="25">
        <v>6</v>
      </c>
      <c r="W481" s="25" t="s">
        <v>138</v>
      </c>
      <c r="X481" s="25">
        <v>1</v>
      </c>
      <c r="Y481" s="25"/>
      <c r="Z481" s="62">
        <v>2.71</v>
      </c>
      <c r="AA481" s="25"/>
      <c r="AB481" s="25"/>
      <c r="AC481" s="62">
        <v>2.85</v>
      </c>
      <c r="AD481" s="25" t="s">
        <v>1188</v>
      </c>
      <c r="AE481" s="22"/>
      <c r="AF481" s="22">
        <f t="shared" ref="AF481:AF486" si="28">(Z481*(106.875/AO481))/$AQ481</f>
        <v>2.7824633736290134</v>
      </c>
      <c r="AG481" s="22"/>
      <c r="AH481" s="22"/>
      <c r="AI481" s="22">
        <f t="shared" ref="AI481:AI486" si="29">(AC481*(106.875/AO481))/$AQ481</f>
        <v>2.9262068689456413</v>
      </c>
      <c r="AJ481" s="23"/>
      <c r="AK481" s="23"/>
      <c r="AL481" s="23"/>
      <c r="AM481" s="23"/>
      <c r="AN481" s="23"/>
      <c r="AO481" s="24">
        <v>104.09166666666665</v>
      </c>
      <c r="AP481" s="27"/>
      <c r="AQ481" s="28">
        <v>1</v>
      </c>
      <c r="AR481" s="28">
        <v>6</v>
      </c>
      <c r="AS481" s="28" t="s">
        <v>751</v>
      </c>
      <c r="AT481" s="25">
        <v>17</v>
      </c>
      <c r="AU481" s="25" t="s">
        <v>140</v>
      </c>
      <c r="AV481" s="25" t="s">
        <v>1189</v>
      </c>
      <c r="AW481" s="25">
        <v>2012</v>
      </c>
      <c r="AX481" s="25" t="s">
        <v>3</v>
      </c>
      <c r="AY481" s="25" t="s">
        <v>141</v>
      </c>
      <c r="AZ481" s="25" t="s">
        <v>3</v>
      </c>
      <c r="BA481" s="25" t="s">
        <v>1767</v>
      </c>
      <c r="BB481" s="25" t="s">
        <v>139</v>
      </c>
      <c r="BC481" s="25" t="s">
        <v>1766</v>
      </c>
      <c r="BD481" s="25" t="s">
        <v>1190</v>
      </c>
      <c r="BE481" s="25" t="s">
        <v>1191</v>
      </c>
      <c r="BF481" s="25">
        <v>3</v>
      </c>
      <c r="BG481" s="62">
        <v>3</v>
      </c>
      <c r="BH481" s="25" t="s">
        <v>4132</v>
      </c>
      <c r="BI481" s="75">
        <v>0</v>
      </c>
      <c r="BJ481" s="75" t="s">
        <v>4031</v>
      </c>
      <c r="BK481" s="75" t="s">
        <v>4032</v>
      </c>
    </row>
    <row r="482" spans="1:70" ht="15" customHeight="1" x14ac:dyDescent="0.25">
      <c r="A482" s="25">
        <v>385</v>
      </c>
      <c r="B482" s="26"/>
      <c r="C482" s="190"/>
      <c r="D482" s="201">
        <v>0</v>
      </c>
      <c r="E482" s="57" t="s">
        <v>1186</v>
      </c>
      <c r="F482" s="57" t="s">
        <v>5</v>
      </c>
      <c r="G482" s="25"/>
      <c r="H482" s="104">
        <v>1</v>
      </c>
      <c r="I482" s="25">
        <v>1</v>
      </c>
      <c r="J482" s="25" t="s">
        <v>1187</v>
      </c>
      <c r="K482" s="25">
        <v>1</v>
      </c>
      <c r="L482" s="25">
        <v>2</v>
      </c>
      <c r="M482" s="25">
        <v>24</v>
      </c>
      <c r="N482" s="25">
        <v>24</v>
      </c>
      <c r="O482" s="25" t="s">
        <v>135</v>
      </c>
      <c r="P482" s="25" t="s">
        <v>136</v>
      </c>
      <c r="Q482" s="25" t="s">
        <v>137</v>
      </c>
      <c r="R482" s="25"/>
      <c r="S482" s="25" t="s">
        <v>3863</v>
      </c>
      <c r="T482" s="25" t="s">
        <v>142</v>
      </c>
      <c r="U482" s="25" t="s">
        <v>2</v>
      </c>
      <c r="V482" s="25">
        <v>1</v>
      </c>
      <c r="W482" s="25" t="s">
        <v>143</v>
      </c>
      <c r="X482" s="25">
        <v>1</v>
      </c>
      <c r="Y482" s="25"/>
      <c r="Z482" s="88">
        <v>-1.38</v>
      </c>
      <c r="AA482" s="25"/>
      <c r="AB482" s="25"/>
      <c r="AC482" s="25">
        <v>-1.47</v>
      </c>
      <c r="AD482" s="25" t="s">
        <v>1773</v>
      </c>
      <c r="AE482" s="22"/>
      <c r="AF482" s="22">
        <f t="shared" si="28"/>
        <v>-1.4169001681210474</v>
      </c>
      <c r="AG482" s="22"/>
      <c r="AH482" s="22"/>
      <c r="AI482" s="22">
        <f t="shared" si="29"/>
        <v>-1.5093067008245939</v>
      </c>
      <c r="AJ482" s="35"/>
      <c r="AK482" s="35"/>
      <c r="AL482" s="35"/>
      <c r="AM482" s="35"/>
      <c r="AN482" s="35"/>
      <c r="AO482" s="24">
        <v>104.09166666666665</v>
      </c>
      <c r="AP482" s="27"/>
      <c r="AQ482" s="28">
        <v>1</v>
      </c>
      <c r="AR482" s="28">
        <v>6</v>
      </c>
      <c r="AS482" s="28" t="s">
        <v>751</v>
      </c>
      <c r="AT482" s="25">
        <v>17</v>
      </c>
      <c r="AU482" s="25" t="s">
        <v>140</v>
      </c>
      <c r="AV482" s="25" t="s">
        <v>1189</v>
      </c>
      <c r="AW482" s="25">
        <v>2012</v>
      </c>
      <c r="AX482" s="25" t="s">
        <v>3</v>
      </c>
      <c r="AY482" s="25" t="s">
        <v>141</v>
      </c>
      <c r="AZ482" s="25" t="s">
        <v>3</v>
      </c>
      <c r="BA482" s="25" t="s">
        <v>1768</v>
      </c>
      <c r="BB482" s="25" t="s">
        <v>139</v>
      </c>
      <c r="BC482" s="25" t="s">
        <v>1766</v>
      </c>
      <c r="BD482" s="25" t="s">
        <v>1190</v>
      </c>
      <c r="BE482" s="25" t="s">
        <v>1191</v>
      </c>
      <c r="BF482" s="25">
        <v>3</v>
      </c>
      <c r="BG482" s="62">
        <v>3</v>
      </c>
      <c r="BH482" s="25" t="s">
        <v>4132</v>
      </c>
      <c r="BI482" s="75">
        <v>0</v>
      </c>
      <c r="BJ482" s="75" t="s">
        <v>4029</v>
      </c>
      <c r="BK482" s="75" t="s">
        <v>4030</v>
      </c>
    </row>
    <row r="483" spans="1:70" ht="15" customHeight="1" x14ac:dyDescent="0.25">
      <c r="A483" s="25">
        <v>387</v>
      </c>
      <c r="B483" s="26"/>
      <c r="C483" s="190"/>
      <c r="D483" s="200">
        <v>0</v>
      </c>
      <c r="E483" s="57" t="s">
        <v>1186</v>
      </c>
      <c r="F483" s="57" t="s">
        <v>5</v>
      </c>
      <c r="G483" s="25"/>
      <c r="H483" s="104">
        <v>1</v>
      </c>
      <c r="I483" s="25">
        <v>1</v>
      </c>
      <c r="J483" s="25" t="s">
        <v>1187</v>
      </c>
      <c r="K483" s="25">
        <v>1</v>
      </c>
      <c r="L483" s="25">
        <v>2</v>
      </c>
      <c r="M483" s="25">
        <v>24</v>
      </c>
      <c r="N483" s="25">
        <v>24</v>
      </c>
      <c r="O483" s="25" t="s">
        <v>135</v>
      </c>
      <c r="P483" s="25" t="s">
        <v>136</v>
      </c>
      <c r="Q483" s="25" t="s">
        <v>137</v>
      </c>
      <c r="R483" s="25"/>
      <c r="S483" s="25">
        <v>7</v>
      </c>
      <c r="T483" s="25" t="s">
        <v>9</v>
      </c>
      <c r="U483" s="25" t="s">
        <v>2</v>
      </c>
      <c r="V483" s="25">
        <v>7</v>
      </c>
      <c r="W483" s="25" t="s">
        <v>144</v>
      </c>
      <c r="X483" s="25">
        <v>1</v>
      </c>
      <c r="Y483" s="25"/>
      <c r="Z483" s="62">
        <v>1.55</v>
      </c>
      <c r="AA483" s="25"/>
      <c r="AB483" s="25"/>
      <c r="AC483" s="62">
        <v>1.9</v>
      </c>
      <c r="AD483" s="25" t="s">
        <v>1774</v>
      </c>
      <c r="AE483" s="22"/>
      <c r="AF483" s="22">
        <f t="shared" si="28"/>
        <v>1.5914458410055243</v>
      </c>
      <c r="AG483" s="22"/>
      <c r="AH483" s="22"/>
      <c r="AI483" s="22">
        <f t="shared" si="29"/>
        <v>1.9508045792970941</v>
      </c>
      <c r="AJ483" s="23"/>
      <c r="AK483" s="23"/>
      <c r="AL483" s="23"/>
      <c r="AM483" s="23"/>
      <c r="AN483" s="23"/>
      <c r="AO483" s="24">
        <v>104.09166666666665</v>
      </c>
      <c r="AP483" s="27"/>
      <c r="AQ483" s="28">
        <v>1</v>
      </c>
      <c r="AR483" s="28">
        <v>6</v>
      </c>
      <c r="AS483" s="28" t="s">
        <v>751</v>
      </c>
      <c r="AT483" s="25">
        <v>17</v>
      </c>
      <c r="AU483" s="25" t="s">
        <v>140</v>
      </c>
      <c r="AV483" s="25" t="s">
        <v>1189</v>
      </c>
      <c r="AW483" s="25">
        <v>2012</v>
      </c>
      <c r="AX483" s="25" t="s">
        <v>3</v>
      </c>
      <c r="AY483" s="25" t="s">
        <v>141</v>
      </c>
      <c r="AZ483" s="25" t="s">
        <v>3</v>
      </c>
      <c r="BA483" s="25" t="s">
        <v>1769</v>
      </c>
      <c r="BB483" s="25" t="s">
        <v>139</v>
      </c>
      <c r="BC483" s="25" t="s">
        <v>1766</v>
      </c>
      <c r="BD483" s="25" t="s">
        <v>1190</v>
      </c>
      <c r="BE483" s="25" t="s">
        <v>1191</v>
      </c>
      <c r="BF483" s="25">
        <v>3</v>
      </c>
      <c r="BG483" s="25" t="s">
        <v>2000</v>
      </c>
      <c r="BH483" s="25" t="s">
        <v>4132</v>
      </c>
      <c r="BI483" s="74">
        <v>0</v>
      </c>
      <c r="BJ483" s="75" t="s">
        <v>4033</v>
      </c>
      <c r="BK483" s="75" t="s">
        <v>4034</v>
      </c>
      <c r="BL483" s="55"/>
    </row>
    <row r="484" spans="1:70" s="29" customFormat="1" ht="15" customHeight="1" x14ac:dyDescent="0.25">
      <c r="A484" s="25">
        <v>388</v>
      </c>
      <c r="B484" s="26"/>
      <c r="C484" s="190"/>
      <c r="D484" s="200">
        <v>0</v>
      </c>
      <c r="E484" s="57" t="s">
        <v>1186</v>
      </c>
      <c r="F484" s="57" t="s">
        <v>5</v>
      </c>
      <c r="G484" s="25"/>
      <c r="H484" s="104">
        <v>1</v>
      </c>
      <c r="I484" s="25">
        <v>1</v>
      </c>
      <c r="J484" s="25" t="s">
        <v>1187</v>
      </c>
      <c r="K484" s="25">
        <v>1</v>
      </c>
      <c r="L484" s="25">
        <v>2</v>
      </c>
      <c r="M484" s="25">
        <v>24</v>
      </c>
      <c r="N484" s="25">
        <v>24</v>
      </c>
      <c r="O484" s="25" t="s">
        <v>135</v>
      </c>
      <c r="P484" s="25" t="s">
        <v>136</v>
      </c>
      <c r="Q484" s="25" t="s">
        <v>137</v>
      </c>
      <c r="R484" s="25"/>
      <c r="S484" s="25" t="s">
        <v>3865</v>
      </c>
      <c r="T484" s="25" t="s">
        <v>145</v>
      </c>
      <c r="U484" s="25" t="s">
        <v>2</v>
      </c>
      <c r="V484" s="25">
        <v>7</v>
      </c>
      <c r="W484" s="25" t="s">
        <v>146</v>
      </c>
      <c r="X484" s="25">
        <v>1</v>
      </c>
      <c r="Y484" s="25"/>
      <c r="Z484" s="62">
        <v>0.88</v>
      </c>
      <c r="AA484" s="25"/>
      <c r="AB484" s="25"/>
      <c r="AC484" s="62">
        <v>0.91</v>
      </c>
      <c r="AD484" s="25" t="s">
        <v>1774</v>
      </c>
      <c r="AE484" s="22"/>
      <c r="AF484" s="22">
        <f t="shared" si="28"/>
        <v>0.90353054199023308</v>
      </c>
      <c r="AG484" s="22"/>
      <c r="AH484" s="22"/>
      <c r="AI484" s="22">
        <f t="shared" si="29"/>
        <v>0.93433271955808206</v>
      </c>
      <c r="AJ484" s="23"/>
      <c r="AK484" s="23"/>
      <c r="AL484" s="23"/>
      <c r="AM484" s="23"/>
      <c r="AN484" s="23"/>
      <c r="AO484" s="24">
        <v>104.09166666666665</v>
      </c>
      <c r="AP484" s="27"/>
      <c r="AQ484" s="28">
        <v>1</v>
      </c>
      <c r="AR484" s="28">
        <v>6</v>
      </c>
      <c r="AS484" s="28" t="s">
        <v>751</v>
      </c>
      <c r="AT484" s="25">
        <v>17</v>
      </c>
      <c r="AU484" s="25" t="s">
        <v>140</v>
      </c>
      <c r="AV484" s="25" t="s">
        <v>1189</v>
      </c>
      <c r="AW484" s="25">
        <v>2012</v>
      </c>
      <c r="AX484" s="25" t="s">
        <v>3</v>
      </c>
      <c r="AY484" s="25" t="s">
        <v>141</v>
      </c>
      <c r="AZ484" s="25" t="s">
        <v>3</v>
      </c>
      <c r="BA484" s="25" t="s">
        <v>1770</v>
      </c>
      <c r="BB484" s="25" t="s">
        <v>139</v>
      </c>
      <c r="BC484" s="25" t="s">
        <v>1766</v>
      </c>
      <c r="BD484" s="25" t="s">
        <v>1190</v>
      </c>
      <c r="BE484" s="25" t="s">
        <v>1191</v>
      </c>
      <c r="BF484" s="25">
        <v>3</v>
      </c>
      <c r="BG484" s="25" t="s">
        <v>2000</v>
      </c>
      <c r="BH484" s="25" t="s">
        <v>4132</v>
      </c>
      <c r="BI484" s="74">
        <v>0</v>
      </c>
      <c r="BJ484" s="75" t="s">
        <v>4033</v>
      </c>
      <c r="BK484" s="75" t="s">
        <v>4034</v>
      </c>
      <c r="BL484" s="55"/>
      <c r="BM484" s="15"/>
      <c r="BN484" s="15"/>
      <c r="BO484" s="15"/>
      <c r="BP484" s="15"/>
      <c r="BQ484" s="15"/>
      <c r="BR484" s="15"/>
    </row>
    <row r="485" spans="1:70" s="29" customFormat="1" ht="15" customHeight="1" x14ac:dyDescent="0.25">
      <c r="A485" s="25">
        <v>389</v>
      </c>
      <c r="B485" s="26"/>
      <c r="C485" s="190"/>
      <c r="D485" s="200">
        <v>0</v>
      </c>
      <c r="E485" s="57" t="s">
        <v>1186</v>
      </c>
      <c r="F485" s="57" t="s">
        <v>5</v>
      </c>
      <c r="G485" s="25"/>
      <c r="H485" s="104">
        <v>1</v>
      </c>
      <c r="I485" s="25">
        <v>1</v>
      </c>
      <c r="J485" s="25" t="s">
        <v>1187</v>
      </c>
      <c r="K485" s="25">
        <v>1</v>
      </c>
      <c r="L485" s="25">
        <v>2</v>
      </c>
      <c r="M485" s="25">
        <v>24</v>
      </c>
      <c r="N485" s="25">
        <v>24</v>
      </c>
      <c r="O485" s="25" t="s">
        <v>135</v>
      </c>
      <c r="P485" s="25" t="s">
        <v>136</v>
      </c>
      <c r="Q485" s="25" t="s">
        <v>137</v>
      </c>
      <c r="R485" s="25"/>
      <c r="S485" s="25">
        <v>5</v>
      </c>
      <c r="T485" s="25" t="s">
        <v>147</v>
      </c>
      <c r="U485" s="25" t="s">
        <v>2</v>
      </c>
      <c r="V485" s="25">
        <v>7</v>
      </c>
      <c r="W485" s="25" t="s">
        <v>148</v>
      </c>
      <c r="X485" s="25">
        <v>1</v>
      </c>
      <c r="Y485" s="25"/>
      <c r="Z485" s="62">
        <v>0.95</v>
      </c>
      <c r="AA485" s="25"/>
      <c r="AB485" s="25"/>
      <c r="AC485" s="62">
        <v>1.04</v>
      </c>
      <c r="AD485" s="25" t="s">
        <v>1774</v>
      </c>
      <c r="AE485" s="22"/>
      <c r="AF485" s="22">
        <f t="shared" si="28"/>
        <v>0.97540228964854703</v>
      </c>
      <c r="AG485" s="22"/>
      <c r="AH485" s="22"/>
      <c r="AI485" s="22">
        <f t="shared" si="29"/>
        <v>1.0678088223520936</v>
      </c>
      <c r="AJ485" s="23"/>
      <c r="AK485" s="23"/>
      <c r="AL485" s="23"/>
      <c r="AM485" s="23"/>
      <c r="AN485" s="23"/>
      <c r="AO485" s="24">
        <v>104.09166666666665</v>
      </c>
      <c r="AP485" s="27"/>
      <c r="AQ485" s="28">
        <v>1</v>
      </c>
      <c r="AR485" s="28">
        <v>6</v>
      </c>
      <c r="AS485" s="28" t="s">
        <v>751</v>
      </c>
      <c r="AT485" s="25">
        <v>17</v>
      </c>
      <c r="AU485" s="25" t="s">
        <v>140</v>
      </c>
      <c r="AV485" s="25" t="s">
        <v>1189</v>
      </c>
      <c r="AW485" s="25">
        <v>2012</v>
      </c>
      <c r="AX485" s="25" t="s">
        <v>3</v>
      </c>
      <c r="AY485" s="25" t="s">
        <v>141</v>
      </c>
      <c r="AZ485" s="25" t="s">
        <v>3</v>
      </c>
      <c r="BA485" s="25" t="s">
        <v>1771</v>
      </c>
      <c r="BB485" s="25" t="s">
        <v>139</v>
      </c>
      <c r="BC485" s="25" t="s">
        <v>1766</v>
      </c>
      <c r="BD485" s="25" t="s">
        <v>1190</v>
      </c>
      <c r="BE485" s="25" t="s">
        <v>1191</v>
      </c>
      <c r="BF485" s="25">
        <v>3</v>
      </c>
      <c r="BG485" s="25" t="s">
        <v>2000</v>
      </c>
      <c r="BH485" s="25" t="s">
        <v>4132</v>
      </c>
      <c r="BI485" s="74">
        <v>0</v>
      </c>
      <c r="BJ485" s="75" t="s">
        <v>4033</v>
      </c>
      <c r="BK485" s="75" t="s">
        <v>4034</v>
      </c>
      <c r="BL485" s="55"/>
      <c r="BM485" s="15"/>
      <c r="BN485" s="15"/>
      <c r="BO485" s="15"/>
      <c r="BP485" s="15"/>
      <c r="BQ485" s="15"/>
      <c r="BR485" s="15"/>
    </row>
    <row r="486" spans="1:70" s="29" customFormat="1" ht="15" customHeight="1" x14ac:dyDescent="0.25">
      <c r="A486" s="25">
        <v>390</v>
      </c>
      <c r="B486" s="26"/>
      <c r="C486" s="190"/>
      <c r="D486" s="200">
        <v>0</v>
      </c>
      <c r="E486" s="57" t="s">
        <v>1186</v>
      </c>
      <c r="F486" s="57" t="s">
        <v>5</v>
      </c>
      <c r="G486" s="25"/>
      <c r="H486" s="104">
        <v>1</v>
      </c>
      <c r="I486" s="25">
        <v>1</v>
      </c>
      <c r="J486" s="25" t="s">
        <v>1187</v>
      </c>
      <c r="K486" s="25">
        <v>1</v>
      </c>
      <c r="L486" s="25">
        <v>2</v>
      </c>
      <c r="M486" s="25">
        <v>24</v>
      </c>
      <c r="N486" s="25">
        <v>24</v>
      </c>
      <c r="O486" s="25" t="s">
        <v>135</v>
      </c>
      <c r="P486" s="25" t="s">
        <v>136</v>
      </c>
      <c r="Q486" s="25" t="s">
        <v>137</v>
      </c>
      <c r="R486" s="25"/>
      <c r="S486" s="25">
        <v>6</v>
      </c>
      <c r="T486" s="25" t="s">
        <v>149</v>
      </c>
      <c r="U486" s="25" t="s">
        <v>2</v>
      </c>
      <c r="V486" s="25">
        <v>7</v>
      </c>
      <c r="W486" s="25" t="s">
        <v>150</v>
      </c>
      <c r="X486" s="25">
        <v>1</v>
      </c>
      <c r="Y486" s="25"/>
      <c r="Z486" s="62">
        <v>0.98</v>
      </c>
      <c r="AA486" s="25"/>
      <c r="AB486" s="25"/>
      <c r="AC486" s="62">
        <v>1.1499999999999999</v>
      </c>
      <c r="AD486" s="25" t="s">
        <v>1774</v>
      </c>
      <c r="AE486" s="22"/>
      <c r="AF486" s="22">
        <f t="shared" si="28"/>
        <v>1.0062044672163959</v>
      </c>
      <c r="AG486" s="22"/>
      <c r="AH486" s="22"/>
      <c r="AI486" s="22">
        <f t="shared" si="29"/>
        <v>1.1807501401008726</v>
      </c>
      <c r="AJ486" s="23"/>
      <c r="AK486" s="23"/>
      <c r="AL486" s="23"/>
      <c r="AM486" s="23"/>
      <c r="AN486" s="23"/>
      <c r="AO486" s="24">
        <v>104.09166666666665</v>
      </c>
      <c r="AP486" s="27"/>
      <c r="AQ486" s="28">
        <v>1</v>
      </c>
      <c r="AR486" s="28">
        <v>6</v>
      </c>
      <c r="AS486" s="28" t="s">
        <v>751</v>
      </c>
      <c r="AT486" s="25">
        <v>17</v>
      </c>
      <c r="AU486" s="25" t="s">
        <v>140</v>
      </c>
      <c r="AV486" s="25" t="s">
        <v>1189</v>
      </c>
      <c r="AW486" s="25">
        <v>2012</v>
      </c>
      <c r="AX486" s="25" t="s">
        <v>3</v>
      </c>
      <c r="AY486" s="25" t="s">
        <v>141</v>
      </c>
      <c r="AZ486" s="25" t="s">
        <v>3</v>
      </c>
      <c r="BA486" s="25" t="s">
        <v>1772</v>
      </c>
      <c r="BB486" s="25" t="s">
        <v>139</v>
      </c>
      <c r="BC486" s="25" t="s">
        <v>1766</v>
      </c>
      <c r="BD486" s="25" t="s">
        <v>1190</v>
      </c>
      <c r="BE486" s="25" t="s">
        <v>1191</v>
      </c>
      <c r="BF486" s="25">
        <v>3</v>
      </c>
      <c r="BG486" s="25" t="s">
        <v>2000</v>
      </c>
      <c r="BH486" s="25" t="s">
        <v>4132</v>
      </c>
      <c r="BI486" s="74">
        <v>0</v>
      </c>
      <c r="BJ486" s="75" t="s">
        <v>4033</v>
      </c>
      <c r="BK486" s="75" t="s">
        <v>4034</v>
      </c>
      <c r="BL486" s="55"/>
      <c r="BM486" s="15"/>
      <c r="BN486" s="15"/>
      <c r="BO486" s="15"/>
      <c r="BP486" s="15"/>
      <c r="BQ486" s="15"/>
      <c r="BR486" s="15"/>
    </row>
    <row r="487" spans="1:70" s="29" customFormat="1" ht="15" customHeight="1" x14ac:dyDescent="0.25">
      <c r="A487" s="25">
        <v>391</v>
      </c>
      <c r="B487" s="21">
        <v>174</v>
      </c>
      <c r="C487" s="190" t="s">
        <v>195</v>
      </c>
      <c r="D487" s="200">
        <v>0</v>
      </c>
      <c r="E487" s="64" t="s">
        <v>266</v>
      </c>
      <c r="F487" s="64" t="s">
        <v>151</v>
      </c>
      <c r="G487" s="99" t="s">
        <v>1563</v>
      </c>
      <c r="H487" s="104">
        <v>1</v>
      </c>
      <c r="I487" s="25">
        <v>1</v>
      </c>
      <c r="J487" s="71" t="s">
        <v>1564</v>
      </c>
      <c r="K487" s="25">
        <v>1</v>
      </c>
      <c r="L487" s="25">
        <v>2</v>
      </c>
      <c r="M487" s="25">
        <v>24</v>
      </c>
      <c r="N487" s="25">
        <v>24</v>
      </c>
      <c r="O487" s="31" t="s">
        <v>210</v>
      </c>
      <c r="P487" s="71" t="s">
        <v>20</v>
      </c>
      <c r="Q487" s="32" t="s">
        <v>20</v>
      </c>
      <c r="R487" s="32" t="s">
        <v>751</v>
      </c>
      <c r="S487" s="25">
        <v>5</v>
      </c>
      <c r="T487" s="25" t="s">
        <v>680</v>
      </c>
      <c r="U487" s="25" t="s">
        <v>2</v>
      </c>
      <c r="V487" s="25">
        <v>7</v>
      </c>
      <c r="W487" s="33" t="s">
        <v>1565</v>
      </c>
      <c r="X487" s="25">
        <v>1</v>
      </c>
      <c r="Y487" s="83"/>
      <c r="Z487" s="83"/>
      <c r="AA487" s="62">
        <v>22</v>
      </c>
      <c r="AB487" s="83"/>
      <c r="AC487" s="83"/>
      <c r="AD487" s="32" t="s">
        <v>1566</v>
      </c>
      <c r="AE487" s="22"/>
      <c r="AF487" s="22"/>
      <c r="AG487" s="22">
        <f>(AA487*(106.875/AO487))/$AQ487</f>
        <v>26.273396033150203</v>
      </c>
      <c r="AH487" s="22"/>
      <c r="AI487" s="22"/>
      <c r="AJ487" s="23"/>
      <c r="AK487" s="23"/>
      <c r="AL487" s="23"/>
      <c r="AM487" s="23"/>
      <c r="AN487" s="23"/>
      <c r="AO487" s="24">
        <v>89.49166666666666</v>
      </c>
      <c r="AP487" s="27"/>
      <c r="AQ487" s="28">
        <v>1</v>
      </c>
      <c r="AR487" s="28">
        <v>6</v>
      </c>
      <c r="AS487" s="56" t="s">
        <v>751</v>
      </c>
      <c r="AT487" s="34">
        <v>10</v>
      </c>
      <c r="AU487" s="36" t="s">
        <v>1567</v>
      </c>
      <c r="AV487" s="25" t="s">
        <v>767</v>
      </c>
      <c r="AW487" s="25" t="s">
        <v>1569</v>
      </c>
      <c r="AX487" s="25" t="s">
        <v>773</v>
      </c>
      <c r="AY487" s="36" t="s">
        <v>1568</v>
      </c>
      <c r="AZ487" s="25" t="s">
        <v>751</v>
      </c>
      <c r="BA487" s="32"/>
      <c r="BB487" s="25"/>
      <c r="BC487" s="25">
        <v>271</v>
      </c>
      <c r="BD487" s="32" t="s">
        <v>267</v>
      </c>
      <c r="BE487" s="37" t="s">
        <v>1996</v>
      </c>
      <c r="BF487" s="38">
        <v>2</v>
      </c>
      <c r="BG487" s="25" t="s">
        <v>2000</v>
      </c>
      <c r="BH487" s="25" t="s">
        <v>2000</v>
      </c>
      <c r="BI487" s="74">
        <v>0</v>
      </c>
      <c r="BJ487" s="75" t="s">
        <v>4033</v>
      </c>
      <c r="BK487" s="75" t="s">
        <v>4034</v>
      </c>
      <c r="BL487" s="55"/>
      <c r="BM487" s="52"/>
      <c r="BN487" s="52"/>
      <c r="BO487" s="52"/>
      <c r="BP487" s="52"/>
      <c r="BQ487" s="52"/>
      <c r="BR487" s="52"/>
    </row>
    <row r="488" spans="1:70" s="29" customFormat="1" ht="15" customHeight="1" x14ac:dyDescent="0.25">
      <c r="A488" s="25">
        <v>392</v>
      </c>
      <c r="B488" s="21">
        <v>175</v>
      </c>
      <c r="C488" s="190" t="s">
        <v>367</v>
      </c>
      <c r="D488" s="201">
        <v>0</v>
      </c>
      <c r="E488" s="57" t="s">
        <v>370</v>
      </c>
      <c r="F488" s="57" t="s">
        <v>289</v>
      </c>
      <c r="G488" s="25"/>
      <c r="H488" s="104">
        <v>0</v>
      </c>
      <c r="I488" s="25" t="s">
        <v>618</v>
      </c>
      <c r="J488" s="25"/>
      <c r="K488" s="25">
        <v>4</v>
      </c>
      <c r="L488" s="25">
        <v>1</v>
      </c>
      <c r="M488" s="25"/>
      <c r="N488" s="25"/>
      <c r="O488" s="25"/>
      <c r="P488" s="25"/>
      <c r="Q488" s="25"/>
      <c r="R488" s="25"/>
      <c r="S488" s="25"/>
      <c r="T488" s="25"/>
      <c r="U488" s="25"/>
      <c r="V488" s="25"/>
      <c r="W488" s="25"/>
      <c r="X488" s="25"/>
      <c r="Y488" s="25"/>
      <c r="Z488" s="83"/>
      <c r="AA488" s="83"/>
      <c r="AB488" s="83"/>
      <c r="AC488" s="83"/>
      <c r="AD488" s="25"/>
      <c r="AE488" s="22"/>
      <c r="AF488" s="22"/>
      <c r="AG488" s="22"/>
      <c r="AH488" s="22"/>
      <c r="AI488" s="22"/>
      <c r="AJ488" s="23"/>
      <c r="AK488" s="23"/>
      <c r="AL488" s="23"/>
      <c r="AM488" s="23"/>
      <c r="AN488" s="23"/>
      <c r="AO488" s="48"/>
      <c r="AP488" s="27"/>
      <c r="AQ488" s="28">
        <v>1</v>
      </c>
      <c r="AR488" s="28"/>
      <c r="AS488" s="28" t="s">
        <v>751</v>
      </c>
      <c r="AT488" s="25"/>
      <c r="AU488" s="25"/>
      <c r="AV488" s="25"/>
      <c r="AW488" s="25"/>
      <c r="AX488" s="25"/>
      <c r="AY488" s="25"/>
      <c r="AZ488" s="25"/>
      <c r="BA488" s="25"/>
      <c r="BB488" s="25"/>
      <c r="BC488" s="25"/>
      <c r="BD488" s="25"/>
      <c r="BE488" s="25"/>
      <c r="BF488" s="25"/>
      <c r="BG488" s="25" t="s">
        <v>2000</v>
      </c>
      <c r="BH488" s="25" t="s">
        <v>2000</v>
      </c>
      <c r="BI488" s="75" t="s">
        <v>2000</v>
      </c>
      <c r="BJ488" s="75" t="s">
        <v>2000</v>
      </c>
      <c r="BK488" s="75" t="s">
        <v>2000</v>
      </c>
      <c r="BL488" s="238"/>
      <c r="BM488" s="238"/>
      <c r="BN488" s="238"/>
      <c r="BO488" s="238"/>
      <c r="BP488" s="238"/>
      <c r="BQ488" s="238"/>
      <c r="BR488" s="238"/>
    </row>
    <row r="489" spans="1:70" s="29" customFormat="1" ht="15" customHeight="1" x14ac:dyDescent="0.25">
      <c r="A489" s="25">
        <v>393</v>
      </c>
      <c r="B489" s="21">
        <v>176</v>
      </c>
      <c r="C489" s="190" t="s">
        <v>351</v>
      </c>
      <c r="D489" s="201">
        <v>0</v>
      </c>
      <c r="E489" s="57" t="s">
        <v>364</v>
      </c>
      <c r="F489" s="57" t="s">
        <v>289</v>
      </c>
      <c r="G489" s="25"/>
      <c r="H489" s="104">
        <v>0</v>
      </c>
      <c r="I489" s="25" t="s">
        <v>640</v>
      </c>
      <c r="J489" s="25"/>
      <c r="K489" s="25">
        <v>1</v>
      </c>
      <c r="L489" s="25">
        <v>2</v>
      </c>
      <c r="M489" s="25"/>
      <c r="N489" s="25"/>
      <c r="O489" s="25"/>
      <c r="P489" s="25"/>
      <c r="Q489" s="25"/>
      <c r="R489" s="25"/>
      <c r="S489" s="25"/>
      <c r="T489" s="25"/>
      <c r="U489" s="25"/>
      <c r="V489" s="25"/>
      <c r="W489" s="25"/>
      <c r="X489" s="25"/>
      <c r="Y489" s="25"/>
      <c r="Z489" s="83"/>
      <c r="AA489" s="83"/>
      <c r="AB489" s="83"/>
      <c r="AC489" s="83"/>
      <c r="AD489" s="25"/>
      <c r="AE489" s="22"/>
      <c r="AF489" s="22"/>
      <c r="AG489" s="22"/>
      <c r="AH489" s="22"/>
      <c r="AI489" s="22"/>
      <c r="AJ489" s="23"/>
      <c r="AK489" s="23"/>
      <c r="AL489" s="23"/>
      <c r="AM489" s="23"/>
      <c r="AN489" s="23"/>
      <c r="AO489" s="48"/>
      <c r="AP489" s="27"/>
      <c r="AQ489" s="28">
        <v>1</v>
      </c>
      <c r="AR489" s="28"/>
      <c r="AS489" s="28" t="s">
        <v>751</v>
      </c>
      <c r="AT489" s="25"/>
      <c r="AU489" s="25"/>
      <c r="AV489" s="25"/>
      <c r="AW489" s="25"/>
      <c r="AX489" s="25"/>
      <c r="AY489" s="25"/>
      <c r="AZ489" s="25"/>
      <c r="BA489" s="25"/>
      <c r="BB489" s="25"/>
      <c r="BC489" s="25"/>
      <c r="BD489" s="25"/>
      <c r="BE489" s="25"/>
      <c r="BF489" s="25"/>
      <c r="BG489" s="25" t="s">
        <v>2000</v>
      </c>
      <c r="BH489" s="25" t="s">
        <v>2000</v>
      </c>
      <c r="BI489" s="75" t="s">
        <v>2000</v>
      </c>
      <c r="BJ489" s="75" t="s">
        <v>2000</v>
      </c>
      <c r="BK489" s="75" t="s">
        <v>2000</v>
      </c>
      <c r="BL489" s="15"/>
      <c r="BM489" s="238"/>
      <c r="BN489" s="238"/>
      <c r="BO489" s="238"/>
      <c r="BP489" s="238"/>
      <c r="BQ489" s="238"/>
      <c r="BR489" s="238"/>
    </row>
    <row r="490" spans="1:70" s="29" customFormat="1" ht="15" customHeight="1" x14ac:dyDescent="0.25">
      <c r="A490" s="25">
        <v>394</v>
      </c>
      <c r="B490" s="21">
        <v>177</v>
      </c>
      <c r="C490" s="190" t="s">
        <v>23</v>
      </c>
      <c r="D490" s="201">
        <v>0</v>
      </c>
      <c r="E490" s="57" t="s">
        <v>717</v>
      </c>
      <c r="F490" s="57" t="s">
        <v>289</v>
      </c>
      <c r="G490" s="25"/>
      <c r="H490" s="104">
        <v>0</v>
      </c>
      <c r="I490" s="25" t="s">
        <v>618</v>
      </c>
      <c r="J490" s="25"/>
      <c r="K490" s="25">
        <v>1</v>
      </c>
      <c r="L490" s="25">
        <v>2</v>
      </c>
      <c r="M490" s="25"/>
      <c r="N490" s="25"/>
      <c r="O490" s="25"/>
      <c r="P490" s="25"/>
      <c r="Q490" s="25"/>
      <c r="R490" s="25"/>
      <c r="S490" s="25"/>
      <c r="T490" s="25"/>
      <c r="U490" s="25"/>
      <c r="V490" s="25"/>
      <c r="W490" s="25"/>
      <c r="X490" s="25"/>
      <c r="Y490" s="25"/>
      <c r="Z490" s="83"/>
      <c r="AA490" s="83"/>
      <c r="AB490" s="83"/>
      <c r="AC490" s="83"/>
      <c r="AD490" s="25"/>
      <c r="AE490" s="22"/>
      <c r="AF490" s="22"/>
      <c r="AG490" s="22"/>
      <c r="AH490" s="22"/>
      <c r="AI490" s="22"/>
      <c r="AJ490" s="23"/>
      <c r="AK490" s="23"/>
      <c r="AL490" s="23"/>
      <c r="AM490" s="23"/>
      <c r="AN490" s="23"/>
      <c r="AO490" s="48"/>
      <c r="AP490" s="27"/>
      <c r="AQ490" s="28">
        <v>1</v>
      </c>
      <c r="AR490" s="28"/>
      <c r="AS490" s="28" t="s">
        <v>751</v>
      </c>
      <c r="AT490" s="25"/>
      <c r="AU490" s="25"/>
      <c r="AV490" s="25"/>
      <c r="AW490" s="25"/>
      <c r="AX490" s="25"/>
      <c r="AY490" s="25"/>
      <c r="AZ490" s="25"/>
      <c r="BA490" s="25"/>
      <c r="BB490" s="25"/>
      <c r="BC490" s="25"/>
      <c r="BD490" s="25"/>
      <c r="BE490" s="25"/>
      <c r="BF490" s="25"/>
      <c r="BG490" s="25" t="s">
        <v>2000</v>
      </c>
      <c r="BH490" s="25" t="s">
        <v>2000</v>
      </c>
      <c r="BI490" s="75" t="s">
        <v>2000</v>
      </c>
      <c r="BJ490" s="75" t="s">
        <v>2000</v>
      </c>
      <c r="BK490" s="75" t="s">
        <v>2000</v>
      </c>
      <c r="BL490" s="15"/>
      <c r="BM490" s="221"/>
      <c r="BN490" s="221"/>
      <c r="BO490" s="221"/>
      <c r="BP490" s="221"/>
      <c r="BQ490" s="221"/>
      <c r="BR490" s="221"/>
    </row>
    <row r="491" spans="1:70" s="29" customFormat="1" ht="15" customHeight="1" x14ac:dyDescent="0.25">
      <c r="A491" s="25">
        <v>395</v>
      </c>
      <c r="B491" s="21">
        <v>178</v>
      </c>
      <c r="C491" s="190" t="s">
        <v>272</v>
      </c>
      <c r="D491" s="201">
        <v>0</v>
      </c>
      <c r="E491" s="64" t="s">
        <v>282</v>
      </c>
      <c r="F491" s="64" t="s">
        <v>151</v>
      </c>
      <c r="G491" s="99" t="s">
        <v>1594</v>
      </c>
      <c r="H491" s="104">
        <v>0</v>
      </c>
      <c r="I491" s="71" t="s">
        <v>1596</v>
      </c>
      <c r="J491" s="71" t="s">
        <v>1595</v>
      </c>
      <c r="K491" s="25"/>
      <c r="L491" s="25"/>
      <c r="M491" s="25"/>
      <c r="N491" s="25"/>
      <c r="O491" s="25"/>
      <c r="P491" s="71"/>
      <c r="Q491" s="32"/>
      <c r="R491" s="32"/>
      <c r="S491" s="25"/>
      <c r="T491" s="25"/>
      <c r="U491" s="25"/>
      <c r="V491" s="25"/>
      <c r="W491" s="25"/>
      <c r="X491" s="25"/>
      <c r="Y491" s="83"/>
      <c r="Z491" s="83"/>
      <c r="AA491" s="83"/>
      <c r="AB491" s="83"/>
      <c r="AC491" s="83"/>
      <c r="AD491" s="32"/>
      <c r="AE491" s="22"/>
      <c r="AF491" s="22"/>
      <c r="AG491" s="22"/>
      <c r="AH491" s="22"/>
      <c r="AI491" s="22"/>
      <c r="AJ491" s="23"/>
      <c r="AK491" s="23"/>
      <c r="AL491" s="23"/>
      <c r="AM491" s="23"/>
      <c r="AN491" s="23"/>
      <c r="AO491" s="48"/>
      <c r="AP491" s="27"/>
      <c r="AQ491" s="28">
        <v>1</v>
      </c>
      <c r="AR491" s="56"/>
      <c r="AS491" s="56" t="s">
        <v>751</v>
      </c>
      <c r="AT491" s="32"/>
      <c r="AU491" s="25"/>
      <c r="AV491" s="25"/>
      <c r="AW491" s="25"/>
      <c r="AX491" s="25"/>
      <c r="AY491" s="25"/>
      <c r="AZ491" s="25"/>
      <c r="BA491" s="25"/>
      <c r="BB491" s="32"/>
      <c r="BC491" s="32"/>
      <c r="BD491" s="25"/>
      <c r="BE491" s="25" t="s">
        <v>1597</v>
      </c>
      <c r="BF491" s="25"/>
      <c r="BG491" s="25" t="s">
        <v>2000</v>
      </c>
      <c r="BH491" s="25" t="s">
        <v>2000</v>
      </c>
      <c r="BI491" s="75" t="s">
        <v>2000</v>
      </c>
      <c r="BJ491" s="75" t="s">
        <v>2000</v>
      </c>
      <c r="BK491" s="75" t="s">
        <v>2000</v>
      </c>
      <c r="BL491" s="15"/>
      <c r="BM491" s="52"/>
      <c r="BN491" s="52"/>
      <c r="BO491" s="52"/>
      <c r="BP491" s="52"/>
      <c r="BQ491" s="52"/>
      <c r="BR491" s="52"/>
    </row>
    <row r="492" spans="1:70" s="29" customFormat="1" ht="15" customHeight="1" x14ac:dyDescent="0.25">
      <c r="A492" s="25">
        <v>396</v>
      </c>
      <c r="B492" s="21">
        <v>179</v>
      </c>
      <c r="C492" s="191" t="s">
        <v>387</v>
      </c>
      <c r="D492" s="201">
        <v>0</v>
      </c>
      <c r="E492" s="87" t="s">
        <v>424</v>
      </c>
      <c r="F492" s="87" t="s">
        <v>5</v>
      </c>
      <c r="G492" s="44" t="s">
        <v>412</v>
      </c>
      <c r="H492" s="104">
        <v>1</v>
      </c>
      <c r="I492" s="44">
        <v>1</v>
      </c>
      <c r="J492" s="44"/>
      <c r="K492" s="25">
        <v>1</v>
      </c>
      <c r="L492" s="25">
        <v>3</v>
      </c>
      <c r="M492" s="44">
        <v>11</v>
      </c>
      <c r="N492" s="44" t="s">
        <v>2958</v>
      </c>
      <c r="O492" s="44" t="s">
        <v>1667</v>
      </c>
      <c r="P492" s="44" t="s">
        <v>19</v>
      </c>
      <c r="Q492" s="44" t="s">
        <v>276</v>
      </c>
      <c r="R492" s="44" t="s">
        <v>3</v>
      </c>
      <c r="S492" s="44">
        <v>7</v>
      </c>
      <c r="T492" s="44" t="s">
        <v>1657</v>
      </c>
      <c r="U492" s="44" t="s">
        <v>2</v>
      </c>
      <c r="V492" s="44">
        <v>7</v>
      </c>
      <c r="W492" s="25" t="s">
        <v>1778</v>
      </c>
      <c r="X492" s="25">
        <v>1</v>
      </c>
      <c r="Y492" s="25"/>
      <c r="Z492" s="62">
        <v>132.19999999999999</v>
      </c>
      <c r="AA492" s="62">
        <v>141.56</v>
      </c>
      <c r="AB492" s="25"/>
      <c r="AC492" s="62">
        <v>150.25</v>
      </c>
      <c r="AD492" s="25" t="s">
        <v>1669</v>
      </c>
      <c r="AE492" s="22"/>
      <c r="AF492" s="22">
        <f>(Z492*(106.875/AO492))/$AQ492</f>
        <v>85.575270419777539</v>
      </c>
      <c r="AG492" s="22">
        <f>(AA492*(106.875/AO492))/$AQ492</f>
        <v>91.634154921510671</v>
      </c>
      <c r="AH492" s="22"/>
      <c r="AI492" s="22">
        <f>(AC492*(106.875/AO492))/$AQ492</f>
        <v>97.259337220662459</v>
      </c>
      <c r="AJ492" s="35"/>
      <c r="AK492" s="35">
        <f>AF492/1.99</f>
        <v>43.002648452149515</v>
      </c>
      <c r="AL492" s="35">
        <f>AG492/1.99</f>
        <v>46.047314030909888</v>
      </c>
      <c r="AM492" s="35"/>
      <c r="AN492" s="35">
        <f>AI492/1.99</f>
        <v>48.874038804352992</v>
      </c>
      <c r="AO492" s="24">
        <v>84.416666666666671</v>
      </c>
      <c r="AP492" s="27"/>
      <c r="AQ492" s="27">
        <v>1.95583</v>
      </c>
      <c r="AR492" s="28">
        <v>3</v>
      </c>
      <c r="AS492" s="28" t="s">
        <v>751</v>
      </c>
      <c r="AT492" s="25">
        <v>10</v>
      </c>
      <c r="AU492" s="44" t="s">
        <v>1661</v>
      </c>
      <c r="AV492" s="25" t="s">
        <v>1671</v>
      </c>
      <c r="AW492" s="44">
        <v>1999</v>
      </c>
      <c r="AX492" s="25" t="s">
        <v>1615</v>
      </c>
      <c r="AY492" s="25" t="s">
        <v>1668</v>
      </c>
      <c r="AZ492" s="44" t="s">
        <v>3</v>
      </c>
      <c r="BA492" s="25" t="s">
        <v>1670</v>
      </c>
      <c r="BB492" s="44" t="s">
        <v>1660</v>
      </c>
      <c r="BC492" s="44" t="s">
        <v>1672</v>
      </c>
      <c r="BD492" s="44" t="s">
        <v>1665</v>
      </c>
      <c r="BE492" s="44" t="s">
        <v>1666</v>
      </c>
      <c r="BF492" s="44">
        <v>3</v>
      </c>
      <c r="BG492" s="25" t="s">
        <v>2000</v>
      </c>
      <c r="BH492" s="25" t="s">
        <v>2000</v>
      </c>
      <c r="BI492" s="75" t="s">
        <v>4035</v>
      </c>
      <c r="BJ492" s="75" t="s">
        <v>4036</v>
      </c>
      <c r="BK492" s="75" t="s">
        <v>4037</v>
      </c>
      <c r="BL492" s="15"/>
      <c r="BM492" s="15"/>
      <c r="BN492" s="15"/>
      <c r="BO492" s="15"/>
      <c r="BP492" s="15"/>
      <c r="BQ492" s="15"/>
      <c r="BR492" s="15"/>
    </row>
    <row r="493" spans="1:70" s="29" customFormat="1" ht="15" customHeight="1" x14ac:dyDescent="0.25">
      <c r="A493" s="25">
        <v>397</v>
      </c>
      <c r="B493" s="26"/>
      <c r="C493" s="191" t="s">
        <v>387</v>
      </c>
      <c r="D493" s="200">
        <v>0</v>
      </c>
      <c r="E493" s="87" t="s">
        <v>424</v>
      </c>
      <c r="F493" s="87" t="s">
        <v>5</v>
      </c>
      <c r="G493" s="44" t="s">
        <v>412</v>
      </c>
      <c r="H493" s="227">
        <v>1</v>
      </c>
      <c r="I493" s="44">
        <v>1</v>
      </c>
      <c r="J493" s="44"/>
      <c r="K493" s="44">
        <v>1</v>
      </c>
      <c r="L493" s="44">
        <v>3</v>
      </c>
      <c r="M493" s="44">
        <v>24</v>
      </c>
      <c r="N493" s="44">
        <v>24</v>
      </c>
      <c r="O493" s="44" t="s">
        <v>634</v>
      </c>
      <c r="P493" s="44" t="s">
        <v>19</v>
      </c>
      <c r="Q493" s="44" t="s">
        <v>276</v>
      </c>
      <c r="R493" s="44" t="s">
        <v>3</v>
      </c>
      <c r="S493" s="44">
        <v>7</v>
      </c>
      <c r="T493" s="44" t="s">
        <v>1657</v>
      </c>
      <c r="U493" s="44" t="s">
        <v>2</v>
      </c>
      <c r="V493" s="44">
        <v>7</v>
      </c>
      <c r="W493" s="44" t="s">
        <v>1777</v>
      </c>
      <c r="X493" s="25">
        <v>1</v>
      </c>
      <c r="Y493" s="44"/>
      <c r="Z493" s="84">
        <v>121.33</v>
      </c>
      <c r="AA493" s="84">
        <v>133.25</v>
      </c>
      <c r="AB493" s="25"/>
      <c r="AC493" s="84">
        <v>144.32</v>
      </c>
      <c r="AD493" s="44" t="s">
        <v>1658</v>
      </c>
      <c r="AE493" s="22"/>
      <c r="AF493" s="22">
        <f>(Z493*(106.875/AO493))/$AQ493</f>
        <v>78.538937670435786</v>
      </c>
      <c r="AG493" s="22">
        <f>(AA493*(106.875/AO493))/$AQ493</f>
        <v>86.254952976061716</v>
      </c>
      <c r="AH493" s="22"/>
      <c r="AI493" s="22">
        <f>(AC493*(106.875/AO493))/$AQ493</f>
        <v>93.420749069457599</v>
      </c>
      <c r="AJ493" s="35"/>
      <c r="AK493" s="35">
        <f>AF493/1.99</f>
        <v>39.466802849465218</v>
      </c>
      <c r="AL493" s="35">
        <f>AG493/1.99</f>
        <v>43.344197475407896</v>
      </c>
      <c r="AM493" s="35"/>
      <c r="AN493" s="35">
        <f>AI493/1.99</f>
        <v>46.945100034903319</v>
      </c>
      <c r="AO493" s="24">
        <v>84.416666666666671</v>
      </c>
      <c r="AP493" s="27"/>
      <c r="AQ493" s="27">
        <v>1.95583</v>
      </c>
      <c r="AR493" s="28">
        <v>3</v>
      </c>
      <c r="AS493" s="28" t="s">
        <v>751</v>
      </c>
      <c r="AT493" s="44">
        <v>10</v>
      </c>
      <c r="AU493" s="44" t="s">
        <v>1661</v>
      </c>
      <c r="AV493" s="44" t="s">
        <v>1663</v>
      </c>
      <c r="AW493" s="44">
        <v>1999</v>
      </c>
      <c r="AX493" s="25" t="s">
        <v>1615</v>
      </c>
      <c r="AY493" s="44" t="s">
        <v>1662</v>
      </c>
      <c r="AZ493" s="44" t="s">
        <v>3</v>
      </c>
      <c r="BA493" s="44" t="s">
        <v>1659</v>
      </c>
      <c r="BB493" s="44" t="s">
        <v>1660</v>
      </c>
      <c r="BC493" s="44" t="s">
        <v>1664</v>
      </c>
      <c r="BD493" s="44" t="s">
        <v>1665</v>
      </c>
      <c r="BE493" s="44" t="s">
        <v>1666</v>
      </c>
      <c r="BF493" s="44">
        <v>3</v>
      </c>
      <c r="BG493" s="25" t="s">
        <v>2000</v>
      </c>
      <c r="BH493" s="25" t="s">
        <v>2000</v>
      </c>
      <c r="BI493" s="74">
        <v>0</v>
      </c>
      <c r="BJ493" s="75" t="s">
        <v>3997</v>
      </c>
      <c r="BK493" s="75" t="s">
        <v>2000</v>
      </c>
      <c r="BL493" s="15"/>
      <c r="BM493" s="15"/>
      <c r="BN493" s="15"/>
      <c r="BO493" s="15"/>
      <c r="BP493" s="15"/>
      <c r="BQ493" s="15"/>
      <c r="BR493" s="15"/>
    </row>
    <row r="494" spans="1:70" s="29" customFormat="1" ht="15" customHeight="1" x14ac:dyDescent="0.25">
      <c r="A494" s="25">
        <v>752</v>
      </c>
      <c r="B494" s="237"/>
      <c r="C494" s="190"/>
      <c r="D494" s="200">
        <v>0</v>
      </c>
      <c r="E494" s="197" t="s">
        <v>3437</v>
      </c>
      <c r="F494" s="57" t="s">
        <v>5</v>
      </c>
      <c r="G494" s="25" t="s">
        <v>3438</v>
      </c>
      <c r="H494" s="104">
        <v>1</v>
      </c>
      <c r="I494" s="25">
        <v>1</v>
      </c>
      <c r="J494" s="25" t="s">
        <v>3439</v>
      </c>
      <c r="K494" s="25">
        <v>4</v>
      </c>
      <c r="L494" s="25">
        <v>1</v>
      </c>
      <c r="M494" s="25">
        <v>11</v>
      </c>
      <c r="N494" s="25" t="s">
        <v>2980</v>
      </c>
      <c r="O494" s="25" t="s">
        <v>3450</v>
      </c>
      <c r="P494" s="25" t="s">
        <v>3441</v>
      </c>
      <c r="Q494" s="25" t="s">
        <v>3442</v>
      </c>
      <c r="R494" s="25" t="s">
        <v>3443</v>
      </c>
      <c r="S494" s="25">
        <v>4</v>
      </c>
      <c r="T494" s="25" t="s">
        <v>3380</v>
      </c>
      <c r="U494" s="25" t="s">
        <v>10</v>
      </c>
      <c r="V494" s="25">
        <v>8</v>
      </c>
      <c r="W494" s="25" t="s">
        <v>3451</v>
      </c>
      <c r="X494" s="25">
        <v>1</v>
      </c>
      <c r="Y494" s="25"/>
      <c r="Z494" s="25"/>
      <c r="AA494" s="25">
        <v>516000</v>
      </c>
      <c r="AB494" s="25"/>
      <c r="AC494" s="25"/>
      <c r="AD494" s="25" t="s">
        <v>3452</v>
      </c>
      <c r="AE494" s="22"/>
      <c r="AF494" s="22"/>
      <c r="AG494" s="22">
        <f>((AA494*(140.36/$AO494))/$AQ494)*(0.830367/$AP494)</f>
        <v>60523.480846212995</v>
      </c>
      <c r="AH494" s="22"/>
      <c r="AI494" s="22"/>
      <c r="AJ494" s="35"/>
      <c r="AK494" s="35"/>
      <c r="AL494" s="35">
        <f>AG494/AS494</f>
        <v>60523.480846212995</v>
      </c>
      <c r="AM494" s="35"/>
      <c r="AN494" s="35"/>
      <c r="AO494" s="24">
        <v>54.1608695209231</v>
      </c>
      <c r="AP494" s="24">
        <v>18.346516553919599</v>
      </c>
      <c r="AQ494" s="24">
        <v>1</v>
      </c>
      <c r="AR494" s="24">
        <v>1</v>
      </c>
      <c r="AS494" s="24">
        <v>1</v>
      </c>
      <c r="AT494" s="25">
        <v>2</v>
      </c>
      <c r="AU494" s="25" t="s">
        <v>3446</v>
      </c>
      <c r="AV494" s="25"/>
      <c r="AW494" s="25">
        <v>2000</v>
      </c>
      <c r="AX494" s="25"/>
      <c r="AY494" s="25"/>
      <c r="AZ494" s="25"/>
      <c r="BA494" s="25"/>
      <c r="BB494" s="25"/>
      <c r="BC494" s="25"/>
      <c r="BD494" s="25"/>
      <c r="BE494" s="25" t="s">
        <v>3877</v>
      </c>
      <c r="BF494" s="25">
        <v>1</v>
      </c>
      <c r="BG494" s="62">
        <v>3</v>
      </c>
      <c r="BH494" s="25" t="s">
        <v>2000</v>
      </c>
      <c r="BI494" s="74">
        <v>0</v>
      </c>
      <c r="BJ494" s="75" t="s">
        <v>2000</v>
      </c>
      <c r="BK494" s="75" t="s">
        <v>4079</v>
      </c>
      <c r="BL494" s="15"/>
      <c r="BM494" s="15"/>
      <c r="BN494" s="15"/>
      <c r="BO494" s="15"/>
      <c r="BP494" s="15"/>
      <c r="BQ494" s="15"/>
      <c r="BR494" s="15"/>
    </row>
    <row r="495" spans="1:70" s="29" customFormat="1" ht="15" customHeight="1" x14ac:dyDescent="0.25">
      <c r="A495" s="25">
        <v>398</v>
      </c>
      <c r="B495" s="21">
        <v>180</v>
      </c>
      <c r="C495" s="190" t="s">
        <v>387</v>
      </c>
      <c r="D495" s="201">
        <v>0</v>
      </c>
      <c r="E495" s="57" t="s">
        <v>1102</v>
      </c>
      <c r="F495" s="57" t="s">
        <v>5</v>
      </c>
      <c r="G495" s="25" t="s">
        <v>409</v>
      </c>
      <c r="H495" s="104">
        <v>0</v>
      </c>
      <c r="I495" s="25" t="s">
        <v>1103</v>
      </c>
      <c r="J495" s="25"/>
      <c r="K495" s="25"/>
      <c r="L495" s="25"/>
      <c r="M495" s="25"/>
      <c r="N495" s="25"/>
      <c r="O495" s="25"/>
      <c r="P495" s="25"/>
      <c r="Q495" s="25"/>
      <c r="R495" s="25"/>
      <c r="S495" s="25"/>
      <c r="T495" s="25"/>
      <c r="U495" s="25"/>
      <c r="V495" s="25"/>
      <c r="W495" s="25"/>
      <c r="X495" s="25"/>
      <c r="Y495" s="25"/>
      <c r="Z495" s="83"/>
      <c r="AA495" s="83"/>
      <c r="AB495" s="83"/>
      <c r="AC495" s="83"/>
      <c r="AD495" s="25"/>
      <c r="AE495" s="22"/>
      <c r="AF495" s="22"/>
      <c r="AG495" s="22"/>
      <c r="AH495" s="22"/>
      <c r="AI495" s="22"/>
      <c r="AJ495" s="23"/>
      <c r="AK495" s="23"/>
      <c r="AL495" s="23"/>
      <c r="AM495" s="23"/>
      <c r="AN495" s="23"/>
      <c r="AO495" s="48"/>
      <c r="AP495" s="27"/>
      <c r="AQ495" s="28">
        <v>1</v>
      </c>
      <c r="AR495" s="28"/>
      <c r="AS495" s="28" t="s">
        <v>751</v>
      </c>
      <c r="AT495" s="25"/>
      <c r="AU495" s="25"/>
      <c r="AV495" s="25"/>
      <c r="AW495" s="25"/>
      <c r="AX495" s="25"/>
      <c r="AY495" s="25"/>
      <c r="AZ495" s="25"/>
      <c r="BA495" s="25"/>
      <c r="BB495" s="25"/>
      <c r="BC495" s="25"/>
      <c r="BD495" s="25"/>
      <c r="BE495" s="25"/>
      <c r="BF495" s="25"/>
      <c r="BG495" s="25" t="s">
        <v>2000</v>
      </c>
      <c r="BH495" s="25" t="s">
        <v>2000</v>
      </c>
      <c r="BI495" s="75" t="s">
        <v>2000</v>
      </c>
      <c r="BJ495" s="75" t="s">
        <v>2000</v>
      </c>
      <c r="BK495" s="75" t="s">
        <v>2000</v>
      </c>
      <c r="BL495" s="15"/>
      <c r="BM495" s="15"/>
      <c r="BN495" s="15"/>
      <c r="BO495" s="15"/>
      <c r="BP495" s="15"/>
      <c r="BQ495" s="15"/>
      <c r="BR495" s="15"/>
    </row>
    <row r="496" spans="1:70" s="29" customFormat="1" ht="15" customHeight="1" x14ac:dyDescent="0.25">
      <c r="A496" s="25">
        <v>399</v>
      </c>
      <c r="B496" s="21">
        <v>181</v>
      </c>
      <c r="C496" s="190" t="s">
        <v>23</v>
      </c>
      <c r="D496" s="201">
        <v>0</v>
      </c>
      <c r="E496" s="57" t="s">
        <v>700</v>
      </c>
      <c r="F496" s="57" t="s">
        <v>289</v>
      </c>
      <c r="G496" s="25"/>
      <c r="H496" s="104">
        <v>0</v>
      </c>
      <c r="I496" s="25" t="s">
        <v>618</v>
      </c>
      <c r="J496" s="25"/>
      <c r="K496" s="25">
        <v>1</v>
      </c>
      <c r="L496" s="25">
        <v>2</v>
      </c>
      <c r="M496" s="25"/>
      <c r="N496" s="25"/>
      <c r="O496" s="25"/>
      <c r="P496" s="25"/>
      <c r="Q496" s="25"/>
      <c r="R496" s="25"/>
      <c r="S496" s="25"/>
      <c r="T496" s="25"/>
      <c r="U496" s="25"/>
      <c r="V496" s="25"/>
      <c r="W496" s="25"/>
      <c r="X496" s="25"/>
      <c r="Y496" s="25"/>
      <c r="Z496" s="83"/>
      <c r="AA496" s="83"/>
      <c r="AB496" s="83"/>
      <c r="AC496" s="83"/>
      <c r="AD496" s="25"/>
      <c r="AE496" s="22"/>
      <c r="AF496" s="22"/>
      <c r="AG496" s="22"/>
      <c r="AH496" s="22"/>
      <c r="AI496" s="22"/>
      <c r="AJ496" s="23"/>
      <c r="AK496" s="23"/>
      <c r="AL496" s="23"/>
      <c r="AM496" s="23"/>
      <c r="AN496" s="23"/>
      <c r="AO496" s="48"/>
      <c r="AP496" s="27"/>
      <c r="AQ496" s="28">
        <v>1</v>
      </c>
      <c r="AR496" s="28"/>
      <c r="AS496" s="28" t="s">
        <v>751</v>
      </c>
      <c r="AT496" s="25"/>
      <c r="AU496" s="25"/>
      <c r="AV496" s="25"/>
      <c r="AW496" s="25"/>
      <c r="AX496" s="25"/>
      <c r="AY496" s="25"/>
      <c r="AZ496" s="25"/>
      <c r="BA496" s="25"/>
      <c r="BB496" s="25"/>
      <c r="BC496" s="25"/>
      <c r="BD496" s="25"/>
      <c r="BE496" s="25"/>
      <c r="BF496" s="25"/>
      <c r="BG496" s="25" t="s">
        <v>2000</v>
      </c>
      <c r="BH496" s="25" t="s">
        <v>2000</v>
      </c>
      <c r="BI496" s="75" t="s">
        <v>2000</v>
      </c>
      <c r="BJ496" s="75" t="s">
        <v>2000</v>
      </c>
      <c r="BK496" s="75" t="s">
        <v>2000</v>
      </c>
      <c r="BL496" s="15"/>
      <c r="BM496" s="238"/>
      <c r="BN496" s="238"/>
      <c r="BO496" s="238"/>
      <c r="BP496" s="238"/>
      <c r="BQ496" s="238"/>
      <c r="BR496" s="238"/>
    </row>
    <row r="497" spans="1:70" s="29" customFormat="1" ht="15" customHeight="1" x14ac:dyDescent="0.25">
      <c r="A497" s="25">
        <v>400</v>
      </c>
      <c r="B497" s="21">
        <v>182</v>
      </c>
      <c r="C497" s="190" t="s">
        <v>367</v>
      </c>
      <c r="D497" s="201">
        <v>0</v>
      </c>
      <c r="E497" s="57" t="s">
        <v>371</v>
      </c>
      <c r="F497" s="57" t="s">
        <v>289</v>
      </c>
      <c r="G497" s="25"/>
      <c r="H497" s="104">
        <v>0</v>
      </c>
      <c r="I497" s="25" t="s">
        <v>618</v>
      </c>
      <c r="J497" s="25"/>
      <c r="K497" s="25">
        <v>1</v>
      </c>
      <c r="L497" s="25">
        <v>2</v>
      </c>
      <c r="M497" s="25"/>
      <c r="N497" s="25"/>
      <c r="O497" s="25"/>
      <c r="P497" s="25"/>
      <c r="Q497" s="25"/>
      <c r="R497" s="25"/>
      <c r="S497" s="25"/>
      <c r="T497" s="25"/>
      <c r="U497" s="25"/>
      <c r="V497" s="25"/>
      <c r="W497" s="25"/>
      <c r="X497" s="25"/>
      <c r="Y497" s="25"/>
      <c r="Z497" s="83"/>
      <c r="AA497" s="83"/>
      <c r="AB497" s="83"/>
      <c r="AC497" s="83"/>
      <c r="AD497" s="25"/>
      <c r="AE497" s="22"/>
      <c r="AF497" s="22"/>
      <c r="AG497" s="22"/>
      <c r="AH497" s="22"/>
      <c r="AI497" s="22"/>
      <c r="AJ497" s="23"/>
      <c r="AK497" s="23"/>
      <c r="AL497" s="23"/>
      <c r="AM497" s="23"/>
      <c r="AN497" s="23"/>
      <c r="AO497" s="48"/>
      <c r="AP497" s="27"/>
      <c r="AQ497" s="28">
        <v>1</v>
      </c>
      <c r="AR497" s="28"/>
      <c r="AS497" s="28" t="s">
        <v>751</v>
      </c>
      <c r="AT497" s="25"/>
      <c r="AU497" s="25"/>
      <c r="AV497" s="25"/>
      <c r="AW497" s="25"/>
      <c r="AX497" s="25"/>
      <c r="AY497" s="25"/>
      <c r="AZ497" s="25"/>
      <c r="BA497" s="25"/>
      <c r="BB497" s="25"/>
      <c r="BC497" s="25"/>
      <c r="BD497" s="25"/>
      <c r="BE497" s="25"/>
      <c r="BF497" s="25"/>
      <c r="BG497" s="25" t="s">
        <v>2000</v>
      </c>
      <c r="BH497" s="25" t="s">
        <v>2000</v>
      </c>
      <c r="BI497" s="75" t="s">
        <v>2000</v>
      </c>
      <c r="BJ497" s="75" t="s">
        <v>2000</v>
      </c>
      <c r="BK497" s="75" t="s">
        <v>2000</v>
      </c>
      <c r="BL497" s="15"/>
      <c r="BM497" s="238"/>
      <c r="BN497" s="238"/>
      <c r="BO497" s="238"/>
      <c r="BP497" s="238"/>
      <c r="BQ497" s="238"/>
      <c r="BR497" s="238"/>
    </row>
    <row r="498" spans="1:70" s="29" customFormat="1" ht="15" customHeight="1" x14ac:dyDescent="0.25">
      <c r="A498" s="25">
        <v>401</v>
      </c>
      <c r="B498" s="21">
        <v>183</v>
      </c>
      <c r="C498" s="190" t="s">
        <v>367</v>
      </c>
      <c r="D498" s="201">
        <v>0</v>
      </c>
      <c r="E498" s="57" t="s">
        <v>379</v>
      </c>
      <c r="F498" s="57" t="s">
        <v>289</v>
      </c>
      <c r="G498" s="25"/>
      <c r="H498" s="104">
        <v>0</v>
      </c>
      <c r="I498" s="25" t="s">
        <v>618</v>
      </c>
      <c r="J498" s="25"/>
      <c r="K498" s="25">
        <v>4</v>
      </c>
      <c r="L498" s="25">
        <v>1</v>
      </c>
      <c r="M498" s="25"/>
      <c r="N498" s="25"/>
      <c r="O498" s="25"/>
      <c r="P498" s="25"/>
      <c r="Q498" s="25"/>
      <c r="R498" s="25"/>
      <c r="S498" s="25"/>
      <c r="T498" s="25"/>
      <c r="U498" s="25"/>
      <c r="V498" s="25"/>
      <c r="W498" s="25"/>
      <c r="X498" s="25"/>
      <c r="Y498" s="25"/>
      <c r="Z498" s="83"/>
      <c r="AA498" s="83"/>
      <c r="AB498" s="83"/>
      <c r="AC498" s="83"/>
      <c r="AD498" s="25"/>
      <c r="AE498" s="22"/>
      <c r="AF498" s="22"/>
      <c r="AG498" s="22"/>
      <c r="AH498" s="22"/>
      <c r="AI498" s="22"/>
      <c r="AJ498" s="23"/>
      <c r="AK498" s="23"/>
      <c r="AL498" s="23"/>
      <c r="AM498" s="23"/>
      <c r="AN498" s="23"/>
      <c r="AO498" s="48"/>
      <c r="AP498" s="27"/>
      <c r="AQ498" s="28">
        <v>1</v>
      </c>
      <c r="AR498" s="28"/>
      <c r="AS498" s="28" t="s">
        <v>751</v>
      </c>
      <c r="AT498" s="25"/>
      <c r="AU498" s="25"/>
      <c r="AV498" s="25"/>
      <c r="AW498" s="25"/>
      <c r="AX498" s="25"/>
      <c r="AY498" s="25"/>
      <c r="AZ498" s="25"/>
      <c r="BA498" s="25"/>
      <c r="BB498" s="25"/>
      <c r="BC498" s="25"/>
      <c r="BD498" s="25"/>
      <c r="BE498" s="25"/>
      <c r="BF498" s="25"/>
      <c r="BG498" s="25" t="s">
        <v>2000</v>
      </c>
      <c r="BH498" s="25" t="s">
        <v>2000</v>
      </c>
      <c r="BI498" s="75" t="s">
        <v>2000</v>
      </c>
      <c r="BJ498" s="75" t="s">
        <v>2000</v>
      </c>
      <c r="BK498" s="75" t="s">
        <v>2000</v>
      </c>
      <c r="BL498" s="15"/>
      <c r="BM498" s="221"/>
      <c r="BN498" s="221"/>
      <c r="BO498" s="221"/>
      <c r="BP498" s="221"/>
      <c r="BQ498" s="221"/>
      <c r="BR498" s="221"/>
    </row>
    <row r="499" spans="1:70" s="29" customFormat="1" ht="15" customHeight="1" x14ac:dyDescent="0.25">
      <c r="A499" s="25">
        <v>402</v>
      </c>
      <c r="B499" s="21">
        <v>184</v>
      </c>
      <c r="C499" s="190" t="s">
        <v>23</v>
      </c>
      <c r="D499" s="200">
        <v>0</v>
      </c>
      <c r="E499" s="57" t="s">
        <v>701</v>
      </c>
      <c r="F499" s="57" t="s">
        <v>289</v>
      </c>
      <c r="G499" s="25"/>
      <c r="H499" s="104">
        <v>1</v>
      </c>
      <c r="I499" s="25">
        <v>1</v>
      </c>
      <c r="J499" s="25" t="s">
        <v>331</v>
      </c>
      <c r="K499" s="25">
        <v>1</v>
      </c>
      <c r="L499" s="25">
        <v>2</v>
      </c>
      <c r="M499" s="25">
        <v>3</v>
      </c>
      <c r="N499" s="25" t="s">
        <v>2979</v>
      </c>
      <c r="O499" s="25" t="s">
        <v>321</v>
      </c>
      <c r="P499" s="25" t="s">
        <v>316</v>
      </c>
      <c r="Q499" s="25" t="s">
        <v>332</v>
      </c>
      <c r="R499" s="25"/>
      <c r="S499" s="25">
        <v>5</v>
      </c>
      <c r="T499" s="25" t="s">
        <v>680</v>
      </c>
      <c r="U499" s="25" t="s">
        <v>10</v>
      </c>
      <c r="V499" s="25">
        <v>8</v>
      </c>
      <c r="W499" s="25"/>
      <c r="X499" s="25">
        <v>1</v>
      </c>
      <c r="Y499" s="25"/>
      <c r="Z499" s="83"/>
      <c r="AA499" s="83">
        <v>479</v>
      </c>
      <c r="AB499" s="83"/>
      <c r="AC499" s="83"/>
      <c r="AD499" s="25" t="s">
        <v>702</v>
      </c>
      <c r="AE499" s="22"/>
      <c r="AF499" s="22"/>
      <c r="AG499" s="22">
        <f>(AA499*(106.875/AO499))/$AQ499</f>
        <v>572.04348635813392</v>
      </c>
      <c r="AH499" s="22"/>
      <c r="AI499" s="22"/>
      <c r="AJ499" s="35"/>
      <c r="AK499" s="35"/>
      <c r="AL499" s="35">
        <f>AG499/$AS499</f>
        <v>572.04348635813392</v>
      </c>
      <c r="AM499" s="35"/>
      <c r="AN499" s="35"/>
      <c r="AO499" s="24">
        <v>89.49166666666666</v>
      </c>
      <c r="AP499" s="27"/>
      <c r="AQ499" s="28">
        <v>1</v>
      </c>
      <c r="AR499" s="28">
        <v>1</v>
      </c>
      <c r="AS499" s="28">
        <v>1</v>
      </c>
      <c r="AT499" s="25">
        <v>9</v>
      </c>
      <c r="AU499" s="25" t="s">
        <v>703</v>
      </c>
      <c r="AV499" s="25"/>
      <c r="AW499" s="25"/>
      <c r="AX499" s="25" t="s">
        <v>10</v>
      </c>
      <c r="AY499" s="25"/>
      <c r="AZ499" s="25" t="s">
        <v>3</v>
      </c>
      <c r="BA499" s="25" t="s">
        <v>166</v>
      </c>
      <c r="BB499" s="25"/>
      <c r="BC499" s="25"/>
      <c r="BD499" s="25" t="s">
        <v>704</v>
      </c>
      <c r="BE499" s="25" t="s">
        <v>705</v>
      </c>
      <c r="BF499" s="25">
        <v>3</v>
      </c>
      <c r="BG499" s="62">
        <v>3</v>
      </c>
      <c r="BH499" s="25" t="s">
        <v>2000</v>
      </c>
      <c r="BI499" s="74">
        <v>0</v>
      </c>
      <c r="BJ499" s="75" t="s">
        <v>3925</v>
      </c>
      <c r="BK499" s="75" t="s">
        <v>3926</v>
      </c>
      <c r="BL499" s="15"/>
      <c r="BM499" s="221"/>
      <c r="BN499" s="221"/>
      <c r="BO499" s="221"/>
      <c r="BP499" s="221"/>
      <c r="BQ499" s="221"/>
      <c r="BR499" s="221"/>
    </row>
    <row r="500" spans="1:70" s="29" customFormat="1" ht="15" customHeight="1" x14ac:dyDescent="0.25">
      <c r="A500" s="25">
        <v>403</v>
      </c>
      <c r="B500" s="21">
        <v>185</v>
      </c>
      <c r="C500" s="190" t="s">
        <v>23</v>
      </c>
      <c r="D500" s="201">
        <v>0</v>
      </c>
      <c r="E500" s="57" t="s">
        <v>706</v>
      </c>
      <c r="F500" s="57" t="s">
        <v>289</v>
      </c>
      <c r="G500" s="25"/>
      <c r="H500" s="104">
        <v>0</v>
      </c>
      <c r="I500" s="25" t="s">
        <v>707</v>
      </c>
      <c r="J500" s="25"/>
      <c r="K500" s="25">
        <v>1</v>
      </c>
      <c r="L500" s="25">
        <v>2</v>
      </c>
      <c r="M500" s="25"/>
      <c r="N500" s="25"/>
      <c r="O500" s="25"/>
      <c r="P500" s="25"/>
      <c r="Q500" s="25"/>
      <c r="R500" s="25"/>
      <c r="S500" s="25"/>
      <c r="T500" s="25"/>
      <c r="U500" s="25"/>
      <c r="V500" s="25"/>
      <c r="W500" s="25"/>
      <c r="X500" s="25"/>
      <c r="Y500" s="25"/>
      <c r="Z500" s="83"/>
      <c r="AA500" s="83"/>
      <c r="AB500" s="83"/>
      <c r="AC500" s="83"/>
      <c r="AD500" s="25"/>
      <c r="AE500" s="22"/>
      <c r="AF500" s="22"/>
      <c r="AG500" s="22"/>
      <c r="AH500" s="22"/>
      <c r="AI500" s="22"/>
      <c r="AJ500" s="35"/>
      <c r="AK500" s="35"/>
      <c r="AL500" s="35"/>
      <c r="AM500" s="35"/>
      <c r="AN500" s="35"/>
      <c r="AO500" s="48"/>
      <c r="AP500" s="27"/>
      <c r="AQ500" s="28">
        <v>1</v>
      </c>
      <c r="AR500" s="28"/>
      <c r="AS500" s="28" t="s">
        <v>751</v>
      </c>
      <c r="AT500" s="25"/>
      <c r="AU500" s="25"/>
      <c r="AV500" s="25"/>
      <c r="AW500" s="25"/>
      <c r="AX500" s="25"/>
      <c r="AY500" s="25"/>
      <c r="AZ500" s="25"/>
      <c r="BA500" s="25"/>
      <c r="BB500" s="25"/>
      <c r="BC500" s="25"/>
      <c r="BD500" s="25"/>
      <c r="BE500" s="25"/>
      <c r="BF500" s="25"/>
      <c r="BG500" s="25" t="s">
        <v>2000</v>
      </c>
      <c r="BH500" s="25" t="s">
        <v>2000</v>
      </c>
      <c r="BI500" s="75" t="s">
        <v>2000</v>
      </c>
      <c r="BJ500" s="75" t="s">
        <v>2000</v>
      </c>
      <c r="BK500" s="75" t="s">
        <v>2000</v>
      </c>
      <c r="BL500" s="15"/>
      <c r="BM500" s="221"/>
      <c r="BN500" s="221"/>
      <c r="BO500" s="221"/>
      <c r="BP500" s="221"/>
      <c r="BQ500" s="221"/>
      <c r="BR500" s="221"/>
    </row>
    <row r="501" spans="1:70" s="29" customFormat="1" ht="15" customHeight="1" x14ac:dyDescent="0.25">
      <c r="A501" s="25">
        <v>753</v>
      </c>
      <c r="B501" s="237"/>
      <c r="C501" s="190"/>
      <c r="D501" s="200">
        <v>0</v>
      </c>
      <c r="E501" s="197" t="s">
        <v>3437</v>
      </c>
      <c r="F501" s="57" t="s">
        <v>5</v>
      </c>
      <c r="G501" s="25" t="s">
        <v>3438</v>
      </c>
      <c r="H501" s="104">
        <v>1</v>
      </c>
      <c r="I501" s="25">
        <v>1</v>
      </c>
      <c r="J501" s="25" t="s">
        <v>3439</v>
      </c>
      <c r="K501" s="25">
        <v>4</v>
      </c>
      <c r="L501" s="25">
        <v>1</v>
      </c>
      <c r="M501" s="25">
        <v>8</v>
      </c>
      <c r="N501" s="25" t="s">
        <v>2981</v>
      </c>
      <c r="O501" s="25" t="s">
        <v>3453</v>
      </c>
      <c r="P501" s="25" t="s">
        <v>3441</v>
      </c>
      <c r="Q501" s="25" t="s">
        <v>3442</v>
      </c>
      <c r="R501" s="25" t="s">
        <v>3443</v>
      </c>
      <c r="S501" s="25">
        <v>4</v>
      </c>
      <c r="T501" s="25" t="s">
        <v>3380</v>
      </c>
      <c r="U501" s="25" t="s">
        <v>10</v>
      </c>
      <c r="V501" s="25">
        <v>8</v>
      </c>
      <c r="W501" s="25" t="s">
        <v>3454</v>
      </c>
      <c r="X501" s="25">
        <v>1</v>
      </c>
      <c r="Y501" s="25"/>
      <c r="Z501" s="25"/>
      <c r="AA501" s="25">
        <v>1000</v>
      </c>
      <c r="AB501" s="25"/>
      <c r="AC501" s="25"/>
      <c r="AD501" s="25" t="s">
        <v>3455</v>
      </c>
      <c r="AE501" s="22"/>
      <c r="AF501" s="22"/>
      <c r="AG501" s="22">
        <f>((AA501*(140.36/$AO501))/$AQ501)*(0.830367/$AP501)</f>
        <v>117.29356753142054</v>
      </c>
      <c r="AH501" s="22"/>
      <c r="AI501" s="22"/>
      <c r="AJ501" s="35"/>
      <c r="AK501" s="35"/>
      <c r="AL501" s="35">
        <f>AG501/AS501</f>
        <v>117.29356753142054</v>
      </c>
      <c r="AM501" s="35"/>
      <c r="AN501" s="35"/>
      <c r="AO501" s="24">
        <v>54.1608695209231</v>
      </c>
      <c r="AP501" s="24">
        <v>18.346516553919599</v>
      </c>
      <c r="AQ501" s="24">
        <v>1</v>
      </c>
      <c r="AR501" s="24">
        <v>1</v>
      </c>
      <c r="AS501" s="24">
        <v>1</v>
      </c>
      <c r="AT501" s="25">
        <v>2</v>
      </c>
      <c r="AU501" s="25" t="s">
        <v>3446</v>
      </c>
      <c r="AV501" s="25"/>
      <c r="AW501" s="25">
        <v>2000</v>
      </c>
      <c r="AX501" s="25"/>
      <c r="AY501" s="25"/>
      <c r="AZ501" s="25"/>
      <c r="BA501" s="25"/>
      <c r="BB501" s="25"/>
      <c r="BC501" s="25"/>
      <c r="BD501" s="25"/>
      <c r="BE501" s="25" t="s">
        <v>3877</v>
      </c>
      <c r="BF501" s="25">
        <v>1</v>
      </c>
      <c r="BG501" s="62">
        <v>3</v>
      </c>
      <c r="BH501" s="25" t="s">
        <v>2000</v>
      </c>
      <c r="BI501" s="74">
        <v>0</v>
      </c>
      <c r="BJ501" s="75" t="s">
        <v>2000</v>
      </c>
      <c r="BK501" s="75" t="s">
        <v>4079</v>
      </c>
      <c r="BL501" s="15"/>
      <c r="BM501" s="15"/>
      <c r="BN501" s="15"/>
      <c r="BO501" s="15"/>
      <c r="BP501" s="15"/>
      <c r="BQ501" s="15"/>
      <c r="BR501" s="15"/>
    </row>
    <row r="502" spans="1:70" s="29" customFormat="1" ht="15" customHeight="1" x14ac:dyDescent="0.25">
      <c r="A502" s="25">
        <v>754</v>
      </c>
      <c r="B502" s="237"/>
      <c r="C502" s="190"/>
      <c r="D502" s="200">
        <v>0</v>
      </c>
      <c r="E502" s="197" t="s">
        <v>3437</v>
      </c>
      <c r="F502" s="57" t="s">
        <v>5</v>
      </c>
      <c r="G502" s="25" t="s">
        <v>3438</v>
      </c>
      <c r="H502" s="104">
        <v>1</v>
      </c>
      <c r="I502" s="25">
        <v>1</v>
      </c>
      <c r="J502" s="25" t="s">
        <v>3439</v>
      </c>
      <c r="K502" s="25">
        <v>4</v>
      </c>
      <c r="L502" s="25">
        <v>1</v>
      </c>
      <c r="M502" s="25">
        <v>8</v>
      </c>
      <c r="N502" s="25" t="s">
        <v>2981</v>
      </c>
      <c r="O502" s="25" t="s">
        <v>3456</v>
      </c>
      <c r="P502" s="25" t="s">
        <v>3441</v>
      </c>
      <c r="Q502" s="25" t="s">
        <v>3442</v>
      </c>
      <c r="R502" s="25" t="s">
        <v>3443</v>
      </c>
      <c r="S502" s="25">
        <v>4</v>
      </c>
      <c r="T502" s="25" t="s">
        <v>3380</v>
      </c>
      <c r="U502" s="25" t="s">
        <v>10</v>
      </c>
      <c r="V502" s="25">
        <v>8</v>
      </c>
      <c r="W502" s="25" t="s">
        <v>3457</v>
      </c>
      <c r="X502" s="25">
        <v>1</v>
      </c>
      <c r="Y502" s="25"/>
      <c r="Z502" s="25"/>
      <c r="AA502" s="25">
        <v>123000</v>
      </c>
      <c r="AB502" s="25"/>
      <c r="AC502" s="25"/>
      <c r="AD502" s="25" t="s">
        <v>3458</v>
      </c>
      <c r="AE502" s="22"/>
      <c r="AF502" s="22"/>
      <c r="AG502" s="22">
        <f>((AA502*(140.36/$AO502))/$AQ502)*(0.830367/$AP502)</f>
        <v>14427.108806364726</v>
      </c>
      <c r="AH502" s="22"/>
      <c r="AI502" s="22"/>
      <c r="AJ502" s="35"/>
      <c r="AK502" s="35"/>
      <c r="AL502" s="35">
        <f>AG502/AS502</f>
        <v>14427.108806364726</v>
      </c>
      <c r="AM502" s="35"/>
      <c r="AN502" s="35"/>
      <c r="AO502" s="24">
        <v>54.1608695209231</v>
      </c>
      <c r="AP502" s="24">
        <v>18.346516553919599</v>
      </c>
      <c r="AQ502" s="24">
        <v>1</v>
      </c>
      <c r="AR502" s="24">
        <v>1</v>
      </c>
      <c r="AS502" s="24">
        <v>1</v>
      </c>
      <c r="AT502" s="25">
        <v>2</v>
      </c>
      <c r="AU502" s="25" t="s">
        <v>3446</v>
      </c>
      <c r="AV502" s="25"/>
      <c r="AW502" s="25">
        <v>2000</v>
      </c>
      <c r="AX502" s="25"/>
      <c r="AY502" s="25"/>
      <c r="AZ502" s="25"/>
      <c r="BA502" s="25"/>
      <c r="BB502" s="25"/>
      <c r="BC502" s="25"/>
      <c r="BD502" s="25"/>
      <c r="BE502" s="25" t="s">
        <v>3877</v>
      </c>
      <c r="BF502" s="25">
        <v>1</v>
      </c>
      <c r="BG502" s="62">
        <v>3</v>
      </c>
      <c r="BH502" s="25" t="s">
        <v>2000</v>
      </c>
      <c r="BI502" s="74">
        <v>0</v>
      </c>
      <c r="BJ502" s="75" t="s">
        <v>2000</v>
      </c>
      <c r="BK502" s="75" t="s">
        <v>4079</v>
      </c>
      <c r="BL502" s="15"/>
      <c r="BM502" s="15"/>
      <c r="BN502" s="15"/>
      <c r="BO502" s="15"/>
      <c r="BP502" s="15"/>
      <c r="BQ502" s="15"/>
      <c r="BR502" s="15"/>
    </row>
    <row r="503" spans="1:70" s="29" customFormat="1" ht="15" customHeight="1" x14ac:dyDescent="0.25">
      <c r="A503" s="25">
        <v>755</v>
      </c>
      <c r="B503" s="237"/>
      <c r="C503" s="190"/>
      <c r="D503" s="200">
        <v>0</v>
      </c>
      <c r="E503" s="197" t="s">
        <v>3437</v>
      </c>
      <c r="F503" s="57" t="s">
        <v>5</v>
      </c>
      <c r="G503" s="25" t="s">
        <v>3438</v>
      </c>
      <c r="H503" s="104">
        <v>1</v>
      </c>
      <c r="I503" s="25">
        <v>1</v>
      </c>
      <c r="J503" s="25" t="s">
        <v>3439</v>
      </c>
      <c r="K503" s="25">
        <v>4</v>
      </c>
      <c r="L503" s="25">
        <v>1</v>
      </c>
      <c r="M503" s="25">
        <v>24</v>
      </c>
      <c r="N503" s="25">
        <v>24</v>
      </c>
      <c r="O503" s="25" t="s">
        <v>3459</v>
      </c>
      <c r="P503" s="25" t="s">
        <v>3441</v>
      </c>
      <c r="Q503" s="25" t="s">
        <v>3442</v>
      </c>
      <c r="R503" s="25" t="s">
        <v>3443</v>
      </c>
      <c r="S503" s="25">
        <v>4</v>
      </c>
      <c r="T503" s="25" t="s">
        <v>3380</v>
      </c>
      <c r="U503" s="25" t="s">
        <v>10</v>
      </c>
      <c r="V503" s="25">
        <v>8</v>
      </c>
      <c r="W503" s="25" t="s">
        <v>3460</v>
      </c>
      <c r="X503" s="25">
        <v>1</v>
      </c>
      <c r="Y503" s="25"/>
      <c r="Z503" s="25"/>
      <c r="AA503" s="25">
        <v>49000</v>
      </c>
      <c r="AB503" s="25"/>
      <c r="AC503" s="25"/>
      <c r="AD503" s="25" t="s">
        <v>3461</v>
      </c>
      <c r="AE503" s="22"/>
      <c r="AF503" s="22"/>
      <c r="AG503" s="22">
        <f>((AA503*(140.36/$AO503))/$AQ503)*(0.830367/$AP503)</f>
        <v>5747.3848090396059</v>
      </c>
      <c r="AH503" s="22"/>
      <c r="AI503" s="22"/>
      <c r="AJ503" s="35"/>
      <c r="AK503" s="35"/>
      <c r="AL503" s="35">
        <f>AG503/AS503</f>
        <v>5747.3848090396059</v>
      </c>
      <c r="AM503" s="35"/>
      <c r="AN503" s="35"/>
      <c r="AO503" s="24">
        <v>54.1608695209231</v>
      </c>
      <c r="AP503" s="24">
        <v>18.346516553919599</v>
      </c>
      <c r="AQ503" s="24">
        <v>1</v>
      </c>
      <c r="AR503" s="24">
        <v>1</v>
      </c>
      <c r="AS503" s="24">
        <v>1</v>
      </c>
      <c r="AT503" s="25">
        <v>2</v>
      </c>
      <c r="AU503" s="25" t="s">
        <v>3446</v>
      </c>
      <c r="AV503" s="25"/>
      <c r="AW503" s="25">
        <v>2000</v>
      </c>
      <c r="AX503" s="25"/>
      <c r="AY503" s="25"/>
      <c r="AZ503" s="25"/>
      <c r="BA503" s="25"/>
      <c r="BB503" s="25"/>
      <c r="BC503" s="25"/>
      <c r="BD503" s="25"/>
      <c r="BE503" s="25" t="s">
        <v>3877</v>
      </c>
      <c r="BF503" s="25">
        <v>1</v>
      </c>
      <c r="BG503" s="62">
        <v>3</v>
      </c>
      <c r="BH503" s="25" t="s">
        <v>2000</v>
      </c>
      <c r="BI503" s="74">
        <v>0</v>
      </c>
      <c r="BJ503" s="75" t="s">
        <v>2000</v>
      </c>
      <c r="BK503" s="75" t="s">
        <v>4079</v>
      </c>
      <c r="BL503" s="15"/>
      <c r="BM503" s="15"/>
      <c r="BN503" s="15"/>
      <c r="BO503" s="15"/>
      <c r="BP503" s="15"/>
      <c r="BQ503" s="15"/>
      <c r="BR503" s="15"/>
    </row>
    <row r="504" spans="1:70" s="29" customFormat="1" ht="15" customHeight="1" x14ac:dyDescent="0.25">
      <c r="A504" s="25">
        <v>756</v>
      </c>
      <c r="B504" s="237"/>
      <c r="C504" s="190"/>
      <c r="D504" s="200">
        <v>0</v>
      </c>
      <c r="E504" s="197" t="s">
        <v>3437</v>
      </c>
      <c r="F504" s="57" t="s">
        <v>5</v>
      </c>
      <c r="G504" s="25" t="s">
        <v>3438</v>
      </c>
      <c r="H504" s="104">
        <v>1</v>
      </c>
      <c r="I504" s="25">
        <v>1</v>
      </c>
      <c r="J504" s="25" t="s">
        <v>3439</v>
      </c>
      <c r="K504" s="25">
        <v>4</v>
      </c>
      <c r="L504" s="25">
        <v>1</v>
      </c>
      <c r="M504" s="25">
        <v>26</v>
      </c>
      <c r="N504" s="25">
        <v>26</v>
      </c>
      <c r="O504" s="25" t="s">
        <v>3462</v>
      </c>
      <c r="P504" s="25" t="s">
        <v>3441</v>
      </c>
      <c r="Q504" s="25" t="s">
        <v>3442</v>
      </c>
      <c r="R504" s="25" t="s">
        <v>3443</v>
      </c>
      <c r="S504" s="25">
        <v>4</v>
      </c>
      <c r="T504" s="25" t="s">
        <v>3380</v>
      </c>
      <c r="U504" s="25" t="s">
        <v>10</v>
      </c>
      <c r="V504" s="25">
        <v>8</v>
      </c>
      <c r="W504" s="25" t="s">
        <v>3463</v>
      </c>
      <c r="X504" s="25">
        <v>1</v>
      </c>
      <c r="Y504" s="25"/>
      <c r="Z504" s="25"/>
      <c r="AA504" s="25">
        <v>1700</v>
      </c>
      <c r="AB504" s="25"/>
      <c r="AC504" s="25"/>
      <c r="AD504" s="25" t="s">
        <v>3464</v>
      </c>
      <c r="AE504" s="22"/>
      <c r="AF504" s="22"/>
      <c r="AG504" s="22">
        <f>((AA504*(140.36/$AO504))/$AQ504)*(0.830367/$AP504)</f>
        <v>199.39906480341492</v>
      </c>
      <c r="AH504" s="22"/>
      <c r="AI504" s="22"/>
      <c r="AJ504" s="35"/>
      <c r="AK504" s="35"/>
      <c r="AL504" s="35">
        <f>AG504/AS504</f>
        <v>199.39906480341492</v>
      </c>
      <c r="AM504" s="35"/>
      <c r="AN504" s="35"/>
      <c r="AO504" s="24">
        <v>54.1608695209231</v>
      </c>
      <c r="AP504" s="24">
        <v>18.346516553919599</v>
      </c>
      <c r="AQ504" s="24">
        <v>1</v>
      </c>
      <c r="AR504" s="24">
        <v>1</v>
      </c>
      <c r="AS504" s="24">
        <v>1</v>
      </c>
      <c r="AT504" s="25">
        <v>2</v>
      </c>
      <c r="AU504" s="25" t="s">
        <v>3446</v>
      </c>
      <c r="AV504" s="25"/>
      <c r="AW504" s="25">
        <v>2000</v>
      </c>
      <c r="AX504" s="25"/>
      <c r="AY504" s="25"/>
      <c r="AZ504" s="25"/>
      <c r="BA504" s="25"/>
      <c r="BB504" s="25"/>
      <c r="BC504" s="25"/>
      <c r="BD504" s="25"/>
      <c r="BE504" s="25" t="s">
        <v>3877</v>
      </c>
      <c r="BF504" s="25">
        <v>1</v>
      </c>
      <c r="BG504" s="62">
        <v>3</v>
      </c>
      <c r="BH504" s="25" t="s">
        <v>2000</v>
      </c>
      <c r="BI504" s="74">
        <v>0</v>
      </c>
      <c r="BJ504" s="75" t="s">
        <v>2000</v>
      </c>
      <c r="BK504" s="75" t="s">
        <v>4079</v>
      </c>
      <c r="BL504" s="15"/>
      <c r="BM504" s="15"/>
      <c r="BN504" s="15"/>
      <c r="BO504" s="15"/>
      <c r="BP504" s="15"/>
      <c r="BQ504" s="15"/>
      <c r="BR504" s="15"/>
    </row>
    <row r="505" spans="1:70" s="29" customFormat="1" ht="15" customHeight="1" x14ac:dyDescent="0.25">
      <c r="A505" s="25">
        <v>637</v>
      </c>
      <c r="B505" s="237"/>
      <c r="C505" s="190"/>
      <c r="D505" s="200">
        <v>1</v>
      </c>
      <c r="E505" s="57" t="s">
        <v>2987</v>
      </c>
      <c r="F505" s="57" t="s">
        <v>289</v>
      </c>
      <c r="G505" s="25"/>
      <c r="H505" s="104">
        <v>1</v>
      </c>
      <c r="I505" s="25">
        <v>1</v>
      </c>
      <c r="J505" s="185" t="s">
        <v>2988</v>
      </c>
      <c r="K505" s="25">
        <v>1</v>
      </c>
      <c r="L505" s="25">
        <v>2</v>
      </c>
      <c r="M505" s="25">
        <v>26</v>
      </c>
      <c r="N505" s="25">
        <v>26</v>
      </c>
      <c r="O505" s="25" t="s">
        <v>2990</v>
      </c>
      <c r="P505" s="25" t="s">
        <v>2991</v>
      </c>
      <c r="Q505" s="25" t="s">
        <v>2992</v>
      </c>
      <c r="R505" s="25"/>
      <c r="S505" s="25">
        <v>4</v>
      </c>
      <c r="T505" s="25" t="s">
        <v>2989</v>
      </c>
      <c r="U505" s="25" t="s">
        <v>10</v>
      </c>
      <c r="V505" s="25">
        <v>8</v>
      </c>
      <c r="W505" s="25" t="s">
        <v>3</v>
      </c>
      <c r="X505" s="25">
        <v>1</v>
      </c>
      <c r="Y505" s="25">
        <v>60.39</v>
      </c>
      <c r="Z505" s="25"/>
      <c r="AA505" s="25"/>
      <c r="AB505" s="25"/>
      <c r="AC505" s="25"/>
      <c r="AD505" s="25" t="s">
        <v>2993</v>
      </c>
      <c r="AE505" s="22">
        <f>((Y505*(108.57/$AO505))/$AQ505)*(0.830367/$AP505)</f>
        <v>65.999582329575233</v>
      </c>
      <c r="AF505" s="22"/>
      <c r="AG505" s="22"/>
      <c r="AH505" s="22"/>
      <c r="AI505" s="22"/>
      <c r="AJ505" s="35">
        <f>AE505/AS505</f>
        <v>65.999582329575233</v>
      </c>
      <c r="AK505" s="35"/>
      <c r="AL505" s="35"/>
      <c r="AM505" s="35"/>
      <c r="AN505" s="35"/>
      <c r="AO505" s="24">
        <v>82.490466876552105</v>
      </c>
      <c r="AP505" s="24">
        <v>1</v>
      </c>
      <c r="AQ505" s="24">
        <v>1</v>
      </c>
      <c r="AR505" s="24">
        <v>1</v>
      </c>
      <c r="AS505" s="24">
        <v>1</v>
      </c>
      <c r="AT505" s="25">
        <v>10</v>
      </c>
      <c r="AU505" s="25" t="s">
        <v>2994</v>
      </c>
      <c r="AV505" s="25"/>
      <c r="AW505" s="25">
        <v>2002</v>
      </c>
      <c r="AX505" s="25" t="s">
        <v>2</v>
      </c>
      <c r="AY505" s="25"/>
      <c r="AZ505" s="25"/>
      <c r="BA505" s="25"/>
      <c r="BB505" s="25" t="s">
        <v>673</v>
      </c>
      <c r="BC505" s="25">
        <v>648</v>
      </c>
      <c r="BD505" s="25" t="s">
        <v>2995</v>
      </c>
      <c r="BE505" s="25"/>
      <c r="BF505" s="25">
        <v>2</v>
      </c>
      <c r="BG505" s="62">
        <v>3</v>
      </c>
      <c r="BH505" s="25" t="s">
        <v>2000</v>
      </c>
      <c r="BI505" s="74">
        <v>2</v>
      </c>
      <c r="BJ505" s="75" t="s">
        <v>2000</v>
      </c>
      <c r="BK505" s="75" t="s">
        <v>4076</v>
      </c>
      <c r="BL505" s="15"/>
      <c r="BM505" s="238"/>
      <c r="BN505" s="238"/>
      <c r="BO505" s="238"/>
      <c r="BP505" s="238"/>
      <c r="BQ505" s="238"/>
      <c r="BR505" s="238"/>
    </row>
    <row r="506" spans="1:70" s="29" customFormat="1" ht="15" customHeight="1" x14ac:dyDescent="0.25">
      <c r="A506" s="25">
        <v>404</v>
      </c>
      <c r="B506" s="21">
        <v>186</v>
      </c>
      <c r="C506" s="190" t="s">
        <v>620</v>
      </c>
      <c r="D506" s="200">
        <v>0</v>
      </c>
      <c r="E506" s="57" t="s">
        <v>382</v>
      </c>
      <c r="F506" s="87" t="s">
        <v>289</v>
      </c>
      <c r="G506" s="25"/>
      <c r="H506" s="227">
        <v>1</v>
      </c>
      <c r="I506" s="25">
        <v>1</v>
      </c>
      <c r="J506" s="25"/>
      <c r="K506" s="25">
        <v>3</v>
      </c>
      <c r="L506" s="25">
        <v>3</v>
      </c>
      <c r="M506" s="25">
        <v>11</v>
      </c>
      <c r="N506" s="25" t="s">
        <v>2980</v>
      </c>
      <c r="O506" s="25" t="s">
        <v>621</v>
      </c>
      <c r="P506" s="25" t="s">
        <v>19</v>
      </c>
      <c r="Q506" s="25" t="s">
        <v>622</v>
      </c>
      <c r="R506" s="25" t="s">
        <v>779</v>
      </c>
      <c r="S506" s="25">
        <v>5</v>
      </c>
      <c r="T506" s="25" t="s">
        <v>18</v>
      </c>
      <c r="U506" s="25" t="s">
        <v>2</v>
      </c>
      <c r="V506" s="25">
        <v>6</v>
      </c>
      <c r="W506" s="25"/>
      <c r="X506" s="25">
        <v>2</v>
      </c>
      <c r="Y506" s="25"/>
      <c r="Z506" s="83"/>
      <c r="AA506" s="83">
        <v>2890</v>
      </c>
      <c r="AB506" s="83"/>
      <c r="AC506" s="83"/>
      <c r="AD506" s="25" t="s">
        <v>574</v>
      </c>
      <c r="AE506" s="22"/>
      <c r="AF506" s="22"/>
      <c r="AG506" s="22">
        <f>(AA506*(106.875/AO506))/$AQ506</f>
        <v>2290.108774335582</v>
      </c>
      <c r="AH506" s="22"/>
      <c r="AI506" s="22"/>
      <c r="AJ506" s="35"/>
      <c r="AK506" s="35"/>
      <c r="AL506" s="35">
        <f>AG506/$AS506</f>
        <v>2290.108774335582</v>
      </c>
      <c r="AM506" s="35"/>
      <c r="AN506" s="35"/>
      <c r="AO506" s="24">
        <v>68.958333333333329</v>
      </c>
      <c r="AP506" s="24"/>
      <c r="AQ506" s="24">
        <v>1.95583</v>
      </c>
      <c r="AR506" s="24">
        <v>1</v>
      </c>
      <c r="AS506" s="24">
        <v>1</v>
      </c>
      <c r="AT506" s="25">
        <v>3</v>
      </c>
      <c r="AU506" s="25" t="s">
        <v>624</v>
      </c>
      <c r="AV506" s="25"/>
      <c r="AW506" s="25">
        <v>1990</v>
      </c>
      <c r="AX506" s="25" t="s">
        <v>10</v>
      </c>
      <c r="AY506" s="25"/>
      <c r="AZ506" s="25">
        <v>6</v>
      </c>
      <c r="BA506" s="25" t="s">
        <v>623</v>
      </c>
      <c r="BB506" s="25"/>
      <c r="BC506" s="25"/>
      <c r="BD506" s="25" t="s">
        <v>585</v>
      </c>
      <c r="BE506" s="25" t="s">
        <v>625</v>
      </c>
      <c r="BF506" s="25">
        <v>3</v>
      </c>
      <c r="BG506" s="62">
        <v>3</v>
      </c>
      <c r="BH506" s="25" t="s">
        <v>2000</v>
      </c>
      <c r="BI506" s="74">
        <v>0</v>
      </c>
      <c r="BJ506" s="75" t="s">
        <v>4038</v>
      </c>
      <c r="BK506" s="75" t="s">
        <v>4039</v>
      </c>
      <c r="BL506" s="15"/>
      <c r="BM506" s="15"/>
      <c r="BN506" s="15"/>
      <c r="BO506" s="15"/>
      <c r="BP506" s="15"/>
      <c r="BQ506" s="15"/>
      <c r="BR506" s="15"/>
    </row>
    <row r="507" spans="1:70" s="29" customFormat="1" ht="15" customHeight="1" x14ac:dyDescent="0.25">
      <c r="A507" s="25">
        <v>405</v>
      </c>
      <c r="B507" s="21">
        <v>187</v>
      </c>
      <c r="C507" s="190" t="s">
        <v>351</v>
      </c>
      <c r="D507" s="201">
        <v>0</v>
      </c>
      <c r="E507" s="57" t="s">
        <v>356</v>
      </c>
      <c r="F507" s="57" t="s">
        <v>289</v>
      </c>
      <c r="G507" s="25"/>
      <c r="H507" s="104">
        <v>0</v>
      </c>
      <c r="I507" s="25" t="s">
        <v>805</v>
      </c>
      <c r="J507" s="25"/>
      <c r="K507" s="25"/>
      <c r="L507" s="25"/>
      <c r="M507" s="25"/>
      <c r="N507" s="25"/>
      <c r="O507" s="25"/>
      <c r="P507" s="25"/>
      <c r="Q507" s="25"/>
      <c r="R507" s="25"/>
      <c r="S507" s="25"/>
      <c r="T507" s="25"/>
      <c r="U507" s="25"/>
      <c r="V507" s="25"/>
      <c r="W507" s="25"/>
      <c r="X507" s="25"/>
      <c r="Y507" s="25"/>
      <c r="Z507" s="83"/>
      <c r="AA507" s="83"/>
      <c r="AB507" s="83"/>
      <c r="AC507" s="83"/>
      <c r="AD507" s="25"/>
      <c r="AE507" s="22"/>
      <c r="AF507" s="22"/>
      <c r="AG507" s="22"/>
      <c r="AH507" s="22"/>
      <c r="AI507" s="22"/>
      <c r="AJ507" s="35"/>
      <c r="AK507" s="35"/>
      <c r="AL507" s="35"/>
      <c r="AM507" s="35"/>
      <c r="AN507" s="35"/>
      <c r="AO507" s="48"/>
      <c r="AP507" s="27"/>
      <c r="AQ507" s="28">
        <v>1</v>
      </c>
      <c r="AR507" s="28"/>
      <c r="AS507" s="28" t="s">
        <v>751</v>
      </c>
      <c r="AT507" s="25"/>
      <c r="AU507" s="25"/>
      <c r="AV507" s="25"/>
      <c r="AW507" s="25"/>
      <c r="AX507" s="25"/>
      <c r="AY507" s="25"/>
      <c r="AZ507" s="25"/>
      <c r="BA507" s="25"/>
      <c r="BB507" s="25"/>
      <c r="BC507" s="25"/>
      <c r="BD507" s="25"/>
      <c r="BE507" s="25"/>
      <c r="BF507" s="25"/>
      <c r="BG507" s="25" t="s">
        <v>2000</v>
      </c>
      <c r="BH507" s="25" t="s">
        <v>2000</v>
      </c>
      <c r="BI507" s="75" t="s">
        <v>2000</v>
      </c>
      <c r="BJ507" s="75" t="s">
        <v>2000</v>
      </c>
      <c r="BK507" s="75" t="s">
        <v>2000</v>
      </c>
      <c r="BL507" s="15"/>
      <c r="BM507" s="238"/>
      <c r="BN507" s="238"/>
      <c r="BO507" s="238"/>
      <c r="BP507" s="238"/>
      <c r="BQ507" s="238"/>
      <c r="BR507" s="238"/>
    </row>
    <row r="508" spans="1:70" s="29" customFormat="1" ht="15" customHeight="1" x14ac:dyDescent="0.25">
      <c r="A508" s="25">
        <v>406</v>
      </c>
      <c r="B508" s="21">
        <v>188</v>
      </c>
      <c r="C508" s="190" t="s">
        <v>367</v>
      </c>
      <c r="D508" s="201">
        <v>0</v>
      </c>
      <c r="E508" s="57" t="s">
        <v>378</v>
      </c>
      <c r="F508" s="57" t="s">
        <v>289</v>
      </c>
      <c r="G508" s="25"/>
      <c r="H508" s="104">
        <v>0</v>
      </c>
      <c r="I508" s="25" t="s">
        <v>618</v>
      </c>
      <c r="J508" s="25"/>
      <c r="K508" s="25">
        <v>4</v>
      </c>
      <c r="L508" s="25">
        <v>1</v>
      </c>
      <c r="M508" s="25"/>
      <c r="N508" s="25"/>
      <c r="O508" s="25"/>
      <c r="P508" s="25"/>
      <c r="Q508" s="25"/>
      <c r="R508" s="25"/>
      <c r="S508" s="25"/>
      <c r="T508" s="25"/>
      <c r="U508" s="25"/>
      <c r="V508" s="25"/>
      <c r="W508" s="25"/>
      <c r="X508" s="25"/>
      <c r="Y508" s="25"/>
      <c r="Z508" s="83"/>
      <c r="AA508" s="83"/>
      <c r="AB508" s="83"/>
      <c r="AC508" s="83"/>
      <c r="AD508" s="25"/>
      <c r="AE508" s="22"/>
      <c r="AF508" s="22"/>
      <c r="AG508" s="22"/>
      <c r="AH508" s="22"/>
      <c r="AI508" s="22"/>
      <c r="AJ508" s="35"/>
      <c r="AK508" s="35"/>
      <c r="AL508" s="35"/>
      <c r="AM508" s="35"/>
      <c r="AN508" s="35"/>
      <c r="AO508" s="48"/>
      <c r="AP508" s="27"/>
      <c r="AQ508" s="28">
        <v>1</v>
      </c>
      <c r="AR508" s="28"/>
      <c r="AS508" s="28" t="s">
        <v>751</v>
      </c>
      <c r="AT508" s="25"/>
      <c r="AU508" s="25"/>
      <c r="AV508" s="25"/>
      <c r="AW508" s="25"/>
      <c r="AX508" s="25"/>
      <c r="AY508" s="25"/>
      <c r="AZ508" s="25"/>
      <c r="BA508" s="25"/>
      <c r="BB508" s="25"/>
      <c r="BC508" s="25"/>
      <c r="BD508" s="25"/>
      <c r="BE508" s="25" t="s">
        <v>3565</v>
      </c>
      <c r="BF508" s="25"/>
      <c r="BG508" s="25" t="s">
        <v>2000</v>
      </c>
      <c r="BH508" s="25" t="s">
        <v>2000</v>
      </c>
      <c r="BI508" s="75" t="s">
        <v>2000</v>
      </c>
      <c r="BJ508" s="75" t="s">
        <v>2000</v>
      </c>
      <c r="BK508" s="75" t="s">
        <v>2000</v>
      </c>
      <c r="BL508" s="15"/>
      <c r="BM508" s="238"/>
      <c r="BN508" s="238"/>
      <c r="BO508" s="238"/>
      <c r="BP508" s="238"/>
      <c r="BQ508" s="238"/>
      <c r="BR508" s="238"/>
    </row>
    <row r="509" spans="1:70" s="29" customFormat="1" ht="15" customHeight="1" x14ac:dyDescent="0.25">
      <c r="A509" s="25">
        <v>407</v>
      </c>
      <c r="B509" s="21">
        <v>189</v>
      </c>
      <c r="C509" s="190" t="s">
        <v>428</v>
      </c>
      <c r="D509" s="201">
        <v>0</v>
      </c>
      <c r="E509" s="57" t="s">
        <v>440</v>
      </c>
      <c r="F509" s="57" t="s">
        <v>5</v>
      </c>
      <c r="G509" s="25" t="s">
        <v>441</v>
      </c>
      <c r="H509" s="104">
        <v>0</v>
      </c>
      <c r="I509" s="25" t="s">
        <v>1720</v>
      </c>
      <c r="J509" s="25"/>
      <c r="K509" s="25"/>
      <c r="L509" s="25"/>
      <c r="M509" s="25"/>
      <c r="N509" s="25"/>
      <c r="O509" s="25"/>
      <c r="P509" s="25"/>
      <c r="Q509" s="25"/>
      <c r="R509" s="25"/>
      <c r="S509" s="25"/>
      <c r="T509" s="25"/>
      <c r="U509" s="25"/>
      <c r="V509" s="25"/>
      <c r="W509" s="25"/>
      <c r="X509" s="25"/>
      <c r="Y509" s="25"/>
      <c r="Z509" s="25"/>
      <c r="AA509" s="25"/>
      <c r="AB509" s="25"/>
      <c r="AC509" s="25"/>
      <c r="AD509" s="25"/>
      <c r="AE509" s="22"/>
      <c r="AF509" s="22"/>
      <c r="AG509" s="22"/>
      <c r="AH509" s="22"/>
      <c r="AI509" s="22"/>
      <c r="AJ509" s="23"/>
      <c r="AK509" s="23"/>
      <c r="AL509" s="23"/>
      <c r="AM509" s="23"/>
      <c r="AN509" s="23"/>
      <c r="AO509" s="48"/>
      <c r="AP509" s="27"/>
      <c r="AQ509" s="28">
        <v>1</v>
      </c>
      <c r="AR509" s="28"/>
      <c r="AS509" s="28" t="s">
        <v>751</v>
      </c>
      <c r="AT509" s="25"/>
      <c r="AU509" s="25"/>
      <c r="AV509" s="25"/>
      <c r="AW509" s="25"/>
      <c r="AX509" s="25"/>
      <c r="AY509" s="25"/>
      <c r="AZ509" s="25"/>
      <c r="BA509" s="25"/>
      <c r="BB509" s="25"/>
      <c r="BC509" s="25"/>
      <c r="BD509" s="25"/>
      <c r="BE509" s="25" t="s">
        <v>1721</v>
      </c>
      <c r="BF509" s="25"/>
      <c r="BG509" s="25" t="s">
        <v>2000</v>
      </c>
      <c r="BH509" s="25" t="s">
        <v>2000</v>
      </c>
      <c r="BI509" s="75" t="s">
        <v>2000</v>
      </c>
      <c r="BJ509" s="75" t="s">
        <v>2000</v>
      </c>
      <c r="BK509" s="75" t="s">
        <v>2000</v>
      </c>
      <c r="BL509" s="15"/>
      <c r="BM509" s="15"/>
      <c r="BN509" s="15"/>
      <c r="BO509" s="15"/>
      <c r="BP509" s="15"/>
      <c r="BQ509" s="15"/>
      <c r="BR509" s="15"/>
    </row>
    <row r="510" spans="1:70" s="29" customFormat="1" ht="15" customHeight="1" x14ac:dyDescent="0.25">
      <c r="A510" s="25">
        <v>429</v>
      </c>
      <c r="B510" s="21">
        <v>190</v>
      </c>
      <c r="C510" s="190" t="s">
        <v>35</v>
      </c>
      <c r="D510" s="200">
        <v>1</v>
      </c>
      <c r="E510" s="57" t="s">
        <v>36</v>
      </c>
      <c r="F510" s="57" t="s">
        <v>5</v>
      </c>
      <c r="G510" s="25" t="s">
        <v>1148</v>
      </c>
      <c r="H510" s="104">
        <v>1</v>
      </c>
      <c r="I510" s="25">
        <v>1</v>
      </c>
      <c r="J510" s="25" t="s">
        <v>1149</v>
      </c>
      <c r="K510" s="25">
        <v>4</v>
      </c>
      <c r="L510" s="25">
        <v>1</v>
      </c>
      <c r="M510" s="25">
        <v>24</v>
      </c>
      <c r="N510" s="25">
        <v>24</v>
      </c>
      <c r="O510" s="25" t="s">
        <v>37</v>
      </c>
      <c r="P510" s="25" t="s">
        <v>1150</v>
      </c>
      <c r="Q510" s="25" t="s">
        <v>20</v>
      </c>
      <c r="R510" s="25" t="s">
        <v>751</v>
      </c>
      <c r="S510" s="25">
        <v>7</v>
      </c>
      <c r="T510" s="25" t="s">
        <v>1806</v>
      </c>
      <c r="U510" s="25" t="s">
        <v>10</v>
      </c>
      <c r="V510" s="25">
        <v>8</v>
      </c>
      <c r="W510" s="25"/>
      <c r="X510" s="25">
        <v>1</v>
      </c>
      <c r="Y510" s="62"/>
      <c r="Z510" s="25"/>
      <c r="AA510" s="62">
        <v>31.1</v>
      </c>
      <c r="AB510" s="25"/>
      <c r="AC510" s="25"/>
      <c r="AD510" s="25" t="s">
        <v>51</v>
      </c>
      <c r="AE510" s="22"/>
      <c r="AF510" s="22"/>
      <c r="AG510" s="22">
        <f t="shared" ref="AG510:AG531" si="30">(AA510*(106.875/AO510))/$AQ510</f>
        <v>36.508695652173913</v>
      </c>
      <c r="AH510" s="22"/>
      <c r="AI510" s="22"/>
      <c r="AJ510" s="35"/>
      <c r="AK510" s="35"/>
      <c r="AL510" s="35">
        <f>AG510/1.99</f>
        <v>18.346078217172821</v>
      </c>
      <c r="AM510" s="35"/>
      <c r="AN510" s="35"/>
      <c r="AO510" s="24">
        <v>91.041666666666671</v>
      </c>
      <c r="AP510" s="27"/>
      <c r="AQ510" s="28">
        <v>1</v>
      </c>
      <c r="AR510" s="28">
        <v>3</v>
      </c>
      <c r="AS510" s="28" t="s">
        <v>751</v>
      </c>
      <c r="AT510" s="25">
        <v>10</v>
      </c>
      <c r="AU510" s="25" t="s">
        <v>21</v>
      </c>
      <c r="AV510" s="25" t="s">
        <v>53</v>
      </c>
      <c r="AW510" s="25">
        <v>2004</v>
      </c>
      <c r="AX510" s="25" t="s">
        <v>3</v>
      </c>
      <c r="AY510" s="25" t="s">
        <v>52</v>
      </c>
      <c r="AZ510" s="25" t="s">
        <v>3</v>
      </c>
      <c r="BA510" s="25"/>
      <c r="BB510" s="25" t="s">
        <v>3</v>
      </c>
      <c r="BC510" s="25" t="s">
        <v>3</v>
      </c>
      <c r="BD510" s="25" t="s">
        <v>3</v>
      </c>
      <c r="BE510" s="25" t="s">
        <v>1809</v>
      </c>
      <c r="BF510" s="25">
        <v>2</v>
      </c>
      <c r="BG510" s="25" t="s">
        <v>2000</v>
      </c>
      <c r="BH510" s="25" t="s">
        <v>2000</v>
      </c>
      <c r="BI510" s="74">
        <v>2</v>
      </c>
      <c r="BJ510" s="75" t="s">
        <v>2000</v>
      </c>
      <c r="BK510" s="75" t="s">
        <v>4042</v>
      </c>
      <c r="BL510" s="15"/>
      <c r="BM510" s="15"/>
      <c r="BN510" s="15"/>
      <c r="BO510" s="15"/>
      <c r="BP510" s="15"/>
      <c r="BQ510" s="15"/>
      <c r="BR510" s="15"/>
    </row>
    <row r="511" spans="1:70" s="29" customFormat="1" ht="15" customHeight="1" x14ac:dyDescent="0.25">
      <c r="A511" s="25">
        <v>408</v>
      </c>
      <c r="B511" s="26"/>
      <c r="C511" s="190" t="s">
        <v>35</v>
      </c>
      <c r="D511" s="201">
        <v>1</v>
      </c>
      <c r="E511" s="57" t="s">
        <v>36</v>
      </c>
      <c r="F511" s="57" t="s">
        <v>5</v>
      </c>
      <c r="G511" s="25" t="s">
        <v>1148</v>
      </c>
      <c r="H511" s="104">
        <v>1</v>
      </c>
      <c r="I511" s="25">
        <v>1</v>
      </c>
      <c r="J511" s="25" t="s">
        <v>1149</v>
      </c>
      <c r="K511" s="25">
        <v>4</v>
      </c>
      <c r="L511" s="25">
        <v>1</v>
      </c>
      <c r="M511" s="25">
        <v>24</v>
      </c>
      <c r="N511" s="25">
        <v>24</v>
      </c>
      <c r="O511" s="25" t="s">
        <v>37</v>
      </c>
      <c r="P511" s="25" t="s">
        <v>1150</v>
      </c>
      <c r="Q511" s="25" t="s">
        <v>20</v>
      </c>
      <c r="R511" s="44" t="s">
        <v>1942</v>
      </c>
      <c r="S511" s="25">
        <v>6</v>
      </c>
      <c r="T511" s="25" t="s">
        <v>1807</v>
      </c>
      <c r="U511" s="25" t="s">
        <v>2</v>
      </c>
      <c r="V511" s="25">
        <v>54</v>
      </c>
      <c r="W511" s="25" t="s">
        <v>1780</v>
      </c>
      <c r="X511" s="25">
        <v>2</v>
      </c>
      <c r="Y511" s="62"/>
      <c r="Z511" s="25"/>
      <c r="AA511" s="62">
        <v>25.2</v>
      </c>
      <c r="AB511" s="25"/>
      <c r="AC511" s="25"/>
      <c r="AD511" s="25" t="s">
        <v>1793</v>
      </c>
      <c r="AE511" s="22"/>
      <c r="AF511" s="22"/>
      <c r="AG511" s="22">
        <f t="shared" si="30"/>
        <v>29.582608695652169</v>
      </c>
      <c r="AH511" s="22"/>
      <c r="AI511" s="22"/>
      <c r="AJ511" s="35"/>
      <c r="AK511" s="35"/>
      <c r="AL511" s="35">
        <f t="shared" ref="AL511:AL531" si="31">AG511/$AS511</f>
        <v>295826.08695652167</v>
      </c>
      <c r="AM511" s="35"/>
      <c r="AN511" s="35"/>
      <c r="AO511" s="24">
        <v>91.041666666666671</v>
      </c>
      <c r="AP511" s="27"/>
      <c r="AQ511" s="28">
        <v>1</v>
      </c>
      <c r="AR511" s="27">
        <v>2</v>
      </c>
      <c r="AS511" s="28">
        <v>1E-4</v>
      </c>
      <c r="AT511" s="25">
        <v>3</v>
      </c>
      <c r="AU511" s="25" t="s">
        <v>39</v>
      </c>
      <c r="AV511" s="25" t="s">
        <v>1781</v>
      </c>
      <c r="AW511" s="25">
        <v>2004</v>
      </c>
      <c r="AX511" s="25" t="s">
        <v>3</v>
      </c>
      <c r="AY511" s="25" t="s">
        <v>1781</v>
      </c>
      <c r="AZ511" s="25" t="s">
        <v>3</v>
      </c>
      <c r="BA511" s="25"/>
      <c r="BB511" s="25" t="s">
        <v>3</v>
      </c>
      <c r="BC511" s="25" t="s">
        <v>3</v>
      </c>
      <c r="BD511" s="25" t="s">
        <v>3</v>
      </c>
      <c r="BE511" s="25" t="s">
        <v>1809</v>
      </c>
      <c r="BF511" s="25">
        <v>2</v>
      </c>
      <c r="BG511" s="25" t="s">
        <v>2000</v>
      </c>
      <c r="BH511" s="25" t="s">
        <v>2000</v>
      </c>
      <c r="BI511" s="174">
        <v>1</v>
      </c>
      <c r="BJ511" s="75" t="s">
        <v>4040</v>
      </c>
      <c r="BK511" s="75" t="s">
        <v>4041</v>
      </c>
      <c r="BL511" s="15"/>
      <c r="BM511" s="15"/>
      <c r="BN511" s="15"/>
      <c r="BO511" s="15"/>
      <c r="BP511" s="15"/>
      <c r="BQ511" s="15"/>
      <c r="BR511" s="15"/>
    </row>
    <row r="512" spans="1:70" s="29" customFormat="1" ht="15" customHeight="1" x14ac:dyDescent="0.25">
      <c r="A512" s="25">
        <v>410</v>
      </c>
      <c r="B512" s="26"/>
      <c r="C512" s="190" t="s">
        <v>35</v>
      </c>
      <c r="D512" s="201">
        <v>1</v>
      </c>
      <c r="E512" s="57" t="s">
        <v>36</v>
      </c>
      <c r="F512" s="57" t="s">
        <v>5</v>
      </c>
      <c r="G512" s="25" t="s">
        <v>1148</v>
      </c>
      <c r="H512" s="104">
        <v>1</v>
      </c>
      <c r="I512" s="25">
        <v>1</v>
      </c>
      <c r="J512" s="25" t="s">
        <v>1149</v>
      </c>
      <c r="K512" s="25">
        <v>4</v>
      </c>
      <c r="L512" s="25">
        <v>1</v>
      </c>
      <c r="M512" s="25">
        <v>24</v>
      </c>
      <c r="N512" s="25">
        <v>24</v>
      </c>
      <c r="O512" s="25" t="s">
        <v>37</v>
      </c>
      <c r="P512" s="25" t="s">
        <v>1150</v>
      </c>
      <c r="Q512" s="25" t="s">
        <v>20</v>
      </c>
      <c r="R512" s="44" t="s">
        <v>1942</v>
      </c>
      <c r="S512" s="25">
        <v>6</v>
      </c>
      <c r="T512" s="25" t="s">
        <v>1804</v>
      </c>
      <c r="U512" s="25" t="s">
        <v>2</v>
      </c>
      <c r="V512" s="25">
        <v>54</v>
      </c>
      <c r="W512" s="25" t="s">
        <v>1805</v>
      </c>
      <c r="X512" s="25">
        <v>2</v>
      </c>
      <c r="Y512" s="62"/>
      <c r="Z512" s="25"/>
      <c r="AA512" s="62">
        <v>1.17</v>
      </c>
      <c r="AB512" s="25"/>
      <c r="AC512" s="25"/>
      <c r="AD512" s="25" t="s">
        <v>50</v>
      </c>
      <c r="AE512" s="22"/>
      <c r="AF512" s="22"/>
      <c r="AG512" s="22">
        <f t="shared" si="30"/>
        <v>1.373478260869565</v>
      </c>
      <c r="AH512" s="22"/>
      <c r="AI512" s="22"/>
      <c r="AJ512" s="35"/>
      <c r="AK512" s="35"/>
      <c r="AL512" s="35">
        <f t="shared" si="31"/>
        <v>13734.78260869565</v>
      </c>
      <c r="AM512" s="35"/>
      <c r="AN512" s="35"/>
      <c r="AO512" s="24">
        <v>91.041666666666671</v>
      </c>
      <c r="AP512" s="27"/>
      <c r="AQ512" s="28">
        <v>1</v>
      </c>
      <c r="AR512" s="27">
        <v>2</v>
      </c>
      <c r="AS512" s="28">
        <v>1E-4</v>
      </c>
      <c r="AT512" s="25">
        <v>3</v>
      </c>
      <c r="AU512" s="25" t="s">
        <v>39</v>
      </c>
      <c r="AV512" s="25"/>
      <c r="AW512" s="25">
        <v>2004</v>
      </c>
      <c r="AX512" s="25" t="s">
        <v>3</v>
      </c>
      <c r="AY512" s="25" t="s">
        <v>40</v>
      </c>
      <c r="AZ512" s="25" t="s">
        <v>3</v>
      </c>
      <c r="BA512" s="25"/>
      <c r="BB512" s="25" t="s">
        <v>3</v>
      </c>
      <c r="BC512" s="25" t="s">
        <v>3</v>
      </c>
      <c r="BD512" s="25" t="s">
        <v>3</v>
      </c>
      <c r="BE512" s="25" t="s">
        <v>1809</v>
      </c>
      <c r="BF512" s="25">
        <v>2</v>
      </c>
      <c r="BG512" s="25" t="s">
        <v>2000</v>
      </c>
      <c r="BH512" s="25" t="s">
        <v>2000</v>
      </c>
      <c r="BI512" s="174">
        <v>1</v>
      </c>
      <c r="BJ512" s="75" t="s">
        <v>4040</v>
      </c>
      <c r="BK512" s="75" t="s">
        <v>4041</v>
      </c>
      <c r="BL512" s="15"/>
      <c r="BM512" s="15"/>
      <c r="BN512" s="15"/>
      <c r="BO512" s="15"/>
      <c r="BP512" s="15"/>
      <c r="BQ512" s="15"/>
      <c r="BR512" s="15"/>
    </row>
    <row r="513" spans="1:70" s="29" customFormat="1" ht="15" customHeight="1" x14ac:dyDescent="0.25">
      <c r="A513" s="25">
        <v>416</v>
      </c>
      <c r="B513" s="26"/>
      <c r="C513" s="190" t="s">
        <v>35</v>
      </c>
      <c r="D513" s="201">
        <v>1</v>
      </c>
      <c r="E513" s="57" t="s">
        <v>36</v>
      </c>
      <c r="F513" s="57" t="s">
        <v>5</v>
      </c>
      <c r="G513" s="25" t="s">
        <v>1148</v>
      </c>
      <c r="H513" s="104">
        <v>1</v>
      </c>
      <c r="I513" s="25">
        <v>1</v>
      </c>
      <c r="J513" s="25" t="s">
        <v>1149</v>
      </c>
      <c r="K513" s="25">
        <v>4</v>
      </c>
      <c r="L513" s="25">
        <v>1</v>
      </c>
      <c r="M513" s="25">
        <v>24</v>
      </c>
      <c r="N513" s="25">
        <v>24</v>
      </c>
      <c r="O513" s="25" t="s">
        <v>37</v>
      </c>
      <c r="P513" s="25" t="s">
        <v>1150</v>
      </c>
      <c r="Q513" s="25" t="s">
        <v>20</v>
      </c>
      <c r="R513" s="44" t="s">
        <v>1942</v>
      </c>
      <c r="S513" s="25">
        <v>6</v>
      </c>
      <c r="T513" s="25" t="s">
        <v>1796</v>
      </c>
      <c r="U513" s="25" t="s">
        <v>2</v>
      </c>
      <c r="V513" s="25">
        <v>54</v>
      </c>
      <c r="W513" s="25" t="s">
        <v>1779</v>
      </c>
      <c r="X513" s="25">
        <v>2</v>
      </c>
      <c r="Y513" s="62"/>
      <c r="Z513" s="25"/>
      <c r="AA513" s="62">
        <v>4.41</v>
      </c>
      <c r="AB513" s="25"/>
      <c r="AC513" s="25"/>
      <c r="AD513" s="25" t="s">
        <v>43</v>
      </c>
      <c r="AE513" s="22"/>
      <c r="AF513" s="22"/>
      <c r="AG513" s="22">
        <f t="shared" si="30"/>
        <v>5.1769565217391298</v>
      </c>
      <c r="AH513" s="22"/>
      <c r="AI513" s="22"/>
      <c r="AJ513" s="35"/>
      <c r="AK513" s="35"/>
      <c r="AL513" s="35">
        <f t="shared" si="31"/>
        <v>51769.565217391297</v>
      </c>
      <c r="AM513" s="35"/>
      <c r="AN513" s="35"/>
      <c r="AO513" s="24">
        <v>91.041666666666671</v>
      </c>
      <c r="AP513" s="27"/>
      <c r="AQ513" s="28">
        <v>1</v>
      </c>
      <c r="AR513" s="27">
        <v>2</v>
      </c>
      <c r="AS513" s="28">
        <v>1E-4</v>
      </c>
      <c r="AT513" s="25">
        <v>3</v>
      </c>
      <c r="AU513" s="25" t="s">
        <v>39</v>
      </c>
      <c r="AV513" s="25"/>
      <c r="AW513" s="25">
        <v>2004</v>
      </c>
      <c r="AX513" s="25" t="s">
        <v>3</v>
      </c>
      <c r="AY513" s="25" t="s">
        <v>40</v>
      </c>
      <c r="AZ513" s="25" t="s">
        <v>3</v>
      </c>
      <c r="BA513" s="25"/>
      <c r="BB513" s="25" t="s">
        <v>3</v>
      </c>
      <c r="BC513" s="25" t="s">
        <v>3</v>
      </c>
      <c r="BD513" s="25" t="s">
        <v>3</v>
      </c>
      <c r="BE513" s="25" t="s">
        <v>1809</v>
      </c>
      <c r="BF513" s="25">
        <v>2</v>
      </c>
      <c r="BG513" s="25" t="s">
        <v>2000</v>
      </c>
      <c r="BH513" s="25" t="s">
        <v>2000</v>
      </c>
      <c r="BI513" s="174">
        <v>1</v>
      </c>
      <c r="BJ513" s="75" t="s">
        <v>4040</v>
      </c>
      <c r="BK513" s="75" t="s">
        <v>4041</v>
      </c>
      <c r="BL513" s="15"/>
      <c r="BM513" s="15"/>
      <c r="BN513" s="15"/>
      <c r="BO513" s="15"/>
      <c r="BP513" s="15"/>
      <c r="BQ513" s="15"/>
      <c r="BR513" s="15"/>
    </row>
    <row r="514" spans="1:70" s="29" customFormat="1" ht="15" customHeight="1" x14ac:dyDescent="0.25">
      <c r="A514" s="25">
        <v>420</v>
      </c>
      <c r="B514" s="26"/>
      <c r="C514" s="190" t="s">
        <v>35</v>
      </c>
      <c r="D514" s="201">
        <v>2</v>
      </c>
      <c r="E514" s="57" t="s">
        <v>36</v>
      </c>
      <c r="F514" s="57" t="s">
        <v>5</v>
      </c>
      <c r="G514" s="25" t="s">
        <v>1148</v>
      </c>
      <c r="H514" s="104">
        <v>1</v>
      </c>
      <c r="I514" s="25">
        <v>1</v>
      </c>
      <c r="J514" s="25" t="s">
        <v>1149</v>
      </c>
      <c r="K514" s="25">
        <v>4</v>
      </c>
      <c r="L514" s="25">
        <v>1</v>
      </c>
      <c r="M514" s="25">
        <v>24</v>
      </c>
      <c r="N514" s="25">
        <v>24</v>
      </c>
      <c r="O514" s="25" t="s">
        <v>37</v>
      </c>
      <c r="P514" s="25" t="s">
        <v>1150</v>
      </c>
      <c r="Q514" s="25" t="s">
        <v>20</v>
      </c>
      <c r="R514" s="44" t="s">
        <v>1942</v>
      </c>
      <c r="S514" s="25">
        <v>6</v>
      </c>
      <c r="T514" s="25" t="s">
        <v>1804</v>
      </c>
      <c r="U514" s="25" t="s">
        <v>2</v>
      </c>
      <c r="V514" s="25">
        <v>54</v>
      </c>
      <c r="W514" s="25" t="s">
        <v>3082</v>
      </c>
      <c r="X514" s="25">
        <v>2</v>
      </c>
      <c r="Y514" s="25"/>
      <c r="Z514" s="25"/>
      <c r="AA514" s="25">
        <v>1</v>
      </c>
      <c r="AB514" s="25"/>
      <c r="AC514" s="25"/>
      <c r="AD514" s="25" t="s">
        <v>1792</v>
      </c>
      <c r="AE514" s="22"/>
      <c r="AF514" s="22"/>
      <c r="AG514" s="22">
        <f t="shared" si="30"/>
        <v>1.1739130434782608</v>
      </c>
      <c r="AH514" s="22"/>
      <c r="AI514" s="22"/>
      <c r="AJ514" s="35"/>
      <c r="AK514" s="35"/>
      <c r="AL514" s="35">
        <f t="shared" si="31"/>
        <v>11739.130434782606</v>
      </c>
      <c r="AM514" s="35"/>
      <c r="AN514" s="35"/>
      <c r="AO514" s="24">
        <v>91.041666666666671</v>
      </c>
      <c r="AP514" s="27"/>
      <c r="AQ514" s="28">
        <v>1</v>
      </c>
      <c r="AR514" s="27">
        <v>2</v>
      </c>
      <c r="AS514" s="28">
        <v>1E-4</v>
      </c>
      <c r="AT514" s="25">
        <v>3</v>
      </c>
      <c r="AU514" s="25" t="s">
        <v>39</v>
      </c>
      <c r="AV514" s="25" t="s">
        <v>41</v>
      </c>
      <c r="AW514" s="25">
        <v>2004</v>
      </c>
      <c r="AX514" s="25" t="s">
        <v>3</v>
      </c>
      <c r="AY514" s="25" t="s">
        <v>40</v>
      </c>
      <c r="AZ514" s="25" t="s">
        <v>3</v>
      </c>
      <c r="BA514" s="25" t="s">
        <v>1782</v>
      </c>
      <c r="BB514" s="25" t="s">
        <v>3</v>
      </c>
      <c r="BC514" s="25" t="s">
        <v>3</v>
      </c>
      <c r="BD514" s="25" t="s">
        <v>3</v>
      </c>
      <c r="BE514" s="25" t="s">
        <v>1809</v>
      </c>
      <c r="BF514" s="25">
        <v>2</v>
      </c>
      <c r="BG514" s="25" t="s">
        <v>2000</v>
      </c>
      <c r="BH514" s="25" t="s">
        <v>2000</v>
      </c>
      <c r="BI514" s="75">
        <v>2</v>
      </c>
      <c r="BJ514" s="75" t="s">
        <v>4040</v>
      </c>
      <c r="BK514" s="75" t="s">
        <v>4041</v>
      </c>
      <c r="BL514" s="15"/>
      <c r="BM514" s="15"/>
      <c r="BN514" s="15"/>
      <c r="BO514" s="15"/>
      <c r="BP514" s="15"/>
      <c r="BQ514" s="15"/>
      <c r="BR514" s="15"/>
    </row>
    <row r="515" spans="1:70" s="29" customFormat="1" ht="15" customHeight="1" x14ac:dyDescent="0.25">
      <c r="A515" s="25">
        <v>409</v>
      </c>
      <c r="B515" s="26"/>
      <c r="C515" s="190" t="s">
        <v>35</v>
      </c>
      <c r="D515" s="201">
        <v>1</v>
      </c>
      <c r="E515" s="57" t="s">
        <v>36</v>
      </c>
      <c r="F515" s="57" t="s">
        <v>5</v>
      </c>
      <c r="G515" s="25" t="s">
        <v>1148</v>
      </c>
      <c r="H515" s="104">
        <v>1</v>
      </c>
      <c r="I515" s="25">
        <v>1</v>
      </c>
      <c r="J515" s="25" t="s">
        <v>1149</v>
      </c>
      <c r="K515" s="25">
        <v>4</v>
      </c>
      <c r="L515" s="25">
        <v>1</v>
      </c>
      <c r="M515" s="25">
        <v>24</v>
      </c>
      <c r="N515" s="25">
        <v>24</v>
      </c>
      <c r="O515" s="25" t="s">
        <v>37</v>
      </c>
      <c r="P515" s="25" t="s">
        <v>1150</v>
      </c>
      <c r="Q515" s="25" t="s">
        <v>20</v>
      </c>
      <c r="R515" s="44" t="s">
        <v>1942</v>
      </c>
      <c r="S515" s="25">
        <v>6</v>
      </c>
      <c r="T515" s="25" t="s">
        <v>1800</v>
      </c>
      <c r="U515" s="25" t="s">
        <v>2</v>
      </c>
      <c r="V515" s="25">
        <v>53</v>
      </c>
      <c r="W515" s="25" t="s">
        <v>4208</v>
      </c>
      <c r="X515" s="25">
        <v>2</v>
      </c>
      <c r="Y515" s="62"/>
      <c r="Z515" s="25"/>
      <c r="AA515" s="62">
        <v>2.89</v>
      </c>
      <c r="AB515" s="25"/>
      <c r="AC515" s="25"/>
      <c r="AD515" s="25" t="s">
        <v>47</v>
      </c>
      <c r="AE515" s="22"/>
      <c r="AF515" s="22"/>
      <c r="AG515" s="22">
        <f t="shared" si="30"/>
        <v>3.3926086956521737</v>
      </c>
      <c r="AH515" s="22"/>
      <c r="AI515" s="22"/>
      <c r="AJ515" s="35"/>
      <c r="AK515" s="35"/>
      <c r="AL515" s="35">
        <f t="shared" si="31"/>
        <v>33926.086956521736</v>
      </c>
      <c r="AM515" s="35"/>
      <c r="AN515" s="35"/>
      <c r="AO515" s="24">
        <v>91.041666666666671</v>
      </c>
      <c r="AP515" s="27"/>
      <c r="AQ515" s="28">
        <v>1</v>
      </c>
      <c r="AR515" s="27">
        <v>2</v>
      </c>
      <c r="AS515" s="28">
        <v>1E-4</v>
      </c>
      <c r="AT515" s="25">
        <v>3</v>
      </c>
      <c r="AU515" s="25" t="s">
        <v>39</v>
      </c>
      <c r="AV515" s="25"/>
      <c r="AW515" s="25">
        <v>2004</v>
      </c>
      <c r="AX515" s="25" t="s">
        <v>3</v>
      </c>
      <c r="AY515" s="25" t="s">
        <v>40</v>
      </c>
      <c r="AZ515" s="25" t="s">
        <v>3</v>
      </c>
      <c r="BA515" s="25"/>
      <c r="BB515" s="25" t="s">
        <v>3</v>
      </c>
      <c r="BC515" s="25" t="s">
        <v>3</v>
      </c>
      <c r="BD515" s="25" t="s">
        <v>3</v>
      </c>
      <c r="BE515" s="25" t="s">
        <v>1809</v>
      </c>
      <c r="BF515" s="25">
        <v>2</v>
      </c>
      <c r="BG515" s="25" t="s">
        <v>2000</v>
      </c>
      <c r="BH515" s="25" t="s">
        <v>2000</v>
      </c>
      <c r="BI515" s="174">
        <v>1</v>
      </c>
      <c r="BJ515" s="75" t="s">
        <v>2000</v>
      </c>
      <c r="BK515" s="75" t="s">
        <v>4041</v>
      </c>
      <c r="BL515" s="15"/>
      <c r="BM515" s="15"/>
      <c r="BN515" s="15"/>
      <c r="BO515" s="15"/>
      <c r="BP515" s="15"/>
      <c r="BQ515" s="15"/>
      <c r="BR515" s="15"/>
    </row>
    <row r="516" spans="1:70" s="29" customFormat="1" ht="15" customHeight="1" x14ac:dyDescent="0.25">
      <c r="A516" s="25">
        <v>411</v>
      </c>
      <c r="B516" s="26"/>
      <c r="C516" s="190" t="s">
        <v>35</v>
      </c>
      <c r="D516" s="201">
        <v>1</v>
      </c>
      <c r="E516" s="57" t="s">
        <v>36</v>
      </c>
      <c r="F516" s="57" t="s">
        <v>5</v>
      </c>
      <c r="G516" s="25" t="s">
        <v>1148</v>
      </c>
      <c r="H516" s="104">
        <v>1</v>
      </c>
      <c r="I516" s="25">
        <v>1</v>
      </c>
      <c r="J516" s="25" t="s">
        <v>1149</v>
      </c>
      <c r="K516" s="25">
        <v>4</v>
      </c>
      <c r="L516" s="25">
        <v>1</v>
      </c>
      <c r="M516" s="25">
        <v>24</v>
      </c>
      <c r="N516" s="25">
        <v>24</v>
      </c>
      <c r="O516" s="25" t="s">
        <v>37</v>
      </c>
      <c r="P516" s="25" t="s">
        <v>1150</v>
      </c>
      <c r="Q516" s="25" t="s">
        <v>20</v>
      </c>
      <c r="R516" s="44" t="s">
        <v>1942</v>
      </c>
      <c r="S516" s="25">
        <v>6</v>
      </c>
      <c r="T516" s="25" t="s">
        <v>1803</v>
      </c>
      <c r="U516" s="25" t="s">
        <v>2</v>
      </c>
      <c r="V516" s="25">
        <v>53</v>
      </c>
      <c r="W516" s="25" t="s">
        <v>4209</v>
      </c>
      <c r="X516" s="25">
        <v>2</v>
      </c>
      <c r="Y516" s="62"/>
      <c r="Z516" s="25"/>
      <c r="AA516" s="62">
        <v>9.1199999999999992</v>
      </c>
      <c r="AB516" s="25"/>
      <c r="AC516" s="25"/>
      <c r="AD516" s="25" t="s">
        <v>49</v>
      </c>
      <c r="AE516" s="22"/>
      <c r="AF516" s="22"/>
      <c r="AG516" s="22">
        <f t="shared" si="30"/>
        <v>10.706086956521737</v>
      </c>
      <c r="AH516" s="22"/>
      <c r="AI516" s="22"/>
      <c r="AJ516" s="35"/>
      <c r="AK516" s="35"/>
      <c r="AL516" s="35">
        <f t="shared" si="31"/>
        <v>107060.86956521736</v>
      </c>
      <c r="AM516" s="35"/>
      <c r="AN516" s="35"/>
      <c r="AO516" s="24">
        <v>91.041666666666671</v>
      </c>
      <c r="AP516" s="27"/>
      <c r="AQ516" s="28">
        <v>1</v>
      </c>
      <c r="AR516" s="27">
        <v>2</v>
      </c>
      <c r="AS516" s="28">
        <v>1E-4</v>
      </c>
      <c r="AT516" s="25">
        <v>3</v>
      </c>
      <c r="AU516" s="25" t="s">
        <v>39</v>
      </c>
      <c r="AV516" s="25"/>
      <c r="AW516" s="25">
        <v>2004</v>
      </c>
      <c r="AX516" s="25" t="s">
        <v>3</v>
      </c>
      <c r="AY516" s="25" t="s">
        <v>40</v>
      </c>
      <c r="AZ516" s="25" t="s">
        <v>3</v>
      </c>
      <c r="BA516" s="25"/>
      <c r="BB516" s="25" t="s">
        <v>3</v>
      </c>
      <c r="BC516" s="25" t="s">
        <v>3</v>
      </c>
      <c r="BD516" s="25" t="s">
        <v>3</v>
      </c>
      <c r="BE516" s="25" t="s">
        <v>1809</v>
      </c>
      <c r="BF516" s="25">
        <v>2</v>
      </c>
      <c r="BG516" s="25" t="s">
        <v>2000</v>
      </c>
      <c r="BH516" s="25" t="s">
        <v>2000</v>
      </c>
      <c r="BI516" s="174">
        <v>1</v>
      </c>
      <c r="BJ516" s="75" t="s">
        <v>2000</v>
      </c>
      <c r="BK516" s="75" t="s">
        <v>4041</v>
      </c>
      <c r="BL516" s="15"/>
      <c r="BM516" s="15"/>
      <c r="BN516" s="15"/>
      <c r="BO516" s="15"/>
      <c r="BP516" s="15"/>
      <c r="BQ516" s="15"/>
      <c r="BR516" s="15"/>
    </row>
    <row r="517" spans="1:70" s="29" customFormat="1" ht="15" customHeight="1" x14ac:dyDescent="0.25">
      <c r="A517" s="25">
        <v>412</v>
      </c>
      <c r="B517" s="26"/>
      <c r="C517" s="190" t="s">
        <v>35</v>
      </c>
      <c r="D517" s="201">
        <v>1</v>
      </c>
      <c r="E517" s="57" t="s">
        <v>36</v>
      </c>
      <c r="F517" s="57" t="s">
        <v>5</v>
      </c>
      <c r="G517" s="25" t="s">
        <v>1148</v>
      </c>
      <c r="H517" s="104">
        <v>1</v>
      </c>
      <c r="I517" s="25">
        <v>1</v>
      </c>
      <c r="J517" s="25" t="s">
        <v>1149</v>
      </c>
      <c r="K517" s="25">
        <v>4</v>
      </c>
      <c r="L517" s="25">
        <v>1</v>
      </c>
      <c r="M517" s="25">
        <v>24</v>
      </c>
      <c r="N517" s="25">
        <v>24</v>
      </c>
      <c r="O517" s="25" t="s">
        <v>37</v>
      </c>
      <c r="P517" s="25" t="s">
        <v>1150</v>
      </c>
      <c r="Q517" s="25" t="s">
        <v>20</v>
      </c>
      <c r="R517" s="44" t="s">
        <v>1942</v>
      </c>
      <c r="S517" s="25">
        <v>6</v>
      </c>
      <c r="T517" s="25" t="s">
        <v>1794</v>
      </c>
      <c r="U517" s="25" t="s">
        <v>2</v>
      </c>
      <c r="V517" s="25">
        <v>52</v>
      </c>
      <c r="W517" s="25" t="s">
        <v>4210</v>
      </c>
      <c r="X517" s="25">
        <v>2</v>
      </c>
      <c r="Y517" s="62"/>
      <c r="Z517" s="25"/>
      <c r="AA517" s="62">
        <v>0.18</v>
      </c>
      <c r="AB517" s="25"/>
      <c r="AC517" s="25"/>
      <c r="AD517" s="25" t="s">
        <v>38</v>
      </c>
      <c r="AE517" s="22"/>
      <c r="AF517" s="22"/>
      <c r="AG517" s="22">
        <f t="shared" si="30"/>
        <v>0.21130434782608692</v>
      </c>
      <c r="AH517" s="22"/>
      <c r="AI517" s="22"/>
      <c r="AJ517" s="35"/>
      <c r="AK517" s="35"/>
      <c r="AL517" s="35">
        <f t="shared" si="31"/>
        <v>2113.0434782608691</v>
      </c>
      <c r="AM517" s="35"/>
      <c r="AN517" s="35"/>
      <c r="AO517" s="24">
        <v>91.041666666666671</v>
      </c>
      <c r="AP517" s="27"/>
      <c r="AQ517" s="28">
        <v>1</v>
      </c>
      <c r="AR517" s="27">
        <v>2</v>
      </c>
      <c r="AS517" s="28">
        <v>1E-4</v>
      </c>
      <c r="AT517" s="25">
        <v>3</v>
      </c>
      <c r="AU517" s="25" t="s">
        <v>39</v>
      </c>
      <c r="AV517" s="25"/>
      <c r="AW517" s="25">
        <v>2004</v>
      </c>
      <c r="AX517" s="25" t="s">
        <v>3</v>
      </c>
      <c r="AY517" s="25" t="s">
        <v>40</v>
      </c>
      <c r="AZ517" s="25" t="s">
        <v>3</v>
      </c>
      <c r="BA517" s="25"/>
      <c r="BB517" s="25" t="s">
        <v>3</v>
      </c>
      <c r="BC517" s="25" t="s">
        <v>3</v>
      </c>
      <c r="BD517" s="25" t="s">
        <v>3</v>
      </c>
      <c r="BE517" s="25" t="s">
        <v>1809</v>
      </c>
      <c r="BF517" s="25">
        <v>2</v>
      </c>
      <c r="BG517" s="25" t="s">
        <v>2000</v>
      </c>
      <c r="BH517" s="25" t="s">
        <v>2000</v>
      </c>
      <c r="BI517" s="174">
        <v>1</v>
      </c>
      <c r="BJ517" s="75" t="s">
        <v>2000</v>
      </c>
      <c r="BK517" s="75" t="s">
        <v>4041</v>
      </c>
      <c r="BL517" s="15"/>
      <c r="BM517" s="15"/>
      <c r="BN517" s="15"/>
      <c r="BO517" s="15"/>
      <c r="BP517" s="15"/>
      <c r="BQ517" s="15"/>
      <c r="BR517" s="15"/>
    </row>
    <row r="518" spans="1:70" s="29" customFormat="1" ht="15" customHeight="1" x14ac:dyDescent="0.25">
      <c r="A518" s="25">
        <v>413</v>
      </c>
      <c r="B518" s="26"/>
      <c r="C518" s="190" t="s">
        <v>35</v>
      </c>
      <c r="D518" s="201">
        <v>1</v>
      </c>
      <c r="E518" s="57" t="s">
        <v>36</v>
      </c>
      <c r="F518" s="57" t="s">
        <v>5</v>
      </c>
      <c r="G518" s="25" t="s">
        <v>1148</v>
      </c>
      <c r="H518" s="104">
        <v>1</v>
      </c>
      <c r="I518" s="25">
        <v>1</v>
      </c>
      <c r="J518" s="25" t="s">
        <v>1149</v>
      </c>
      <c r="K518" s="25">
        <v>4</v>
      </c>
      <c r="L518" s="25">
        <v>1</v>
      </c>
      <c r="M518" s="25">
        <v>24</v>
      </c>
      <c r="N518" s="25">
        <v>24</v>
      </c>
      <c r="O518" s="25" t="s">
        <v>37</v>
      </c>
      <c r="P518" s="25" t="s">
        <v>1150</v>
      </c>
      <c r="Q518" s="25" t="s">
        <v>20</v>
      </c>
      <c r="R518" s="44" t="s">
        <v>1942</v>
      </c>
      <c r="S518" s="25">
        <v>6</v>
      </c>
      <c r="T518" s="25" t="s">
        <v>1797</v>
      </c>
      <c r="U518" s="25" t="s">
        <v>2</v>
      </c>
      <c r="V518" s="25">
        <v>51</v>
      </c>
      <c r="W518" s="25" t="s">
        <v>4211</v>
      </c>
      <c r="X518" s="25">
        <v>2</v>
      </c>
      <c r="Y518" s="62"/>
      <c r="Z518" s="25"/>
      <c r="AA518" s="62">
        <v>0.37</v>
      </c>
      <c r="AB518" s="25"/>
      <c r="AC518" s="25"/>
      <c r="AD518" s="25" t="s">
        <v>44</v>
      </c>
      <c r="AE518" s="22"/>
      <c r="AF518" s="22"/>
      <c r="AG518" s="22">
        <f t="shared" si="30"/>
        <v>0.43434782608695649</v>
      </c>
      <c r="AH518" s="22"/>
      <c r="AI518" s="22"/>
      <c r="AJ518" s="35"/>
      <c r="AK518" s="35"/>
      <c r="AL518" s="35">
        <f t="shared" si="31"/>
        <v>4343.478260869565</v>
      </c>
      <c r="AM518" s="35"/>
      <c r="AN518" s="35"/>
      <c r="AO518" s="24">
        <v>91.041666666666671</v>
      </c>
      <c r="AP518" s="27"/>
      <c r="AQ518" s="28">
        <v>1</v>
      </c>
      <c r="AR518" s="27">
        <v>2</v>
      </c>
      <c r="AS518" s="28">
        <v>1E-4</v>
      </c>
      <c r="AT518" s="25">
        <v>3</v>
      </c>
      <c r="AU518" s="25" t="s">
        <v>39</v>
      </c>
      <c r="AV518" s="25"/>
      <c r="AW518" s="25">
        <v>2004</v>
      </c>
      <c r="AX518" s="25" t="s">
        <v>3</v>
      </c>
      <c r="AY518" s="25" t="s">
        <v>40</v>
      </c>
      <c r="AZ518" s="25" t="s">
        <v>3</v>
      </c>
      <c r="BA518" s="25"/>
      <c r="BB518" s="25" t="s">
        <v>3</v>
      </c>
      <c r="BC518" s="25" t="s">
        <v>3</v>
      </c>
      <c r="BD518" s="25" t="s">
        <v>3</v>
      </c>
      <c r="BE518" s="25" t="s">
        <v>1809</v>
      </c>
      <c r="BF518" s="25">
        <v>2</v>
      </c>
      <c r="BG518" s="25" t="s">
        <v>2000</v>
      </c>
      <c r="BH518" s="25" t="s">
        <v>2000</v>
      </c>
      <c r="BI518" s="174">
        <v>1</v>
      </c>
      <c r="BJ518" s="75" t="s">
        <v>2000</v>
      </c>
      <c r="BK518" s="75" t="s">
        <v>4041</v>
      </c>
      <c r="BL518" s="15"/>
      <c r="BM518" s="15"/>
      <c r="BN518" s="15"/>
      <c r="BO518" s="15"/>
      <c r="BP518" s="15"/>
      <c r="BQ518" s="15"/>
      <c r="BR518" s="15"/>
    </row>
    <row r="519" spans="1:70" s="29" customFormat="1" ht="15" customHeight="1" x14ac:dyDescent="0.25">
      <c r="A519" s="25">
        <v>414</v>
      </c>
      <c r="B519" s="26"/>
      <c r="C519" s="190" t="s">
        <v>35</v>
      </c>
      <c r="D519" s="201">
        <v>1</v>
      </c>
      <c r="E519" s="57" t="s">
        <v>36</v>
      </c>
      <c r="F519" s="57" t="s">
        <v>5</v>
      </c>
      <c r="G519" s="25" t="s">
        <v>1148</v>
      </c>
      <c r="H519" s="104">
        <v>1</v>
      </c>
      <c r="I519" s="25">
        <v>1</v>
      </c>
      <c r="J519" s="25" t="s">
        <v>1149</v>
      </c>
      <c r="K519" s="25">
        <v>4</v>
      </c>
      <c r="L519" s="25">
        <v>1</v>
      </c>
      <c r="M519" s="25">
        <v>24</v>
      </c>
      <c r="N519" s="25">
        <v>24</v>
      </c>
      <c r="O519" s="25" t="s">
        <v>37</v>
      </c>
      <c r="P519" s="25" t="s">
        <v>1150</v>
      </c>
      <c r="Q519" s="25" t="s">
        <v>20</v>
      </c>
      <c r="R519" s="44" t="s">
        <v>1942</v>
      </c>
      <c r="S519" s="25">
        <v>6</v>
      </c>
      <c r="T519" s="25" t="s">
        <v>1798</v>
      </c>
      <c r="U519" s="25" t="s">
        <v>2</v>
      </c>
      <c r="V519" s="25">
        <v>51</v>
      </c>
      <c r="W519" s="25" t="s">
        <v>4212</v>
      </c>
      <c r="X519" s="25">
        <v>2</v>
      </c>
      <c r="Y519" s="62"/>
      <c r="Z519" s="25"/>
      <c r="AA519" s="62">
        <v>0.83</v>
      </c>
      <c r="AB519" s="25"/>
      <c r="AC519" s="25"/>
      <c r="AD519" s="25" t="s">
        <v>45</v>
      </c>
      <c r="AE519" s="22"/>
      <c r="AF519" s="22"/>
      <c r="AG519" s="22">
        <f t="shared" si="30"/>
        <v>0.97434782608695636</v>
      </c>
      <c r="AH519" s="22"/>
      <c r="AI519" s="22"/>
      <c r="AJ519" s="35"/>
      <c r="AK519" s="35"/>
      <c r="AL519" s="35">
        <f t="shared" si="31"/>
        <v>9743.4782608695623</v>
      </c>
      <c r="AM519" s="35"/>
      <c r="AN519" s="35"/>
      <c r="AO519" s="24">
        <v>91.041666666666671</v>
      </c>
      <c r="AP519" s="27"/>
      <c r="AQ519" s="28">
        <v>1</v>
      </c>
      <c r="AR519" s="27">
        <v>2</v>
      </c>
      <c r="AS519" s="28">
        <v>1E-4</v>
      </c>
      <c r="AT519" s="25">
        <v>3</v>
      </c>
      <c r="AU519" s="25" t="s">
        <v>39</v>
      </c>
      <c r="AV519" s="25"/>
      <c r="AW519" s="25">
        <v>2004</v>
      </c>
      <c r="AX519" s="25" t="s">
        <v>3</v>
      </c>
      <c r="AY519" s="25" t="s">
        <v>40</v>
      </c>
      <c r="AZ519" s="25" t="s">
        <v>3</v>
      </c>
      <c r="BA519" s="25"/>
      <c r="BB519" s="25" t="s">
        <v>3</v>
      </c>
      <c r="BC519" s="25" t="s">
        <v>3</v>
      </c>
      <c r="BD519" s="25" t="s">
        <v>3</v>
      </c>
      <c r="BE519" s="25" t="s">
        <v>1809</v>
      </c>
      <c r="BF519" s="25">
        <v>2</v>
      </c>
      <c r="BG519" s="25" t="s">
        <v>2000</v>
      </c>
      <c r="BH519" s="25" t="s">
        <v>2000</v>
      </c>
      <c r="BI519" s="174">
        <v>1</v>
      </c>
      <c r="BJ519" s="75" t="s">
        <v>2000</v>
      </c>
      <c r="BK519" s="75" t="s">
        <v>4041</v>
      </c>
      <c r="BL519" s="15"/>
      <c r="BM519" s="15"/>
      <c r="BN519" s="15"/>
      <c r="BO519" s="15"/>
      <c r="BP519" s="15"/>
      <c r="BQ519" s="15"/>
      <c r="BR519" s="15"/>
    </row>
    <row r="520" spans="1:70" s="29" customFormat="1" ht="15" customHeight="1" x14ac:dyDescent="0.25">
      <c r="A520" s="25">
        <v>426</v>
      </c>
      <c r="B520" s="26"/>
      <c r="C520" s="190" t="s">
        <v>35</v>
      </c>
      <c r="D520" s="201">
        <v>2</v>
      </c>
      <c r="E520" s="57" t="s">
        <v>36</v>
      </c>
      <c r="F520" s="57" t="s">
        <v>5</v>
      </c>
      <c r="G520" s="25" t="s">
        <v>1148</v>
      </c>
      <c r="H520" s="104">
        <v>1</v>
      </c>
      <c r="I520" s="25">
        <v>1</v>
      </c>
      <c r="J520" s="25" t="s">
        <v>1149</v>
      </c>
      <c r="K520" s="25">
        <v>4</v>
      </c>
      <c r="L520" s="25">
        <v>1</v>
      </c>
      <c r="M520" s="25">
        <v>24</v>
      </c>
      <c r="N520" s="25">
        <v>24</v>
      </c>
      <c r="O520" s="25" t="s">
        <v>37</v>
      </c>
      <c r="P520" s="25" t="s">
        <v>1150</v>
      </c>
      <c r="Q520" s="25" t="s">
        <v>20</v>
      </c>
      <c r="R520" s="44" t="s">
        <v>1942</v>
      </c>
      <c r="S520" s="25">
        <v>6</v>
      </c>
      <c r="T520" s="25" t="s">
        <v>1796</v>
      </c>
      <c r="U520" s="25" t="s">
        <v>2</v>
      </c>
      <c r="V520" s="25">
        <v>54</v>
      </c>
      <c r="W520" s="25" t="s">
        <v>3083</v>
      </c>
      <c r="X520" s="25">
        <v>2</v>
      </c>
      <c r="Y520" s="62"/>
      <c r="Z520" s="25"/>
      <c r="AA520" s="62">
        <v>6.56</v>
      </c>
      <c r="AB520" s="25"/>
      <c r="AC520" s="25"/>
      <c r="AD520" s="25" t="s">
        <v>1785</v>
      </c>
      <c r="AE520" s="22"/>
      <c r="AF520" s="22"/>
      <c r="AG520" s="22">
        <f t="shared" si="30"/>
        <v>7.7008695652173902</v>
      </c>
      <c r="AH520" s="22"/>
      <c r="AI520" s="22"/>
      <c r="AJ520" s="35"/>
      <c r="AK520" s="35"/>
      <c r="AL520" s="35">
        <f t="shared" si="31"/>
        <v>77008.695652173905</v>
      </c>
      <c r="AM520" s="35"/>
      <c r="AN520" s="35"/>
      <c r="AO520" s="24">
        <v>91.041666666666671</v>
      </c>
      <c r="AP520" s="27"/>
      <c r="AQ520" s="28">
        <v>1</v>
      </c>
      <c r="AR520" s="27">
        <v>2</v>
      </c>
      <c r="AS520" s="28">
        <v>1E-4</v>
      </c>
      <c r="AT520" s="25">
        <v>3</v>
      </c>
      <c r="AU520" s="25" t="s">
        <v>39</v>
      </c>
      <c r="AV520" s="25" t="s">
        <v>41</v>
      </c>
      <c r="AW520" s="25">
        <v>2004</v>
      </c>
      <c r="AX520" s="25" t="s">
        <v>3</v>
      </c>
      <c r="AY520" s="25" t="s">
        <v>40</v>
      </c>
      <c r="AZ520" s="25" t="s">
        <v>3</v>
      </c>
      <c r="BA520" s="25" t="s">
        <v>1782</v>
      </c>
      <c r="BB520" s="25" t="s">
        <v>3</v>
      </c>
      <c r="BC520" s="25" t="s">
        <v>3</v>
      </c>
      <c r="BD520" s="25" t="s">
        <v>3</v>
      </c>
      <c r="BE520" s="25" t="s">
        <v>1809</v>
      </c>
      <c r="BF520" s="25">
        <v>2</v>
      </c>
      <c r="BG520" s="25" t="s">
        <v>2000</v>
      </c>
      <c r="BH520" s="25" t="s">
        <v>2000</v>
      </c>
      <c r="BI520" s="75">
        <v>2</v>
      </c>
      <c r="BJ520" s="75" t="s">
        <v>4040</v>
      </c>
      <c r="BK520" s="75" t="s">
        <v>4041</v>
      </c>
      <c r="BL520" s="15"/>
      <c r="BM520" s="15"/>
      <c r="BN520" s="15"/>
      <c r="BO520" s="15"/>
      <c r="BP520" s="15"/>
      <c r="BQ520" s="15"/>
      <c r="BR520" s="15"/>
    </row>
    <row r="521" spans="1:70" s="29" customFormat="1" ht="15" customHeight="1" x14ac:dyDescent="0.25">
      <c r="A521" s="25">
        <v>415</v>
      </c>
      <c r="B521" s="26"/>
      <c r="C521" s="190" t="s">
        <v>35</v>
      </c>
      <c r="D521" s="201">
        <v>1</v>
      </c>
      <c r="E521" s="57" t="s">
        <v>36</v>
      </c>
      <c r="F521" s="57" t="s">
        <v>5</v>
      </c>
      <c r="G521" s="25" t="s">
        <v>1148</v>
      </c>
      <c r="H521" s="104">
        <v>1</v>
      </c>
      <c r="I521" s="25">
        <v>1</v>
      </c>
      <c r="J521" s="25" t="s">
        <v>1149</v>
      </c>
      <c r="K521" s="25">
        <v>4</v>
      </c>
      <c r="L521" s="25">
        <v>1</v>
      </c>
      <c r="M521" s="25">
        <v>24</v>
      </c>
      <c r="N521" s="25">
        <v>24</v>
      </c>
      <c r="O521" s="25" t="s">
        <v>37</v>
      </c>
      <c r="P521" s="25" t="s">
        <v>1150</v>
      </c>
      <c r="Q521" s="25" t="s">
        <v>20</v>
      </c>
      <c r="R521" s="44" t="s">
        <v>1942</v>
      </c>
      <c r="S521" s="25">
        <v>6</v>
      </c>
      <c r="T521" s="25" t="s">
        <v>1795</v>
      </c>
      <c r="U521" s="25" t="s">
        <v>2</v>
      </c>
      <c r="V521" s="25">
        <v>52</v>
      </c>
      <c r="W521" s="25" t="s">
        <v>4213</v>
      </c>
      <c r="X521" s="25">
        <v>2</v>
      </c>
      <c r="Y521" s="62"/>
      <c r="Z521" s="25"/>
      <c r="AA521" s="62">
        <v>0.46</v>
      </c>
      <c r="AB521" s="25"/>
      <c r="AC521" s="25"/>
      <c r="AD521" s="25" t="s">
        <v>42</v>
      </c>
      <c r="AE521" s="22"/>
      <c r="AF521" s="22"/>
      <c r="AG521" s="22">
        <f t="shared" si="30"/>
        <v>0.53999999999999992</v>
      </c>
      <c r="AH521" s="22"/>
      <c r="AI521" s="22"/>
      <c r="AJ521" s="35"/>
      <c r="AK521" s="35"/>
      <c r="AL521" s="35">
        <f t="shared" si="31"/>
        <v>5399.9999999999991</v>
      </c>
      <c r="AM521" s="35"/>
      <c r="AN521" s="35"/>
      <c r="AO521" s="24">
        <v>91.041666666666671</v>
      </c>
      <c r="AP521" s="27"/>
      <c r="AQ521" s="28">
        <v>1</v>
      </c>
      <c r="AR521" s="27">
        <v>2</v>
      </c>
      <c r="AS521" s="28">
        <v>1E-4</v>
      </c>
      <c r="AT521" s="25">
        <v>3</v>
      </c>
      <c r="AU521" s="25" t="s">
        <v>39</v>
      </c>
      <c r="AV521" s="25"/>
      <c r="AW521" s="25">
        <v>2004</v>
      </c>
      <c r="AX521" s="25" t="s">
        <v>3</v>
      </c>
      <c r="AY521" s="25" t="s">
        <v>40</v>
      </c>
      <c r="AZ521" s="25" t="s">
        <v>3</v>
      </c>
      <c r="BA521" s="25"/>
      <c r="BB521" s="25" t="s">
        <v>3</v>
      </c>
      <c r="BC521" s="25" t="s">
        <v>3</v>
      </c>
      <c r="BD521" s="25" t="s">
        <v>3</v>
      </c>
      <c r="BE521" s="25" t="s">
        <v>1809</v>
      </c>
      <c r="BF521" s="25">
        <v>2</v>
      </c>
      <c r="BG521" s="25" t="s">
        <v>2000</v>
      </c>
      <c r="BH521" s="25" t="s">
        <v>2000</v>
      </c>
      <c r="BI521" s="174">
        <v>1</v>
      </c>
      <c r="BJ521" s="75" t="s">
        <v>2000</v>
      </c>
      <c r="BK521" s="75" t="s">
        <v>4041</v>
      </c>
      <c r="BL521" s="15"/>
      <c r="BM521" s="15"/>
      <c r="BN521" s="15"/>
      <c r="BO521" s="15"/>
      <c r="BP521" s="15"/>
      <c r="BQ521" s="15"/>
      <c r="BR521" s="15"/>
    </row>
    <row r="522" spans="1:70" s="29" customFormat="1" ht="15" customHeight="1" x14ac:dyDescent="0.25">
      <c r="A522" s="25">
        <v>417</v>
      </c>
      <c r="B522" s="26"/>
      <c r="C522" s="190" t="s">
        <v>35</v>
      </c>
      <c r="D522" s="201">
        <v>1</v>
      </c>
      <c r="E522" s="57" t="s">
        <v>36</v>
      </c>
      <c r="F522" s="57" t="s">
        <v>5</v>
      </c>
      <c r="G522" s="25" t="s">
        <v>1148</v>
      </c>
      <c r="H522" s="104">
        <v>1</v>
      </c>
      <c r="I522" s="25">
        <v>1</v>
      </c>
      <c r="J522" s="25" t="s">
        <v>1149</v>
      </c>
      <c r="K522" s="25">
        <v>4</v>
      </c>
      <c r="L522" s="25">
        <v>1</v>
      </c>
      <c r="M522" s="25">
        <v>24</v>
      </c>
      <c r="N522" s="25">
        <v>24</v>
      </c>
      <c r="O522" s="25" t="s">
        <v>37</v>
      </c>
      <c r="P522" s="25" t="s">
        <v>1150</v>
      </c>
      <c r="Q522" s="25" t="s">
        <v>20</v>
      </c>
      <c r="R522" s="44" t="s">
        <v>1942</v>
      </c>
      <c r="S522" s="25">
        <v>6</v>
      </c>
      <c r="T522" s="25" t="s">
        <v>1799</v>
      </c>
      <c r="U522" s="25" t="s">
        <v>2</v>
      </c>
      <c r="V522" s="25">
        <v>51</v>
      </c>
      <c r="W522" s="25" t="s">
        <v>4214</v>
      </c>
      <c r="X522" s="25">
        <v>2</v>
      </c>
      <c r="Y522" s="62"/>
      <c r="Z522" s="25"/>
      <c r="AA522" s="62">
        <v>2.06</v>
      </c>
      <c r="AB522" s="25"/>
      <c r="AC522" s="25"/>
      <c r="AD522" s="25" t="s">
        <v>46</v>
      </c>
      <c r="AE522" s="22"/>
      <c r="AF522" s="22"/>
      <c r="AG522" s="22">
        <f t="shared" si="30"/>
        <v>2.4182608695652172</v>
      </c>
      <c r="AH522" s="22"/>
      <c r="AI522" s="22"/>
      <c r="AJ522" s="35"/>
      <c r="AK522" s="35"/>
      <c r="AL522" s="35">
        <f t="shared" si="31"/>
        <v>24182.608695652172</v>
      </c>
      <c r="AM522" s="35"/>
      <c r="AN522" s="35"/>
      <c r="AO522" s="24">
        <v>91.041666666666671</v>
      </c>
      <c r="AP522" s="27"/>
      <c r="AQ522" s="28">
        <v>1</v>
      </c>
      <c r="AR522" s="27">
        <v>2</v>
      </c>
      <c r="AS522" s="28">
        <v>1E-4</v>
      </c>
      <c r="AT522" s="25">
        <v>3</v>
      </c>
      <c r="AU522" s="25" t="s">
        <v>39</v>
      </c>
      <c r="AV522" s="25"/>
      <c r="AW522" s="25">
        <v>2004</v>
      </c>
      <c r="AX522" s="25" t="s">
        <v>3</v>
      </c>
      <c r="AY522" s="25" t="s">
        <v>40</v>
      </c>
      <c r="AZ522" s="25" t="s">
        <v>3</v>
      </c>
      <c r="BA522" s="25"/>
      <c r="BB522" s="25" t="s">
        <v>3</v>
      </c>
      <c r="BC522" s="25" t="s">
        <v>3</v>
      </c>
      <c r="BD522" s="25" t="s">
        <v>3</v>
      </c>
      <c r="BE522" s="25" t="s">
        <v>1809</v>
      </c>
      <c r="BF522" s="25">
        <v>2</v>
      </c>
      <c r="BG522" s="25" t="s">
        <v>2000</v>
      </c>
      <c r="BH522" s="25" t="s">
        <v>2000</v>
      </c>
      <c r="BI522" s="174">
        <v>1</v>
      </c>
      <c r="BJ522" s="75" t="s">
        <v>2000</v>
      </c>
      <c r="BK522" s="75" t="s">
        <v>4041</v>
      </c>
      <c r="BL522" s="15"/>
      <c r="BM522" s="15"/>
      <c r="BN522" s="15"/>
      <c r="BO522" s="15"/>
      <c r="BP522" s="15"/>
      <c r="BQ522" s="15"/>
      <c r="BR522" s="15"/>
    </row>
    <row r="523" spans="1:70" s="29" customFormat="1" ht="15" customHeight="1" x14ac:dyDescent="0.25">
      <c r="A523" s="25">
        <v>418</v>
      </c>
      <c r="B523" s="26"/>
      <c r="C523" s="190" t="s">
        <v>35</v>
      </c>
      <c r="D523" s="201">
        <v>1</v>
      </c>
      <c r="E523" s="57" t="s">
        <v>36</v>
      </c>
      <c r="F523" s="57" t="s">
        <v>5</v>
      </c>
      <c r="G523" s="25" t="s">
        <v>1148</v>
      </c>
      <c r="H523" s="104">
        <v>1</v>
      </c>
      <c r="I523" s="25">
        <v>1</v>
      </c>
      <c r="J523" s="25" t="s">
        <v>1149</v>
      </c>
      <c r="K523" s="25">
        <v>4</v>
      </c>
      <c r="L523" s="25">
        <v>1</v>
      </c>
      <c r="M523" s="25">
        <v>24</v>
      </c>
      <c r="N523" s="25">
        <v>24</v>
      </c>
      <c r="O523" s="25" t="s">
        <v>37</v>
      </c>
      <c r="P523" s="25" t="s">
        <v>1150</v>
      </c>
      <c r="Q523" s="25" t="s">
        <v>20</v>
      </c>
      <c r="R523" s="44" t="s">
        <v>1942</v>
      </c>
      <c r="S523" s="25">
        <v>6</v>
      </c>
      <c r="T523" s="25" t="s">
        <v>1801</v>
      </c>
      <c r="U523" s="25" t="s">
        <v>2</v>
      </c>
      <c r="V523" s="25">
        <v>53</v>
      </c>
      <c r="W523" s="25" t="s">
        <v>4215</v>
      </c>
      <c r="X523" s="25">
        <v>2</v>
      </c>
      <c r="Y523" s="62"/>
      <c r="Z523" s="25"/>
      <c r="AA523" s="62">
        <v>2.89</v>
      </c>
      <c r="AB523" s="25"/>
      <c r="AC523" s="25"/>
      <c r="AD523" s="25" t="s">
        <v>48</v>
      </c>
      <c r="AE523" s="22"/>
      <c r="AF523" s="22"/>
      <c r="AG523" s="22">
        <f t="shared" si="30"/>
        <v>3.3926086956521737</v>
      </c>
      <c r="AH523" s="22"/>
      <c r="AI523" s="22"/>
      <c r="AJ523" s="35"/>
      <c r="AK523" s="35"/>
      <c r="AL523" s="35">
        <f t="shared" si="31"/>
        <v>33926.086956521736</v>
      </c>
      <c r="AM523" s="35"/>
      <c r="AN523" s="35"/>
      <c r="AO523" s="24">
        <v>91.041666666666671</v>
      </c>
      <c r="AP523" s="27"/>
      <c r="AQ523" s="28">
        <v>1</v>
      </c>
      <c r="AR523" s="27">
        <v>2</v>
      </c>
      <c r="AS523" s="28">
        <v>1E-4</v>
      </c>
      <c r="AT523" s="25">
        <v>3</v>
      </c>
      <c r="AU523" s="25" t="s">
        <v>39</v>
      </c>
      <c r="AV523" s="25"/>
      <c r="AW523" s="25">
        <v>2004</v>
      </c>
      <c r="AX523" s="25" t="s">
        <v>3</v>
      </c>
      <c r="AY523" s="25" t="s">
        <v>40</v>
      </c>
      <c r="AZ523" s="25" t="s">
        <v>3</v>
      </c>
      <c r="BA523" s="25"/>
      <c r="BB523" s="25" t="s">
        <v>3</v>
      </c>
      <c r="BC523" s="25" t="s">
        <v>3</v>
      </c>
      <c r="BD523" s="25" t="s">
        <v>3</v>
      </c>
      <c r="BE523" s="25" t="s">
        <v>1809</v>
      </c>
      <c r="BF523" s="25">
        <v>2</v>
      </c>
      <c r="BG523" s="25" t="s">
        <v>2000</v>
      </c>
      <c r="BH523" s="25" t="s">
        <v>2000</v>
      </c>
      <c r="BI523" s="174">
        <v>1</v>
      </c>
      <c r="BJ523" s="75" t="s">
        <v>2000</v>
      </c>
      <c r="BK523" s="75" t="s">
        <v>4041</v>
      </c>
      <c r="BL523" s="15"/>
      <c r="BM523" s="15"/>
      <c r="BN523" s="15"/>
      <c r="BO523" s="15"/>
      <c r="BP523" s="15"/>
      <c r="BQ523" s="15"/>
      <c r="BR523" s="15"/>
    </row>
    <row r="524" spans="1:70" s="29" customFormat="1" ht="15" customHeight="1" x14ac:dyDescent="0.25">
      <c r="A524" s="25">
        <v>419</v>
      </c>
      <c r="B524" s="26"/>
      <c r="C524" s="190" t="s">
        <v>35</v>
      </c>
      <c r="D524" s="201">
        <v>2</v>
      </c>
      <c r="E524" s="57" t="s">
        <v>36</v>
      </c>
      <c r="F524" s="57" t="s">
        <v>5</v>
      </c>
      <c r="G524" s="25" t="s">
        <v>1148</v>
      </c>
      <c r="H524" s="104">
        <v>1</v>
      </c>
      <c r="I524" s="25">
        <v>1</v>
      </c>
      <c r="J524" s="25" t="s">
        <v>1149</v>
      </c>
      <c r="K524" s="25">
        <v>4</v>
      </c>
      <c r="L524" s="25">
        <v>1</v>
      </c>
      <c r="M524" s="25">
        <v>24</v>
      </c>
      <c r="N524" s="25">
        <v>24</v>
      </c>
      <c r="O524" s="25" t="s">
        <v>37</v>
      </c>
      <c r="P524" s="25" t="s">
        <v>1150</v>
      </c>
      <c r="Q524" s="25" t="s">
        <v>20</v>
      </c>
      <c r="R524" s="44" t="s">
        <v>1942</v>
      </c>
      <c r="S524" s="25">
        <v>6</v>
      </c>
      <c r="T524" s="25" t="s">
        <v>1800</v>
      </c>
      <c r="U524" s="25" t="s">
        <v>2</v>
      </c>
      <c r="V524" s="25">
        <v>53</v>
      </c>
      <c r="W524" s="25" t="s">
        <v>4216</v>
      </c>
      <c r="X524" s="25">
        <v>2</v>
      </c>
      <c r="Y524" s="62"/>
      <c r="Z524" s="25"/>
      <c r="AA524" s="62">
        <v>4.3</v>
      </c>
      <c r="AB524" s="25"/>
      <c r="AC524" s="25"/>
      <c r="AD524" s="25" t="s">
        <v>1789</v>
      </c>
      <c r="AE524" s="22"/>
      <c r="AF524" s="22"/>
      <c r="AG524" s="22">
        <f t="shared" si="30"/>
        <v>5.0478260869565208</v>
      </c>
      <c r="AH524" s="22"/>
      <c r="AI524" s="22"/>
      <c r="AJ524" s="35"/>
      <c r="AK524" s="35"/>
      <c r="AL524" s="35">
        <f t="shared" si="31"/>
        <v>50478.260869565209</v>
      </c>
      <c r="AM524" s="35"/>
      <c r="AN524" s="35"/>
      <c r="AO524" s="24">
        <v>91.041666666666671</v>
      </c>
      <c r="AP524" s="27"/>
      <c r="AQ524" s="28">
        <v>1</v>
      </c>
      <c r="AR524" s="27">
        <v>2</v>
      </c>
      <c r="AS524" s="28">
        <v>1E-4</v>
      </c>
      <c r="AT524" s="25">
        <v>3</v>
      </c>
      <c r="AU524" s="25" t="s">
        <v>39</v>
      </c>
      <c r="AV524" s="25" t="s">
        <v>41</v>
      </c>
      <c r="AW524" s="25">
        <v>2004</v>
      </c>
      <c r="AX524" s="25" t="s">
        <v>3</v>
      </c>
      <c r="AY524" s="25" t="s">
        <v>40</v>
      </c>
      <c r="AZ524" s="25" t="s">
        <v>3</v>
      </c>
      <c r="BA524" s="25" t="s">
        <v>1782</v>
      </c>
      <c r="BB524" s="25" t="s">
        <v>3</v>
      </c>
      <c r="BC524" s="25" t="s">
        <v>3</v>
      </c>
      <c r="BD524" s="25" t="s">
        <v>3</v>
      </c>
      <c r="BE524" s="25" t="s">
        <v>1809</v>
      </c>
      <c r="BF524" s="25">
        <v>2</v>
      </c>
      <c r="BG524" s="25" t="s">
        <v>2000</v>
      </c>
      <c r="BH524" s="25" t="s">
        <v>2000</v>
      </c>
      <c r="BI524" s="75">
        <v>2</v>
      </c>
      <c r="BJ524" s="75" t="s">
        <v>2000</v>
      </c>
      <c r="BK524" s="75" t="s">
        <v>4041</v>
      </c>
      <c r="BL524" s="15"/>
      <c r="BM524" s="15"/>
      <c r="BN524" s="15"/>
      <c r="BO524" s="15"/>
      <c r="BP524" s="15"/>
      <c r="BQ524" s="15"/>
      <c r="BR524" s="15"/>
    </row>
    <row r="525" spans="1:70" s="29" customFormat="1" ht="15" customHeight="1" x14ac:dyDescent="0.25">
      <c r="A525" s="25">
        <v>421</v>
      </c>
      <c r="B525" s="26"/>
      <c r="C525" s="190" t="s">
        <v>35</v>
      </c>
      <c r="D525" s="201">
        <v>2</v>
      </c>
      <c r="E525" s="57" t="s">
        <v>36</v>
      </c>
      <c r="F525" s="57" t="s">
        <v>5</v>
      </c>
      <c r="G525" s="25" t="s">
        <v>1148</v>
      </c>
      <c r="H525" s="104">
        <v>1</v>
      </c>
      <c r="I525" s="25">
        <v>1</v>
      </c>
      <c r="J525" s="25" t="s">
        <v>1149</v>
      </c>
      <c r="K525" s="25">
        <v>4</v>
      </c>
      <c r="L525" s="25">
        <v>1</v>
      </c>
      <c r="M525" s="25">
        <v>24</v>
      </c>
      <c r="N525" s="25">
        <v>24</v>
      </c>
      <c r="O525" s="25" t="s">
        <v>37</v>
      </c>
      <c r="P525" s="25" t="s">
        <v>1150</v>
      </c>
      <c r="Q525" s="25" t="s">
        <v>20</v>
      </c>
      <c r="R525" s="44" t="s">
        <v>1942</v>
      </c>
      <c r="S525" s="25">
        <v>6</v>
      </c>
      <c r="T525" s="25" t="s">
        <v>1803</v>
      </c>
      <c r="U525" s="25" t="s">
        <v>2</v>
      </c>
      <c r="V525" s="25">
        <v>53</v>
      </c>
      <c r="W525" s="25" t="s">
        <v>4217</v>
      </c>
      <c r="X525" s="25">
        <v>2</v>
      </c>
      <c r="Y525" s="62"/>
      <c r="Z525" s="25"/>
      <c r="AA525" s="62">
        <v>6.5</v>
      </c>
      <c r="AB525" s="25"/>
      <c r="AC525" s="25"/>
      <c r="AD525" s="25" t="s">
        <v>1791</v>
      </c>
      <c r="AE525" s="22"/>
      <c r="AF525" s="22"/>
      <c r="AG525" s="22">
        <f t="shared" si="30"/>
        <v>7.6304347826086953</v>
      </c>
      <c r="AH525" s="22"/>
      <c r="AI525" s="22"/>
      <c r="AJ525" s="35"/>
      <c r="AK525" s="35"/>
      <c r="AL525" s="35">
        <f t="shared" si="31"/>
        <v>76304.347826086945</v>
      </c>
      <c r="AM525" s="35"/>
      <c r="AN525" s="35"/>
      <c r="AO525" s="24">
        <v>91.041666666666671</v>
      </c>
      <c r="AP525" s="27"/>
      <c r="AQ525" s="28">
        <v>1</v>
      </c>
      <c r="AR525" s="27">
        <v>2</v>
      </c>
      <c r="AS525" s="28">
        <v>1E-4</v>
      </c>
      <c r="AT525" s="25">
        <v>3</v>
      </c>
      <c r="AU525" s="25" t="s">
        <v>39</v>
      </c>
      <c r="AV525" s="25" t="s">
        <v>41</v>
      </c>
      <c r="AW525" s="25">
        <v>2004</v>
      </c>
      <c r="AX525" s="25" t="s">
        <v>3</v>
      </c>
      <c r="AY525" s="25" t="s">
        <v>40</v>
      </c>
      <c r="AZ525" s="25" t="s">
        <v>3</v>
      </c>
      <c r="BA525" s="25" t="s">
        <v>1782</v>
      </c>
      <c r="BB525" s="25" t="s">
        <v>3</v>
      </c>
      <c r="BC525" s="25" t="s">
        <v>3</v>
      </c>
      <c r="BD525" s="25" t="s">
        <v>3</v>
      </c>
      <c r="BE525" s="25" t="s">
        <v>1809</v>
      </c>
      <c r="BF525" s="25">
        <v>2</v>
      </c>
      <c r="BG525" s="25" t="s">
        <v>2000</v>
      </c>
      <c r="BH525" s="25" t="s">
        <v>2000</v>
      </c>
      <c r="BI525" s="75">
        <v>2</v>
      </c>
      <c r="BJ525" s="75" t="s">
        <v>2000</v>
      </c>
      <c r="BK525" s="75" t="s">
        <v>4041</v>
      </c>
      <c r="BL525" s="15"/>
      <c r="BM525" s="15"/>
      <c r="BN525" s="15"/>
      <c r="BO525" s="15"/>
      <c r="BP525" s="15"/>
      <c r="BQ525" s="15"/>
      <c r="BR525" s="15"/>
    </row>
    <row r="526" spans="1:70" s="29" customFormat="1" ht="15" customHeight="1" x14ac:dyDescent="0.25">
      <c r="A526" s="25">
        <v>422</v>
      </c>
      <c r="B526" s="26"/>
      <c r="C526" s="190" t="s">
        <v>35</v>
      </c>
      <c r="D526" s="201">
        <v>2</v>
      </c>
      <c r="E526" s="57" t="s">
        <v>36</v>
      </c>
      <c r="F526" s="57" t="s">
        <v>5</v>
      </c>
      <c r="G526" s="25" t="s">
        <v>1148</v>
      </c>
      <c r="H526" s="104">
        <v>1</v>
      </c>
      <c r="I526" s="25">
        <v>1</v>
      </c>
      <c r="J526" s="25" t="s">
        <v>1149</v>
      </c>
      <c r="K526" s="25">
        <v>4</v>
      </c>
      <c r="L526" s="25">
        <v>1</v>
      </c>
      <c r="M526" s="25">
        <v>24</v>
      </c>
      <c r="N526" s="25">
        <v>24</v>
      </c>
      <c r="O526" s="25" t="s">
        <v>37</v>
      </c>
      <c r="P526" s="25" t="s">
        <v>1150</v>
      </c>
      <c r="Q526" s="25" t="s">
        <v>20</v>
      </c>
      <c r="R526" s="44" t="s">
        <v>1942</v>
      </c>
      <c r="S526" s="25">
        <v>6</v>
      </c>
      <c r="T526" s="25" t="s">
        <v>1794</v>
      </c>
      <c r="U526" s="25" t="s">
        <v>2</v>
      </c>
      <c r="V526" s="25">
        <v>52</v>
      </c>
      <c r="W526" s="25" t="s">
        <v>3084</v>
      </c>
      <c r="X526" s="25">
        <v>2</v>
      </c>
      <c r="Y526" s="25"/>
      <c r="Z526" s="25"/>
      <c r="AA526" s="25">
        <v>1</v>
      </c>
      <c r="AB526" s="25"/>
      <c r="AC526" s="25"/>
      <c r="AD526" s="25" t="s">
        <v>1783</v>
      </c>
      <c r="AE526" s="22"/>
      <c r="AF526" s="22"/>
      <c r="AG526" s="22">
        <f t="shared" si="30"/>
        <v>1.1739130434782608</v>
      </c>
      <c r="AH526" s="22"/>
      <c r="AI526" s="22"/>
      <c r="AJ526" s="35"/>
      <c r="AK526" s="35"/>
      <c r="AL526" s="35">
        <f t="shared" si="31"/>
        <v>11739.130434782606</v>
      </c>
      <c r="AM526" s="35"/>
      <c r="AN526" s="35"/>
      <c r="AO526" s="24">
        <v>91.041666666666671</v>
      </c>
      <c r="AP526" s="27"/>
      <c r="AQ526" s="28">
        <v>1</v>
      </c>
      <c r="AR526" s="27">
        <v>2</v>
      </c>
      <c r="AS526" s="28">
        <v>1E-4</v>
      </c>
      <c r="AT526" s="25">
        <v>3</v>
      </c>
      <c r="AU526" s="25" t="s">
        <v>39</v>
      </c>
      <c r="AV526" s="25" t="s">
        <v>41</v>
      </c>
      <c r="AW526" s="25">
        <v>2004</v>
      </c>
      <c r="AX526" s="25" t="s">
        <v>3</v>
      </c>
      <c r="AY526" s="25" t="s">
        <v>40</v>
      </c>
      <c r="AZ526" s="25" t="s">
        <v>3</v>
      </c>
      <c r="BA526" s="25" t="s">
        <v>1782</v>
      </c>
      <c r="BB526" s="25" t="s">
        <v>3</v>
      </c>
      <c r="BC526" s="25" t="s">
        <v>3</v>
      </c>
      <c r="BD526" s="25" t="s">
        <v>3</v>
      </c>
      <c r="BE526" s="25" t="s">
        <v>1809</v>
      </c>
      <c r="BF526" s="25">
        <v>2</v>
      </c>
      <c r="BG526" s="25" t="s">
        <v>2000</v>
      </c>
      <c r="BH526" s="25" t="s">
        <v>2000</v>
      </c>
      <c r="BI526" s="75">
        <v>2</v>
      </c>
      <c r="BJ526" s="75" t="s">
        <v>2000</v>
      </c>
      <c r="BK526" s="75" t="s">
        <v>4041</v>
      </c>
      <c r="BL526" s="15"/>
      <c r="BM526" s="15"/>
      <c r="BN526" s="15"/>
      <c r="BO526" s="15"/>
      <c r="BP526" s="15"/>
      <c r="BQ526" s="15"/>
      <c r="BR526" s="15"/>
    </row>
    <row r="527" spans="1:70" s="29" customFormat="1" ht="15" customHeight="1" x14ac:dyDescent="0.25">
      <c r="A527" s="25">
        <v>423</v>
      </c>
      <c r="B527" s="26"/>
      <c r="C527" s="190" t="s">
        <v>35</v>
      </c>
      <c r="D527" s="201">
        <v>2</v>
      </c>
      <c r="E527" s="57" t="s">
        <v>36</v>
      </c>
      <c r="F527" s="57" t="s">
        <v>5</v>
      </c>
      <c r="G527" s="25" t="s">
        <v>1148</v>
      </c>
      <c r="H527" s="104">
        <v>1</v>
      </c>
      <c r="I527" s="25">
        <v>1</v>
      </c>
      <c r="J527" s="25" t="s">
        <v>1149</v>
      </c>
      <c r="K527" s="25">
        <v>4</v>
      </c>
      <c r="L527" s="25">
        <v>1</v>
      </c>
      <c r="M527" s="25">
        <v>24</v>
      </c>
      <c r="N527" s="25">
        <v>24</v>
      </c>
      <c r="O527" s="25" t="s">
        <v>37</v>
      </c>
      <c r="P527" s="25" t="s">
        <v>1150</v>
      </c>
      <c r="Q527" s="25" t="s">
        <v>20</v>
      </c>
      <c r="R527" s="44" t="s">
        <v>1942</v>
      </c>
      <c r="S527" s="25">
        <v>6</v>
      </c>
      <c r="T527" s="25" t="s">
        <v>1797</v>
      </c>
      <c r="U527" s="25" t="s">
        <v>2</v>
      </c>
      <c r="V527" s="25">
        <v>51</v>
      </c>
      <c r="W527" s="25" t="s">
        <v>4218</v>
      </c>
      <c r="X527" s="25">
        <v>2</v>
      </c>
      <c r="Y527" s="62"/>
      <c r="Z527" s="25"/>
      <c r="AA527" s="62">
        <v>0.79</v>
      </c>
      <c r="AB527" s="25"/>
      <c r="AC527" s="25"/>
      <c r="AD527" s="25" t="s">
        <v>1786</v>
      </c>
      <c r="AE527" s="22"/>
      <c r="AF527" s="22"/>
      <c r="AG527" s="22">
        <f t="shared" si="30"/>
        <v>0.92739130434782602</v>
      </c>
      <c r="AH527" s="22"/>
      <c r="AI527" s="22"/>
      <c r="AJ527" s="35"/>
      <c r="AK527" s="35"/>
      <c r="AL527" s="35">
        <f t="shared" si="31"/>
        <v>9273.9130434782601</v>
      </c>
      <c r="AM527" s="35"/>
      <c r="AN527" s="35"/>
      <c r="AO527" s="24">
        <v>91.041666666666671</v>
      </c>
      <c r="AP527" s="27"/>
      <c r="AQ527" s="28">
        <v>1</v>
      </c>
      <c r="AR527" s="27">
        <v>2</v>
      </c>
      <c r="AS527" s="28">
        <v>1E-4</v>
      </c>
      <c r="AT527" s="25">
        <v>3</v>
      </c>
      <c r="AU527" s="25" t="s">
        <v>39</v>
      </c>
      <c r="AV527" s="25" t="s">
        <v>41</v>
      </c>
      <c r="AW527" s="25">
        <v>2004</v>
      </c>
      <c r="AX527" s="25" t="s">
        <v>3</v>
      </c>
      <c r="AY527" s="25" t="s">
        <v>40</v>
      </c>
      <c r="AZ527" s="25" t="s">
        <v>3</v>
      </c>
      <c r="BA527" s="25" t="s">
        <v>1782</v>
      </c>
      <c r="BB527" s="25" t="s">
        <v>3</v>
      </c>
      <c r="BC527" s="25" t="s">
        <v>3</v>
      </c>
      <c r="BD527" s="25" t="s">
        <v>3</v>
      </c>
      <c r="BE527" s="25" t="s">
        <v>1809</v>
      </c>
      <c r="BF527" s="25">
        <v>2</v>
      </c>
      <c r="BG527" s="25" t="s">
        <v>2000</v>
      </c>
      <c r="BH527" s="25" t="s">
        <v>2000</v>
      </c>
      <c r="BI527" s="75">
        <v>2</v>
      </c>
      <c r="BJ527" s="75" t="s">
        <v>2000</v>
      </c>
      <c r="BK527" s="75" t="s">
        <v>4041</v>
      </c>
      <c r="BL527" s="15"/>
      <c r="BM527" s="15"/>
      <c r="BN527" s="15"/>
      <c r="BO527" s="15"/>
      <c r="BP527" s="15"/>
      <c r="BQ527" s="15"/>
      <c r="BR527" s="15"/>
    </row>
    <row r="528" spans="1:70" s="29" customFormat="1" ht="15" customHeight="1" x14ac:dyDescent="0.25">
      <c r="A528" s="25">
        <v>424</v>
      </c>
      <c r="B528" s="26"/>
      <c r="C528" s="190" t="s">
        <v>35</v>
      </c>
      <c r="D528" s="201">
        <v>2</v>
      </c>
      <c r="E528" s="57" t="s">
        <v>36</v>
      </c>
      <c r="F528" s="57" t="s">
        <v>5</v>
      </c>
      <c r="G528" s="25" t="s">
        <v>1148</v>
      </c>
      <c r="H528" s="104">
        <v>1</v>
      </c>
      <c r="I528" s="25">
        <v>1</v>
      </c>
      <c r="J528" s="25" t="s">
        <v>1149</v>
      </c>
      <c r="K528" s="25">
        <v>4</v>
      </c>
      <c r="L528" s="25">
        <v>1</v>
      </c>
      <c r="M528" s="25">
        <v>24</v>
      </c>
      <c r="N528" s="25">
        <v>24</v>
      </c>
      <c r="O528" s="25" t="s">
        <v>37</v>
      </c>
      <c r="P528" s="25" t="s">
        <v>1150</v>
      </c>
      <c r="Q528" s="25" t="s">
        <v>20</v>
      </c>
      <c r="R528" s="44" t="s">
        <v>1942</v>
      </c>
      <c r="S528" s="25">
        <v>6</v>
      </c>
      <c r="T528" s="25" t="s">
        <v>1798</v>
      </c>
      <c r="U528" s="25" t="s">
        <v>2</v>
      </c>
      <c r="V528" s="25">
        <v>51</v>
      </c>
      <c r="W528" s="25" t="s">
        <v>4219</v>
      </c>
      <c r="X528" s="25">
        <v>2</v>
      </c>
      <c r="Y528" s="62"/>
      <c r="Z528" s="25"/>
      <c r="AA528" s="62">
        <v>1.5</v>
      </c>
      <c r="AB528" s="25"/>
      <c r="AC528" s="25"/>
      <c r="AD528" s="25" t="s">
        <v>1787</v>
      </c>
      <c r="AE528" s="22"/>
      <c r="AF528" s="22"/>
      <c r="AG528" s="22">
        <f t="shared" si="30"/>
        <v>1.7608695652173911</v>
      </c>
      <c r="AH528" s="22"/>
      <c r="AI528" s="22"/>
      <c r="AJ528" s="35"/>
      <c r="AK528" s="35"/>
      <c r="AL528" s="35">
        <f t="shared" si="31"/>
        <v>17608.695652173912</v>
      </c>
      <c r="AM528" s="35"/>
      <c r="AN528" s="35"/>
      <c r="AO528" s="24">
        <v>91.041666666666671</v>
      </c>
      <c r="AP528" s="27"/>
      <c r="AQ528" s="28">
        <v>1</v>
      </c>
      <c r="AR528" s="27">
        <v>2</v>
      </c>
      <c r="AS528" s="28">
        <v>1E-4</v>
      </c>
      <c r="AT528" s="25">
        <v>3</v>
      </c>
      <c r="AU528" s="25" t="s">
        <v>39</v>
      </c>
      <c r="AV528" s="25" t="s">
        <v>41</v>
      </c>
      <c r="AW528" s="25">
        <v>2004</v>
      </c>
      <c r="AX528" s="25" t="s">
        <v>3</v>
      </c>
      <c r="AY528" s="25" t="s">
        <v>40</v>
      </c>
      <c r="AZ528" s="25" t="s">
        <v>3</v>
      </c>
      <c r="BA528" s="25" t="s">
        <v>1782</v>
      </c>
      <c r="BB528" s="25" t="s">
        <v>3</v>
      </c>
      <c r="BC528" s="25" t="s">
        <v>3</v>
      </c>
      <c r="BD528" s="25" t="s">
        <v>3</v>
      </c>
      <c r="BE528" s="25" t="s">
        <v>1809</v>
      </c>
      <c r="BF528" s="25">
        <v>2</v>
      </c>
      <c r="BG528" s="25" t="s">
        <v>2000</v>
      </c>
      <c r="BH528" s="25" t="s">
        <v>2000</v>
      </c>
      <c r="BI528" s="75">
        <v>2</v>
      </c>
      <c r="BJ528" s="75" t="s">
        <v>2000</v>
      </c>
      <c r="BK528" s="75" t="s">
        <v>4041</v>
      </c>
      <c r="BL528" s="15"/>
      <c r="BM528" s="15"/>
      <c r="BN528" s="15"/>
      <c r="BO528" s="15"/>
      <c r="BP528" s="15"/>
      <c r="BQ528" s="15"/>
      <c r="BR528" s="15"/>
    </row>
    <row r="529" spans="1:70" s="29" customFormat="1" ht="15" customHeight="1" x14ac:dyDescent="0.25">
      <c r="A529" s="25">
        <v>425</v>
      </c>
      <c r="B529" s="26"/>
      <c r="C529" s="190" t="s">
        <v>35</v>
      </c>
      <c r="D529" s="201">
        <v>2</v>
      </c>
      <c r="E529" s="57" t="s">
        <v>36</v>
      </c>
      <c r="F529" s="57" t="s">
        <v>5</v>
      </c>
      <c r="G529" s="25" t="s">
        <v>1148</v>
      </c>
      <c r="H529" s="104">
        <v>1</v>
      </c>
      <c r="I529" s="25">
        <v>1</v>
      </c>
      <c r="J529" s="25" t="s">
        <v>1149</v>
      </c>
      <c r="K529" s="25">
        <v>4</v>
      </c>
      <c r="L529" s="25">
        <v>1</v>
      </c>
      <c r="M529" s="25">
        <v>24</v>
      </c>
      <c r="N529" s="25">
        <v>24</v>
      </c>
      <c r="O529" s="25" t="s">
        <v>37</v>
      </c>
      <c r="P529" s="25" t="s">
        <v>1150</v>
      </c>
      <c r="Q529" s="25" t="s">
        <v>20</v>
      </c>
      <c r="R529" s="44" t="s">
        <v>1942</v>
      </c>
      <c r="S529" s="25">
        <v>6</v>
      </c>
      <c r="T529" s="25" t="s">
        <v>1795</v>
      </c>
      <c r="U529" s="25" t="s">
        <v>2</v>
      </c>
      <c r="V529" s="25">
        <v>52</v>
      </c>
      <c r="W529" s="25" t="s">
        <v>4220</v>
      </c>
      <c r="X529" s="25">
        <v>2</v>
      </c>
      <c r="Y529" s="62"/>
      <c r="Z529" s="25"/>
      <c r="AA529" s="62">
        <v>0.62</v>
      </c>
      <c r="AB529" s="25"/>
      <c r="AC529" s="25"/>
      <c r="AD529" s="25" t="s">
        <v>1784</v>
      </c>
      <c r="AE529" s="22"/>
      <c r="AF529" s="22"/>
      <c r="AG529" s="22">
        <f t="shared" si="30"/>
        <v>0.72782608695652162</v>
      </c>
      <c r="AH529" s="22"/>
      <c r="AI529" s="22"/>
      <c r="AJ529" s="35"/>
      <c r="AK529" s="35"/>
      <c r="AL529" s="35">
        <f t="shared" si="31"/>
        <v>7278.2608695652161</v>
      </c>
      <c r="AM529" s="35"/>
      <c r="AN529" s="35"/>
      <c r="AO529" s="24">
        <v>91.041666666666671</v>
      </c>
      <c r="AP529" s="27"/>
      <c r="AQ529" s="28">
        <v>1</v>
      </c>
      <c r="AR529" s="27">
        <v>2</v>
      </c>
      <c r="AS529" s="28">
        <v>1E-4</v>
      </c>
      <c r="AT529" s="25">
        <v>3</v>
      </c>
      <c r="AU529" s="25" t="s">
        <v>39</v>
      </c>
      <c r="AV529" s="25" t="s">
        <v>41</v>
      </c>
      <c r="AW529" s="25">
        <v>2004</v>
      </c>
      <c r="AX529" s="25" t="s">
        <v>3</v>
      </c>
      <c r="AY529" s="25" t="s">
        <v>40</v>
      </c>
      <c r="AZ529" s="25" t="s">
        <v>3</v>
      </c>
      <c r="BA529" s="25" t="s">
        <v>1782</v>
      </c>
      <c r="BB529" s="25" t="s">
        <v>3</v>
      </c>
      <c r="BC529" s="25" t="s">
        <v>3</v>
      </c>
      <c r="BD529" s="25" t="s">
        <v>3</v>
      </c>
      <c r="BE529" s="25" t="s">
        <v>1809</v>
      </c>
      <c r="BF529" s="25">
        <v>2</v>
      </c>
      <c r="BG529" s="25" t="s">
        <v>2000</v>
      </c>
      <c r="BH529" s="25" t="s">
        <v>2000</v>
      </c>
      <c r="BI529" s="75">
        <v>2</v>
      </c>
      <c r="BJ529" s="75" t="s">
        <v>2000</v>
      </c>
      <c r="BK529" s="75" t="s">
        <v>4041</v>
      </c>
      <c r="BL529" s="15"/>
      <c r="BM529" s="15"/>
      <c r="BN529" s="15"/>
      <c r="BO529" s="15"/>
      <c r="BP529" s="15"/>
      <c r="BQ529" s="15"/>
      <c r="BR529" s="15"/>
    </row>
    <row r="530" spans="1:70" s="29" customFormat="1" ht="15" customHeight="1" x14ac:dyDescent="0.25">
      <c r="A530" s="25">
        <v>427</v>
      </c>
      <c r="B530" s="26"/>
      <c r="C530" s="190" t="s">
        <v>35</v>
      </c>
      <c r="D530" s="201">
        <v>2</v>
      </c>
      <c r="E530" s="57" t="s">
        <v>36</v>
      </c>
      <c r="F530" s="57" t="s">
        <v>5</v>
      </c>
      <c r="G530" s="25" t="s">
        <v>1148</v>
      </c>
      <c r="H530" s="104">
        <v>1</v>
      </c>
      <c r="I530" s="25">
        <v>1</v>
      </c>
      <c r="J530" s="25" t="s">
        <v>1149</v>
      </c>
      <c r="K530" s="25">
        <v>4</v>
      </c>
      <c r="L530" s="25">
        <v>1</v>
      </c>
      <c r="M530" s="25">
        <v>24</v>
      </c>
      <c r="N530" s="25">
        <v>24</v>
      </c>
      <c r="O530" s="25" t="s">
        <v>37</v>
      </c>
      <c r="P530" s="25" t="s">
        <v>1150</v>
      </c>
      <c r="Q530" s="25" t="s">
        <v>20</v>
      </c>
      <c r="R530" s="44" t="s">
        <v>1942</v>
      </c>
      <c r="S530" s="25">
        <v>6</v>
      </c>
      <c r="T530" s="25" t="s">
        <v>1799</v>
      </c>
      <c r="U530" s="25" t="s">
        <v>2</v>
      </c>
      <c r="V530" s="25">
        <v>51</v>
      </c>
      <c r="W530" s="25" t="s">
        <v>4221</v>
      </c>
      <c r="X530" s="25">
        <v>2</v>
      </c>
      <c r="Y530" s="62"/>
      <c r="Z530" s="25"/>
      <c r="AA530" s="62">
        <v>1.55</v>
      </c>
      <c r="AB530" s="25"/>
      <c r="AC530" s="25"/>
      <c r="AD530" s="25" t="s">
        <v>1788</v>
      </c>
      <c r="AE530" s="22"/>
      <c r="AF530" s="22"/>
      <c r="AG530" s="22">
        <f t="shared" si="30"/>
        <v>1.8195652173913042</v>
      </c>
      <c r="AH530" s="22"/>
      <c r="AI530" s="22"/>
      <c r="AJ530" s="35"/>
      <c r="AK530" s="35"/>
      <c r="AL530" s="35">
        <f t="shared" si="31"/>
        <v>18195.65217391304</v>
      </c>
      <c r="AM530" s="35"/>
      <c r="AN530" s="35"/>
      <c r="AO530" s="24">
        <v>91.041666666666671</v>
      </c>
      <c r="AP530" s="27"/>
      <c r="AQ530" s="28">
        <v>1</v>
      </c>
      <c r="AR530" s="27">
        <v>2</v>
      </c>
      <c r="AS530" s="28">
        <v>1E-4</v>
      </c>
      <c r="AT530" s="25">
        <v>3</v>
      </c>
      <c r="AU530" s="25" t="s">
        <v>39</v>
      </c>
      <c r="AV530" s="25" t="s">
        <v>41</v>
      </c>
      <c r="AW530" s="25">
        <v>2004</v>
      </c>
      <c r="AX530" s="25" t="s">
        <v>3</v>
      </c>
      <c r="AY530" s="25" t="s">
        <v>40</v>
      </c>
      <c r="AZ530" s="25" t="s">
        <v>3</v>
      </c>
      <c r="BA530" s="25" t="s">
        <v>1782</v>
      </c>
      <c r="BB530" s="25" t="s">
        <v>3</v>
      </c>
      <c r="BC530" s="25" t="s">
        <v>3</v>
      </c>
      <c r="BD530" s="25" t="s">
        <v>3</v>
      </c>
      <c r="BE530" s="25" t="s">
        <v>1809</v>
      </c>
      <c r="BF530" s="25">
        <v>2</v>
      </c>
      <c r="BG530" s="25" t="s">
        <v>2000</v>
      </c>
      <c r="BH530" s="25" t="s">
        <v>2000</v>
      </c>
      <c r="BI530" s="75">
        <v>2</v>
      </c>
      <c r="BJ530" s="75" t="s">
        <v>2000</v>
      </c>
      <c r="BK530" s="75" t="s">
        <v>4041</v>
      </c>
      <c r="BL530" s="15"/>
      <c r="BM530" s="15"/>
      <c r="BN530" s="15"/>
      <c r="BO530" s="15"/>
      <c r="BP530" s="15"/>
      <c r="BQ530" s="15"/>
      <c r="BR530" s="15"/>
    </row>
    <row r="531" spans="1:70" s="29" customFormat="1" ht="15" customHeight="1" x14ac:dyDescent="0.25">
      <c r="A531" s="25">
        <v>428</v>
      </c>
      <c r="B531" s="26"/>
      <c r="C531" s="190" t="s">
        <v>35</v>
      </c>
      <c r="D531" s="201">
        <v>2</v>
      </c>
      <c r="E531" s="57" t="s">
        <v>36</v>
      </c>
      <c r="F531" s="57" t="s">
        <v>5</v>
      </c>
      <c r="G531" s="25" t="s">
        <v>1148</v>
      </c>
      <c r="H531" s="104">
        <v>1</v>
      </c>
      <c r="I531" s="25">
        <v>1</v>
      </c>
      <c r="J531" s="25" t="s">
        <v>1149</v>
      </c>
      <c r="K531" s="25">
        <v>4</v>
      </c>
      <c r="L531" s="25">
        <v>1</v>
      </c>
      <c r="M531" s="25">
        <v>24</v>
      </c>
      <c r="N531" s="25">
        <v>24</v>
      </c>
      <c r="O531" s="25" t="s">
        <v>37</v>
      </c>
      <c r="P531" s="25" t="s">
        <v>1150</v>
      </c>
      <c r="Q531" s="25" t="s">
        <v>20</v>
      </c>
      <c r="R531" s="44" t="s">
        <v>1942</v>
      </c>
      <c r="S531" s="25">
        <v>6</v>
      </c>
      <c r="T531" s="25" t="s">
        <v>1802</v>
      </c>
      <c r="U531" s="25" t="s">
        <v>2</v>
      </c>
      <c r="V531" s="25">
        <v>53</v>
      </c>
      <c r="W531" s="25" t="s">
        <v>4222</v>
      </c>
      <c r="X531" s="25">
        <v>2</v>
      </c>
      <c r="Y531" s="62"/>
      <c r="Z531" s="25"/>
      <c r="AA531" s="62">
        <v>8.0299999999999994</v>
      </c>
      <c r="AB531" s="25"/>
      <c r="AC531" s="25"/>
      <c r="AD531" s="25" t="s">
        <v>1790</v>
      </c>
      <c r="AE531" s="22"/>
      <c r="AF531" s="22"/>
      <c r="AG531" s="22">
        <f t="shared" si="30"/>
        <v>9.4265217391304326</v>
      </c>
      <c r="AH531" s="22"/>
      <c r="AI531" s="22"/>
      <c r="AJ531" s="35"/>
      <c r="AK531" s="35"/>
      <c r="AL531" s="35">
        <f t="shared" si="31"/>
        <v>94265.217391304323</v>
      </c>
      <c r="AM531" s="35"/>
      <c r="AN531" s="35"/>
      <c r="AO531" s="24">
        <v>91.041666666666671</v>
      </c>
      <c r="AP531" s="27"/>
      <c r="AQ531" s="28">
        <v>1</v>
      </c>
      <c r="AR531" s="27">
        <v>2</v>
      </c>
      <c r="AS531" s="28">
        <v>1E-4</v>
      </c>
      <c r="AT531" s="25">
        <v>3</v>
      </c>
      <c r="AU531" s="25" t="s">
        <v>39</v>
      </c>
      <c r="AV531" s="25" t="s">
        <v>41</v>
      </c>
      <c r="AW531" s="25">
        <v>2004</v>
      </c>
      <c r="AX531" s="25" t="s">
        <v>3</v>
      </c>
      <c r="AY531" s="25" t="s">
        <v>40</v>
      </c>
      <c r="AZ531" s="25" t="s">
        <v>3</v>
      </c>
      <c r="BA531" s="25" t="s">
        <v>1782</v>
      </c>
      <c r="BB531" s="25" t="s">
        <v>3</v>
      </c>
      <c r="BC531" s="25" t="s">
        <v>3</v>
      </c>
      <c r="BD531" s="25" t="s">
        <v>3</v>
      </c>
      <c r="BE531" s="25" t="s">
        <v>1809</v>
      </c>
      <c r="BF531" s="25">
        <v>2</v>
      </c>
      <c r="BG531" s="25" t="s">
        <v>2000</v>
      </c>
      <c r="BH531" s="25" t="s">
        <v>2000</v>
      </c>
      <c r="BI531" s="75">
        <v>2</v>
      </c>
      <c r="BJ531" s="75" t="s">
        <v>2000</v>
      </c>
      <c r="BK531" s="75" t="s">
        <v>4041</v>
      </c>
      <c r="BL531" s="15"/>
      <c r="BM531" s="15"/>
      <c r="BN531" s="15"/>
      <c r="BO531" s="15"/>
      <c r="BP531" s="15"/>
      <c r="BQ531" s="15"/>
      <c r="BR531" s="15"/>
    </row>
    <row r="532" spans="1:70" s="29" customFormat="1" ht="15" customHeight="1" x14ac:dyDescent="0.25">
      <c r="A532" s="25">
        <v>430</v>
      </c>
      <c r="B532" s="21">
        <v>191</v>
      </c>
      <c r="C532" s="190" t="s">
        <v>387</v>
      </c>
      <c r="D532" s="201">
        <v>0</v>
      </c>
      <c r="E532" s="57" t="s">
        <v>390</v>
      </c>
      <c r="F532" s="57" t="s">
        <v>5</v>
      </c>
      <c r="G532" s="25" t="s">
        <v>391</v>
      </c>
      <c r="H532" s="104">
        <v>0</v>
      </c>
      <c r="I532" s="25" t="s">
        <v>618</v>
      </c>
      <c r="J532" s="25"/>
      <c r="K532" s="25"/>
      <c r="L532" s="25"/>
      <c r="M532" s="25"/>
      <c r="N532" s="25"/>
      <c r="O532" s="25"/>
      <c r="P532" s="25"/>
      <c r="Q532" s="25"/>
      <c r="R532" s="25"/>
      <c r="S532" s="25"/>
      <c r="T532" s="25"/>
      <c r="U532" s="25"/>
      <c r="V532" s="25"/>
      <c r="W532" s="25"/>
      <c r="X532" s="25"/>
      <c r="Y532" s="25"/>
      <c r="Z532" s="83"/>
      <c r="AA532" s="83"/>
      <c r="AB532" s="83"/>
      <c r="AC532" s="83"/>
      <c r="AD532" s="25"/>
      <c r="AE532" s="22"/>
      <c r="AF532" s="22"/>
      <c r="AG532" s="22"/>
      <c r="AH532" s="22"/>
      <c r="AI532" s="22"/>
      <c r="AJ532" s="35"/>
      <c r="AK532" s="35"/>
      <c r="AL532" s="35"/>
      <c r="AM532" s="35"/>
      <c r="AN532" s="35"/>
      <c r="AO532" s="48"/>
      <c r="AP532" s="27"/>
      <c r="AQ532" s="28">
        <v>1</v>
      </c>
      <c r="AR532" s="28"/>
      <c r="AS532" s="28" t="s">
        <v>751</v>
      </c>
      <c r="AT532" s="25"/>
      <c r="AU532" s="25"/>
      <c r="AV532" s="25"/>
      <c r="AW532" s="25"/>
      <c r="AX532" s="25"/>
      <c r="AY532" s="25"/>
      <c r="AZ532" s="25"/>
      <c r="BA532" s="25"/>
      <c r="BB532" s="25"/>
      <c r="BC532" s="25"/>
      <c r="BD532" s="25"/>
      <c r="BE532" s="25"/>
      <c r="BF532" s="25"/>
      <c r="BG532" s="25" t="s">
        <v>2000</v>
      </c>
      <c r="BH532" s="25" t="s">
        <v>2000</v>
      </c>
      <c r="BI532" s="75" t="s">
        <v>2000</v>
      </c>
      <c r="BJ532" s="75" t="s">
        <v>2000</v>
      </c>
      <c r="BK532" s="75" t="s">
        <v>2000</v>
      </c>
      <c r="BL532" s="15"/>
      <c r="BM532" s="15"/>
      <c r="BN532" s="15"/>
      <c r="BO532" s="15"/>
      <c r="BP532" s="15"/>
      <c r="BQ532" s="15"/>
      <c r="BR532" s="15"/>
    </row>
    <row r="533" spans="1:70" s="29" customFormat="1" ht="15" customHeight="1" x14ac:dyDescent="0.25">
      <c r="A533" s="25">
        <v>431</v>
      </c>
      <c r="B533" s="21">
        <v>192</v>
      </c>
      <c r="C533" s="190" t="s">
        <v>287</v>
      </c>
      <c r="D533" s="201">
        <v>0</v>
      </c>
      <c r="E533" s="57" t="s">
        <v>295</v>
      </c>
      <c r="F533" s="57" t="s">
        <v>289</v>
      </c>
      <c r="G533" s="25"/>
      <c r="H533" s="104">
        <v>0</v>
      </c>
      <c r="I533" s="25" t="s">
        <v>3052</v>
      </c>
      <c r="J533" s="25"/>
      <c r="K533" s="25"/>
      <c r="L533" s="25"/>
      <c r="M533" s="25"/>
      <c r="N533" s="25"/>
      <c r="O533" s="25"/>
      <c r="P533" s="25"/>
      <c r="Q533" s="25"/>
      <c r="R533" s="25"/>
      <c r="S533" s="25"/>
      <c r="T533" s="25"/>
      <c r="U533" s="25"/>
      <c r="V533" s="25"/>
      <c r="W533" s="25"/>
      <c r="X533" s="25"/>
      <c r="Y533" s="25"/>
      <c r="Z533" s="83"/>
      <c r="AA533" s="83"/>
      <c r="AB533" s="83"/>
      <c r="AC533" s="83"/>
      <c r="AD533" s="25"/>
      <c r="AE533" s="22"/>
      <c r="AF533" s="22"/>
      <c r="AG533" s="22"/>
      <c r="AH533" s="22"/>
      <c r="AI533" s="22"/>
      <c r="AJ533" s="35"/>
      <c r="AK533" s="35"/>
      <c r="AL533" s="35"/>
      <c r="AM533" s="35"/>
      <c r="AN533" s="35"/>
      <c r="AO533" s="24"/>
      <c r="AP533" s="27"/>
      <c r="AQ533" s="27"/>
      <c r="AR533" s="28"/>
      <c r="AS533" s="28"/>
      <c r="AT533" s="25"/>
      <c r="AU533" s="25"/>
      <c r="AV533" s="25"/>
      <c r="AW533" s="25"/>
      <c r="AX533" s="25"/>
      <c r="AY533" s="25"/>
      <c r="AZ533" s="25"/>
      <c r="BA533" s="25"/>
      <c r="BB533" s="25"/>
      <c r="BC533" s="25"/>
      <c r="BD533" s="25"/>
      <c r="BE533" s="25"/>
      <c r="BF533" s="25"/>
      <c r="BG533" s="25" t="s">
        <v>2000</v>
      </c>
      <c r="BH533" s="25" t="s">
        <v>2000</v>
      </c>
      <c r="BI533" s="75" t="s">
        <v>2000</v>
      </c>
      <c r="BJ533" s="75" t="s">
        <v>2000</v>
      </c>
      <c r="BK533" s="75" t="s">
        <v>2000</v>
      </c>
      <c r="BL533" s="53"/>
      <c r="BM533" s="53"/>
      <c r="BN533" s="53"/>
      <c r="BO533" s="53"/>
      <c r="BP533" s="53"/>
      <c r="BQ533" s="53"/>
      <c r="BR533" s="53"/>
    </row>
    <row r="534" spans="1:70" s="29" customFormat="1" ht="15" customHeight="1" x14ac:dyDescent="0.25">
      <c r="A534" s="25">
        <v>638</v>
      </c>
      <c r="B534" s="237"/>
      <c r="C534" s="190"/>
      <c r="D534" s="200">
        <v>1</v>
      </c>
      <c r="E534" s="57" t="s">
        <v>2987</v>
      </c>
      <c r="F534" s="57" t="s">
        <v>289</v>
      </c>
      <c r="G534" s="25"/>
      <c r="H534" s="104">
        <v>1</v>
      </c>
      <c r="I534" s="25">
        <v>1</v>
      </c>
      <c r="J534" s="185" t="s">
        <v>2988</v>
      </c>
      <c r="K534" s="25">
        <v>1</v>
      </c>
      <c r="L534" s="25">
        <v>2</v>
      </c>
      <c r="M534" s="25">
        <v>26</v>
      </c>
      <c r="N534" s="25">
        <v>26</v>
      </c>
      <c r="O534" s="25" t="s">
        <v>2990</v>
      </c>
      <c r="P534" s="25" t="s">
        <v>2991</v>
      </c>
      <c r="Q534" s="25" t="s">
        <v>2992</v>
      </c>
      <c r="R534" s="25"/>
      <c r="S534" s="25">
        <v>4</v>
      </c>
      <c r="T534" s="25" t="s">
        <v>2989</v>
      </c>
      <c r="U534" s="25" t="s">
        <v>10</v>
      </c>
      <c r="V534" s="25">
        <v>8</v>
      </c>
      <c r="W534" s="25" t="s">
        <v>3</v>
      </c>
      <c r="X534" s="25">
        <v>1</v>
      </c>
      <c r="Y534" s="25">
        <v>0.81</v>
      </c>
      <c r="Z534" s="25"/>
      <c r="AA534" s="25">
        <v>1.58</v>
      </c>
      <c r="AB534" s="25"/>
      <c r="AC534" s="25">
        <v>36</v>
      </c>
      <c r="AD534" s="25" t="s">
        <v>2996</v>
      </c>
      <c r="AE534" s="22">
        <f>((Y534*(108.57/$AO534))/$AQ534)*(0.830367/$AP534)</f>
        <v>0.88524029950249938</v>
      </c>
      <c r="AF534" s="22"/>
      <c r="AG534" s="22">
        <f>((AA534*(108.57/$AO534))/$AQ534)*(0.830367/$AP534)</f>
        <v>1.7267650286591965</v>
      </c>
      <c r="AH534" s="22"/>
      <c r="AI534" s="22">
        <f>((AC534*(108.57/$AO534))/$AQ534)*(0.830367/$AP534)</f>
        <v>39.344013311222199</v>
      </c>
      <c r="AJ534" s="35">
        <f>AE534</f>
        <v>0.88524029950249938</v>
      </c>
      <c r="AK534" s="35"/>
      <c r="AL534" s="35">
        <f>AG534</f>
        <v>1.7267650286591965</v>
      </c>
      <c r="AM534" s="35"/>
      <c r="AN534" s="35">
        <f>AI534</f>
        <v>39.344013311222199</v>
      </c>
      <c r="AO534" s="24">
        <v>82.490466876552105</v>
      </c>
      <c r="AP534" s="24">
        <v>1</v>
      </c>
      <c r="AQ534" s="24">
        <v>1</v>
      </c>
      <c r="AR534" s="24">
        <v>3</v>
      </c>
      <c r="AS534" s="24"/>
      <c r="AT534" s="25">
        <v>10</v>
      </c>
      <c r="AU534" s="25" t="s">
        <v>2994</v>
      </c>
      <c r="AV534" s="25"/>
      <c r="AW534" s="25">
        <v>2002</v>
      </c>
      <c r="AX534" s="25" t="s">
        <v>2</v>
      </c>
      <c r="AY534" s="25"/>
      <c r="AZ534" s="25"/>
      <c r="BA534" s="25"/>
      <c r="BB534" s="25" t="s">
        <v>673</v>
      </c>
      <c r="BC534" s="25">
        <v>648</v>
      </c>
      <c r="BD534" s="25" t="s">
        <v>2995</v>
      </c>
      <c r="BE534" s="25"/>
      <c r="BF534" s="25">
        <v>2</v>
      </c>
      <c r="BG534" s="62">
        <v>3</v>
      </c>
      <c r="BH534" s="25" t="s">
        <v>2000</v>
      </c>
      <c r="BI534" s="74">
        <v>2</v>
      </c>
      <c r="BJ534" s="75" t="s">
        <v>2000</v>
      </c>
      <c r="BK534" s="75" t="s">
        <v>4076</v>
      </c>
      <c r="BL534" s="15"/>
      <c r="BM534" s="238"/>
      <c r="BN534" s="238"/>
      <c r="BO534" s="238"/>
      <c r="BP534" s="238"/>
      <c r="BQ534" s="238"/>
      <c r="BR534" s="238"/>
    </row>
    <row r="535" spans="1:70" s="29" customFormat="1" ht="15" customHeight="1" x14ac:dyDescent="0.25">
      <c r="A535" s="25">
        <v>639</v>
      </c>
      <c r="B535" s="237"/>
      <c r="C535" s="190"/>
      <c r="D535" s="200">
        <v>1</v>
      </c>
      <c r="E535" s="57" t="s">
        <v>2987</v>
      </c>
      <c r="F535" s="57" t="s">
        <v>289</v>
      </c>
      <c r="G535" s="25"/>
      <c r="H535" s="104">
        <v>1</v>
      </c>
      <c r="I535" s="25">
        <v>1</v>
      </c>
      <c r="J535" s="185" t="s">
        <v>2988</v>
      </c>
      <c r="K535" s="25">
        <v>1</v>
      </c>
      <c r="L535" s="25">
        <v>2</v>
      </c>
      <c r="M535" s="25">
        <v>26</v>
      </c>
      <c r="N535" s="25">
        <v>26</v>
      </c>
      <c r="O535" s="25" t="s">
        <v>2990</v>
      </c>
      <c r="P535" s="25" t="s">
        <v>2991</v>
      </c>
      <c r="Q535" s="25" t="s">
        <v>2997</v>
      </c>
      <c r="R535" s="25"/>
      <c r="S535" s="25">
        <v>4</v>
      </c>
      <c r="T535" s="25" t="s">
        <v>2989</v>
      </c>
      <c r="U535" s="25" t="s">
        <v>10</v>
      </c>
      <c r="V535" s="25">
        <v>8</v>
      </c>
      <c r="W535" s="25" t="s">
        <v>3</v>
      </c>
      <c r="X535" s="25">
        <v>1</v>
      </c>
      <c r="Y535" s="25">
        <v>1.4</v>
      </c>
      <c r="Z535" s="25"/>
      <c r="AA535" s="25">
        <v>2.89</v>
      </c>
      <c r="AB535" s="25"/>
      <c r="AC535" s="25">
        <v>86</v>
      </c>
      <c r="AD535" s="25" t="s">
        <v>2996</v>
      </c>
      <c r="AE535" s="22">
        <f>((Y535*(108.57/$AO535))/$AQ535)*(0.830367/$AP535)</f>
        <v>1.5300449621030852</v>
      </c>
      <c r="AF535" s="22"/>
      <c r="AG535" s="22">
        <f>((AA535*(108.57/$AO535))/$AQ535)*(0.830367/$AP535)</f>
        <v>3.1584499574842266</v>
      </c>
      <c r="AH535" s="22"/>
      <c r="AI535" s="22">
        <f>((AC535*(108.57/$AO535))/$AQ535)*(0.830367/$AP535)</f>
        <v>93.988476243475247</v>
      </c>
      <c r="AJ535" s="35">
        <f>AE535</f>
        <v>1.5300449621030852</v>
      </c>
      <c r="AK535" s="35"/>
      <c r="AL535" s="35">
        <f>AG535</f>
        <v>3.1584499574842266</v>
      </c>
      <c r="AM535" s="35"/>
      <c r="AN535" s="35">
        <f>AI535</f>
        <v>93.988476243475247</v>
      </c>
      <c r="AO535" s="24">
        <v>82.490466876552105</v>
      </c>
      <c r="AP535" s="24">
        <v>1</v>
      </c>
      <c r="AQ535" s="24">
        <v>1</v>
      </c>
      <c r="AR535" s="24">
        <v>3</v>
      </c>
      <c r="AS535" s="24"/>
      <c r="AT535" s="25">
        <v>10</v>
      </c>
      <c r="AU535" s="25" t="s">
        <v>2994</v>
      </c>
      <c r="AV535" s="25"/>
      <c r="AW535" s="25">
        <v>2002</v>
      </c>
      <c r="AX535" s="25" t="s">
        <v>2</v>
      </c>
      <c r="AY535" s="25"/>
      <c r="AZ535" s="25"/>
      <c r="BA535" s="25"/>
      <c r="BB535" s="25" t="s">
        <v>673</v>
      </c>
      <c r="BC535" s="25">
        <v>648</v>
      </c>
      <c r="BD535" s="25" t="s">
        <v>2995</v>
      </c>
      <c r="BE535" s="25"/>
      <c r="BF535" s="25">
        <v>2</v>
      </c>
      <c r="BG535" s="62">
        <v>3</v>
      </c>
      <c r="BH535" s="25" t="s">
        <v>2000</v>
      </c>
      <c r="BI535" s="74">
        <v>2</v>
      </c>
      <c r="BJ535" s="75" t="s">
        <v>2000</v>
      </c>
      <c r="BK535" s="75" t="s">
        <v>4076</v>
      </c>
      <c r="BL535" s="15"/>
      <c r="BM535" s="238"/>
      <c r="BN535" s="238"/>
      <c r="BO535" s="238"/>
      <c r="BP535" s="238"/>
      <c r="BQ535" s="238"/>
      <c r="BR535" s="238"/>
    </row>
    <row r="536" spans="1:70" s="29" customFormat="1" ht="15" customHeight="1" x14ac:dyDescent="0.25">
      <c r="A536" s="25">
        <v>746</v>
      </c>
      <c r="B536" s="220"/>
      <c r="C536" s="190"/>
      <c r="D536" s="200">
        <v>1</v>
      </c>
      <c r="E536" s="198" t="s">
        <v>3412</v>
      </c>
      <c r="F536" s="57" t="s">
        <v>5</v>
      </c>
      <c r="G536" s="25" t="s">
        <v>3</v>
      </c>
      <c r="H536" s="104">
        <v>1</v>
      </c>
      <c r="I536" s="25">
        <v>1</v>
      </c>
      <c r="J536" s="25"/>
      <c r="K536" s="25">
        <v>1</v>
      </c>
      <c r="L536" s="25">
        <v>3</v>
      </c>
      <c r="M536" s="25">
        <v>24</v>
      </c>
      <c r="N536" s="25">
        <v>24</v>
      </c>
      <c r="O536" s="25" t="s">
        <v>3413</v>
      </c>
      <c r="P536" s="25" t="s">
        <v>3011</v>
      </c>
      <c r="Q536" s="25" t="s">
        <v>3414</v>
      </c>
      <c r="R536" s="25"/>
      <c r="S536" s="25">
        <v>4</v>
      </c>
      <c r="T536" s="25" t="s">
        <v>3380</v>
      </c>
      <c r="U536" s="25" t="s">
        <v>10</v>
      </c>
      <c r="V536" s="25">
        <v>8</v>
      </c>
      <c r="W536" s="25"/>
      <c r="X536" s="25">
        <v>1</v>
      </c>
      <c r="Y536" s="25"/>
      <c r="Z536" s="25">
        <v>63</v>
      </c>
      <c r="AA536" s="25"/>
      <c r="AB536" s="25"/>
      <c r="AC536" s="25">
        <v>78</v>
      </c>
      <c r="AD536" s="25" t="s">
        <v>3415</v>
      </c>
      <c r="AE536" s="22"/>
      <c r="AF536" s="22">
        <f>((Z536*(108.57/$AO536))/$AQ536)*(0.830367/$AP536)</f>
        <v>75.976224263319011</v>
      </c>
      <c r="AG536" s="22"/>
      <c r="AH536" s="22"/>
      <c r="AI536" s="22">
        <f>((AC536*(108.57/$AO536))/$AQ536)*(0.830367/$AP536)</f>
        <v>94.065801468871157</v>
      </c>
      <c r="AJ536" s="35"/>
      <c r="AK536" s="35">
        <f>AF536</f>
        <v>75.976224263319011</v>
      </c>
      <c r="AL536" s="35"/>
      <c r="AM536" s="35"/>
      <c r="AN536" s="35">
        <f>AI536</f>
        <v>94.065801468871157</v>
      </c>
      <c r="AO536" s="24">
        <v>74.755433058708903</v>
      </c>
      <c r="AP536" s="24">
        <v>1</v>
      </c>
      <c r="AQ536" s="24">
        <v>1</v>
      </c>
      <c r="AR536" s="24">
        <v>6</v>
      </c>
      <c r="AS536" s="24"/>
      <c r="AT536" s="25">
        <v>10</v>
      </c>
      <c r="AU536" s="25" t="s">
        <v>3349</v>
      </c>
      <c r="AV536" s="25" t="s">
        <v>3417</v>
      </c>
      <c r="AW536" s="25" t="s">
        <v>3418</v>
      </c>
      <c r="AX536" s="25" t="s">
        <v>3</v>
      </c>
      <c r="AY536" s="25"/>
      <c r="AZ536" s="25" t="s">
        <v>3</v>
      </c>
      <c r="BA536" s="25"/>
      <c r="BB536" s="25" t="s">
        <v>3416</v>
      </c>
      <c r="BC536" s="25" t="s">
        <v>3417</v>
      </c>
      <c r="BD536" s="25" t="s">
        <v>3396</v>
      </c>
      <c r="BE536" s="25" t="s">
        <v>3397</v>
      </c>
      <c r="BF536" s="25">
        <v>3</v>
      </c>
      <c r="BG536" s="62">
        <v>3</v>
      </c>
      <c r="BH536" s="25" t="s">
        <v>2000</v>
      </c>
      <c r="BI536" s="74">
        <v>2</v>
      </c>
      <c r="BJ536" s="75" t="s">
        <v>2000</v>
      </c>
      <c r="BK536" s="75" t="s">
        <v>4095</v>
      </c>
      <c r="BL536" s="15"/>
      <c r="BM536" s="15"/>
      <c r="BN536" s="15"/>
      <c r="BO536" s="15"/>
      <c r="BP536" s="15"/>
      <c r="BQ536" s="15"/>
      <c r="BR536" s="15"/>
    </row>
    <row r="537" spans="1:70" s="29" customFormat="1" ht="15" customHeight="1" x14ac:dyDescent="0.25">
      <c r="A537" s="25">
        <v>742</v>
      </c>
      <c r="B537" s="220"/>
      <c r="C537" s="190"/>
      <c r="D537" s="200">
        <v>1</v>
      </c>
      <c r="E537" s="57" t="s">
        <v>3386</v>
      </c>
      <c r="F537" s="57" t="s">
        <v>5</v>
      </c>
      <c r="G537" s="25" t="s">
        <v>3387</v>
      </c>
      <c r="H537" s="104">
        <v>1</v>
      </c>
      <c r="I537" s="25">
        <v>1</v>
      </c>
      <c r="J537" s="25" t="s">
        <v>3388</v>
      </c>
      <c r="K537" s="25">
        <v>1</v>
      </c>
      <c r="L537" s="25">
        <v>3</v>
      </c>
      <c r="M537" s="25">
        <v>2</v>
      </c>
      <c r="N537" s="25" t="s">
        <v>2940</v>
      </c>
      <c r="O537" s="25" t="s">
        <v>3389</v>
      </c>
      <c r="P537" s="25" t="s">
        <v>3011</v>
      </c>
      <c r="Q537" s="25" t="s">
        <v>3390</v>
      </c>
      <c r="R537" s="25" t="s">
        <v>3391</v>
      </c>
      <c r="S537" s="25">
        <v>4</v>
      </c>
      <c r="T537" s="25" t="s">
        <v>3380</v>
      </c>
      <c r="U537" s="25" t="s">
        <v>2</v>
      </c>
      <c r="V537" s="25">
        <v>3</v>
      </c>
      <c r="W537" s="25" t="s">
        <v>3392</v>
      </c>
      <c r="X537" s="25">
        <v>2</v>
      </c>
      <c r="Y537" s="25"/>
      <c r="Z537" s="25"/>
      <c r="AA537" s="25">
        <v>199570</v>
      </c>
      <c r="AB537" s="25"/>
      <c r="AC537" s="25"/>
      <c r="AD537" s="25" t="s">
        <v>3393</v>
      </c>
      <c r="AE537" s="22"/>
      <c r="AF537" s="22"/>
      <c r="AG537" s="22">
        <f>((AA537*(108.57/$AO537))/$AQ537)*(0.830367/$AP537)</f>
        <v>200890.0884690485</v>
      </c>
      <c r="AH537" s="22"/>
      <c r="AI537" s="22"/>
      <c r="AJ537" s="35"/>
      <c r="AK537" s="35"/>
      <c r="AL537" s="35">
        <f>AG537/AS537</f>
        <v>3.4444402460272703</v>
      </c>
      <c r="AM537" s="35"/>
      <c r="AN537" s="35"/>
      <c r="AO537" s="24">
        <v>89.560532372110202</v>
      </c>
      <c r="AP537" s="24">
        <v>1</v>
      </c>
      <c r="AQ537" s="24">
        <v>1</v>
      </c>
      <c r="AR537" s="24">
        <v>1</v>
      </c>
      <c r="AS537" s="24">
        <v>58323</v>
      </c>
      <c r="AT537" s="25">
        <v>14</v>
      </c>
      <c r="AU537" s="25" t="s">
        <v>3395</v>
      </c>
      <c r="AV537" s="25"/>
      <c r="AW537" s="25">
        <v>2005</v>
      </c>
      <c r="AX537" s="25" t="s">
        <v>3</v>
      </c>
      <c r="AY537" s="25" t="s">
        <v>3394</v>
      </c>
      <c r="AZ537" s="25" t="s">
        <v>3</v>
      </c>
      <c r="BA537" s="25" t="s">
        <v>3394</v>
      </c>
      <c r="BB537" s="25" t="s">
        <v>3394</v>
      </c>
      <c r="BC537" s="25"/>
      <c r="BD537" s="25" t="s">
        <v>3396</v>
      </c>
      <c r="BE537" s="25" t="s">
        <v>3397</v>
      </c>
      <c r="BF537" s="25">
        <v>3</v>
      </c>
      <c r="BG537" s="62">
        <v>3</v>
      </c>
      <c r="BH537" s="25" t="s">
        <v>2000</v>
      </c>
      <c r="BI537" s="74">
        <v>2</v>
      </c>
      <c r="BJ537" s="75" t="s">
        <v>2000</v>
      </c>
      <c r="BK537" s="75" t="s">
        <v>4091</v>
      </c>
      <c r="BL537" s="15"/>
      <c r="BM537" s="15"/>
      <c r="BN537" s="15"/>
      <c r="BO537" s="15"/>
      <c r="BP537" s="15"/>
      <c r="BQ537" s="15"/>
      <c r="BR537" s="15"/>
    </row>
    <row r="538" spans="1:70" s="29" customFormat="1" ht="15" customHeight="1" x14ac:dyDescent="0.25">
      <c r="A538" s="25">
        <v>738</v>
      </c>
      <c r="B538" s="220"/>
      <c r="C538" s="190"/>
      <c r="D538" s="200">
        <v>1</v>
      </c>
      <c r="E538" s="197" t="s">
        <v>3367</v>
      </c>
      <c r="F538" s="57" t="s">
        <v>5</v>
      </c>
      <c r="G538" s="99" t="s">
        <v>3368</v>
      </c>
      <c r="H538" s="104">
        <v>1</v>
      </c>
      <c r="I538" s="25">
        <v>1</v>
      </c>
      <c r="J538" s="25" t="s">
        <v>3369</v>
      </c>
      <c r="K538" s="25">
        <v>1</v>
      </c>
      <c r="L538" s="25">
        <v>3</v>
      </c>
      <c r="M538" s="25">
        <v>24</v>
      </c>
      <c r="N538" s="25">
        <v>24</v>
      </c>
      <c r="O538" s="25" t="s">
        <v>3370</v>
      </c>
      <c r="P538" s="25" t="s">
        <v>3011</v>
      </c>
      <c r="Q538" s="25" t="s">
        <v>3371</v>
      </c>
      <c r="R538" s="25"/>
      <c r="S538" s="25">
        <v>4</v>
      </c>
      <c r="T538" s="25" t="s">
        <v>3380</v>
      </c>
      <c r="U538" s="25" t="s">
        <v>10</v>
      </c>
      <c r="V538" s="25">
        <v>8</v>
      </c>
      <c r="W538" s="25"/>
      <c r="X538" s="25">
        <v>1</v>
      </c>
      <c r="Y538" s="25"/>
      <c r="Z538" s="25"/>
      <c r="AA538" s="25">
        <v>0.33</v>
      </c>
      <c r="AB538" s="25"/>
      <c r="AC538" s="25"/>
      <c r="AD538" s="25" t="s">
        <v>3382</v>
      </c>
      <c r="AE538" s="22"/>
      <c r="AF538" s="22"/>
      <c r="AG538" s="22">
        <f>((AA538*(108.57/$AO538))/$AQ538)*(0.830367/$AP538)*(12)</f>
        <v>3.9861940689353714</v>
      </c>
      <c r="AH538" s="22"/>
      <c r="AI538" s="22"/>
      <c r="AJ538" s="35"/>
      <c r="AK538" s="35"/>
      <c r="AL538" s="35">
        <f>AG538</f>
        <v>3.9861940689353714</v>
      </c>
      <c r="AM538" s="35"/>
      <c r="AN538" s="35"/>
      <c r="AO538" s="24">
        <v>89.560532372110202</v>
      </c>
      <c r="AP538" s="24">
        <v>1</v>
      </c>
      <c r="AQ538" s="24">
        <v>1</v>
      </c>
      <c r="AR538" s="28">
        <v>3</v>
      </c>
      <c r="AS538" s="24"/>
      <c r="AT538" s="25">
        <v>12</v>
      </c>
      <c r="AU538" s="25" t="s">
        <v>3373</v>
      </c>
      <c r="AV538" s="25" t="s">
        <v>3374</v>
      </c>
      <c r="AW538" s="25">
        <v>2005</v>
      </c>
      <c r="AX538" s="25" t="s">
        <v>3</v>
      </c>
      <c r="AY538" s="25"/>
      <c r="AZ538" s="25" t="s">
        <v>3</v>
      </c>
      <c r="BA538" s="25" t="s">
        <v>3</v>
      </c>
      <c r="BB538" s="25" t="s">
        <v>3372</v>
      </c>
      <c r="BC538" s="25">
        <v>1892</v>
      </c>
      <c r="BD538" s="25" t="s">
        <v>3327</v>
      </c>
      <c r="BE538" s="25" t="s">
        <v>972</v>
      </c>
      <c r="BF538" s="25">
        <v>3</v>
      </c>
      <c r="BG538" s="62">
        <v>3</v>
      </c>
      <c r="BH538" s="25" t="s">
        <v>2000</v>
      </c>
      <c r="BI538" s="74">
        <v>1</v>
      </c>
      <c r="BJ538" s="75" t="s">
        <v>2000</v>
      </c>
      <c r="BK538" s="75" t="s">
        <v>4090</v>
      </c>
      <c r="BL538" s="15"/>
      <c r="BM538" s="238"/>
      <c r="BN538" s="238"/>
      <c r="BO538" s="238"/>
      <c r="BP538" s="238"/>
      <c r="BQ538" s="238"/>
      <c r="BR538" s="238"/>
    </row>
    <row r="539" spans="1:70" s="29" customFormat="1" ht="15" customHeight="1" x14ac:dyDescent="0.25">
      <c r="A539" s="25">
        <v>739</v>
      </c>
      <c r="B539" s="220"/>
      <c r="C539" s="190"/>
      <c r="D539" s="200">
        <v>1</v>
      </c>
      <c r="E539" s="197" t="s">
        <v>3367</v>
      </c>
      <c r="F539" s="57" t="s">
        <v>5</v>
      </c>
      <c r="G539" s="99" t="s">
        <v>3368</v>
      </c>
      <c r="H539" s="104">
        <v>1</v>
      </c>
      <c r="I539" s="25">
        <v>1</v>
      </c>
      <c r="J539" s="25" t="s">
        <v>3369</v>
      </c>
      <c r="K539" s="25">
        <v>1</v>
      </c>
      <c r="L539" s="25">
        <v>3</v>
      </c>
      <c r="M539" s="25">
        <v>19</v>
      </c>
      <c r="N539" s="25" t="s">
        <v>2960</v>
      </c>
      <c r="O539" s="25" t="s">
        <v>3375</v>
      </c>
      <c r="P539" s="25" t="s">
        <v>3011</v>
      </c>
      <c r="Q539" s="25" t="s">
        <v>3371</v>
      </c>
      <c r="R539" s="25"/>
      <c r="S539" s="25">
        <v>4</v>
      </c>
      <c r="T539" s="25" t="s">
        <v>3380</v>
      </c>
      <c r="U539" s="25" t="s">
        <v>10</v>
      </c>
      <c r="V539" s="25">
        <v>8</v>
      </c>
      <c r="W539" s="25"/>
      <c r="X539" s="25">
        <v>1</v>
      </c>
      <c r="Y539" s="25"/>
      <c r="Z539" s="25"/>
      <c r="AA539" s="25">
        <v>0.25</v>
      </c>
      <c r="AB539" s="25"/>
      <c r="AC539" s="25"/>
      <c r="AD539" s="25" t="s">
        <v>3383</v>
      </c>
      <c r="AE539" s="22"/>
      <c r="AF539" s="22"/>
      <c r="AG539" s="22">
        <f>((AA539*(108.57/$AO539))/$AQ539)*(0.830367/$AP539)*12</f>
        <v>3.0198439916177051</v>
      </c>
      <c r="AH539" s="22"/>
      <c r="AI539" s="22"/>
      <c r="AJ539" s="35"/>
      <c r="AK539" s="35"/>
      <c r="AL539" s="35">
        <f>AG539</f>
        <v>3.0198439916177051</v>
      </c>
      <c r="AM539" s="35"/>
      <c r="AN539" s="35"/>
      <c r="AO539" s="24">
        <v>89.560532372110202</v>
      </c>
      <c r="AP539" s="24">
        <v>1</v>
      </c>
      <c r="AQ539" s="24">
        <v>1</v>
      </c>
      <c r="AR539" s="28">
        <v>3</v>
      </c>
      <c r="AS539" s="24"/>
      <c r="AT539" s="25">
        <v>12</v>
      </c>
      <c r="AU539" s="25" t="s">
        <v>3373</v>
      </c>
      <c r="AV539" s="25" t="s">
        <v>3374</v>
      </c>
      <c r="AW539" s="25">
        <v>2005</v>
      </c>
      <c r="AX539" s="25" t="s">
        <v>3</v>
      </c>
      <c r="AY539" s="25"/>
      <c r="AZ539" s="25" t="s">
        <v>3</v>
      </c>
      <c r="BA539" s="25" t="s">
        <v>3</v>
      </c>
      <c r="BB539" s="25" t="s">
        <v>3372</v>
      </c>
      <c r="BC539" s="25">
        <v>1892</v>
      </c>
      <c r="BD539" s="25" t="s">
        <v>3327</v>
      </c>
      <c r="BE539" s="25" t="s">
        <v>972</v>
      </c>
      <c r="BF539" s="25">
        <v>3</v>
      </c>
      <c r="BG539" s="62">
        <v>3</v>
      </c>
      <c r="BH539" s="25" t="s">
        <v>2000</v>
      </c>
      <c r="BI539" s="74">
        <v>1</v>
      </c>
      <c r="BJ539" s="75" t="s">
        <v>2000</v>
      </c>
      <c r="BK539" s="75" t="s">
        <v>4090</v>
      </c>
      <c r="BL539" s="15"/>
      <c r="BM539" s="238"/>
      <c r="BN539" s="238"/>
      <c r="BO539" s="238"/>
      <c r="BP539" s="238"/>
      <c r="BQ539" s="238"/>
      <c r="BR539" s="238"/>
    </row>
    <row r="540" spans="1:70" s="29" customFormat="1" ht="15" customHeight="1" x14ac:dyDescent="0.25">
      <c r="A540" s="25">
        <v>658</v>
      </c>
      <c r="B540" s="30"/>
      <c r="C540" s="191"/>
      <c r="D540" s="200">
        <v>1</v>
      </c>
      <c r="E540" s="87" t="s">
        <v>3135</v>
      </c>
      <c r="F540" s="87" t="s">
        <v>151</v>
      </c>
      <c r="G540" s="94" t="s">
        <v>3101</v>
      </c>
      <c r="H540" s="227">
        <v>1</v>
      </c>
      <c r="I540" s="44">
        <v>1</v>
      </c>
      <c r="J540" s="44" t="s">
        <v>3102</v>
      </c>
      <c r="K540" s="44">
        <v>1</v>
      </c>
      <c r="L540" s="44">
        <v>2</v>
      </c>
      <c r="M540" s="44">
        <v>26</v>
      </c>
      <c r="N540" s="44">
        <v>26</v>
      </c>
      <c r="O540" s="44" t="s">
        <v>3103</v>
      </c>
      <c r="P540" s="44" t="s">
        <v>3011</v>
      </c>
      <c r="Q540" s="44" t="s">
        <v>3104</v>
      </c>
      <c r="R540" s="44" t="s">
        <v>751</v>
      </c>
      <c r="S540" s="44">
        <v>4</v>
      </c>
      <c r="T540" s="44" t="s">
        <v>3105</v>
      </c>
      <c r="U540" s="44" t="s">
        <v>10</v>
      </c>
      <c r="V540" s="44">
        <v>3</v>
      </c>
      <c r="W540" s="44" t="s">
        <v>3106</v>
      </c>
      <c r="X540" s="25">
        <v>1</v>
      </c>
      <c r="Y540" s="85"/>
      <c r="Z540" s="85"/>
      <c r="AA540" s="85">
        <v>110.64</v>
      </c>
      <c r="AB540" s="85"/>
      <c r="AC540" s="85"/>
      <c r="AD540" s="44" t="s">
        <v>3118</v>
      </c>
      <c r="AE540" s="22"/>
      <c r="AF540" s="22"/>
      <c r="AG540" s="22">
        <f>((AA540*(108.57/$AO540))/$AQ540)*(0.830367/$AP540)</f>
        <v>155.00648655651048</v>
      </c>
      <c r="AH540" s="22"/>
      <c r="AI540" s="22"/>
      <c r="AJ540" s="35"/>
      <c r="AK540" s="35"/>
      <c r="AL540" s="35">
        <f>AG540</f>
        <v>155.00648655651048</v>
      </c>
      <c r="AM540" s="35"/>
      <c r="AN540" s="35"/>
      <c r="AO540" s="24">
        <v>64.349060980652595</v>
      </c>
      <c r="AP540" s="24">
        <v>1</v>
      </c>
      <c r="AQ540" s="24">
        <v>1</v>
      </c>
      <c r="AR540" s="28">
        <v>3</v>
      </c>
      <c r="AS540" s="24">
        <v>1</v>
      </c>
      <c r="AT540" s="44">
        <v>10</v>
      </c>
      <c r="AU540" s="44" t="s">
        <v>3110</v>
      </c>
      <c r="AV540" s="44" t="s">
        <v>3112</v>
      </c>
      <c r="AW540" s="44" t="s">
        <v>3113</v>
      </c>
      <c r="AX540" s="44" t="s">
        <v>773</v>
      </c>
      <c r="AY540" s="44" t="s">
        <v>3111</v>
      </c>
      <c r="AZ540" s="78">
        <v>0.06</v>
      </c>
      <c r="BA540" s="44"/>
      <c r="BB540" s="44" t="s">
        <v>3109</v>
      </c>
      <c r="BC540" s="85" t="s">
        <v>3117</v>
      </c>
      <c r="BD540" s="44" t="s">
        <v>751</v>
      </c>
      <c r="BE540" s="44" t="s">
        <v>1590</v>
      </c>
      <c r="BF540" s="44">
        <v>3</v>
      </c>
      <c r="BG540" s="62">
        <v>3</v>
      </c>
      <c r="BH540" s="25" t="s">
        <v>2000</v>
      </c>
      <c r="BI540" s="74">
        <v>2</v>
      </c>
      <c r="BJ540" s="75" t="s">
        <v>2000</v>
      </c>
      <c r="BK540" s="75" t="s">
        <v>4086</v>
      </c>
      <c r="BL540" s="15"/>
      <c r="BM540" s="15"/>
      <c r="BN540" s="15"/>
      <c r="BO540" s="15"/>
      <c r="BP540" s="15"/>
      <c r="BQ540" s="15"/>
      <c r="BR540" s="15"/>
    </row>
    <row r="541" spans="1:70" s="29" customFormat="1" ht="15" customHeight="1" x14ac:dyDescent="0.25">
      <c r="A541" s="25">
        <v>887</v>
      </c>
      <c r="B541" s="220"/>
      <c r="C541" s="190"/>
      <c r="D541" s="200">
        <v>1</v>
      </c>
      <c r="E541" s="57" t="s">
        <v>3846</v>
      </c>
      <c r="F541" s="57" t="s">
        <v>5</v>
      </c>
      <c r="G541" s="25" t="s">
        <v>3847</v>
      </c>
      <c r="H541" s="104">
        <v>1</v>
      </c>
      <c r="I541" s="25">
        <v>1</v>
      </c>
      <c r="J541" s="25"/>
      <c r="K541" s="25">
        <v>4</v>
      </c>
      <c r="L541" s="25">
        <v>1</v>
      </c>
      <c r="M541" s="25">
        <v>26</v>
      </c>
      <c r="N541" s="25">
        <v>26</v>
      </c>
      <c r="O541" s="25" t="s">
        <v>3852</v>
      </c>
      <c r="P541" s="25" t="s">
        <v>3441</v>
      </c>
      <c r="Q541" s="25" t="s">
        <v>3849</v>
      </c>
      <c r="R541" s="25"/>
      <c r="S541" s="25">
        <v>4</v>
      </c>
      <c r="T541" s="25" t="s">
        <v>680</v>
      </c>
      <c r="U541" s="25" t="s">
        <v>10</v>
      </c>
      <c r="V541" s="25">
        <v>8</v>
      </c>
      <c r="W541" s="25"/>
      <c r="X541" s="25">
        <v>1</v>
      </c>
      <c r="Y541" s="25"/>
      <c r="Z541" s="25"/>
      <c r="AA541" s="25">
        <v>430.5</v>
      </c>
      <c r="AB541" s="25"/>
      <c r="AC541" s="25"/>
      <c r="AD541" s="25" t="s">
        <v>3853</v>
      </c>
      <c r="AE541" s="22"/>
      <c r="AF541" s="22"/>
      <c r="AG541" s="22">
        <f>((AA541*(140.36/$AO541))/$AQ541)*(0.830367/$AP541)</f>
        <v>41.545228437731232</v>
      </c>
      <c r="AH541" s="22"/>
      <c r="AI541" s="22"/>
      <c r="AJ541" s="35"/>
      <c r="AK541" s="35"/>
      <c r="AL541" s="35">
        <f>AG541/AS541</f>
        <v>41.545228437731232</v>
      </c>
      <c r="AM541" s="35"/>
      <c r="AN541" s="35"/>
      <c r="AO541" s="73">
        <v>65.828177014092503</v>
      </c>
      <c r="AP541" s="24">
        <v>18.346516553919599</v>
      </c>
      <c r="AQ541" s="24">
        <v>1</v>
      </c>
      <c r="AR541" s="27">
        <v>2</v>
      </c>
      <c r="AS541" s="28">
        <v>1</v>
      </c>
      <c r="AT541" s="25">
        <v>17</v>
      </c>
      <c r="AU541" s="25"/>
      <c r="AV541" s="25" t="s">
        <v>3851</v>
      </c>
      <c r="AW541" s="25"/>
      <c r="AX541" s="25"/>
      <c r="AY541" s="25"/>
      <c r="AZ541" s="25"/>
      <c r="BA541" s="25"/>
      <c r="BB541" s="25" t="s">
        <v>3854</v>
      </c>
      <c r="BC541" s="25"/>
      <c r="BD541" s="25"/>
      <c r="BE541" s="25"/>
      <c r="BF541" s="25">
        <v>2</v>
      </c>
      <c r="BG541" s="62">
        <v>3</v>
      </c>
      <c r="BH541" s="25" t="s">
        <v>2000</v>
      </c>
      <c r="BI541" s="74">
        <v>2</v>
      </c>
      <c r="BJ541" s="75" t="s">
        <v>4104</v>
      </c>
      <c r="BK541" s="75" t="s">
        <v>2000</v>
      </c>
      <c r="BL541" s="15"/>
      <c r="BM541" s="238"/>
      <c r="BN541" s="238"/>
      <c r="BO541" s="238"/>
      <c r="BP541" s="238"/>
      <c r="BQ541" s="238"/>
      <c r="BR541" s="238"/>
    </row>
    <row r="542" spans="1:70" s="29" customFormat="1" ht="15" customHeight="1" x14ac:dyDescent="0.25">
      <c r="A542" s="25">
        <v>888</v>
      </c>
      <c r="B542" s="220"/>
      <c r="C542" s="190"/>
      <c r="D542" s="200">
        <v>1</v>
      </c>
      <c r="E542" s="57" t="s">
        <v>3846</v>
      </c>
      <c r="F542" s="57" t="s">
        <v>5</v>
      </c>
      <c r="G542" s="25" t="s">
        <v>3847</v>
      </c>
      <c r="H542" s="104">
        <v>1</v>
      </c>
      <c r="I542" s="25">
        <v>1</v>
      </c>
      <c r="J542" s="25"/>
      <c r="K542" s="25">
        <v>4</v>
      </c>
      <c r="L542" s="25">
        <v>1</v>
      </c>
      <c r="M542" s="25">
        <v>3</v>
      </c>
      <c r="N542" s="25" t="s">
        <v>3074</v>
      </c>
      <c r="O542" s="25" t="s">
        <v>3855</v>
      </c>
      <c r="P542" s="25" t="s">
        <v>3441</v>
      </c>
      <c r="Q542" s="25" t="s">
        <v>3849</v>
      </c>
      <c r="R542" s="25"/>
      <c r="S542" s="25">
        <v>4</v>
      </c>
      <c r="T542" s="25" t="s">
        <v>680</v>
      </c>
      <c r="U542" s="25" t="s">
        <v>10</v>
      </c>
      <c r="V542" s="25">
        <v>8</v>
      </c>
      <c r="W542" s="25"/>
      <c r="X542" s="25">
        <v>2</v>
      </c>
      <c r="Y542" s="25"/>
      <c r="Z542" s="25"/>
      <c r="AA542" s="25">
        <v>189.5</v>
      </c>
      <c r="AB542" s="25"/>
      <c r="AC542" s="25"/>
      <c r="AD542" s="25" t="s">
        <v>3853</v>
      </c>
      <c r="AE542" s="22"/>
      <c r="AF542" s="22"/>
      <c r="AG542" s="22">
        <f>((AA542*(140.36/$AO542))/$AQ542)*(0.830367/$AP542)</f>
        <v>18.287620880255677</v>
      </c>
      <c r="AH542" s="22"/>
      <c r="AI542" s="22"/>
      <c r="AJ542" s="35"/>
      <c r="AK542" s="35"/>
      <c r="AL542" s="35">
        <f>AG542/AS542</f>
        <v>18.287620880255677</v>
      </c>
      <c r="AM542" s="35"/>
      <c r="AN542" s="35"/>
      <c r="AO542" s="73">
        <v>65.828177014092503</v>
      </c>
      <c r="AP542" s="24">
        <v>18.346516553919599</v>
      </c>
      <c r="AQ542" s="24">
        <v>1</v>
      </c>
      <c r="AR542" s="27">
        <v>2</v>
      </c>
      <c r="AS542" s="28">
        <v>1</v>
      </c>
      <c r="AT542" s="25">
        <v>15</v>
      </c>
      <c r="AU542" s="25" t="s">
        <v>3856</v>
      </c>
      <c r="AV542" s="25" t="s">
        <v>3851</v>
      </c>
      <c r="AW542" s="25"/>
      <c r="AX542" s="25"/>
      <c r="AY542" s="25" t="s">
        <v>3857</v>
      </c>
      <c r="AZ542" s="25"/>
      <c r="BA542" s="25"/>
      <c r="BB542" s="25" t="s">
        <v>3856</v>
      </c>
      <c r="BC542" s="25"/>
      <c r="BD542" s="25"/>
      <c r="BE542" s="25"/>
      <c r="BF542" s="25">
        <v>2</v>
      </c>
      <c r="BG542" s="62">
        <v>3</v>
      </c>
      <c r="BH542" s="25" t="s">
        <v>2000</v>
      </c>
      <c r="BI542" s="74">
        <v>2</v>
      </c>
      <c r="BJ542" s="75" t="s">
        <v>4104</v>
      </c>
      <c r="BK542" s="75" t="s">
        <v>2000</v>
      </c>
      <c r="BL542" s="15"/>
      <c r="BM542" s="238"/>
      <c r="BN542" s="238"/>
      <c r="BO542" s="238"/>
      <c r="BP542" s="238"/>
      <c r="BQ542" s="238"/>
      <c r="BR542" s="238"/>
    </row>
    <row r="543" spans="1:70" s="29" customFormat="1" ht="15" customHeight="1" x14ac:dyDescent="0.25">
      <c r="A543" s="25">
        <v>761</v>
      </c>
      <c r="B543" s="220"/>
      <c r="C543" s="190"/>
      <c r="D543" s="200">
        <v>1</v>
      </c>
      <c r="E543" s="57" t="s">
        <v>3488</v>
      </c>
      <c r="F543" s="57" t="s">
        <v>5</v>
      </c>
      <c r="G543" s="25" t="s">
        <v>3489</v>
      </c>
      <c r="H543" s="104">
        <v>1</v>
      </c>
      <c r="I543" s="25">
        <v>1</v>
      </c>
      <c r="J543" s="25" t="s">
        <v>3490</v>
      </c>
      <c r="K543" s="25">
        <v>1</v>
      </c>
      <c r="L543" s="25">
        <v>2</v>
      </c>
      <c r="M543" s="25">
        <v>24</v>
      </c>
      <c r="N543" s="25">
        <v>24</v>
      </c>
      <c r="O543" s="25" t="s">
        <v>3370</v>
      </c>
      <c r="P543" s="25" t="s">
        <v>3521</v>
      </c>
      <c r="Q543" s="25" t="s">
        <v>3491</v>
      </c>
      <c r="R543" s="25" t="s">
        <v>3492</v>
      </c>
      <c r="S543" s="25">
        <v>4</v>
      </c>
      <c r="T543" s="25" t="s">
        <v>3380</v>
      </c>
      <c r="U543" s="25" t="s">
        <v>10</v>
      </c>
      <c r="V543" s="25">
        <v>8</v>
      </c>
      <c r="W543" s="25" t="s">
        <v>3</v>
      </c>
      <c r="X543" s="25">
        <v>1</v>
      </c>
      <c r="Y543" s="25"/>
      <c r="Z543" s="25">
        <v>9.57</v>
      </c>
      <c r="AA543" s="25">
        <v>12.94</v>
      </c>
      <c r="AB543" s="25"/>
      <c r="AC543" s="25">
        <v>16.309999999999999</v>
      </c>
      <c r="AD543" s="25" t="s">
        <v>3493</v>
      </c>
      <c r="AE543" s="22"/>
      <c r="AF543" s="22">
        <f t="shared" ref="AF543:AF554" si="32">((Z543*(111.79/$AO543))/$AQ543)*(0.830367/$AP543)</f>
        <v>13.638538938154355</v>
      </c>
      <c r="AG543" s="22">
        <f t="shared" ref="AG543:AG554" si="33">((AA543*(111.79/$AO543))/$AQ543)*(0.830367/$AP543)</f>
        <v>18.441242827556671</v>
      </c>
      <c r="AH543" s="22"/>
      <c r="AI543" s="22">
        <f t="shared" ref="AI543:AI554" si="34">((AC543*(111.79/$AO543))/$AQ543)*(0.830367/$AP543)</f>
        <v>23.243946716958988</v>
      </c>
      <c r="AJ543" s="35"/>
      <c r="AK543" s="35">
        <f t="shared" ref="AK543:AK554" si="35">AF543/3.2</f>
        <v>4.2620434181732358</v>
      </c>
      <c r="AL543" s="35">
        <f t="shared" ref="AL543:AL554" si="36">AG543/3.2</f>
        <v>5.7628883836114593</v>
      </c>
      <c r="AM543" s="35"/>
      <c r="AN543" s="35">
        <f t="shared" ref="AN543:AN554" si="37">AI543/3.2</f>
        <v>7.2637333490496836</v>
      </c>
      <c r="AO543" s="24">
        <v>81.284123171000005</v>
      </c>
      <c r="AP543" s="24">
        <v>0.80132999999999999</v>
      </c>
      <c r="AQ543" s="24">
        <v>1</v>
      </c>
      <c r="AR543" s="24">
        <v>3</v>
      </c>
      <c r="AS543" s="24">
        <v>19000000</v>
      </c>
      <c r="AT543" s="25">
        <v>10</v>
      </c>
      <c r="AU543" s="25" t="s">
        <v>3496</v>
      </c>
      <c r="AV543" s="25" t="s">
        <v>3498</v>
      </c>
      <c r="AW543" s="25">
        <v>2000</v>
      </c>
      <c r="AX543" s="25" t="s">
        <v>3</v>
      </c>
      <c r="AY543" s="25" t="s">
        <v>3497</v>
      </c>
      <c r="AZ543" s="25" t="s">
        <v>3</v>
      </c>
      <c r="BA543" s="25" t="s">
        <v>3494</v>
      </c>
      <c r="BB543" s="25" t="s">
        <v>3495</v>
      </c>
      <c r="BC543" s="25" t="s">
        <v>3499</v>
      </c>
      <c r="BD543" s="25" t="s">
        <v>3500</v>
      </c>
      <c r="BE543" s="25" t="s">
        <v>3397</v>
      </c>
      <c r="BF543" s="25">
        <v>3</v>
      </c>
      <c r="BG543" s="62">
        <v>3</v>
      </c>
      <c r="BH543" s="25" t="s">
        <v>2000</v>
      </c>
      <c r="BI543" s="74">
        <v>2</v>
      </c>
      <c r="BJ543" s="75" t="s">
        <v>2000</v>
      </c>
      <c r="BK543" s="75" t="s">
        <v>4098</v>
      </c>
      <c r="BL543" s="15"/>
      <c r="BM543" s="15"/>
      <c r="BN543" s="15"/>
      <c r="BO543" s="15"/>
      <c r="BP543" s="15"/>
      <c r="BQ543" s="15"/>
      <c r="BR543" s="15"/>
    </row>
    <row r="544" spans="1:70" s="29" customFormat="1" ht="15" customHeight="1" x14ac:dyDescent="0.25">
      <c r="A544" s="25">
        <v>762</v>
      </c>
      <c r="B544" s="220"/>
      <c r="C544" s="190"/>
      <c r="D544" s="200">
        <v>1</v>
      </c>
      <c r="E544" s="57" t="s">
        <v>3488</v>
      </c>
      <c r="F544" s="57" t="s">
        <v>5</v>
      </c>
      <c r="G544" s="25" t="s">
        <v>3489</v>
      </c>
      <c r="H544" s="104">
        <v>1</v>
      </c>
      <c r="I544" s="25">
        <v>1</v>
      </c>
      <c r="J544" s="25" t="s">
        <v>3490</v>
      </c>
      <c r="K544" s="25">
        <v>1</v>
      </c>
      <c r="L544" s="25">
        <v>2</v>
      </c>
      <c r="M544" s="25">
        <v>24</v>
      </c>
      <c r="N544" s="25">
        <v>24</v>
      </c>
      <c r="O544" s="25" t="s">
        <v>3370</v>
      </c>
      <c r="P544" s="25" t="s">
        <v>3521</v>
      </c>
      <c r="Q544" s="25" t="s">
        <v>3491</v>
      </c>
      <c r="R544" s="25" t="s">
        <v>3501</v>
      </c>
      <c r="S544" s="25">
        <v>4</v>
      </c>
      <c r="T544" s="25" t="s">
        <v>3380</v>
      </c>
      <c r="U544" s="25" t="s">
        <v>10</v>
      </c>
      <c r="V544" s="25">
        <v>8</v>
      </c>
      <c r="W544" s="25" t="s">
        <v>3</v>
      </c>
      <c r="X544" s="25">
        <v>1</v>
      </c>
      <c r="Y544" s="25"/>
      <c r="Z544" s="25">
        <v>14.77</v>
      </c>
      <c r="AA544" s="25">
        <v>20.65</v>
      </c>
      <c r="AB544" s="25"/>
      <c r="AC544" s="25">
        <v>26.53</v>
      </c>
      <c r="AD544" s="25" t="s">
        <v>3502</v>
      </c>
      <c r="AE544" s="22"/>
      <c r="AF544" s="22">
        <f t="shared" si="32"/>
        <v>21.049239301623803</v>
      </c>
      <c r="AG544" s="22">
        <f t="shared" si="33"/>
        <v>29.429031251085412</v>
      </c>
      <c r="AH544" s="22"/>
      <c r="AI544" s="22">
        <f t="shared" si="34"/>
        <v>37.808823200547018</v>
      </c>
      <c r="AJ544" s="35"/>
      <c r="AK544" s="35">
        <f t="shared" si="35"/>
        <v>6.5778872817574383</v>
      </c>
      <c r="AL544" s="35">
        <f t="shared" si="36"/>
        <v>9.1965722659641909</v>
      </c>
      <c r="AM544" s="35"/>
      <c r="AN544" s="35">
        <f t="shared" si="37"/>
        <v>11.815257250170943</v>
      </c>
      <c r="AO544" s="24">
        <v>81.284123171000005</v>
      </c>
      <c r="AP544" s="24">
        <v>0.80132999999999999</v>
      </c>
      <c r="AQ544" s="24">
        <v>1</v>
      </c>
      <c r="AR544" s="24">
        <v>3</v>
      </c>
      <c r="AS544" s="24">
        <v>76000000</v>
      </c>
      <c r="AT544" s="25">
        <v>10</v>
      </c>
      <c r="AU544" s="25" t="s">
        <v>3496</v>
      </c>
      <c r="AV544" s="25" t="s">
        <v>3498</v>
      </c>
      <c r="AW544" s="25">
        <v>2000</v>
      </c>
      <c r="AX544" s="25" t="s">
        <v>3</v>
      </c>
      <c r="AY544" s="25" t="s">
        <v>3497</v>
      </c>
      <c r="AZ544" s="25" t="s">
        <v>3</v>
      </c>
      <c r="BA544" s="25" t="s">
        <v>3503</v>
      </c>
      <c r="BB544" s="25" t="s">
        <v>3495</v>
      </c>
      <c r="BC544" s="25" t="s">
        <v>3499</v>
      </c>
      <c r="BD544" s="25" t="s">
        <v>3500</v>
      </c>
      <c r="BE544" s="25" t="s">
        <v>3397</v>
      </c>
      <c r="BF544" s="25">
        <v>3</v>
      </c>
      <c r="BG544" s="62">
        <v>3</v>
      </c>
      <c r="BH544" s="25" t="s">
        <v>2000</v>
      </c>
      <c r="BI544" s="74">
        <v>2</v>
      </c>
      <c r="BJ544" s="75" t="s">
        <v>2000</v>
      </c>
      <c r="BK544" s="75" t="s">
        <v>4098</v>
      </c>
      <c r="BL544" s="15"/>
      <c r="BM544" s="15"/>
      <c r="BN544" s="15"/>
      <c r="BO544" s="15"/>
      <c r="BP544" s="15"/>
      <c r="BQ544" s="15"/>
      <c r="BR544" s="15"/>
    </row>
    <row r="545" spans="1:70" s="29" customFormat="1" ht="15" customHeight="1" x14ac:dyDescent="0.25">
      <c r="A545" s="25">
        <v>763</v>
      </c>
      <c r="B545" s="220"/>
      <c r="C545" s="190"/>
      <c r="D545" s="200">
        <v>1</v>
      </c>
      <c r="E545" s="57" t="s">
        <v>3488</v>
      </c>
      <c r="F545" s="57" t="s">
        <v>5</v>
      </c>
      <c r="G545" s="25" t="s">
        <v>3489</v>
      </c>
      <c r="H545" s="104">
        <v>1</v>
      </c>
      <c r="I545" s="25">
        <v>1</v>
      </c>
      <c r="J545" s="25" t="s">
        <v>3490</v>
      </c>
      <c r="K545" s="25">
        <v>1</v>
      </c>
      <c r="L545" s="25">
        <v>2</v>
      </c>
      <c r="M545" s="25">
        <v>24</v>
      </c>
      <c r="N545" s="25">
        <v>24</v>
      </c>
      <c r="O545" s="25" t="s">
        <v>3370</v>
      </c>
      <c r="P545" s="25" t="s">
        <v>3522</v>
      </c>
      <c r="Q545" s="25" t="s">
        <v>3491</v>
      </c>
      <c r="R545" s="25" t="s">
        <v>3492</v>
      </c>
      <c r="S545" s="25">
        <v>4</v>
      </c>
      <c r="T545" s="25" t="s">
        <v>3380</v>
      </c>
      <c r="U545" s="25" t="s">
        <v>10</v>
      </c>
      <c r="V545" s="25">
        <v>8</v>
      </c>
      <c r="W545" s="25" t="s">
        <v>3</v>
      </c>
      <c r="X545" s="25">
        <v>1</v>
      </c>
      <c r="Y545" s="25"/>
      <c r="Z545" s="25">
        <v>40.54</v>
      </c>
      <c r="AA545" s="25">
        <v>49.54</v>
      </c>
      <c r="AB545" s="25"/>
      <c r="AC545" s="25">
        <v>58.54</v>
      </c>
      <c r="AD545" s="25" t="s">
        <v>3504</v>
      </c>
      <c r="AE545" s="22"/>
      <c r="AF545" s="22">
        <f t="shared" si="32"/>
        <v>57.774960141356061</v>
      </c>
      <c r="AG545" s="22">
        <f t="shared" si="33"/>
        <v>70.601172308899336</v>
      </c>
      <c r="AH545" s="22"/>
      <c r="AI545" s="22">
        <f t="shared" si="34"/>
        <v>83.427384476442612</v>
      </c>
      <c r="AJ545" s="35"/>
      <c r="AK545" s="35">
        <f t="shared" si="35"/>
        <v>18.054675044173766</v>
      </c>
      <c r="AL545" s="35">
        <f t="shared" si="36"/>
        <v>22.062866346531042</v>
      </c>
      <c r="AM545" s="35"/>
      <c r="AN545" s="35">
        <f t="shared" si="37"/>
        <v>26.071057648888313</v>
      </c>
      <c r="AO545" s="24">
        <v>81.284123171000005</v>
      </c>
      <c r="AP545" s="24">
        <v>0.80132999999999999</v>
      </c>
      <c r="AQ545" s="24">
        <v>1</v>
      </c>
      <c r="AR545" s="24">
        <v>3</v>
      </c>
      <c r="AS545" s="24">
        <v>19000000</v>
      </c>
      <c r="AT545" s="25">
        <v>10</v>
      </c>
      <c r="AU545" s="25" t="s">
        <v>3496</v>
      </c>
      <c r="AV545" s="25" t="s">
        <v>3498</v>
      </c>
      <c r="AW545" s="25">
        <v>2000</v>
      </c>
      <c r="AX545" s="25" t="s">
        <v>3</v>
      </c>
      <c r="AY545" s="25" t="s">
        <v>3497</v>
      </c>
      <c r="AZ545" s="25" t="s">
        <v>3</v>
      </c>
      <c r="BA545" s="25" t="s">
        <v>3494</v>
      </c>
      <c r="BB545" s="25" t="s">
        <v>3495</v>
      </c>
      <c r="BC545" s="25" t="s">
        <v>3505</v>
      </c>
      <c r="BD545" s="25" t="s">
        <v>3500</v>
      </c>
      <c r="BE545" s="25" t="s">
        <v>3397</v>
      </c>
      <c r="BF545" s="25">
        <v>3</v>
      </c>
      <c r="BG545" s="62">
        <v>3</v>
      </c>
      <c r="BH545" s="25" t="s">
        <v>2000</v>
      </c>
      <c r="BI545" s="74">
        <v>2</v>
      </c>
      <c r="BJ545" s="75" t="s">
        <v>2000</v>
      </c>
      <c r="BK545" s="75" t="s">
        <v>4098</v>
      </c>
      <c r="BL545" s="15"/>
      <c r="BM545" s="15"/>
      <c r="BN545" s="15"/>
      <c r="BO545" s="15"/>
      <c r="BP545" s="15"/>
      <c r="BQ545" s="15"/>
      <c r="BR545" s="15"/>
    </row>
    <row r="546" spans="1:70" s="29" customFormat="1" ht="15" customHeight="1" x14ac:dyDescent="0.25">
      <c r="A546" s="25">
        <v>764</v>
      </c>
      <c r="B546" s="220"/>
      <c r="C546" s="190"/>
      <c r="D546" s="200">
        <v>1</v>
      </c>
      <c r="E546" s="57" t="s">
        <v>3488</v>
      </c>
      <c r="F546" s="57" t="s">
        <v>5</v>
      </c>
      <c r="G546" s="25" t="s">
        <v>3489</v>
      </c>
      <c r="H546" s="104">
        <v>1</v>
      </c>
      <c r="I546" s="25">
        <v>1</v>
      </c>
      <c r="J546" s="25" t="s">
        <v>3490</v>
      </c>
      <c r="K546" s="25">
        <v>1</v>
      </c>
      <c r="L546" s="25">
        <v>2</v>
      </c>
      <c r="M546" s="25">
        <v>24</v>
      </c>
      <c r="N546" s="25">
        <v>24</v>
      </c>
      <c r="O546" s="25" t="s">
        <v>3370</v>
      </c>
      <c r="P546" s="25" t="s">
        <v>3522</v>
      </c>
      <c r="Q546" s="25" t="s">
        <v>3491</v>
      </c>
      <c r="R546" s="25" t="s">
        <v>3501</v>
      </c>
      <c r="S546" s="25">
        <v>4</v>
      </c>
      <c r="T546" s="25" t="s">
        <v>3380</v>
      </c>
      <c r="U546" s="25" t="s">
        <v>10</v>
      </c>
      <c r="V546" s="25">
        <v>8</v>
      </c>
      <c r="W546" s="25" t="s">
        <v>3</v>
      </c>
      <c r="X546" s="25">
        <v>1</v>
      </c>
      <c r="Y546" s="25"/>
      <c r="Z546" s="25">
        <v>49.93</v>
      </c>
      <c r="AA546" s="25">
        <v>61.36</v>
      </c>
      <c r="AB546" s="25"/>
      <c r="AC546" s="25">
        <v>72.790000000000006</v>
      </c>
      <c r="AD546" s="25" t="s">
        <v>3506</v>
      </c>
      <c r="AE546" s="22"/>
      <c r="AF546" s="22">
        <f t="shared" si="32"/>
        <v>71.156974836159549</v>
      </c>
      <c r="AG546" s="22">
        <f t="shared" si="33"/>
        <v>87.446264288939517</v>
      </c>
      <c r="AH546" s="22"/>
      <c r="AI546" s="22">
        <f t="shared" si="34"/>
        <v>103.7355537417195</v>
      </c>
      <c r="AJ546" s="35"/>
      <c r="AK546" s="35">
        <f t="shared" si="35"/>
        <v>22.236554636299857</v>
      </c>
      <c r="AL546" s="35">
        <f t="shared" si="36"/>
        <v>27.326957590293599</v>
      </c>
      <c r="AM546" s="35"/>
      <c r="AN546" s="35">
        <f t="shared" si="37"/>
        <v>32.417360544287341</v>
      </c>
      <c r="AO546" s="24">
        <v>81.284123171000005</v>
      </c>
      <c r="AP546" s="24">
        <v>0.80132999999999999</v>
      </c>
      <c r="AQ546" s="24">
        <v>1</v>
      </c>
      <c r="AR546" s="24">
        <v>3</v>
      </c>
      <c r="AS546" s="24">
        <v>76000000</v>
      </c>
      <c r="AT546" s="25">
        <v>10</v>
      </c>
      <c r="AU546" s="25" t="s">
        <v>3496</v>
      </c>
      <c r="AV546" s="25" t="s">
        <v>3498</v>
      </c>
      <c r="AW546" s="25">
        <v>2000</v>
      </c>
      <c r="AX546" s="25" t="s">
        <v>3</v>
      </c>
      <c r="AY546" s="25" t="s">
        <v>3497</v>
      </c>
      <c r="AZ546" s="25" t="s">
        <v>3</v>
      </c>
      <c r="BA546" s="25" t="s">
        <v>3503</v>
      </c>
      <c r="BB546" s="25" t="s">
        <v>3495</v>
      </c>
      <c r="BC546" s="25" t="s">
        <v>3505</v>
      </c>
      <c r="BD546" s="25" t="s">
        <v>3500</v>
      </c>
      <c r="BE546" s="25" t="s">
        <v>3397</v>
      </c>
      <c r="BF546" s="25">
        <v>3</v>
      </c>
      <c r="BG546" s="62">
        <v>3</v>
      </c>
      <c r="BH546" s="25" t="s">
        <v>2000</v>
      </c>
      <c r="BI546" s="74">
        <v>2</v>
      </c>
      <c r="BJ546" s="75" t="s">
        <v>2000</v>
      </c>
      <c r="BK546" s="75" t="s">
        <v>4098</v>
      </c>
      <c r="BL546" s="15"/>
      <c r="BM546" s="15"/>
      <c r="BN546" s="15"/>
      <c r="BO546" s="15"/>
      <c r="BP546" s="15"/>
      <c r="BQ546" s="15"/>
      <c r="BR546" s="15"/>
    </row>
    <row r="547" spans="1:70" s="29" customFormat="1" ht="15" customHeight="1" x14ac:dyDescent="0.25">
      <c r="A547" s="25">
        <v>765</v>
      </c>
      <c r="B547" s="220"/>
      <c r="C547" s="190"/>
      <c r="D547" s="200">
        <v>1</v>
      </c>
      <c r="E547" s="57" t="s">
        <v>3488</v>
      </c>
      <c r="F547" s="57" t="s">
        <v>5</v>
      </c>
      <c r="G547" s="25" t="s">
        <v>3489</v>
      </c>
      <c r="H547" s="104">
        <v>1</v>
      </c>
      <c r="I547" s="25">
        <v>1</v>
      </c>
      <c r="J547" s="25" t="s">
        <v>3490</v>
      </c>
      <c r="K547" s="25">
        <v>1</v>
      </c>
      <c r="L547" s="25">
        <v>2</v>
      </c>
      <c r="M547" s="25">
        <v>24</v>
      </c>
      <c r="N547" s="25">
        <v>24</v>
      </c>
      <c r="O547" s="25" t="s">
        <v>3370</v>
      </c>
      <c r="P547" s="25" t="s">
        <v>3523</v>
      </c>
      <c r="Q547" s="25" t="s">
        <v>3491</v>
      </c>
      <c r="R547" s="25" t="s">
        <v>3492</v>
      </c>
      <c r="S547" s="25">
        <v>4</v>
      </c>
      <c r="T547" s="25" t="s">
        <v>3380</v>
      </c>
      <c r="U547" s="25" t="s">
        <v>10</v>
      </c>
      <c r="V547" s="25">
        <v>8</v>
      </c>
      <c r="W547" s="25" t="s">
        <v>3</v>
      </c>
      <c r="X547" s="25">
        <v>1</v>
      </c>
      <c r="Y547" s="25"/>
      <c r="Z547" s="25">
        <v>26.22</v>
      </c>
      <c r="AA547" s="25">
        <v>31.67</v>
      </c>
      <c r="AB547" s="25"/>
      <c r="AC547" s="25">
        <v>37.130000000000003</v>
      </c>
      <c r="AD547" s="25" t="s">
        <v>3507</v>
      </c>
      <c r="AE547" s="22"/>
      <c r="AF547" s="22">
        <f t="shared" si="32"/>
        <v>37.367031448109422</v>
      </c>
      <c r="AG547" s="22">
        <f t="shared" si="33"/>
        <v>45.134015482899521</v>
      </c>
      <c r="AH547" s="22"/>
      <c r="AI547" s="22">
        <f t="shared" si="34"/>
        <v>52.915250864542443</v>
      </c>
      <c r="AJ547" s="35"/>
      <c r="AK547" s="35">
        <f t="shared" si="35"/>
        <v>11.677197327534193</v>
      </c>
      <c r="AL547" s="35">
        <f t="shared" si="36"/>
        <v>14.1043798384061</v>
      </c>
      <c r="AM547" s="35"/>
      <c r="AN547" s="35">
        <f t="shared" si="37"/>
        <v>16.536015895169513</v>
      </c>
      <c r="AO547" s="24">
        <v>81.284123171000005</v>
      </c>
      <c r="AP547" s="24">
        <v>0.80132999999999999</v>
      </c>
      <c r="AQ547" s="24">
        <v>1</v>
      </c>
      <c r="AR547" s="24">
        <v>3</v>
      </c>
      <c r="AS547" s="24">
        <v>19000000</v>
      </c>
      <c r="AT547" s="25">
        <v>10</v>
      </c>
      <c r="AU547" s="25" t="s">
        <v>3496</v>
      </c>
      <c r="AV547" s="25" t="s">
        <v>3498</v>
      </c>
      <c r="AW547" s="25">
        <v>2000</v>
      </c>
      <c r="AX547" s="25" t="s">
        <v>3</v>
      </c>
      <c r="AY547" s="25" t="s">
        <v>3497</v>
      </c>
      <c r="AZ547" s="25" t="s">
        <v>3</v>
      </c>
      <c r="BA547" s="25" t="s">
        <v>3494</v>
      </c>
      <c r="BB547" s="25" t="s">
        <v>3495</v>
      </c>
      <c r="BC547" s="25" t="s">
        <v>3508</v>
      </c>
      <c r="BD547" s="25" t="s">
        <v>3500</v>
      </c>
      <c r="BE547" s="25" t="s">
        <v>3397</v>
      </c>
      <c r="BF547" s="25">
        <v>3</v>
      </c>
      <c r="BG547" s="62">
        <v>3</v>
      </c>
      <c r="BH547" s="25" t="s">
        <v>2000</v>
      </c>
      <c r="BI547" s="74">
        <v>2</v>
      </c>
      <c r="BJ547" s="75" t="s">
        <v>2000</v>
      </c>
      <c r="BK547" s="75" t="s">
        <v>4098</v>
      </c>
      <c r="BL547" s="15"/>
      <c r="BM547" s="15"/>
      <c r="BN547" s="15"/>
      <c r="BO547" s="15"/>
      <c r="BP547" s="15"/>
      <c r="BQ547" s="15"/>
      <c r="BR547" s="15"/>
    </row>
    <row r="548" spans="1:70" s="29" customFormat="1" ht="15" customHeight="1" x14ac:dyDescent="0.25">
      <c r="A548" s="25">
        <v>766</v>
      </c>
      <c r="B548" s="220"/>
      <c r="C548" s="190"/>
      <c r="D548" s="200">
        <v>1</v>
      </c>
      <c r="E548" s="57" t="s">
        <v>3488</v>
      </c>
      <c r="F548" s="57" t="s">
        <v>5</v>
      </c>
      <c r="G548" s="25" t="s">
        <v>3489</v>
      </c>
      <c r="H548" s="104">
        <v>1</v>
      </c>
      <c r="I548" s="25">
        <v>1</v>
      </c>
      <c r="J548" s="25" t="s">
        <v>3490</v>
      </c>
      <c r="K548" s="25">
        <v>1</v>
      </c>
      <c r="L548" s="25">
        <v>2</v>
      </c>
      <c r="M548" s="25">
        <v>24</v>
      </c>
      <c r="N548" s="25">
        <v>24</v>
      </c>
      <c r="O548" s="25" t="s">
        <v>3370</v>
      </c>
      <c r="P548" s="25" t="s">
        <v>3523</v>
      </c>
      <c r="Q548" s="25" t="s">
        <v>3491</v>
      </c>
      <c r="R548" s="25" t="s">
        <v>3501</v>
      </c>
      <c r="S548" s="25">
        <v>4</v>
      </c>
      <c r="T548" s="25" t="s">
        <v>3380</v>
      </c>
      <c r="U548" s="25" t="s">
        <v>10</v>
      </c>
      <c r="V548" s="25">
        <v>8</v>
      </c>
      <c r="W548" s="25" t="s">
        <v>3</v>
      </c>
      <c r="X548" s="25">
        <v>1</v>
      </c>
      <c r="Y548" s="25"/>
      <c r="Z548" s="25">
        <v>34.450000000000003</v>
      </c>
      <c r="AA548" s="25">
        <v>41.49</v>
      </c>
      <c r="AB548" s="25"/>
      <c r="AC548" s="25">
        <v>48.52</v>
      </c>
      <c r="AD548" s="25" t="s">
        <v>3509</v>
      </c>
      <c r="AE548" s="22"/>
      <c r="AF548" s="22">
        <f t="shared" si="32"/>
        <v>49.095889907985118</v>
      </c>
      <c r="AG548" s="22">
        <f t="shared" si="33"/>
        <v>59.128838092374515</v>
      </c>
      <c r="AH548" s="22"/>
      <c r="AI548" s="22">
        <f t="shared" si="34"/>
        <v>69.147534929911103</v>
      </c>
      <c r="AJ548" s="35"/>
      <c r="AK548" s="35">
        <f t="shared" si="35"/>
        <v>15.342465596245349</v>
      </c>
      <c r="AL548" s="35">
        <f t="shared" si="36"/>
        <v>18.477761903867034</v>
      </c>
      <c r="AM548" s="35"/>
      <c r="AN548" s="35">
        <f t="shared" si="37"/>
        <v>21.60860466559722</v>
      </c>
      <c r="AO548" s="24">
        <v>81.284123171000005</v>
      </c>
      <c r="AP548" s="24">
        <v>0.80132999999999999</v>
      </c>
      <c r="AQ548" s="24">
        <v>1</v>
      </c>
      <c r="AR548" s="24">
        <v>3</v>
      </c>
      <c r="AS548" s="24">
        <v>76000000</v>
      </c>
      <c r="AT548" s="25">
        <v>10</v>
      </c>
      <c r="AU548" s="25" t="s">
        <v>3496</v>
      </c>
      <c r="AV548" s="25" t="s">
        <v>3498</v>
      </c>
      <c r="AW548" s="25">
        <v>2000</v>
      </c>
      <c r="AX548" s="25" t="s">
        <v>3</v>
      </c>
      <c r="AY548" s="25" t="s">
        <v>3497</v>
      </c>
      <c r="AZ548" s="25" t="s">
        <v>3</v>
      </c>
      <c r="BA548" s="25" t="s">
        <v>3503</v>
      </c>
      <c r="BB548" s="25" t="s">
        <v>3495</v>
      </c>
      <c r="BC548" s="25" t="s">
        <v>3508</v>
      </c>
      <c r="BD548" s="25" t="s">
        <v>3500</v>
      </c>
      <c r="BE548" s="25" t="s">
        <v>3397</v>
      </c>
      <c r="BF548" s="25">
        <v>3</v>
      </c>
      <c r="BG548" s="62">
        <v>3</v>
      </c>
      <c r="BH548" s="25" t="s">
        <v>2000</v>
      </c>
      <c r="BI548" s="74">
        <v>2</v>
      </c>
      <c r="BJ548" s="75" t="s">
        <v>2000</v>
      </c>
      <c r="BK548" s="75" t="s">
        <v>4098</v>
      </c>
      <c r="BL548" s="15"/>
      <c r="BM548" s="15"/>
      <c r="BN548" s="15"/>
      <c r="BO548" s="15"/>
      <c r="BP548" s="15"/>
      <c r="BQ548" s="15"/>
      <c r="BR548" s="15"/>
    </row>
    <row r="549" spans="1:70" s="29" customFormat="1" ht="15" customHeight="1" x14ac:dyDescent="0.25">
      <c r="A549" s="25">
        <v>767</v>
      </c>
      <c r="B549" s="220"/>
      <c r="C549" s="190"/>
      <c r="D549" s="200">
        <v>1</v>
      </c>
      <c r="E549" s="57" t="s">
        <v>3488</v>
      </c>
      <c r="F549" s="57" t="s">
        <v>5</v>
      </c>
      <c r="G549" s="25" t="s">
        <v>3489</v>
      </c>
      <c r="H549" s="104">
        <v>1</v>
      </c>
      <c r="I549" s="25">
        <v>1</v>
      </c>
      <c r="J549" s="25" t="s">
        <v>3490</v>
      </c>
      <c r="K549" s="25">
        <v>1</v>
      </c>
      <c r="L549" s="25">
        <v>2</v>
      </c>
      <c r="M549" s="25">
        <v>24</v>
      </c>
      <c r="N549" s="25">
        <v>24</v>
      </c>
      <c r="O549" s="25" t="s">
        <v>3370</v>
      </c>
      <c r="P549" s="25" t="s">
        <v>3521</v>
      </c>
      <c r="Q549" s="25" t="s">
        <v>3491</v>
      </c>
      <c r="R549" s="25" t="s">
        <v>3501</v>
      </c>
      <c r="S549" s="25">
        <v>4</v>
      </c>
      <c r="T549" s="25" t="s">
        <v>3380</v>
      </c>
      <c r="U549" s="25" t="s">
        <v>10</v>
      </c>
      <c r="V549" s="25">
        <v>8</v>
      </c>
      <c r="W549" s="25" t="s">
        <v>3</v>
      </c>
      <c r="X549" s="25">
        <v>1</v>
      </c>
      <c r="Y549" s="25"/>
      <c r="Z549" s="25">
        <v>16.36</v>
      </c>
      <c r="AA549" s="25">
        <v>24.23</v>
      </c>
      <c r="AB549" s="25"/>
      <c r="AC549" s="25">
        <v>31.99</v>
      </c>
      <c r="AD549" s="25" t="s">
        <v>3510</v>
      </c>
      <c r="AE549" s="22"/>
      <c r="AF549" s="22">
        <f t="shared" si="32"/>
        <v>23.315203451223116</v>
      </c>
      <c r="AG549" s="22">
        <f t="shared" si="33"/>
        <v>34.531013424397074</v>
      </c>
      <c r="AH549" s="22"/>
      <c r="AI549" s="22">
        <f t="shared" si="34"/>
        <v>45.59005858218994</v>
      </c>
      <c r="AJ549" s="35"/>
      <c r="AK549" s="35">
        <f t="shared" si="35"/>
        <v>7.2860010785072236</v>
      </c>
      <c r="AL549" s="35">
        <f t="shared" si="36"/>
        <v>10.790941695124085</v>
      </c>
      <c r="AM549" s="35"/>
      <c r="AN549" s="35">
        <f t="shared" si="37"/>
        <v>14.246893306934355</v>
      </c>
      <c r="AO549" s="24">
        <v>81.284123171000005</v>
      </c>
      <c r="AP549" s="24">
        <v>0.80132999999999999</v>
      </c>
      <c r="AQ549" s="24">
        <v>1</v>
      </c>
      <c r="AR549" s="24">
        <v>3</v>
      </c>
      <c r="AS549" s="24">
        <v>76000000</v>
      </c>
      <c r="AT549" s="25">
        <v>10</v>
      </c>
      <c r="AU549" s="25" t="s">
        <v>3496</v>
      </c>
      <c r="AV549" s="25" t="s">
        <v>3511</v>
      </c>
      <c r="AW549" s="25">
        <v>2000</v>
      </c>
      <c r="AX549" s="25" t="s">
        <v>3</v>
      </c>
      <c r="AY549" s="25" t="s">
        <v>3497</v>
      </c>
      <c r="AZ549" s="25" t="s">
        <v>3</v>
      </c>
      <c r="BA549" s="25" t="s">
        <v>3503</v>
      </c>
      <c r="BB549" s="25" t="s">
        <v>3495</v>
      </c>
      <c r="BC549" s="25" t="s">
        <v>3512</v>
      </c>
      <c r="BD549" s="25" t="s">
        <v>3500</v>
      </c>
      <c r="BE549" s="25" t="s">
        <v>3397</v>
      </c>
      <c r="BF549" s="25">
        <v>3</v>
      </c>
      <c r="BG549" s="62">
        <v>3</v>
      </c>
      <c r="BH549" s="25" t="s">
        <v>2000</v>
      </c>
      <c r="BI549" s="74">
        <v>2</v>
      </c>
      <c r="BJ549" s="75" t="s">
        <v>2000</v>
      </c>
      <c r="BK549" s="75" t="s">
        <v>4098</v>
      </c>
      <c r="BL549" s="15"/>
      <c r="BM549" s="15"/>
      <c r="BN549" s="15"/>
      <c r="BO549" s="15"/>
      <c r="BP549" s="15"/>
      <c r="BQ549" s="15"/>
      <c r="BR549" s="15"/>
    </row>
    <row r="550" spans="1:70" s="29" customFormat="1" ht="15" customHeight="1" x14ac:dyDescent="0.25">
      <c r="A550" s="25">
        <v>768</v>
      </c>
      <c r="B550" s="220"/>
      <c r="C550" s="190"/>
      <c r="D550" s="200">
        <v>1</v>
      </c>
      <c r="E550" s="57" t="s">
        <v>3488</v>
      </c>
      <c r="F550" s="57" t="s">
        <v>5</v>
      </c>
      <c r="G550" s="25" t="s">
        <v>3489</v>
      </c>
      <c r="H550" s="104">
        <v>1</v>
      </c>
      <c r="I550" s="25">
        <v>1</v>
      </c>
      <c r="J550" s="25" t="s">
        <v>3490</v>
      </c>
      <c r="K550" s="25">
        <v>1</v>
      </c>
      <c r="L550" s="25">
        <v>2</v>
      </c>
      <c r="M550" s="25">
        <v>24</v>
      </c>
      <c r="N550" s="25">
        <v>24</v>
      </c>
      <c r="O550" s="25" t="s">
        <v>3370</v>
      </c>
      <c r="P550" s="25" t="s">
        <v>3521</v>
      </c>
      <c r="Q550" s="25" t="s">
        <v>3491</v>
      </c>
      <c r="R550" s="25" t="s">
        <v>3492</v>
      </c>
      <c r="S550" s="25">
        <v>4</v>
      </c>
      <c r="T550" s="25" t="s">
        <v>3380</v>
      </c>
      <c r="U550" s="25" t="s">
        <v>10</v>
      </c>
      <c r="V550" s="25">
        <v>8</v>
      </c>
      <c r="W550" s="25" t="s">
        <v>3</v>
      </c>
      <c r="X550" s="25">
        <v>1</v>
      </c>
      <c r="Y550" s="25"/>
      <c r="Z550" s="25">
        <v>11.92</v>
      </c>
      <c r="AA550" s="25">
        <v>18.16</v>
      </c>
      <c r="AB550" s="25"/>
      <c r="AC550" s="25">
        <v>24.41</v>
      </c>
      <c r="AD550" s="25" t="s">
        <v>3513</v>
      </c>
      <c r="AE550" s="22"/>
      <c r="AF550" s="22">
        <f t="shared" si="32"/>
        <v>16.987605448568434</v>
      </c>
      <c r="AG550" s="22">
        <f t="shared" si="33"/>
        <v>25.880445884731774</v>
      </c>
      <c r="AH550" s="22"/>
      <c r="AI550" s="22">
        <f t="shared" si="34"/>
        <v>34.787537667747941</v>
      </c>
      <c r="AJ550" s="35"/>
      <c r="AK550" s="35">
        <f t="shared" si="35"/>
        <v>5.3086267026776355</v>
      </c>
      <c r="AL550" s="35">
        <f t="shared" si="36"/>
        <v>8.0876393389786791</v>
      </c>
      <c r="AM550" s="35"/>
      <c r="AN550" s="35">
        <f t="shared" si="37"/>
        <v>10.871105521171231</v>
      </c>
      <c r="AO550" s="24">
        <v>81.284123171000005</v>
      </c>
      <c r="AP550" s="24">
        <v>0.80132999999999999</v>
      </c>
      <c r="AQ550" s="24">
        <v>1</v>
      </c>
      <c r="AR550" s="24">
        <v>3</v>
      </c>
      <c r="AS550" s="24">
        <v>19000000</v>
      </c>
      <c r="AT550" s="25">
        <v>10</v>
      </c>
      <c r="AU550" s="25" t="s">
        <v>3496</v>
      </c>
      <c r="AV550" s="25" t="s">
        <v>3511</v>
      </c>
      <c r="AW550" s="25">
        <v>2000</v>
      </c>
      <c r="AX550" s="25" t="s">
        <v>3</v>
      </c>
      <c r="AY550" s="25" t="s">
        <v>3497</v>
      </c>
      <c r="AZ550" s="25" t="s">
        <v>3</v>
      </c>
      <c r="BA550" s="25" t="s">
        <v>3494</v>
      </c>
      <c r="BB550" s="25" t="s">
        <v>3495</v>
      </c>
      <c r="BC550" s="25" t="s">
        <v>3512</v>
      </c>
      <c r="BD550" s="25" t="s">
        <v>3500</v>
      </c>
      <c r="BE550" s="25" t="s">
        <v>3397</v>
      </c>
      <c r="BF550" s="25">
        <v>3</v>
      </c>
      <c r="BG550" s="62">
        <v>3</v>
      </c>
      <c r="BH550" s="25" t="s">
        <v>2000</v>
      </c>
      <c r="BI550" s="74">
        <v>2</v>
      </c>
      <c r="BJ550" s="75" t="s">
        <v>2000</v>
      </c>
      <c r="BK550" s="75" t="s">
        <v>4098</v>
      </c>
      <c r="BL550" s="15"/>
      <c r="BM550" s="15"/>
      <c r="BN550" s="15"/>
      <c r="BO550" s="15"/>
      <c r="BP550" s="15"/>
      <c r="BQ550" s="15"/>
      <c r="BR550" s="15"/>
    </row>
    <row r="551" spans="1:70" s="29" customFormat="1" ht="15" customHeight="1" x14ac:dyDescent="0.25">
      <c r="A551" s="25">
        <v>769</v>
      </c>
      <c r="B551" s="220"/>
      <c r="C551" s="190"/>
      <c r="D551" s="200">
        <v>1</v>
      </c>
      <c r="E551" s="57" t="s">
        <v>3488</v>
      </c>
      <c r="F551" s="57" t="s">
        <v>5</v>
      </c>
      <c r="G551" s="25" t="s">
        <v>3489</v>
      </c>
      <c r="H551" s="104">
        <v>1</v>
      </c>
      <c r="I551" s="25">
        <v>1</v>
      </c>
      <c r="J551" s="25" t="s">
        <v>3490</v>
      </c>
      <c r="K551" s="25">
        <v>1</v>
      </c>
      <c r="L551" s="25">
        <v>2</v>
      </c>
      <c r="M551" s="25">
        <v>24</v>
      </c>
      <c r="N551" s="25">
        <v>24</v>
      </c>
      <c r="O551" s="25" t="s">
        <v>3370</v>
      </c>
      <c r="P551" s="25" t="s">
        <v>3522</v>
      </c>
      <c r="Q551" s="25" t="s">
        <v>3491</v>
      </c>
      <c r="R551" s="25" t="s">
        <v>3501</v>
      </c>
      <c r="S551" s="25">
        <v>4</v>
      </c>
      <c r="T551" s="25" t="s">
        <v>3380</v>
      </c>
      <c r="U551" s="25" t="s">
        <v>10</v>
      </c>
      <c r="V551" s="25">
        <v>8</v>
      </c>
      <c r="W551" s="25" t="s">
        <v>3</v>
      </c>
      <c r="X551" s="25">
        <v>1</v>
      </c>
      <c r="Y551" s="25"/>
      <c r="Z551" s="25">
        <v>30.96</v>
      </c>
      <c r="AA551" s="25">
        <v>40.409999999999997</v>
      </c>
      <c r="AB551" s="25"/>
      <c r="AC551" s="25">
        <v>49.85</v>
      </c>
      <c r="AD551" s="25" t="s">
        <v>3514</v>
      </c>
      <c r="AE551" s="22"/>
      <c r="AF551" s="22">
        <f t="shared" si="32"/>
        <v>44.122169856348883</v>
      </c>
      <c r="AG551" s="22">
        <f t="shared" si="33"/>
        <v>57.589692632269319</v>
      </c>
      <c r="AH551" s="22"/>
      <c r="AI551" s="22">
        <f t="shared" si="34"/>
        <v>71.042964061336946</v>
      </c>
      <c r="AJ551" s="35"/>
      <c r="AK551" s="35">
        <f t="shared" si="35"/>
        <v>13.788178080109025</v>
      </c>
      <c r="AL551" s="35">
        <f t="shared" si="36"/>
        <v>17.996778947584161</v>
      </c>
      <c r="AM551" s="35"/>
      <c r="AN551" s="35">
        <f t="shared" si="37"/>
        <v>22.200926269167795</v>
      </c>
      <c r="AO551" s="24">
        <v>81.284123171000005</v>
      </c>
      <c r="AP551" s="24">
        <v>0.80132999999999999</v>
      </c>
      <c r="AQ551" s="24">
        <v>1</v>
      </c>
      <c r="AR551" s="24">
        <v>3</v>
      </c>
      <c r="AS551" s="24">
        <v>76000000</v>
      </c>
      <c r="AT551" s="25">
        <v>10</v>
      </c>
      <c r="AU551" s="25" t="s">
        <v>3496</v>
      </c>
      <c r="AV551" s="25" t="s">
        <v>3511</v>
      </c>
      <c r="AW551" s="25">
        <v>2000</v>
      </c>
      <c r="AX551" s="25" t="s">
        <v>3</v>
      </c>
      <c r="AY551" s="25" t="s">
        <v>3497</v>
      </c>
      <c r="AZ551" s="25" t="s">
        <v>3</v>
      </c>
      <c r="BA551" s="25" t="s">
        <v>3503</v>
      </c>
      <c r="BB551" s="25" t="s">
        <v>3495</v>
      </c>
      <c r="BC551" s="25" t="s">
        <v>3515</v>
      </c>
      <c r="BD551" s="25" t="s">
        <v>3500</v>
      </c>
      <c r="BE551" s="25" t="s">
        <v>3397</v>
      </c>
      <c r="BF551" s="25">
        <v>3</v>
      </c>
      <c r="BG551" s="62">
        <v>3</v>
      </c>
      <c r="BH551" s="25" t="s">
        <v>2000</v>
      </c>
      <c r="BI551" s="74">
        <v>2</v>
      </c>
      <c r="BJ551" s="75" t="s">
        <v>2000</v>
      </c>
      <c r="BK551" s="75" t="s">
        <v>4098</v>
      </c>
      <c r="BL551" s="15"/>
      <c r="BM551" s="15"/>
      <c r="BN551" s="15"/>
      <c r="BO551" s="15"/>
      <c r="BP551" s="15"/>
      <c r="BQ551" s="15"/>
      <c r="BR551" s="15"/>
    </row>
    <row r="552" spans="1:70" s="29" customFormat="1" ht="15" customHeight="1" x14ac:dyDescent="0.25">
      <c r="A552" s="25">
        <v>770</v>
      </c>
      <c r="B552" s="220"/>
      <c r="C552" s="190"/>
      <c r="D552" s="200">
        <v>1</v>
      </c>
      <c r="E552" s="57" t="s">
        <v>3488</v>
      </c>
      <c r="F552" s="57" t="s">
        <v>5</v>
      </c>
      <c r="G552" s="25" t="s">
        <v>3489</v>
      </c>
      <c r="H552" s="104">
        <v>1</v>
      </c>
      <c r="I552" s="25">
        <v>1</v>
      </c>
      <c r="J552" s="25" t="s">
        <v>3490</v>
      </c>
      <c r="K552" s="25">
        <v>1</v>
      </c>
      <c r="L552" s="25">
        <v>2</v>
      </c>
      <c r="M552" s="25">
        <v>24</v>
      </c>
      <c r="N552" s="25">
        <v>24</v>
      </c>
      <c r="O552" s="25" t="s">
        <v>3370</v>
      </c>
      <c r="P552" s="25" t="s">
        <v>3522</v>
      </c>
      <c r="Q552" s="25" t="s">
        <v>3491</v>
      </c>
      <c r="R552" s="25" t="s">
        <v>3492</v>
      </c>
      <c r="S552" s="25">
        <v>4</v>
      </c>
      <c r="T552" s="25" t="s">
        <v>3380</v>
      </c>
      <c r="U552" s="25" t="s">
        <v>10</v>
      </c>
      <c r="V552" s="25">
        <v>8</v>
      </c>
      <c r="W552" s="25" t="s">
        <v>3</v>
      </c>
      <c r="X552" s="25">
        <v>1</v>
      </c>
      <c r="Y552" s="25"/>
      <c r="Z552" s="25">
        <v>21.88</v>
      </c>
      <c r="AA552" s="25">
        <v>29.63</v>
      </c>
      <c r="AB552" s="25"/>
      <c r="AC552" s="25">
        <v>37.39</v>
      </c>
      <c r="AD552" s="25" t="s">
        <v>3516</v>
      </c>
      <c r="AE552" s="22"/>
      <c r="AF552" s="22">
        <f t="shared" si="32"/>
        <v>31.181946913982994</v>
      </c>
      <c r="AG552" s="22">
        <f t="shared" si="33"/>
        <v>42.22674072492304</v>
      </c>
      <c r="AH552" s="22"/>
      <c r="AI552" s="22">
        <f t="shared" si="34"/>
        <v>53.285785882715913</v>
      </c>
      <c r="AJ552" s="35"/>
      <c r="AK552" s="35">
        <f t="shared" si="35"/>
        <v>9.7443584106196859</v>
      </c>
      <c r="AL552" s="35">
        <f t="shared" si="36"/>
        <v>13.195856476538449</v>
      </c>
      <c r="AM552" s="35"/>
      <c r="AN552" s="35">
        <f t="shared" si="37"/>
        <v>16.651808088348723</v>
      </c>
      <c r="AO552" s="24">
        <v>81.284123171000005</v>
      </c>
      <c r="AP552" s="24">
        <v>0.80132999999999999</v>
      </c>
      <c r="AQ552" s="24">
        <v>1</v>
      </c>
      <c r="AR552" s="24">
        <v>3</v>
      </c>
      <c r="AS552" s="24">
        <v>19000000</v>
      </c>
      <c r="AT552" s="25">
        <v>10</v>
      </c>
      <c r="AU552" s="25" t="s">
        <v>3496</v>
      </c>
      <c r="AV552" s="25" t="s">
        <v>3511</v>
      </c>
      <c r="AW552" s="25">
        <v>2000</v>
      </c>
      <c r="AX552" s="25" t="s">
        <v>3</v>
      </c>
      <c r="AY552" s="25" t="s">
        <v>3497</v>
      </c>
      <c r="AZ552" s="25" t="s">
        <v>3</v>
      </c>
      <c r="BA552" s="25" t="s">
        <v>3494</v>
      </c>
      <c r="BB552" s="25" t="s">
        <v>3495</v>
      </c>
      <c r="BC552" s="25" t="s">
        <v>3515</v>
      </c>
      <c r="BD552" s="25" t="s">
        <v>3500</v>
      </c>
      <c r="BE552" s="25" t="s">
        <v>3397</v>
      </c>
      <c r="BF552" s="25">
        <v>3</v>
      </c>
      <c r="BG552" s="62">
        <v>3</v>
      </c>
      <c r="BH552" s="25" t="s">
        <v>2000</v>
      </c>
      <c r="BI552" s="74">
        <v>2</v>
      </c>
      <c r="BJ552" s="75" t="s">
        <v>2000</v>
      </c>
      <c r="BK552" s="75" t="s">
        <v>4098</v>
      </c>
      <c r="BL552" s="15"/>
      <c r="BM552" s="15"/>
      <c r="BN552" s="15"/>
      <c r="BO552" s="15"/>
      <c r="BP552" s="15"/>
      <c r="BQ552" s="15"/>
      <c r="BR552" s="15"/>
    </row>
    <row r="553" spans="1:70" s="29" customFormat="1" ht="15" customHeight="1" x14ac:dyDescent="0.25">
      <c r="A553" s="25">
        <v>771</v>
      </c>
      <c r="B553" s="220"/>
      <c r="C553" s="190"/>
      <c r="D553" s="200">
        <v>1</v>
      </c>
      <c r="E553" s="57" t="s">
        <v>3488</v>
      </c>
      <c r="F553" s="57" t="s">
        <v>5</v>
      </c>
      <c r="G553" s="25" t="s">
        <v>3489</v>
      </c>
      <c r="H553" s="104">
        <v>1</v>
      </c>
      <c r="I553" s="25">
        <v>1</v>
      </c>
      <c r="J553" s="25" t="s">
        <v>3490</v>
      </c>
      <c r="K553" s="25">
        <v>1</v>
      </c>
      <c r="L553" s="25">
        <v>2</v>
      </c>
      <c r="M553" s="25">
        <v>24</v>
      </c>
      <c r="N553" s="25">
        <v>24</v>
      </c>
      <c r="O553" s="25" t="s">
        <v>3370</v>
      </c>
      <c r="P553" s="25" t="s">
        <v>3523</v>
      </c>
      <c r="Q553" s="25" t="s">
        <v>3491</v>
      </c>
      <c r="R553" s="25" t="s">
        <v>3501</v>
      </c>
      <c r="S553" s="25">
        <v>4</v>
      </c>
      <c r="T553" s="25" t="s">
        <v>3380</v>
      </c>
      <c r="U553" s="25" t="s">
        <v>10</v>
      </c>
      <c r="V553" s="25">
        <v>8</v>
      </c>
      <c r="W553" s="25" t="s">
        <v>3</v>
      </c>
      <c r="X553" s="25">
        <v>1</v>
      </c>
      <c r="Y553" s="25"/>
      <c r="Z553" s="25">
        <v>25.13</v>
      </c>
      <c r="AA553" s="25">
        <v>31.18</v>
      </c>
      <c r="AB553" s="25"/>
      <c r="AC553" s="25">
        <v>37.24</v>
      </c>
      <c r="AD553" s="25" t="s">
        <v>3517</v>
      </c>
      <c r="AE553" s="22"/>
      <c r="AF553" s="22">
        <f t="shared" si="32"/>
        <v>35.813634641151395</v>
      </c>
      <c r="AG553" s="22">
        <f t="shared" si="33"/>
        <v>44.435699487111044</v>
      </c>
      <c r="AH553" s="22"/>
      <c r="AI553" s="22">
        <f t="shared" si="34"/>
        <v>53.072015679923524</v>
      </c>
      <c r="AJ553" s="35"/>
      <c r="AK553" s="35">
        <f t="shared" si="35"/>
        <v>11.191760825359811</v>
      </c>
      <c r="AL553" s="35">
        <f t="shared" si="36"/>
        <v>13.886156089722201</v>
      </c>
      <c r="AM553" s="35"/>
      <c r="AN553" s="35">
        <f t="shared" si="37"/>
        <v>16.585004899976099</v>
      </c>
      <c r="AO553" s="24">
        <v>81.284123171000005</v>
      </c>
      <c r="AP553" s="24">
        <v>0.80132999999999999</v>
      </c>
      <c r="AQ553" s="24">
        <v>1</v>
      </c>
      <c r="AR553" s="24">
        <v>3</v>
      </c>
      <c r="AS553" s="24">
        <v>76000000</v>
      </c>
      <c r="AT553" s="25">
        <v>10</v>
      </c>
      <c r="AU553" s="25" t="s">
        <v>3496</v>
      </c>
      <c r="AV553" s="25" t="s">
        <v>3511</v>
      </c>
      <c r="AW553" s="25">
        <v>2000</v>
      </c>
      <c r="AX553" s="25" t="s">
        <v>3</v>
      </c>
      <c r="AY553" s="25" t="s">
        <v>3497</v>
      </c>
      <c r="AZ553" s="25" t="s">
        <v>3</v>
      </c>
      <c r="BA553" s="25" t="s">
        <v>3503</v>
      </c>
      <c r="BB553" s="25" t="s">
        <v>3495</v>
      </c>
      <c r="BC553" s="25" t="s">
        <v>3518</v>
      </c>
      <c r="BD553" s="25" t="s">
        <v>3500</v>
      </c>
      <c r="BE553" s="25" t="s">
        <v>3397</v>
      </c>
      <c r="BF553" s="25">
        <v>3</v>
      </c>
      <c r="BG553" s="62">
        <v>3</v>
      </c>
      <c r="BH553" s="25" t="s">
        <v>2000</v>
      </c>
      <c r="BI553" s="74">
        <v>2</v>
      </c>
      <c r="BJ553" s="75" t="s">
        <v>2000</v>
      </c>
      <c r="BK553" s="75" t="s">
        <v>4098</v>
      </c>
      <c r="BL553" s="15"/>
      <c r="BM553" s="15"/>
      <c r="BN553" s="15"/>
      <c r="BO553" s="15"/>
      <c r="BP553" s="15"/>
      <c r="BQ553" s="15"/>
      <c r="BR553" s="15"/>
    </row>
    <row r="554" spans="1:70" s="29" customFormat="1" ht="15" customHeight="1" x14ac:dyDescent="0.25">
      <c r="A554" s="25">
        <v>772</v>
      </c>
      <c r="B554" s="220"/>
      <c r="C554" s="190"/>
      <c r="D554" s="200">
        <v>1</v>
      </c>
      <c r="E554" s="57" t="s">
        <v>3488</v>
      </c>
      <c r="F554" s="57" t="s">
        <v>5</v>
      </c>
      <c r="G554" s="25" t="s">
        <v>3489</v>
      </c>
      <c r="H554" s="104">
        <v>1</v>
      </c>
      <c r="I554" s="25">
        <v>1</v>
      </c>
      <c r="J554" s="25" t="s">
        <v>3490</v>
      </c>
      <c r="K554" s="25">
        <v>1</v>
      </c>
      <c r="L554" s="25">
        <v>2</v>
      </c>
      <c r="M554" s="25">
        <v>24</v>
      </c>
      <c r="N554" s="25">
        <v>24</v>
      </c>
      <c r="O554" s="25" t="s">
        <v>3370</v>
      </c>
      <c r="P554" s="25" t="s">
        <v>3523</v>
      </c>
      <c r="Q554" s="25" t="s">
        <v>3491</v>
      </c>
      <c r="R554" s="25" t="s">
        <v>3492</v>
      </c>
      <c r="S554" s="25">
        <v>4</v>
      </c>
      <c r="T554" s="25" t="s">
        <v>3380</v>
      </c>
      <c r="U554" s="25" t="s">
        <v>10</v>
      </c>
      <c r="V554" s="25">
        <v>8</v>
      </c>
      <c r="W554" s="25" t="s">
        <v>3</v>
      </c>
      <c r="X554" s="25">
        <v>1</v>
      </c>
      <c r="Y554" s="25"/>
      <c r="Z554" s="25">
        <v>18.2</v>
      </c>
      <c r="AA554" s="25">
        <v>23.1</v>
      </c>
      <c r="AB554" s="25"/>
      <c r="AC554" s="25">
        <v>28</v>
      </c>
      <c r="AD554" s="25" t="s">
        <v>3519</v>
      </c>
      <c r="AE554" s="22"/>
      <c r="AF554" s="22">
        <f t="shared" si="32"/>
        <v>25.937451272143075</v>
      </c>
      <c r="AG554" s="22">
        <f t="shared" si="33"/>
        <v>32.920611230027752</v>
      </c>
      <c r="AH554" s="22"/>
      <c r="AI554" s="22">
        <f t="shared" si="34"/>
        <v>39.903771187912426</v>
      </c>
      <c r="AJ554" s="35"/>
      <c r="AK554" s="35">
        <f t="shared" si="35"/>
        <v>8.1054535225447104</v>
      </c>
      <c r="AL554" s="35">
        <f t="shared" si="36"/>
        <v>10.287691009383671</v>
      </c>
      <c r="AM554" s="35"/>
      <c r="AN554" s="35">
        <f t="shared" si="37"/>
        <v>12.469928496222632</v>
      </c>
      <c r="AO554" s="24">
        <v>81.284123171000005</v>
      </c>
      <c r="AP554" s="24">
        <v>0.80132999999999999</v>
      </c>
      <c r="AQ554" s="24">
        <v>1</v>
      </c>
      <c r="AR554" s="24">
        <v>3</v>
      </c>
      <c r="AS554" s="24">
        <v>19000000</v>
      </c>
      <c r="AT554" s="25">
        <v>10</v>
      </c>
      <c r="AU554" s="25" t="s">
        <v>3496</v>
      </c>
      <c r="AV554" s="25" t="s">
        <v>3511</v>
      </c>
      <c r="AW554" s="25">
        <v>2000</v>
      </c>
      <c r="AX554" s="25" t="s">
        <v>3</v>
      </c>
      <c r="AY554" s="25" t="s">
        <v>3497</v>
      </c>
      <c r="AZ554" s="25" t="s">
        <v>3</v>
      </c>
      <c r="BA554" s="25" t="s">
        <v>3494</v>
      </c>
      <c r="BB554" s="25" t="s">
        <v>3495</v>
      </c>
      <c r="BC554" s="25" t="s">
        <v>3518</v>
      </c>
      <c r="BD554" s="25" t="s">
        <v>3500</v>
      </c>
      <c r="BE554" s="25" t="s">
        <v>3397</v>
      </c>
      <c r="BF554" s="25">
        <v>3</v>
      </c>
      <c r="BG554" s="62">
        <v>3</v>
      </c>
      <c r="BH554" s="25" t="s">
        <v>2000</v>
      </c>
      <c r="BI554" s="74">
        <v>2</v>
      </c>
      <c r="BJ554" s="75" t="s">
        <v>2000</v>
      </c>
      <c r="BK554" s="75" t="s">
        <v>4098</v>
      </c>
      <c r="BL554" s="15"/>
      <c r="BM554" s="15"/>
      <c r="BN554" s="15"/>
      <c r="BO554" s="15"/>
      <c r="BP554" s="15"/>
      <c r="BQ554" s="15"/>
      <c r="BR554" s="15"/>
    </row>
    <row r="555" spans="1:70" s="29" customFormat="1" ht="15" customHeight="1" x14ac:dyDescent="0.25">
      <c r="A555" s="25">
        <v>664</v>
      </c>
      <c r="B555" s="220"/>
      <c r="C555" s="190"/>
      <c r="D555" s="200">
        <v>1</v>
      </c>
      <c r="E555" s="57" t="s">
        <v>3145</v>
      </c>
      <c r="F555" s="57" t="s">
        <v>151</v>
      </c>
      <c r="G555" s="25" t="s">
        <v>3146</v>
      </c>
      <c r="H555" s="104">
        <v>1</v>
      </c>
      <c r="I555" s="25">
        <v>1</v>
      </c>
      <c r="J555" s="25" t="s">
        <v>3147</v>
      </c>
      <c r="K555" s="25">
        <v>4</v>
      </c>
      <c r="L555" s="25">
        <v>1</v>
      </c>
      <c r="M555" s="25">
        <v>3</v>
      </c>
      <c r="N555" s="25" t="s">
        <v>2979</v>
      </c>
      <c r="O555" s="25" t="s">
        <v>3148</v>
      </c>
      <c r="P555" s="25" t="s">
        <v>3141</v>
      </c>
      <c r="Q555" s="25" t="s">
        <v>3149</v>
      </c>
      <c r="R555" s="25" t="s">
        <v>3150</v>
      </c>
      <c r="S555" s="25">
        <v>4</v>
      </c>
      <c r="T555" s="25" t="s">
        <v>3151</v>
      </c>
      <c r="U555" s="25" t="s">
        <v>10</v>
      </c>
      <c r="V555" s="25">
        <v>7</v>
      </c>
      <c r="W555" s="25" t="s">
        <v>3152</v>
      </c>
      <c r="X555" s="25">
        <v>1</v>
      </c>
      <c r="Y555" s="25"/>
      <c r="Z555" s="25"/>
      <c r="AA555" s="25">
        <v>13</v>
      </c>
      <c r="AB555" s="25"/>
      <c r="AC555" s="25"/>
      <c r="AD555" s="25" t="s">
        <v>3153</v>
      </c>
      <c r="AE555" s="22"/>
      <c r="AF555" s="22"/>
      <c r="AG555" s="22">
        <f>((AA555*(108.57/$AO555))/$AQ555)*(0.830367/$AP555)</f>
        <v>14.840795123020596</v>
      </c>
      <c r="AH555" s="22"/>
      <c r="AI555" s="22"/>
      <c r="AJ555" s="35"/>
      <c r="AK555" s="35"/>
      <c r="AL555" s="35">
        <f>AG555</f>
        <v>14.840795123020596</v>
      </c>
      <c r="AM555" s="35"/>
      <c r="AN555" s="35"/>
      <c r="AO555" s="24">
        <v>78.970720756871501</v>
      </c>
      <c r="AP555" s="24">
        <v>1</v>
      </c>
      <c r="AQ555" s="24">
        <v>1</v>
      </c>
      <c r="AR555" s="24">
        <v>6</v>
      </c>
      <c r="AS555" s="24"/>
      <c r="AT555" s="25">
        <v>9</v>
      </c>
      <c r="AU555" s="25" t="s">
        <v>3156</v>
      </c>
      <c r="AV555" s="25" t="s">
        <v>3158</v>
      </c>
      <c r="AW555" s="25" t="s">
        <v>3161</v>
      </c>
      <c r="AX555" s="25" t="s">
        <v>2</v>
      </c>
      <c r="AY555" s="25" t="s">
        <v>3157</v>
      </c>
      <c r="AZ555" s="25" t="s">
        <v>751</v>
      </c>
      <c r="BA555" s="25" t="s">
        <v>3154</v>
      </c>
      <c r="BB555" s="25" t="s">
        <v>3155</v>
      </c>
      <c r="BC555" s="25" t="s">
        <v>3159</v>
      </c>
      <c r="BD555" s="25" t="s">
        <v>3160</v>
      </c>
      <c r="BE555" s="25" t="s">
        <v>3162</v>
      </c>
      <c r="BF555" s="25">
        <v>3</v>
      </c>
      <c r="BG555" s="62">
        <v>3</v>
      </c>
      <c r="BH555" s="25" t="s">
        <v>2000</v>
      </c>
      <c r="BI555" s="74">
        <v>2</v>
      </c>
      <c r="BJ555" s="75" t="s">
        <v>2000</v>
      </c>
      <c r="BK555" s="75" t="s">
        <v>4088</v>
      </c>
      <c r="BL555" s="15"/>
      <c r="BM555" s="15"/>
      <c r="BN555" s="15"/>
      <c r="BO555" s="15"/>
      <c r="BP555" s="15"/>
      <c r="BQ555" s="15"/>
      <c r="BR555" s="15"/>
    </row>
    <row r="556" spans="1:70" s="29" customFormat="1" ht="15" customHeight="1" x14ac:dyDescent="0.25">
      <c r="A556" s="25">
        <v>665</v>
      </c>
      <c r="B556" s="220"/>
      <c r="C556" s="190"/>
      <c r="D556" s="200">
        <v>1</v>
      </c>
      <c r="E556" s="57" t="s">
        <v>3145</v>
      </c>
      <c r="F556" s="57" t="s">
        <v>151</v>
      </c>
      <c r="G556" s="25" t="s">
        <v>3146</v>
      </c>
      <c r="H556" s="104">
        <v>1</v>
      </c>
      <c r="I556" s="25">
        <v>1</v>
      </c>
      <c r="J556" s="25" t="s">
        <v>3147</v>
      </c>
      <c r="K556" s="25">
        <v>4</v>
      </c>
      <c r="L556" s="25">
        <v>1</v>
      </c>
      <c r="M556" s="25">
        <v>3</v>
      </c>
      <c r="N556" s="25" t="s">
        <v>2979</v>
      </c>
      <c r="O556" s="25" t="s">
        <v>3163</v>
      </c>
      <c r="P556" s="25" t="s">
        <v>3141</v>
      </c>
      <c r="Q556" s="25" t="s">
        <v>3149</v>
      </c>
      <c r="R556" s="25" t="s">
        <v>3164</v>
      </c>
      <c r="S556" s="25">
        <v>4</v>
      </c>
      <c r="T556" s="25" t="s">
        <v>3165</v>
      </c>
      <c r="U556" s="25" t="s">
        <v>10</v>
      </c>
      <c r="V556" s="25">
        <v>8</v>
      </c>
      <c r="W556" s="25" t="s">
        <v>3166</v>
      </c>
      <c r="X556" s="25">
        <v>1</v>
      </c>
      <c r="Y556" s="25"/>
      <c r="Z556" s="25"/>
      <c r="AA556" s="25">
        <v>268340</v>
      </c>
      <c r="AB556" s="25"/>
      <c r="AC556" s="25"/>
      <c r="AD556" s="25" t="s">
        <v>3167</v>
      </c>
      <c r="AE556" s="22"/>
      <c r="AF556" s="22"/>
      <c r="AG556" s="22">
        <f t="shared" ref="AG556:AG582" si="38">((AA556*(124.23/$AO556))/$AQ556)*(0.830367/$AP556)</f>
        <v>130.50872781168854</v>
      </c>
      <c r="AH556" s="22"/>
      <c r="AI556" s="22"/>
      <c r="AJ556" s="35"/>
      <c r="AK556" s="35"/>
      <c r="AL556" s="35">
        <f t="shared" ref="AL556:AL582" si="39">AG556/6.4</f>
        <v>20.391988720576332</v>
      </c>
      <c r="AM556" s="35"/>
      <c r="AN556" s="35"/>
      <c r="AO556" s="24">
        <v>66.317032315000006</v>
      </c>
      <c r="AP556" s="24">
        <v>3198.2863347490502</v>
      </c>
      <c r="AQ556" s="24">
        <v>1</v>
      </c>
      <c r="AR556" s="24">
        <v>3</v>
      </c>
      <c r="AS556" s="24"/>
      <c r="AT556" s="25">
        <v>9</v>
      </c>
      <c r="AU556" s="25" t="s">
        <v>3170</v>
      </c>
      <c r="AV556" s="25"/>
      <c r="AW556" s="25">
        <v>2003</v>
      </c>
      <c r="AX556" s="25" t="s">
        <v>2</v>
      </c>
      <c r="AY556" s="25" t="s">
        <v>3157</v>
      </c>
      <c r="AZ556" s="25" t="s">
        <v>751</v>
      </c>
      <c r="BA556" s="25" t="s">
        <v>3168</v>
      </c>
      <c r="BB556" s="25" t="s">
        <v>3169</v>
      </c>
      <c r="BC556" s="25" t="s">
        <v>3159</v>
      </c>
      <c r="BD556" s="25" t="s">
        <v>3160</v>
      </c>
      <c r="BE556" s="25" t="s">
        <v>3162</v>
      </c>
      <c r="BF556" s="25">
        <v>3</v>
      </c>
      <c r="BG556" s="62">
        <v>3</v>
      </c>
      <c r="BH556" s="25" t="s">
        <v>2000</v>
      </c>
      <c r="BI556" s="74">
        <v>2</v>
      </c>
      <c r="BJ556" s="75" t="s">
        <v>2000</v>
      </c>
      <c r="BK556" s="75" t="s">
        <v>4088</v>
      </c>
      <c r="BL556" s="15"/>
      <c r="BM556" s="15"/>
      <c r="BN556" s="15"/>
      <c r="BO556" s="15"/>
      <c r="BP556" s="15"/>
      <c r="BQ556" s="15"/>
      <c r="BR556" s="15"/>
    </row>
    <row r="557" spans="1:70" s="29" customFormat="1" ht="15" customHeight="1" x14ac:dyDescent="0.25">
      <c r="A557" s="25">
        <v>666</v>
      </c>
      <c r="B557" s="220"/>
      <c r="C557" s="190"/>
      <c r="D557" s="200">
        <v>1</v>
      </c>
      <c r="E557" s="57" t="s">
        <v>3145</v>
      </c>
      <c r="F557" s="57" t="s">
        <v>151</v>
      </c>
      <c r="G557" s="25" t="s">
        <v>3146</v>
      </c>
      <c r="H557" s="104">
        <v>1</v>
      </c>
      <c r="I557" s="25">
        <v>1</v>
      </c>
      <c r="J557" s="25" t="s">
        <v>3147</v>
      </c>
      <c r="K557" s="25">
        <v>4</v>
      </c>
      <c r="L557" s="25">
        <v>1</v>
      </c>
      <c r="M557" s="25">
        <v>3</v>
      </c>
      <c r="N557" s="25" t="s">
        <v>2979</v>
      </c>
      <c r="O557" s="25" t="s">
        <v>3171</v>
      </c>
      <c r="P557" s="25" t="s">
        <v>3141</v>
      </c>
      <c r="Q557" s="25" t="s">
        <v>3149</v>
      </c>
      <c r="R557" s="25" t="s">
        <v>3164</v>
      </c>
      <c r="S557" s="25">
        <v>4</v>
      </c>
      <c r="T557" s="25" t="s">
        <v>3165</v>
      </c>
      <c r="U557" s="25" t="s">
        <v>10</v>
      </c>
      <c r="V557" s="25">
        <v>8</v>
      </c>
      <c r="W557" s="25" t="s">
        <v>3166</v>
      </c>
      <c r="X557" s="25">
        <v>1</v>
      </c>
      <c r="Y557" s="25"/>
      <c r="Z557" s="25"/>
      <c r="AA557" s="25">
        <v>57443</v>
      </c>
      <c r="AB557" s="25"/>
      <c r="AC557" s="25"/>
      <c r="AD557" s="25" t="s">
        <v>3167</v>
      </c>
      <c r="AE557" s="22"/>
      <c r="AF557" s="22"/>
      <c r="AG557" s="22">
        <f t="shared" si="38"/>
        <v>27.937738882338916</v>
      </c>
      <c r="AH557" s="22"/>
      <c r="AI557" s="22"/>
      <c r="AJ557" s="35"/>
      <c r="AK557" s="35"/>
      <c r="AL557" s="35">
        <f t="shared" si="39"/>
        <v>4.3652717003654553</v>
      </c>
      <c r="AM557" s="35"/>
      <c r="AN557" s="35"/>
      <c r="AO557" s="24">
        <v>66.317032315000006</v>
      </c>
      <c r="AP557" s="24">
        <v>3198.2863347490502</v>
      </c>
      <c r="AQ557" s="24">
        <v>1</v>
      </c>
      <c r="AR557" s="24">
        <v>3</v>
      </c>
      <c r="AS557" s="24"/>
      <c r="AT557" s="25">
        <v>9</v>
      </c>
      <c r="AU557" s="25" t="s">
        <v>3170</v>
      </c>
      <c r="AV557" s="25"/>
      <c r="AW557" s="25">
        <v>2003</v>
      </c>
      <c r="AX557" s="25" t="s">
        <v>2</v>
      </c>
      <c r="AY557" s="25" t="s">
        <v>3157</v>
      </c>
      <c r="AZ557" s="25" t="s">
        <v>751</v>
      </c>
      <c r="BA557" s="25" t="s">
        <v>3172</v>
      </c>
      <c r="BB557" s="25" t="s">
        <v>3173</v>
      </c>
      <c r="BC557" s="25" t="s">
        <v>3159</v>
      </c>
      <c r="BD557" s="25" t="s">
        <v>3160</v>
      </c>
      <c r="BE557" s="25" t="s">
        <v>3162</v>
      </c>
      <c r="BF557" s="25">
        <v>3</v>
      </c>
      <c r="BG557" s="62">
        <v>3</v>
      </c>
      <c r="BH557" s="25" t="s">
        <v>2000</v>
      </c>
      <c r="BI557" s="74">
        <v>2</v>
      </c>
      <c r="BJ557" s="75" t="s">
        <v>2000</v>
      </c>
      <c r="BK557" s="75" t="s">
        <v>4088</v>
      </c>
      <c r="BL557" s="15"/>
      <c r="BM557" s="15"/>
      <c r="BN557" s="15"/>
      <c r="BO557" s="15"/>
      <c r="BP557" s="15"/>
      <c r="BQ557" s="15"/>
      <c r="BR557" s="15"/>
    </row>
    <row r="558" spans="1:70" s="29" customFormat="1" ht="15" customHeight="1" x14ac:dyDescent="0.25">
      <c r="A558" s="25">
        <v>667</v>
      </c>
      <c r="B558" s="220"/>
      <c r="C558" s="190"/>
      <c r="D558" s="200">
        <v>1</v>
      </c>
      <c r="E558" s="57" t="s">
        <v>3145</v>
      </c>
      <c r="F558" s="57" t="s">
        <v>151</v>
      </c>
      <c r="G558" s="25" t="s">
        <v>3146</v>
      </c>
      <c r="H558" s="104">
        <v>1</v>
      </c>
      <c r="I558" s="25">
        <v>1</v>
      </c>
      <c r="J558" s="25" t="s">
        <v>3147</v>
      </c>
      <c r="K558" s="25">
        <v>4</v>
      </c>
      <c r="L558" s="25">
        <v>1</v>
      </c>
      <c r="M558" s="25">
        <v>1</v>
      </c>
      <c r="N558" s="25" t="s">
        <v>3174</v>
      </c>
      <c r="O558" s="25" t="s">
        <v>3175</v>
      </c>
      <c r="P558" s="25" t="s">
        <v>3141</v>
      </c>
      <c r="Q558" s="25" t="s">
        <v>3149</v>
      </c>
      <c r="R558" s="25" t="s">
        <v>3164</v>
      </c>
      <c r="S558" s="25">
        <v>4</v>
      </c>
      <c r="T558" s="25" t="s">
        <v>3165</v>
      </c>
      <c r="U558" s="25" t="s">
        <v>10</v>
      </c>
      <c r="V558" s="25">
        <v>8</v>
      </c>
      <c r="W558" s="25" t="s">
        <v>3166</v>
      </c>
      <c r="X558" s="25">
        <v>1</v>
      </c>
      <c r="Y558" s="25"/>
      <c r="Z558" s="25"/>
      <c r="AA558" s="25">
        <v>64000</v>
      </c>
      <c r="AB558" s="25"/>
      <c r="AC558" s="25"/>
      <c r="AD558" s="25" t="s">
        <v>3167</v>
      </c>
      <c r="AE558" s="22"/>
      <c r="AF558" s="22"/>
      <c r="AG558" s="22">
        <f t="shared" si="38"/>
        <v>31.126774166907904</v>
      </c>
      <c r="AH558" s="22"/>
      <c r="AI558" s="22"/>
      <c r="AJ558" s="35"/>
      <c r="AK558" s="35"/>
      <c r="AL558" s="35">
        <f t="shared" si="39"/>
        <v>4.8635584635793601</v>
      </c>
      <c r="AM558" s="35"/>
      <c r="AN558" s="35"/>
      <c r="AO558" s="24">
        <v>66.317032315000006</v>
      </c>
      <c r="AP558" s="24">
        <v>3198.2863347490502</v>
      </c>
      <c r="AQ558" s="24">
        <v>1</v>
      </c>
      <c r="AR558" s="24">
        <v>3</v>
      </c>
      <c r="AS558" s="24"/>
      <c r="AT558" s="25">
        <v>9</v>
      </c>
      <c r="AU558" s="25" t="s">
        <v>3170</v>
      </c>
      <c r="AV558" s="25"/>
      <c r="AW558" s="25">
        <v>2003</v>
      </c>
      <c r="AX558" s="25" t="s">
        <v>2</v>
      </c>
      <c r="AY558" s="25" t="s">
        <v>3157</v>
      </c>
      <c r="AZ558" s="25" t="s">
        <v>751</v>
      </c>
      <c r="BA558" s="25" t="s">
        <v>3176</v>
      </c>
      <c r="BB558" s="25" t="s">
        <v>3177</v>
      </c>
      <c r="BC558" s="25" t="s">
        <v>3159</v>
      </c>
      <c r="BD558" s="25" t="s">
        <v>3160</v>
      </c>
      <c r="BE558" s="25" t="s">
        <v>3162</v>
      </c>
      <c r="BF558" s="25">
        <v>3</v>
      </c>
      <c r="BG558" s="62">
        <v>3</v>
      </c>
      <c r="BH558" s="25" t="s">
        <v>2000</v>
      </c>
      <c r="BI558" s="74">
        <v>2</v>
      </c>
      <c r="BJ558" s="75" t="s">
        <v>2000</v>
      </c>
      <c r="BK558" s="75" t="s">
        <v>4088</v>
      </c>
      <c r="BL558" s="15"/>
      <c r="BM558" s="15"/>
      <c r="BN558" s="15"/>
      <c r="BO558" s="15"/>
      <c r="BP558" s="15"/>
      <c r="BQ558" s="15"/>
      <c r="BR558" s="15"/>
    </row>
    <row r="559" spans="1:70" s="29" customFormat="1" ht="15" customHeight="1" x14ac:dyDescent="0.25">
      <c r="A559" s="25">
        <v>668</v>
      </c>
      <c r="B559" s="220"/>
      <c r="C559" s="190"/>
      <c r="D559" s="200">
        <v>1</v>
      </c>
      <c r="E559" s="57" t="s">
        <v>3145</v>
      </c>
      <c r="F559" s="57" t="s">
        <v>151</v>
      </c>
      <c r="G559" s="25" t="s">
        <v>3146</v>
      </c>
      <c r="H559" s="104">
        <v>1</v>
      </c>
      <c r="I559" s="25">
        <v>1</v>
      </c>
      <c r="J559" s="25" t="s">
        <v>3147</v>
      </c>
      <c r="K559" s="25">
        <v>4</v>
      </c>
      <c r="L559" s="25">
        <v>1</v>
      </c>
      <c r="M559" s="25">
        <v>1</v>
      </c>
      <c r="N559" s="25" t="s">
        <v>3174</v>
      </c>
      <c r="O559" s="25" t="s">
        <v>3178</v>
      </c>
      <c r="P559" s="25" t="s">
        <v>3141</v>
      </c>
      <c r="Q559" s="25" t="s">
        <v>3149</v>
      </c>
      <c r="R559" s="25" t="s">
        <v>3164</v>
      </c>
      <c r="S559" s="25">
        <v>4</v>
      </c>
      <c r="T559" s="25" t="s">
        <v>3165</v>
      </c>
      <c r="U559" s="25" t="s">
        <v>10</v>
      </c>
      <c r="V559" s="25">
        <v>8</v>
      </c>
      <c r="W559" s="25" t="s">
        <v>3166</v>
      </c>
      <c r="X559" s="25">
        <v>1</v>
      </c>
      <c r="Y559" s="25"/>
      <c r="Z559" s="25"/>
      <c r="AA559" s="25">
        <v>148281</v>
      </c>
      <c r="AB559" s="25"/>
      <c r="AC559" s="25"/>
      <c r="AD559" s="25" t="s">
        <v>3167</v>
      </c>
      <c r="AE559" s="22"/>
      <c r="AF559" s="22"/>
      <c r="AG559" s="22">
        <f t="shared" si="38"/>
        <v>72.117331253801098</v>
      </c>
      <c r="AH559" s="22"/>
      <c r="AI559" s="22"/>
      <c r="AJ559" s="35"/>
      <c r="AK559" s="35"/>
      <c r="AL559" s="35">
        <f t="shared" si="39"/>
        <v>11.268333008406421</v>
      </c>
      <c r="AM559" s="35"/>
      <c r="AN559" s="35"/>
      <c r="AO559" s="24">
        <v>66.317032315000006</v>
      </c>
      <c r="AP559" s="24">
        <v>3198.2863347490502</v>
      </c>
      <c r="AQ559" s="24">
        <v>1</v>
      </c>
      <c r="AR559" s="24">
        <v>3</v>
      </c>
      <c r="AS559" s="24"/>
      <c r="AT559" s="25">
        <v>9</v>
      </c>
      <c r="AU559" s="25" t="s">
        <v>3170</v>
      </c>
      <c r="AV559" s="25"/>
      <c r="AW559" s="25">
        <v>2003</v>
      </c>
      <c r="AX559" s="25" t="s">
        <v>2</v>
      </c>
      <c r="AY559" s="25" t="s">
        <v>3157</v>
      </c>
      <c r="AZ559" s="25" t="s">
        <v>751</v>
      </c>
      <c r="BA559" s="25" t="s">
        <v>3179</v>
      </c>
      <c r="BB559" s="25" t="s">
        <v>3180</v>
      </c>
      <c r="BC559" s="25" t="s">
        <v>3159</v>
      </c>
      <c r="BD559" s="25" t="s">
        <v>3160</v>
      </c>
      <c r="BE559" s="25" t="s">
        <v>3162</v>
      </c>
      <c r="BF559" s="25">
        <v>3</v>
      </c>
      <c r="BG559" s="62">
        <v>3</v>
      </c>
      <c r="BH559" s="25" t="s">
        <v>2000</v>
      </c>
      <c r="BI559" s="74">
        <v>2</v>
      </c>
      <c r="BJ559" s="75" t="s">
        <v>2000</v>
      </c>
      <c r="BK559" s="75" t="s">
        <v>4088</v>
      </c>
      <c r="BL559" s="15"/>
      <c r="BM559" s="15"/>
      <c r="BN559" s="15"/>
      <c r="BO559" s="15"/>
      <c r="BP559" s="15"/>
      <c r="BQ559" s="15"/>
      <c r="BR559" s="15"/>
    </row>
    <row r="560" spans="1:70" s="29" customFormat="1" ht="15" customHeight="1" x14ac:dyDescent="0.25">
      <c r="A560" s="25">
        <v>669</v>
      </c>
      <c r="B560" s="220"/>
      <c r="C560" s="190"/>
      <c r="D560" s="200">
        <v>1</v>
      </c>
      <c r="E560" s="57" t="s">
        <v>3145</v>
      </c>
      <c r="F560" s="57" t="s">
        <v>151</v>
      </c>
      <c r="G560" s="25" t="s">
        <v>3146</v>
      </c>
      <c r="H560" s="104">
        <v>1</v>
      </c>
      <c r="I560" s="25">
        <v>1</v>
      </c>
      <c r="J560" s="25" t="s">
        <v>3147</v>
      </c>
      <c r="K560" s="25">
        <v>4</v>
      </c>
      <c r="L560" s="25">
        <v>1</v>
      </c>
      <c r="M560" s="25">
        <v>1</v>
      </c>
      <c r="N560" s="25" t="s">
        <v>3174</v>
      </c>
      <c r="O560" s="25" t="s">
        <v>3181</v>
      </c>
      <c r="P560" s="25" t="s">
        <v>3141</v>
      </c>
      <c r="Q560" s="25" t="s">
        <v>3149</v>
      </c>
      <c r="R560" s="25" t="s">
        <v>3164</v>
      </c>
      <c r="S560" s="25">
        <v>4</v>
      </c>
      <c r="T560" s="25" t="s">
        <v>3165</v>
      </c>
      <c r="U560" s="25" t="s">
        <v>10</v>
      </c>
      <c r="V560" s="25">
        <v>8</v>
      </c>
      <c r="W560" s="25" t="s">
        <v>3166</v>
      </c>
      <c r="X560" s="25">
        <v>1</v>
      </c>
      <c r="Y560" s="25"/>
      <c r="Z560" s="25"/>
      <c r="AA560" s="25">
        <v>87500</v>
      </c>
      <c r="AB560" s="25"/>
      <c r="AC560" s="25"/>
      <c r="AD560" s="25" t="s">
        <v>3167</v>
      </c>
      <c r="AE560" s="22"/>
      <c r="AF560" s="22"/>
      <c r="AG560" s="22">
        <f t="shared" si="38"/>
        <v>42.556136556319402</v>
      </c>
      <c r="AH560" s="22"/>
      <c r="AI560" s="22"/>
      <c r="AJ560" s="35"/>
      <c r="AK560" s="35"/>
      <c r="AL560" s="35">
        <f t="shared" si="39"/>
        <v>6.6493963369249061</v>
      </c>
      <c r="AM560" s="35"/>
      <c r="AN560" s="35"/>
      <c r="AO560" s="24">
        <v>66.317032315000006</v>
      </c>
      <c r="AP560" s="24">
        <v>3198.2863347490502</v>
      </c>
      <c r="AQ560" s="24">
        <v>1</v>
      </c>
      <c r="AR560" s="24">
        <v>3</v>
      </c>
      <c r="AS560" s="24"/>
      <c r="AT560" s="25">
        <v>9</v>
      </c>
      <c r="AU560" s="25" t="s">
        <v>3170</v>
      </c>
      <c r="AV560" s="25"/>
      <c r="AW560" s="25">
        <v>2003</v>
      </c>
      <c r="AX560" s="25" t="s">
        <v>2</v>
      </c>
      <c r="AY560" s="25" t="s">
        <v>3157</v>
      </c>
      <c r="AZ560" s="25" t="s">
        <v>751</v>
      </c>
      <c r="BA560" s="25" t="s">
        <v>3182</v>
      </c>
      <c r="BB560" s="25" t="s">
        <v>3183</v>
      </c>
      <c r="BC560" s="25" t="s">
        <v>3159</v>
      </c>
      <c r="BD560" s="25" t="s">
        <v>3160</v>
      </c>
      <c r="BE560" s="25" t="s">
        <v>3162</v>
      </c>
      <c r="BF560" s="25">
        <v>3</v>
      </c>
      <c r="BG560" s="62">
        <v>3</v>
      </c>
      <c r="BH560" s="25" t="s">
        <v>2000</v>
      </c>
      <c r="BI560" s="74">
        <v>2</v>
      </c>
      <c r="BJ560" s="75" t="s">
        <v>2000</v>
      </c>
      <c r="BK560" s="75" t="s">
        <v>4088</v>
      </c>
      <c r="BL560" s="15"/>
      <c r="BM560" s="15"/>
      <c r="BN560" s="15"/>
      <c r="BO560" s="15"/>
      <c r="BP560" s="15"/>
      <c r="BQ560" s="15"/>
      <c r="BR560" s="15"/>
    </row>
    <row r="561" spans="1:70" s="29" customFormat="1" ht="15" customHeight="1" x14ac:dyDescent="0.25">
      <c r="A561" s="25">
        <v>670</v>
      </c>
      <c r="B561" s="220"/>
      <c r="C561" s="190"/>
      <c r="D561" s="200">
        <v>1</v>
      </c>
      <c r="E561" s="57" t="s">
        <v>3145</v>
      </c>
      <c r="F561" s="57" t="s">
        <v>151</v>
      </c>
      <c r="G561" s="25" t="s">
        <v>3146</v>
      </c>
      <c r="H561" s="104">
        <v>1</v>
      </c>
      <c r="I561" s="25">
        <v>1</v>
      </c>
      <c r="J561" s="25" t="s">
        <v>3147</v>
      </c>
      <c r="K561" s="25">
        <v>4</v>
      </c>
      <c r="L561" s="25">
        <v>1</v>
      </c>
      <c r="M561" s="25">
        <v>1</v>
      </c>
      <c r="N561" s="25" t="s">
        <v>3174</v>
      </c>
      <c r="O561" s="25" t="s">
        <v>3184</v>
      </c>
      <c r="P561" s="25" t="s">
        <v>3141</v>
      </c>
      <c r="Q561" s="25" t="s">
        <v>3149</v>
      </c>
      <c r="R561" s="25" t="s">
        <v>3164</v>
      </c>
      <c r="S561" s="25">
        <v>4</v>
      </c>
      <c r="T561" s="25" t="s">
        <v>3165</v>
      </c>
      <c r="U561" s="25" t="s">
        <v>10</v>
      </c>
      <c r="V561" s="25">
        <v>8</v>
      </c>
      <c r="W561" s="25" t="s">
        <v>3166</v>
      </c>
      <c r="X561" s="25">
        <v>1</v>
      </c>
      <c r="Y561" s="25"/>
      <c r="Z561" s="25"/>
      <c r="AA561" s="25">
        <v>552656</v>
      </c>
      <c r="AB561" s="25"/>
      <c r="AC561" s="25"/>
      <c r="AD561" s="25" t="s">
        <v>3167</v>
      </c>
      <c r="AE561" s="22"/>
      <c r="AF561" s="22"/>
      <c r="AG561" s="22">
        <f t="shared" si="38"/>
        <v>268.78747662479145</v>
      </c>
      <c r="AH561" s="22"/>
      <c r="AI561" s="22"/>
      <c r="AJ561" s="35"/>
      <c r="AK561" s="35"/>
      <c r="AL561" s="35">
        <f t="shared" si="39"/>
        <v>41.998043222623664</v>
      </c>
      <c r="AM561" s="35"/>
      <c r="AN561" s="35"/>
      <c r="AO561" s="24">
        <v>66.317032315000006</v>
      </c>
      <c r="AP561" s="24">
        <v>3198.2863347490502</v>
      </c>
      <c r="AQ561" s="24">
        <v>1</v>
      </c>
      <c r="AR561" s="24">
        <v>3</v>
      </c>
      <c r="AS561" s="24"/>
      <c r="AT561" s="25">
        <v>9</v>
      </c>
      <c r="AU561" s="25" t="s">
        <v>3170</v>
      </c>
      <c r="AV561" s="25"/>
      <c r="AW561" s="25">
        <v>2003</v>
      </c>
      <c r="AX561" s="25" t="s">
        <v>2</v>
      </c>
      <c r="AY561" s="25" t="s">
        <v>3157</v>
      </c>
      <c r="AZ561" s="25" t="s">
        <v>751</v>
      </c>
      <c r="BA561" s="25" t="s">
        <v>3185</v>
      </c>
      <c r="BB561" s="25" t="s">
        <v>3186</v>
      </c>
      <c r="BC561" s="25" t="s">
        <v>3159</v>
      </c>
      <c r="BD561" s="25" t="s">
        <v>3160</v>
      </c>
      <c r="BE561" s="25" t="s">
        <v>3162</v>
      </c>
      <c r="BF561" s="25">
        <v>3</v>
      </c>
      <c r="BG561" s="62">
        <v>3</v>
      </c>
      <c r="BH561" s="25" t="s">
        <v>2000</v>
      </c>
      <c r="BI561" s="74">
        <v>2</v>
      </c>
      <c r="BJ561" s="75" t="s">
        <v>2000</v>
      </c>
      <c r="BK561" s="75" t="s">
        <v>4088</v>
      </c>
      <c r="BL561" s="15"/>
      <c r="BM561" s="15"/>
      <c r="BN561" s="15"/>
      <c r="BO561" s="15"/>
      <c r="BP561" s="15"/>
      <c r="BQ561" s="15"/>
      <c r="BR561" s="15"/>
    </row>
    <row r="562" spans="1:70" s="29" customFormat="1" ht="15" customHeight="1" x14ac:dyDescent="0.25">
      <c r="A562" s="25">
        <v>671</v>
      </c>
      <c r="B562" s="220"/>
      <c r="C562" s="190"/>
      <c r="D562" s="200">
        <v>1</v>
      </c>
      <c r="E562" s="57" t="s">
        <v>3145</v>
      </c>
      <c r="F562" s="57" t="s">
        <v>151</v>
      </c>
      <c r="G562" s="25" t="s">
        <v>3146</v>
      </c>
      <c r="H562" s="104">
        <v>1</v>
      </c>
      <c r="I562" s="25">
        <v>1</v>
      </c>
      <c r="J562" s="25" t="s">
        <v>3147</v>
      </c>
      <c r="K562" s="25">
        <v>4</v>
      </c>
      <c r="L562" s="25">
        <v>1</v>
      </c>
      <c r="M562" s="25">
        <v>1</v>
      </c>
      <c r="N562" s="25" t="s">
        <v>3174</v>
      </c>
      <c r="O562" s="25" t="s">
        <v>3187</v>
      </c>
      <c r="P562" s="25" t="s">
        <v>3141</v>
      </c>
      <c r="Q562" s="25" t="s">
        <v>3149</v>
      </c>
      <c r="R562" s="25" t="s">
        <v>3164</v>
      </c>
      <c r="S562" s="25">
        <v>4</v>
      </c>
      <c r="T562" s="25" t="s">
        <v>3165</v>
      </c>
      <c r="U562" s="25" t="s">
        <v>10</v>
      </c>
      <c r="V562" s="25">
        <v>8</v>
      </c>
      <c r="W562" s="25" t="s">
        <v>3166</v>
      </c>
      <c r="X562" s="25">
        <v>1</v>
      </c>
      <c r="Y562" s="25"/>
      <c r="Z562" s="25"/>
      <c r="AA562" s="25">
        <v>185119</v>
      </c>
      <c r="AB562" s="25"/>
      <c r="AC562" s="25"/>
      <c r="AD562" s="25" t="s">
        <v>3167</v>
      </c>
      <c r="AE562" s="22"/>
      <c r="AF562" s="22"/>
      <c r="AG562" s="22">
        <f t="shared" si="38"/>
        <v>90.033707921934749</v>
      </c>
      <c r="AH562" s="22"/>
      <c r="AI562" s="22"/>
      <c r="AJ562" s="35"/>
      <c r="AK562" s="35"/>
      <c r="AL562" s="35">
        <f t="shared" si="39"/>
        <v>14.067766862802303</v>
      </c>
      <c r="AM562" s="35"/>
      <c r="AN562" s="35"/>
      <c r="AO562" s="24">
        <v>66.317032315000006</v>
      </c>
      <c r="AP562" s="24">
        <v>3198.2863347490502</v>
      </c>
      <c r="AQ562" s="24">
        <v>1</v>
      </c>
      <c r="AR562" s="24">
        <v>3</v>
      </c>
      <c r="AS562" s="24"/>
      <c r="AT562" s="25">
        <v>9</v>
      </c>
      <c r="AU562" s="25" t="s">
        <v>3170</v>
      </c>
      <c r="AV562" s="25"/>
      <c r="AW562" s="25">
        <v>2003</v>
      </c>
      <c r="AX562" s="25" t="s">
        <v>2</v>
      </c>
      <c r="AY562" s="25" t="s">
        <v>3157</v>
      </c>
      <c r="AZ562" s="25" t="s">
        <v>751</v>
      </c>
      <c r="BA562" s="25" t="s">
        <v>3188</v>
      </c>
      <c r="BB562" s="25" t="s">
        <v>3189</v>
      </c>
      <c r="BC562" s="25" t="s">
        <v>3159</v>
      </c>
      <c r="BD562" s="25" t="s">
        <v>3160</v>
      </c>
      <c r="BE562" s="25" t="s">
        <v>3162</v>
      </c>
      <c r="BF562" s="25">
        <v>3</v>
      </c>
      <c r="BG562" s="62">
        <v>3</v>
      </c>
      <c r="BH562" s="25" t="s">
        <v>2000</v>
      </c>
      <c r="BI562" s="74">
        <v>2</v>
      </c>
      <c r="BJ562" s="75" t="s">
        <v>2000</v>
      </c>
      <c r="BK562" s="75" t="s">
        <v>4088</v>
      </c>
      <c r="BL562" s="15"/>
      <c r="BM562" s="15"/>
      <c r="BN562" s="15"/>
      <c r="BO562" s="15"/>
      <c r="BP562" s="15"/>
      <c r="BQ562" s="15"/>
      <c r="BR562" s="15"/>
    </row>
    <row r="563" spans="1:70" s="29" customFormat="1" ht="15" customHeight="1" x14ac:dyDescent="0.25">
      <c r="A563" s="25">
        <v>672</v>
      </c>
      <c r="B563" s="220"/>
      <c r="C563" s="190"/>
      <c r="D563" s="200">
        <v>1</v>
      </c>
      <c r="E563" s="57" t="s">
        <v>3145</v>
      </c>
      <c r="F563" s="57" t="s">
        <v>151</v>
      </c>
      <c r="G563" s="25" t="s">
        <v>3146</v>
      </c>
      <c r="H563" s="104">
        <v>1</v>
      </c>
      <c r="I563" s="25">
        <v>1</v>
      </c>
      <c r="J563" s="25" t="s">
        <v>3147</v>
      </c>
      <c r="K563" s="25">
        <v>4</v>
      </c>
      <c r="L563" s="25">
        <v>1</v>
      </c>
      <c r="M563" s="25">
        <v>1</v>
      </c>
      <c r="N563" s="25" t="s">
        <v>3174</v>
      </c>
      <c r="O563" s="25" t="s">
        <v>3190</v>
      </c>
      <c r="P563" s="25" t="s">
        <v>3141</v>
      </c>
      <c r="Q563" s="25" t="s">
        <v>3149</v>
      </c>
      <c r="R563" s="25" t="s">
        <v>3164</v>
      </c>
      <c r="S563" s="25">
        <v>4</v>
      </c>
      <c r="T563" s="25" t="s">
        <v>3165</v>
      </c>
      <c r="U563" s="25" t="s">
        <v>10</v>
      </c>
      <c r="V563" s="25">
        <v>8</v>
      </c>
      <c r="W563" s="25" t="s">
        <v>3166</v>
      </c>
      <c r="X563" s="25">
        <v>1</v>
      </c>
      <c r="Y563" s="25"/>
      <c r="Z563" s="25"/>
      <c r="AA563" s="25">
        <v>39797</v>
      </c>
      <c r="AB563" s="25"/>
      <c r="AC563" s="25"/>
      <c r="AD563" s="25" t="s">
        <v>3167</v>
      </c>
      <c r="AE563" s="22"/>
      <c r="AF563" s="22"/>
      <c r="AG563" s="22">
        <f t="shared" si="38"/>
        <v>19.355503617506781</v>
      </c>
      <c r="AH563" s="22"/>
      <c r="AI563" s="22"/>
      <c r="AJ563" s="35"/>
      <c r="AK563" s="35"/>
      <c r="AL563" s="35">
        <f t="shared" si="39"/>
        <v>3.0242974402354341</v>
      </c>
      <c r="AM563" s="35"/>
      <c r="AN563" s="35"/>
      <c r="AO563" s="24">
        <v>66.317032315000006</v>
      </c>
      <c r="AP563" s="24">
        <v>3198.2863347490502</v>
      </c>
      <c r="AQ563" s="24">
        <v>1</v>
      </c>
      <c r="AR563" s="24">
        <v>3</v>
      </c>
      <c r="AS563" s="24"/>
      <c r="AT563" s="25">
        <v>9</v>
      </c>
      <c r="AU563" s="25" t="s">
        <v>3170</v>
      </c>
      <c r="AV563" s="25"/>
      <c r="AW563" s="25">
        <v>2003</v>
      </c>
      <c r="AX563" s="25" t="s">
        <v>2</v>
      </c>
      <c r="AY563" s="25" t="s">
        <v>3157</v>
      </c>
      <c r="AZ563" s="25" t="s">
        <v>751</v>
      </c>
      <c r="BA563" s="25" t="s">
        <v>3191</v>
      </c>
      <c r="BB563" s="25" t="s">
        <v>3192</v>
      </c>
      <c r="BC563" s="25" t="s">
        <v>3159</v>
      </c>
      <c r="BD563" s="25" t="s">
        <v>3160</v>
      </c>
      <c r="BE563" s="25" t="s">
        <v>3162</v>
      </c>
      <c r="BF563" s="25">
        <v>3</v>
      </c>
      <c r="BG563" s="62">
        <v>3</v>
      </c>
      <c r="BH563" s="25" t="s">
        <v>2000</v>
      </c>
      <c r="BI563" s="74">
        <v>2</v>
      </c>
      <c r="BJ563" s="75" t="s">
        <v>2000</v>
      </c>
      <c r="BK563" s="75" t="s">
        <v>4088</v>
      </c>
      <c r="BL563" s="15"/>
      <c r="BM563" s="15"/>
      <c r="BN563" s="15"/>
      <c r="BO563" s="15"/>
      <c r="BP563" s="15"/>
      <c r="BQ563" s="15"/>
      <c r="BR563" s="15"/>
    </row>
    <row r="564" spans="1:70" s="29" customFormat="1" ht="15" customHeight="1" x14ac:dyDescent="0.25">
      <c r="A564" s="25">
        <v>673</v>
      </c>
      <c r="B564" s="220"/>
      <c r="C564" s="190"/>
      <c r="D564" s="200">
        <v>1</v>
      </c>
      <c r="E564" s="57" t="s">
        <v>3145</v>
      </c>
      <c r="F564" s="57" t="s">
        <v>151</v>
      </c>
      <c r="G564" s="25" t="s">
        <v>3146</v>
      </c>
      <c r="H564" s="104">
        <v>1</v>
      </c>
      <c r="I564" s="25">
        <v>1</v>
      </c>
      <c r="J564" s="25" t="s">
        <v>3147</v>
      </c>
      <c r="K564" s="25">
        <v>4</v>
      </c>
      <c r="L564" s="25">
        <v>1</v>
      </c>
      <c r="M564" s="25">
        <v>3</v>
      </c>
      <c r="N564" s="25" t="s">
        <v>2979</v>
      </c>
      <c r="O564" s="25" t="s">
        <v>3193</v>
      </c>
      <c r="P564" s="25" t="s">
        <v>3141</v>
      </c>
      <c r="Q564" s="25" t="s">
        <v>3149</v>
      </c>
      <c r="R564" s="25" t="s">
        <v>3164</v>
      </c>
      <c r="S564" s="25">
        <v>4</v>
      </c>
      <c r="T564" s="25" t="s">
        <v>3165</v>
      </c>
      <c r="U564" s="25" t="s">
        <v>10</v>
      </c>
      <c r="V564" s="25">
        <v>8</v>
      </c>
      <c r="W564" s="25" t="s">
        <v>3166</v>
      </c>
      <c r="X564" s="25">
        <v>1</v>
      </c>
      <c r="Y564" s="25"/>
      <c r="Z564" s="25"/>
      <c r="AA564" s="25">
        <v>477000</v>
      </c>
      <c r="AB564" s="25"/>
      <c r="AC564" s="25"/>
      <c r="AD564" s="25" t="s">
        <v>3167</v>
      </c>
      <c r="AE564" s="22"/>
      <c r="AF564" s="22"/>
      <c r="AG564" s="22">
        <f t="shared" si="38"/>
        <v>231.99173871273544</v>
      </c>
      <c r="AH564" s="22"/>
      <c r="AI564" s="22"/>
      <c r="AJ564" s="35"/>
      <c r="AK564" s="35"/>
      <c r="AL564" s="35">
        <f t="shared" si="39"/>
        <v>36.24870917386491</v>
      </c>
      <c r="AM564" s="35"/>
      <c r="AN564" s="35"/>
      <c r="AO564" s="24">
        <v>66.317032315000006</v>
      </c>
      <c r="AP564" s="24">
        <v>3198.2863347490502</v>
      </c>
      <c r="AQ564" s="24">
        <v>1</v>
      </c>
      <c r="AR564" s="24">
        <v>3</v>
      </c>
      <c r="AS564" s="24"/>
      <c r="AT564" s="25">
        <v>9</v>
      </c>
      <c r="AU564" s="25" t="s">
        <v>3170</v>
      </c>
      <c r="AV564" s="25"/>
      <c r="AW564" s="25">
        <v>2003</v>
      </c>
      <c r="AX564" s="25" t="s">
        <v>2</v>
      </c>
      <c r="AY564" s="25" t="s">
        <v>3157</v>
      </c>
      <c r="AZ564" s="25" t="s">
        <v>751</v>
      </c>
      <c r="BA564" s="25" t="s">
        <v>3194</v>
      </c>
      <c r="BB564" s="25" t="s">
        <v>3195</v>
      </c>
      <c r="BC564" s="25" t="s">
        <v>3159</v>
      </c>
      <c r="BD564" s="25" t="s">
        <v>3160</v>
      </c>
      <c r="BE564" s="25" t="s">
        <v>3162</v>
      </c>
      <c r="BF564" s="25">
        <v>3</v>
      </c>
      <c r="BG564" s="62">
        <v>3</v>
      </c>
      <c r="BH564" s="25" t="s">
        <v>2000</v>
      </c>
      <c r="BI564" s="74">
        <v>2</v>
      </c>
      <c r="BJ564" s="75" t="s">
        <v>2000</v>
      </c>
      <c r="BK564" s="75" t="s">
        <v>4088</v>
      </c>
      <c r="BL564" s="15"/>
      <c r="BM564" s="15"/>
      <c r="BN564" s="15"/>
      <c r="BO564" s="15"/>
      <c r="BP564" s="15"/>
      <c r="BQ564" s="15"/>
      <c r="BR564" s="15"/>
    </row>
    <row r="565" spans="1:70" s="29" customFormat="1" ht="15" customHeight="1" x14ac:dyDescent="0.25">
      <c r="A565" s="25">
        <v>674</v>
      </c>
      <c r="B565" s="220"/>
      <c r="C565" s="190"/>
      <c r="D565" s="200">
        <v>1</v>
      </c>
      <c r="E565" s="57" t="s">
        <v>3145</v>
      </c>
      <c r="F565" s="57" t="s">
        <v>151</v>
      </c>
      <c r="G565" s="25" t="s">
        <v>3146</v>
      </c>
      <c r="H565" s="104">
        <v>1</v>
      </c>
      <c r="I565" s="25">
        <v>1</v>
      </c>
      <c r="J565" s="25" t="s">
        <v>3147</v>
      </c>
      <c r="K565" s="25">
        <v>4</v>
      </c>
      <c r="L565" s="25">
        <v>1</v>
      </c>
      <c r="M565" s="25">
        <v>1</v>
      </c>
      <c r="N565" s="25" t="s">
        <v>3174</v>
      </c>
      <c r="O565" s="25" t="s">
        <v>3196</v>
      </c>
      <c r="P565" s="25" t="s">
        <v>3141</v>
      </c>
      <c r="Q565" s="25" t="s">
        <v>3149</v>
      </c>
      <c r="R565" s="25" t="s">
        <v>3164</v>
      </c>
      <c r="S565" s="25">
        <v>4</v>
      </c>
      <c r="T565" s="25" t="s">
        <v>3165</v>
      </c>
      <c r="U565" s="25" t="s">
        <v>10</v>
      </c>
      <c r="V565" s="25">
        <v>8</v>
      </c>
      <c r="W565" s="25" t="s">
        <v>3166</v>
      </c>
      <c r="X565" s="25">
        <v>1</v>
      </c>
      <c r="Y565" s="25"/>
      <c r="Z565" s="25"/>
      <c r="AA565" s="25">
        <v>160087</v>
      </c>
      <c r="AB565" s="25"/>
      <c r="AC565" s="25"/>
      <c r="AD565" s="25" t="s">
        <v>3167</v>
      </c>
      <c r="AE565" s="22"/>
      <c r="AF565" s="22"/>
      <c r="AG565" s="22">
        <f t="shared" si="38"/>
        <v>77.859248375902894</v>
      </c>
      <c r="AH565" s="22"/>
      <c r="AI565" s="22"/>
      <c r="AJ565" s="35"/>
      <c r="AK565" s="35"/>
      <c r="AL565" s="35">
        <f t="shared" si="39"/>
        <v>12.165507558734827</v>
      </c>
      <c r="AM565" s="35"/>
      <c r="AN565" s="35"/>
      <c r="AO565" s="24">
        <v>66.317032315000006</v>
      </c>
      <c r="AP565" s="24">
        <v>3198.2863347490502</v>
      </c>
      <c r="AQ565" s="24">
        <v>1</v>
      </c>
      <c r="AR565" s="24">
        <v>3</v>
      </c>
      <c r="AS565" s="24"/>
      <c r="AT565" s="25">
        <v>9</v>
      </c>
      <c r="AU565" s="25" t="s">
        <v>3170</v>
      </c>
      <c r="AV565" s="25"/>
      <c r="AW565" s="25">
        <v>2003</v>
      </c>
      <c r="AX565" s="25" t="s">
        <v>2</v>
      </c>
      <c r="AY565" s="25" t="s">
        <v>3157</v>
      </c>
      <c r="AZ565" s="25" t="s">
        <v>751</v>
      </c>
      <c r="BA565" s="25" t="s">
        <v>3197</v>
      </c>
      <c r="BB565" s="25" t="s">
        <v>3198</v>
      </c>
      <c r="BC565" s="25" t="s">
        <v>3159</v>
      </c>
      <c r="BD565" s="25" t="s">
        <v>3160</v>
      </c>
      <c r="BE565" s="25" t="s">
        <v>3162</v>
      </c>
      <c r="BF565" s="25">
        <v>3</v>
      </c>
      <c r="BG565" s="62">
        <v>3</v>
      </c>
      <c r="BH565" s="25" t="s">
        <v>2000</v>
      </c>
      <c r="BI565" s="74">
        <v>2</v>
      </c>
      <c r="BJ565" s="75" t="s">
        <v>2000</v>
      </c>
      <c r="BK565" s="75" t="s">
        <v>4088</v>
      </c>
      <c r="BL565" s="15"/>
      <c r="BM565" s="15"/>
      <c r="BN565" s="15"/>
      <c r="BO565" s="15"/>
      <c r="BP565" s="15"/>
      <c r="BQ565" s="15"/>
      <c r="BR565" s="15"/>
    </row>
    <row r="566" spans="1:70" s="29" customFormat="1" ht="15" customHeight="1" x14ac:dyDescent="0.25">
      <c r="A566" s="25">
        <v>675</v>
      </c>
      <c r="B566" s="220"/>
      <c r="C566" s="190"/>
      <c r="D566" s="200">
        <v>1</v>
      </c>
      <c r="E566" s="57" t="s">
        <v>3145</v>
      </c>
      <c r="F566" s="57" t="s">
        <v>151</v>
      </c>
      <c r="G566" s="25" t="s">
        <v>3146</v>
      </c>
      <c r="H566" s="104">
        <v>1</v>
      </c>
      <c r="I566" s="25">
        <v>1</v>
      </c>
      <c r="J566" s="25" t="s">
        <v>3147</v>
      </c>
      <c r="K566" s="25">
        <v>4</v>
      </c>
      <c r="L566" s="25">
        <v>1</v>
      </c>
      <c r="M566" s="25">
        <v>1</v>
      </c>
      <c r="N566" s="25" t="s">
        <v>3174</v>
      </c>
      <c r="O566" s="25" t="s">
        <v>3199</v>
      </c>
      <c r="P566" s="25" t="s">
        <v>3141</v>
      </c>
      <c r="Q566" s="25" t="s">
        <v>3149</v>
      </c>
      <c r="R566" s="25" t="s">
        <v>3164</v>
      </c>
      <c r="S566" s="25">
        <v>4</v>
      </c>
      <c r="T566" s="25" t="s">
        <v>3165</v>
      </c>
      <c r="U566" s="25" t="s">
        <v>10</v>
      </c>
      <c r="V566" s="25">
        <v>8</v>
      </c>
      <c r="W566" s="25" t="s">
        <v>3166</v>
      </c>
      <c r="X566" s="25">
        <v>1</v>
      </c>
      <c r="Y566" s="25"/>
      <c r="Z566" s="25"/>
      <c r="AA566" s="25">
        <v>31375</v>
      </c>
      <c r="AB566" s="25"/>
      <c r="AC566" s="25"/>
      <c r="AD566" s="25" t="s">
        <v>3167</v>
      </c>
      <c r="AE566" s="22"/>
      <c r="AF566" s="22"/>
      <c r="AG566" s="22">
        <f t="shared" si="38"/>
        <v>15.259414679480241</v>
      </c>
      <c r="AH566" s="22"/>
      <c r="AI566" s="22"/>
      <c r="AJ566" s="35"/>
      <c r="AK566" s="35"/>
      <c r="AL566" s="35">
        <f t="shared" si="39"/>
        <v>2.3842835436687873</v>
      </c>
      <c r="AM566" s="35"/>
      <c r="AN566" s="35"/>
      <c r="AO566" s="24">
        <v>66.317032315000006</v>
      </c>
      <c r="AP566" s="24">
        <v>3198.2863347490502</v>
      </c>
      <c r="AQ566" s="24">
        <v>1</v>
      </c>
      <c r="AR566" s="24">
        <v>3</v>
      </c>
      <c r="AS566" s="24"/>
      <c r="AT566" s="25">
        <v>9</v>
      </c>
      <c r="AU566" s="25" t="s">
        <v>3170</v>
      </c>
      <c r="AV566" s="25"/>
      <c r="AW566" s="25">
        <v>2003</v>
      </c>
      <c r="AX566" s="25" t="s">
        <v>2</v>
      </c>
      <c r="AY566" s="25" t="s">
        <v>3157</v>
      </c>
      <c r="AZ566" s="25" t="s">
        <v>751</v>
      </c>
      <c r="BA566" s="25" t="s">
        <v>3200</v>
      </c>
      <c r="BB566" s="25" t="s">
        <v>3201</v>
      </c>
      <c r="BC566" s="25" t="s">
        <v>3159</v>
      </c>
      <c r="BD566" s="25" t="s">
        <v>3160</v>
      </c>
      <c r="BE566" s="25" t="s">
        <v>3162</v>
      </c>
      <c r="BF566" s="25">
        <v>3</v>
      </c>
      <c r="BG566" s="62">
        <v>3</v>
      </c>
      <c r="BH566" s="25" t="s">
        <v>2000</v>
      </c>
      <c r="BI566" s="74">
        <v>2</v>
      </c>
      <c r="BJ566" s="75" t="s">
        <v>2000</v>
      </c>
      <c r="BK566" s="75" t="s">
        <v>4088</v>
      </c>
      <c r="BL566" s="15"/>
      <c r="BM566" s="15"/>
      <c r="BN566" s="15"/>
      <c r="BO566" s="15"/>
      <c r="BP566" s="15"/>
      <c r="BQ566" s="15"/>
      <c r="BR566" s="15"/>
    </row>
    <row r="567" spans="1:70" s="29" customFormat="1" ht="15" customHeight="1" x14ac:dyDescent="0.25">
      <c r="A567" s="25">
        <v>676</v>
      </c>
      <c r="B567" s="220"/>
      <c r="C567" s="190"/>
      <c r="D567" s="200">
        <v>1</v>
      </c>
      <c r="E567" s="57" t="s">
        <v>3145</v>
      </c>
      <c r="F567" s="57" t="s">
        <v>151</v>
      </c>
      <c r="G567" s="25" t="s">
        <v>3146</v>
      </c>
      <c r="H567" s="104">
        <v>1</v>
      </c>
      <c r="I567" s="25">
        <v>1</v>
      </c>
      <c r="J567" s="25" t="s">
        <v>3147</v>
      </c>
      <c r="K567" s="25">
        <v>4</v>
      </c>
      <c r="L567" s="25">
        <v>1</v>
      </c>
      <c r="M567" s="25">
        <v>3</v>
      </c>
      <c r="N567" s="25" t="s">
        <v>2979</v>
      </c>
      <c r="O567" s="25" t="s">
        <v>3202</v>
      </c>
      <c r="P567" s="25" t="s">
        <v>3141</v>
      </c>
      <c r="Q567" s="25" t="s">
        <v>3149</v>
      </c>
      <c r="R567" s="25" t="s">
        <v>3164</v>
      </c>
      <c r="S567" s="25">
        <v>4</v>
      </c>
      <c r="T567" s="25" t="s">
        <v>3165</v>
      </c>
      <c r="U567" s="25" t="s">
        <v>10</v>
      </c>
      <c r="V567" s="25">
        <v>8</v>
      </c>
      <c r="W567" s="25" t="s">
        <v>3166</v>
      </c>
      <c r="X567" s="25">
        <v>1</v>
      </c>
      <c r="Y567" s="25"/>
      <c r="Z567" s="25"/>
      <c r="AA567" s="25">
        <v>422440</v>
      </c>
      <c r="AB567" s="25"/>
      <c r="AC567" s="25"/>
      <c r="AD567" s="25" t="s">
        <v>3167</v>
      </c>
      <c r="AE567" s="22"/>
      <c r="AF567" s="22"/>
      <c r="AG567" s="22">
        <f t="shared" si="38"/>
        <v>205.45616373544649</v>
      </c>
      <c r="AH567" s="22"/>
      <c r="AI567" s="22"/>
      <c r="AJ567" s="35"/>
      <c r="AK567" s="35"/>
      <c r="AL567" s="35">
        <f t="shared" si="39"/>
        <v>32.102525583663514</v>
      </c>
      <c r="AM567" s="35"/>
      <c r="AN567" s="35"/>
      <c r="AO567" s="24">
        <v>66.317032315000006</v>
      </c>
      <c r="AP567" s="24">
        <v>3198.2863347490502</v>
      </c>
      <c r="AQ567" s="24">
        <v>1</v>
      </c>
      <c r="AR567" s="24">
        <v>3</v>
      </c>
      <c r="AS567" s="24"/>
      <c r="AT567" s="25">
        <v>9</v>
      </c>
      <c r="AU567" s="25" t="s">
        <v>3170</v>
      </c>
      <c r="AV567" s="25"/>
      <c r="AW567" s="25">
        <v>2003</v>
      </c>
      <c r="AX567" s="25" t="s">
        <v>2</v>
      </c>
      <c r="AY567" s="25" t="s">
        <v>3157</v>
      </c>
      <c r="AZ567" s="25" t="s">
        <v>751</v>
      </c>
      <c r="BA567" s="25" t="s">
        <v>3203</v>
      </c>
      <c r="BB567" s="25" t="s">
        <v>3204</v>
      </c>
      <c r="BC567" s="25" t="s">
        <v>3159</v>
      </c>
      <c r="BD567" s="25" t="s">
        <v>3160</v>
      </c>
      <c r="BE567" s="25" t="s">
        <v>3162</v>
      </c>
      <c r="BF567" s="25">
        <v>3</v>
      </c>
      <c r="BG567" s="62">
        <v>3</v>
      </c>
      <c r="BH567" s="25" t="s">
        <v>2000</v>
      </c>
      <c r="BI567" s="74">
        <v>2</v>
      </c>
      <c r="BJ567" s="75" t="s">
        <v>2000</v>
      </c>
      <c r="BK567" s="75" t="s">
        <v>4088</v>
      </c>
      <c r="BL567" s="15"/>
      <c r="BM567" s="15"/>
      <c r="BN567" s="15"/>
      <c r="BO567" s="15"/>
      <c r="BP567" s="15"/>
      <c r="BQ567" s="15"/>
      <c r="BR567" s="15"/>
    </row>
    <row r="568" spans="1:70" s="29" customFormat="1" ht="15" customHeight="1" x14ac:dyDescent="0.25">
      <c r="A568" s="25">
        <v>677</v>
      </c>
      <c r="B568" s="220"/>
      <c r="C568" s="190"/>
      <c r="D568" s="200">
        <v>1</v>
      </c>
      <c r="E568" s="57" t="s">
        <v>3145</v>
      </c>
      <c r="F568" s="57" t="s">
        <v>151</v>
      </c>
      <c r="G568" s="25" t="s">
        <v>3146</v>
      </c>
      <c r="H568" s="104">
        <v>1</v>
      </c>
      <c r="I568" s="25">
        <v>1</v>
      </c>
      <c r="J568" s="25" t="s">
        <v>3147</v>
      </c>
      <c r="K568" s="25">
        <v>4</v>
      </c>
      <c r="L568" s="25">
        <v>1</v>
      </c>
      <c r="M568" s="25">
        <v>1</v>
      </c>
      <c r="N568" s="25" t="s">
        <v>3174</v>
      </c>
      <c r="O568" s="25" t="s">
        <v>3205</v>
      </c>
      <c r="P568" s="25" t="s">
        <v>3141</v>
      </c>
      <c r="Q568" s="25" t="s">
        <v>3149</v>
      </c>
      <c r="R568" s="25" t="s">
        <v>3164</v>
      </c>
      <c r="S568" s="25">
        <v>4</v>
      </c>
      <c r="T568" s="25" t="s">
        <v>3165</v>
      </c>
      <c r="U568" s="25" t="s">
        <v>10</v>
      </c>
      <c r="V568" s="25">
        <v>8</v>
      </c>
      <c r="W568" s="25" t="s">
        <v>3166</v>
      </c>
      <c r="X568" s="25">
        <v>1</v>
      </c>
      <c r="Y568" s="25"/>
      <c r="Z568" s="25"/>
      <c r="AA568" s="25">
        <v>3750</v>
      </c>
      <c r="AB568" s="25"/>
      <c r="AC568" s="25"/>
      <c r="AD568" s="25" t="s">
        <v>3167</v>
      </c>
      <c r="AE568" s="22"/>
      <c r="AF568" s="22"/>
      <c r="AG568" s="22">
        <f t="shared" si="38"/>
        <v>1.8238344238422601</v>
      </c>
      <c r="AH568" s="22"/>
      <c r="AI568" s="22"/>
      <c r="AJ568" s="35"/>
      <c r="AK568" s="35"/>
      <c r="AL568" s="35">
        <f t="shared" si="39"/>
        <v>0.2849741287253531</v>
      </c>
      <c r="AM568" s="35"/>
      <c r="AN568" s="35"/>
      <c r="AO568" s="24">
        <v>66.317032315000006</v>
      </c>
      <c r="AP568" s="24">
        <v>3198.2863347490502</v>
      </c>
      <c r="AQ568" s="24">
        <v>1</v>
      </c>
      <c r="AR568" s="24">
        <v>3</v>
      </c>
      <c r="AS568" s="24"/>
      <c r="AT568" s="25">
        <v>9</v>
      </c>
      <c r="AU568" s="25" t="s">
        <v>3170</v>
      </c>
      <c r="AV568" s="25"/>
      <c r="AW568" s="25">
        <v>2003</v>
      </c>
      <c r="AX568" s="25" t="s">
        <v>2</v>
      </c>
      <c r="AY568" s="25" t="s">
        <v>3157</v>
      </c>
      <c r="AZ568" s="25" t="s">
        <v>751</v>
      </c>
      <c r="BA568" s="25" t="s">
        <v>3206</v>
      </c>
      <c r="BB568" s="25" t="s">
        <v>3207</v>
      </c>
      <c r="BC568" s="25" t="s">
        <v>3159</v>
      </c>
      <c r="BD568" s="25" t="s">
        <v>3160</v>
      </c>
      <c r="BE568" s="25" t="s">
        <v>3162</v>
      </c>
      <c r="BF568" s="25">
        <v>3</v>
      </c>
      <c r="BG568" s="62">
        <v>3</v>
      </c>
      <c r="BH568" s="25" t="s">
        <v>2000</v>
      </c>
      <c r="BI568" s="74">
        <v>2</v>
      </c>
      <c r="BJ568" s="75" t="s">
        <v>2000</v>
      </c>
      <c r="BK568" s="75" t="s">
        <v>4088</v>
      </c>
      <c r="BL568" s="15"/>
      <c r="BM568" s="15"/>
      <c r="BN568" s="15"/>
      <c r="BO568" s="15"/>
      <c r="BP568" s="15"/>
      <c r="BQ568" s="15"/>
      <c r="BR568" s="15"/>
    </row>
    <row r="569" spans="1:70" s="29" customFormat="1" ht="15" customHeight="1" x14ac:dyDescent="0.25">
      <c r="A569" s="25">
        <v>678</v>
      </c>
      <c r="B569" s="220"/>
      <c r="C569" s="190"/>
      <c r="D569" s="200">
        <v>1</v>
      </c>
      <c r="E569" s="57" t="s">
        <v>3145</v>
      </c>
      <c r="F569" s="57" t="s">
        <v>151</v>
      </c>
      <c r="G569" s="25" t="s">
        <v>3146</v>
      </c>
      <c r="H569" s="104">
        <v>1</v>
      </c>
      <c r="I569" s="25">
        <v>1</v>
      </c>
      <c r="J569" s="25" t="s">
        <v>3147</v>
      </c>
      <c r="K569" s="25">
        <v>4</v>
      </c>
      <c r="L569" s="25">
        <v>1</v>
      </c>
      <c r="M569" s="25">
        <v>5</v>
      </c>
      <c r="N569" s="25" t="s">
        <v>2979</v>
      </c>
      <c r="O569" s="25" t="s">
        <v>3208</v>
      </c>
      <c r="P569" s="25" t="s">
        <v>3141</v>
      </c>
      <c r="Q569" s="25" t="s">
        <v>3149</v>
      </c>
      <c r="R569" s="25" t="s">
        <v>3164</v>
      </c>
      <c r="S569" s="25">
        <v>4</v>
      </c>
      <c r="T569" s="25" t="s">
        <v>3165</v>
      </c>
      <c r="U569" s="25" t="s">
        <v>10</v>
      </c>
      <c r="V569" s="25">
        <v>8</v>
      </c>
      <c r="W569" s="25" t="s">
        <v>3166</v>
      </c>
      <c r="X569" s="25">
        <v>1</v>
      </c>
      <c r="Y569" s="25"/>
      <c r="Z569" s="25"/>
      <c r="AA569" s="25">
        <v>120000</v>
      </c>
      <c r="AB569" s="25"/>
      <c r="AC569" s="25"/>
      <c r="AD569" s="25" t="s">
        <v>3167</v>
      </c>
      <c r="AE569" s="22"/>
      <c r="AF569" s="22"/>
      <c r="AG569" s="22">
        <f t="shared" si="38"/>
        <v>58.362701562952324</v>
      </c>
      <c r="AH569" s="22"/>
      <c r="AI569" s="22"/>
      <c r="AJ569" s="35"/>
      <c r="AK569" s="35"/>
      <c r="AL569" s="35">
        <f t="shared" si="39"/>
        <v>9.1191721192112993</v>
      </c>
      <c r="AM569" s="35"/>
      <c r="AN569" s="35"/>
      <c r="AO569" s="24">
        <v>66.317032315000006</v>
      </c>
      <c r="AP569" s="24">
        <v>3198.2863347490502</v>
      </c>
      <c r="AQ569" s="24">
        <v>1</v>
      </c>
      <c r="AR569" s="24">
        <v>3</v>
      </c>
      <c r="AS569" s="24"/>
      <c r="AT569" s="25">
        <v>9</v>
      </c>
      <c r="AU569" s="25" t="s">
        <v>3170</v>
      </c>
      <c r="AV569" s="25"/>
      <c r="AW569" s="25">
        <v>2003</v>
      </c>
      <c r="AX569" s="25" t="s">
        <v>2</v>
      </c>
      <c r="AY569" s="25" t="s">
        <v>3157</v>
      </c>
      <c r="AZ569" s="25" t="s">
        <v>751</v>
      </c>
      <c r="BA569" s="25" t="s">
        <v>3209</v>
      </c>
      <c r="BB569" s="25" t="s">
        <v>3207</v>
      </c>
      <c r="BC569" s="25" t="s">
        <v>3159</v>
      </c>
      <c r="BD569" s="25" t="s">
        <v>3160</v>
      </c>
      <c r="BE569" s="25" t="s">
        <v>3162</v>
      </c>
      <c r="BF569" s="25">
        <v>3</v>
      </c>
      <c r="BG569" s="62">
        <v>3</v>
      </c>
      <c r="BH569" s="25" t="s">
        <v>2000</v>
      </c>
      <c r="BI569" s="74">
        <v>2</v>
      </c>
      <c r="BJ569" s="75" t="s">
        <v>2000</v>
      </c>
      <c r="BK569" s="75" t="s">
        <v>4088</v>
      </c>
      <c r="BL569" s="15"/>
      <c r="BM569" s="15"/>
      <c r="BN569" s="15"/>
      <c r="BO569" s="15"/>
      <c r="BP569" s="15"/>
      <c r="BQ569" s="15"/>
      <c r="BR569" s="15"/>
    </row>
    <row r="570" spans="1:70" s="29" customFormat="1" ht="15" customHeight="1" x14ac:dyDescent="0.25">
      <c r="A570" s="25">
        <v>679</v>
      </c>
      <c r="B570" s="220"/>
      <c r="C570" s="190"/>
      <c r="D570" s="200">
        <v>1</v>
      </c>
      <c r="E570" s="57" t="s">
        <v>3145</v>
      </c>
      <c r="F570" s="57" t="s">
        <v>151</v>
      </c>
      <c r="G570" s="25" t="s">
        <v>3146</v>
      </c>
      <c r="H570" s="104">
        <v>1</v>
      </c>
      <c r="I570" s="25">
        <v>1</v>
      </c>
      <c r="J570" s="25" t="s">
        <v>3147</v>
      </c>
      <c r="K570" s="25">
        <v>4</v>
      </c>
      <c r="L570" s="25">
        <v>1</v>
      </c>
      <c r="M570" s="25">
        <v>1</v>
      </c>
      <c r="N570" s="25" t="s">
        <v>3174</v>
      </c>
      <c r="O570" s="25" t="s">
        <v>3210</v>
      </c>
      <c r="P570" s="25" t="s">
        <v>3141</v>
      </c>
      <c r="Q570" s="25" t="s">
        <v>3149</v>
      </c>
      <c r="R570" s="25" t="s">
        <v>3164</v>
      </c>
      <c r="S570" s="25">
        <v>4</v>
      </c>
      <c r="T570" s="25" t="s">
        <v>3165</v>
      </c>
      <c r="U570" s="25" t="s">
        <v>10</v>
      </c>
      <c r="V570" s="25">
        <v>8</v>
      </c>
      <c r="W570" s="25" t="s">
        <v>3166</v>
      </c>
      <c r="X570" s="25">
        <v>1</v>
      </c>
      <c r="Y570" s="25"/>
      <c r="Z570" s="25"/>
      <c r="AA570" s="25">
        <v>529395</v>
      </c>
      <c r="AB570" s="25"/>
      <c r="AC570" s="25"/>
      <c r="AD570" s="25" t="s">
        <v>3167</v>
      </c>
      <c r="AE570" s="22"/>
      <c r="AF570" s="22"/>
      <c r="AG570" s="22">
        <f t="shared" si="38"/>
        <v>257.47435328265954</v>
      </c>
      <c r="AH570" s="22"/>
      <c r="AI570" s="22"/>
      <c r="AJ570" s="35"/>
      <c r="AK570" s="35"/>
      <c r="AL570" s="35">
        <f t="shared" si="39"/>
        <v>40.230367700415549</v>
      </c>
      <c r="AM570" s="35"/>
      <c r="AN570" s="35"/>
      <c r="AO570" s="24">
        <v>66.317032315000006</v>
      </c>
      <c r="AP570" s="24">
        <v>3198.2863347490502</v>
      </c>
      <c r="AQ570" s="24">
        <v>1</v>
      </c>
      <c r="AR570" s="24">
        <v>3</v>
      </c>
      <c r="AS570" s="24"/>
      <c r="AT570" s="25">
        <v>9</v>
      </c>
      <c r="AU570" s="25" t="s">
        <v>3170</v>
      </c>
      <c r="AV570" s="25"/>
      <c r="AW570" s="25">
        <v>2003</v>
      </c>
      <c r="AX570" s="25" t="s">
        <v>2</v>
      </c>
      <c r="AY570" s="25" t="s">
        <v>3157</v>
      </c>
      <c r="AZ570" s="25" t="s">
        <v>751</v>
      </c>
      <c r="BA570" s="25" t="s">
        <v>3211</v>
      </c>
      <c r="BB570" s="25" t="s">
        <v>3212</v>
      </c>
      <c r="BC570" s="25" t="s">
        <v>3159</v>
      </c>
      <c r="BD570" s="25" t="s">
        <v>3160</v>
      </c>
      <c r="BE570" s="25" t="s">
        <v>3162</v>
      </c>
      <c r="BF570" s="25">
        <v>3</v>
      </c>
      <c r="BG570" s="62">
        <v>3</v>
      </c>
      <c r="BH570" s="25" t="s">
        <v>2000</v>
      </c>
      <c r="BI570" s="74">
        <v>2</v>
      </c>
      <c r="BJ570" s="75" t="s">
        <v>2000</v>
      </c>
      <c r="BK570" s="75" t="s">
        <v>4088</v>
      </c>
      <c r="BL570" s="15"/>
      <c r="BM570" s="15"/>
      <c r="BN570" s="15"/>
      <c r="BO570" s="15"/>
      <c r="BP570" s="15"/>
      <c r="BQ570" s="15"/>
      <c r="BR570" s="15"/>
    </row>
    <row r="571" spans="1:70" s="29" customFormat="1" ht="15" customHeight="1" x14ac:dyDescent="0.25">
      <c r="A571" s="25">
        <v>680</v>
      </c>
      <c r="B571" s="220"/>
      <c r="C571" s="190"/>
      <c r="D571" s="200">
        <v>1</v>
      </c>
      <c r="E571" s="57" t="s">
        <v>3145</v>
      </c>
      <c r="F571" s="57" t="s">
        <v>151</v>
      </c>
      <c r="G571" s="25" t="s">
        <v>3146</v>
      </c>
      <c r="H571" s="104">
        <v>1</v>
      </c>
      <c r="I571" s="25">
        <v>1</v>
      </c>
      <c r="J571" s="25" t="s">
        <v>3147</v>
      </c>
      <c r="K571" s="25">
        <v>4</v>
      </c>
      <c r="L571" s="25">
        <v>1</v>
      </c>
      <c r="M571" s="25">
        <v>3</v>
      </c>
      <c r="N571" s="25" t="s">
        <v>2979</v>
      </c>
      <c r="O571" s="25" t="s">
        <v>3213</v>
      </c>
      <c r="P571" s="25" t="s">
        <v>3141</v>
      </c>
      <c r="Q571" s="25" t="s">
        <v>3149</v>
      </c>
      <c r="R571" s="25" t="s">
        <v>3164</v>
      </c>
      <c r="S571" s="25">
        <v>4</v>
      </c>
      <c r="T571" s="25" t="s">
        <v>3165</v>
      </c>
      <c r="U571" s="25" t="s">
        <v>10</v>
      </c>
      <c r="V571" s="25">
        <v>8</v>
      </c>
      <c r="W571" s="25" t="s">
        <v>3166</v>
      </c>
      <c r="X571" s="25">
        <v>1</v>
      </c>
      <c r="Y571" s="25"/>
      <c r="Z571" s="25"/>
      <c r="AA571" s="25">
        <v>161925</v>
      </c>
      <c r="AB571" s="25"/>
      <c r="AC571" s="25"/>
      <c r="AD571" s="25" t="s">
        <v>3167</v>
      </c>
      <c r="AE571" s="22"/>
      <c r="AF571" s="22"/>
      <c r="AG571" s="22">
        <f t="shared" si="38"/>
        <v>78.753170421508784</v>
      </c>
      <c r="AH571" s="22"/>
      <c r="AI571" s="22"/>
      <c r="AJ571" s="35"/>
      <c r="AK571" s="35"/>
      <c r="AL571" s="35">
        <f t="shared" si="39"/>
        <v>12.305182878360746</v>
      </c>
      <c r="AM571" s="35"/>
      <c r="AN571" s="35"/>
      <c r="AO571" s="24">
        <v>66.317032315000006</v>
      </c>
      <c r="AP571" s="24">
        <v>3198.2863347490502</v>
      </c>
      <c r="AQ571" s="24">
        <v>1</v>
      </c>
      <c r="AR571" s="24">
        <v>3</v>
      </c>
      <c r="AS571" s="24"/>
      <c r="AT571" s="25">
        <v>9</v>
      </c>
      <c r="AU571" s="25" t="s">
        <v>3170</v>
      </c>
      <c r="AV571" s="25"/>
      <c r="AW571" s="25">
        <v>2003</v>
      </c>
      <c r="AX571" s="25" t="s">
        <v>2</v>
      </c>
      <c r="AY571" s="25" t="s">
        <v>3157</v>
      </c>
      <c r="AZ571" s="25" t="s">
        <v>751</v>
      </c>
      <c r="BA571" s="25" t="s">
        <v>3214</v>
      </c>
      <c r="BB571" s="25" t="s">
        <v>3215</v>
      </c>
      <c r="BC571" s="25" t="s">
        <v>3159</v>
      </c>
      <c r="BD571" s="25" t="s">
        <v>3160</v>
      </c>
      <c r="BE571" s="25" t="s">
        <v>3162</v>
      </c>
      <c r="BF571" s="25">
        <v>3</v>
      </c>
      <c r="BG571" s="62">
        <v>3</v>
      </c>
      <c r="BH571" s="25" t="s">
        <v>2000</v>
      </c>
      <c r="BI571" s="74">
        <v>2</v>
      </c>
      <c r="BJ571" s="75" t="s">
        <v>2000</v>
      </c>
      <c r="BK571" s="75" t="s">
        <v>4088</v>
      </c>
      <c r="BL571" s="15"/>
      <c r="BM571" s="15"/>
      <c r="BN571" s="15"/>
      <c r="BO571" s="15"/>
      <c r="BP571" s="15"/>
      <c r="BQ571" s="15"/>
      <c r="BR571" s="15"/>
    </row>
    <row r="572" spans="1:70" s="29" customFormat="1" ht="15" customHeight="1" x14ac:dyDescent="0.25">
      <c r="A572" s="25">
        <v>681</v>
      </c>
      <c r="B572" s="220"/>
      <c r="C572" s="190"/>
      <c r="D572" s="200">
        <v>1</v>
      </c>
      <c r="E572" s="57" t="s">
        <v>3145</v>
      </c>
      <c r="F572" s="57" t="s">
        <v>151</v>
      </c>
      <c r="G572" s="25" t="s">
        <v>3146</v>
      </c>
      <c r="H572" s="104">
        <v>1</v>
      </c>
      <c r="I572" s="25">
        <v>1</v>
      </c>
      <c r="J572" s="25" t="s">
        <v>3147</v>
      </c>
      <c r="K572" s="25">
        <v>4</v>
      </c>
      <c r="L572" s="25">
        <v>1</v>
      </c>
      <c r="M572" s="25">
        <v>1</v>
      </c>
      <c r="N572" s="25" t="s">
        <v>3174</v>
      </c>
      <c r="O572" s="25" t="s">
        <v>3216</v>
      </c>
      <c r="P572" s="25" t="s">
        <v>3141</v>
      </c>
      <c r="Q572" s="25" t="s">
        <v>3149</v>
      </c>
      <c r="R572" s="25" t="s">
        <v>3164</v>
      </c>
      <c r="S572" s="25">
        <v>4</v>
      </c>
      <c r="T572" s="25" t="s">
        <v>3165</v>
      </c>
      <c r="U572" s="25" t="s">
        <v>10</v>
      </c>
      <c r="V572" s="25">
        <v>8</v>
      </c>
      <c r="W572" s="25" t="s">
        <v>3166</v>
      </c>
      <c r="X572" s="25">
        <v>1</v>
      </c>
      <c r="Y572" s="25"/>
      <c r="Z572" s="25"/>
      <c r="AA572" s="25">
        <v>57750</v>
      </c>
      <c r="AB572" s="25"/>
      <c r="AC572" s="25"/>
      <c r="AD572" s="25" t="s">
        <v>3167</v>
      </c>
      <c r="AE572" s="22"/>
      <c r="AF572" s="22"/>
      <c r="AG572" s="22">
        <f t="shared" si="38"/>
        <v>28.087050127170805</v>
      </c>
      <c r="AH572" s="22"/>
      <c r="AI572" s="22"/>
      <c r="AJ572" s="35"/>
      <c r="AK572" s="35"/>
      <c r="AL572" s="35">
        <f t="shared" si="39"/>
        <v>4.3886015823704376</v>
      </c>
      <c r="AM572" s="35"/>
      <c r="AN572" s="35"/>
      <c r="AO572" s="24">
        <v>66.317032315000006</v>
      </c>
      <c r="AP572" s="24">
        <v>3198.2863347490502</v>
      </c>
      <c r="AQ572" s="24">
        <v>1</v>
      </c>
      <c r="AR572" s="24">
        <v>3</v>
      </c>
      <c r="AS572" s="24"/>
      <c r="AT572" s="25">
        <v>9</v>
      </c>
      <c r="AU572" s="25" t="s">
        <v>3170</v>
      </c>
      <c r="AV572" s="25"/>
      <c r="AW572" s="25">
        <v>2003</v>
      </c>
      <c r="AX572" s="25" t="s">
        <v>2</v>
      </c>
      <c r="AY572" s="25" t="s">
        <v>3157</v>
      </c>
      <c r="AZ572" s="25" t="s">
        <v>751</v>
      </c>
      <c r="BA572" s="25" t="s">
        <v>3217</v>
      </c>
      <c r="BB572" s="25" t="s">
        <v>3218</v>
      </c>
      <c r="BC572" s="25" t="s">
        <v>3159</v>
      </c>
      <c r="BD572" s="25" t="s">
        <v>3160</v>
      </c>
      <c r="BE572" s="25" t="s">
        <v>3162</v>
      </c>
      <c r="BF572" s="25">
        <v>3</v>
      </c>
      <c r="BG572" s="62">
        <v>3</v>
      </c>
      <c r="BH572" s="25" t="s">
        <v>2000</v>
      </c>
      <c r="BI572" s="74">
        <v>2</v>
      </c>
      <c r="BJ572" s="75" t="s">
        <v>2000</v>
      </c>
      <c r="BK572" s="75" t="s">
        <v>4088</v>
      </c>
      <c r="BL572" s="15"/>
      <c r="BM572" s="15"/>
      <c r="BN572" s="15"/>
      <c r="BO572" s="15"/>
      <c r="BP572" s="15"/>
      <c r="BQ572" s="15"/>
      <c r="BR572" s="15"/>
    </row>
    <row r="573" spans="1:70" s="29" customFormat="1" ht="15" customHeight="1" x14ac:dyDescent="0.25">
      <c r="A573" s="25">
        <v>682</v>
      </c>
      <c r="B573" s="220"/>
      <c r="C573" s="190"/>
      <c r="D573" s="200">
        <v>1</v>
      </c>
      <c r="E573" s="57" t="s">
        <v>3145</v>
      </c>
      <c r="F573" s="57" t="s">
        <v>151</v>
      </c>
      <c r="G573" s="25" t="s">
        <v>3146</v>
      </c>
      <c r="H573" s="104">
        <v>1</v>
      </c>
      <c r="I573" s="25">
        <v>1</v>
      </c>
      <c r="J573" s="25" t="s">
        <v>3147</v>
      </c>
      <c r="K573" s="25">
        <v>4</v>
      </c>
      <c r="L573" s="25">
        <v>1</v>
      </c>
      <c r="M573" s="25">
        <v>3</v>
      </c>
      <c r="N573" s="25" t="s">
        <v>2979</v>
      </c>
      <c r="O573" s="25" t="s">
        <v>3219</v>
      </c>
      <c r="P573" s="25" t="s">
        <v>3141</v>
      </c>
      <c r="Q573" s="25" t="s">
        <v>3149</v>
      </c>
      <c r="R573" s="25" t="s">
        <v>3164</v>
      </c>
      <c r="S573" s="25">
        <v>4</v>
      </c>
      <c r="T573" s="25" t="s">
        <v>3165</v>
      </c>
      <c r="U573" s="25" t="s">
        <v>10</v>
      </c>
      <c r="V573" s="25">
        <v>8</v>
      </c>
      <c r="W573" s="25" t="s">
        <v>3166</v>
      </c>
      <c r="X573" s="25">
        <v>1</v>
      </c>
      <c r="Y573" s="25"/>
      <c r="Z573" s="25"/>
      <c r="AA573" s="25">
        <v>600000</v>
      </c>
      <c r="AB573" s="25"/>
      <c r="AC573" s="25"/>
      <c r="AD573" s="25" t="s">
        <v>3167</v>
      </c>
      <c r="AE573" s="22"/>
      <c r="AF573" s="22"/>
      <c r="AG573" s="22">
        <f t="shared" si="38"/>
        <v>291.81350781476158</v>
      </c>
      <c r="AH573" s="22"/>
      <c r="AI573" s="22"/>
      <c r="AJ573" s="35"/>
      <c r="AK573" s="35"/>
      <c r="AL573" s="35">
        <f t="shared" si="39"/>
        <v>45.595860596056497</v>
      </c>
      <c r="AM573" s="35"/>
      <c r="AN573" s="35"/>
      <c r="AO573" s="24">
        <v>66.317032315000006</v>
      </c>
      <c r="AP573" s="24">
        <v>3198.2863347490502</v>
      </c>
      <c r="AQ573" s="24">
        <v>1</v>
      </c>
      <c r="AR573" s="24">
        <v>3</v>
      </c>
      <c r="AS573" s="24"/>
      <c r="AT573" s="25">
        <v>9</v>
      </c>
      <c r="AU573" s="25" t="s">
        <v>3170</v>
      </c>
      <c r="AV573" s="25"/>
      <c r="AW573" s="25">
        <v>2003</v>
      </c>
      <c r="AX573" s="25" t="s">
        <v>2</v>
      </c>
      <c r="AY573" s="25" t="s">
        <v>3157</v>
      </c>
      <c r="AZ573" s="25" t="s">
        <v>751</v>
      </c>
      <c r="BA573" s="25" t="s">
        <v>3220</v>
      </c>
      <c r="BB573" s="25" t="s">
        <v>3221</v>
      </c>
      <c r="BC573" s="25" t="s">
        <v>3159</v>
      </c>
      <c r="BD573" s="25" t="s">
        <v>3160</v>
      </c>
      <c r="BE573" s="25" t="s">
        <v>3162</v>
      </c>
      <c r="BF573" s="25">
        <v>3</v>
      </c>
      <c r="BG573" s="62">
        <v>3</v>
      </c>
      <c r="BH573" s="25" t="s">
        <v>2000</v>
      </c>
      <c r="BI573" s="74">
        <v>2</v>
      </c>
      <c r="BJ573" s="75" t="s">
        <v>2000</v>
      </c>
      <c r="BK573" s="75" t="s">
        <v>4088</v>
      </c>
      <c r="BL573" s="15"/>
      <c r="BM573" s="15"/>
      <c r="BN573" s="15"/>
      <c r="BO573" s="15"/>
      <c r="BP573" s="15"/>
      <c r="BQ573" s="15"/>
      <c r="BR573" s="15"/>
    </row>
    <row r="574" spans="1:70" s="29" customFormat="1" ht="15" customHeight="1" x14ac:dyDescent="0.25">
      <c r="A574" s="25">
        <v>683</v>
      </c>
      <c r="B574" s="220"/>
      <c r="C574" s="190"/>
      <c r="D574" s="200">
        <v>1</v>
      </c>
      <c r="E574" s="57" t="s">
        <v>3145</v>
      </c>
      <c r="F574" s="57" t="s">
        <v>151</v>
      </c>
      <c r="G574" s="25" t="s">
        <v>3146</v>
      </c>
      <c r="H574" s="104">
        <v>1</v>
      </c>
      <c r="I574" s="25">
        <v>1</v>
      </c>
      <c r="J574" s="25" t="s">
        <v>3147</v>
      </c>
      <c r="K574" s="25">
        <v>4</v>
      </c>
      <c r="L574" s="25">
        <v>1</v>
      </c>
      <c r="M574" s="25">
        <v>3</v>
      </c>
      <c r="N574" s="25" t="s">
        <v>2979</v>
      </c>
      <c r="O574" s="25" t="s">
        <v>3222</v>
      </c>
      <c r="P574" s="25" t="s">
        <v>3141</v>
      </c>
      <c r="Q574" s="25" t="s">
        <v>3149</v>
      </c>
      <c r="R574" s="25" t="s">
        <v>3164</v>
      </c>
      <c r="S574" s="25">
        <v>4</v>
      </c>
      <c r="T574" s="25" t="s">
        <v>3165</v>
      </c>
      <c r="U574" s="25" t="s">
        <v>10</v>
      </c>
      <c r="V574" s="25">
        <v>8</v>
      </c>
      <c r="W574" s="25" t="s">
        <v>3166</v>
      </c>
      <c r="X574" s="25">
        <v>1</v>
      </c>
      <c r="Y574" s="25"/>
      <c r="Z574" s="25"/>
      <c r="AA574" s="25">
        <v>67500</v>
      </c>
      <c r="AB574" s="25"/>
      <c r="AC574" s="25"/>
      <c r="AD574" s="25" t="s">
        <v>3167</v>
      </c>
      <c r="AE574" s="22"/>
      <c r="AF574" s="22"/>
      <c r="AG574" s="22">
        <f t="shared" si="38"/>
        <v>32.829019629160676</v>
      </c>
      <c r="AH574" s="22"/>
      <c r="AI574" s="22"/>
      <c r="AJ574" s="35"/>
      <c r="AK574" s="35"/>
      <c r="AL574" s="35">
        <f t="shared" si="39"/>
        <v>5.129534317056355</v>
      </c>
      <c r="AM574" s="35"/>
      <c r="AN574" s="35"/>
      <c r="AO574" s="24">
        <v>66.317032315000006</v>
      </c>
      <c r="AP574" s="24">
        <v>3198.2863347490502</v>
      </c>
      <c r="AQ574" s="24">
        <v>1</v>
      </c>
      <c r="AR574" s="24">
        <v>3</v>
      </c>
      <c r="AS574" s="24"/>
      <c r="AT574" s="25">
        <v>9</v>
      </c>
      <c r="AU574" s="25" t="s">
        <v>3170</v>
      </c>
      <c r="AV574" s="25"/>
      <c r="AW574" s="25">
        <v>2003</v>
      </c>
      <c r="AX574" s="25" t="s">
        <v>2</v>
      </c>
      <c r="AY574" s="25" t="s">
        <v>3157</v>
      </c>
      <c r="AZ574" s="25" t="s">
        <v>751</v>
      </c>
      <c r="BA574" s="25" t="s">
        <v>3223</v>
      </c>
      <c r="BB574" s="25" t="s">
        <v>3177</v>
      </c>
      <c r="BC574" s="25" t="s">
        <v>3159</v>
      </c>
      <c r="BD574" s="25" t="s">
        <v>3160</v>
      </c>
      <c r="BE574" s="25" t="s">
        <v>3162</v>
      </c>
      <c r="BF574" s="25">
        <v>3</v>
      </c>
      <c r="BG574" s="62">
        <v>3</v>
      </c>
      <c r="BH574" s="25" t="s">
        <v>2000</v>
      </c>
      <c r="BI574" s="74">
        <v>2</v>
      </c>
      <c r="BJ574" s="75" t="s">
        <v>2000</v>
      </c>
      <c r="BK574" s="75" t="s">
        <v>4088</v>
      </c>
      <c r="BL574" s="15"/>
      <c r="BM574" s="15"/>
      <c r="BN574" s="15"/>
      <c r="BO574" s="15"/>
      <c r="BP574" s="15"/>
      <c r="BQ574" s="15"/>
      <c r="BR574" s="15"/>
    </row>
    <row r="575" spans="1:70" s="29" customFormat="1" ht="15" customHeight="1" x14ac:dyDescent="0.25">
      <c r="A575" s="25">
        <v>684</v>
      </c>
      <c r="B575" s="220"/>
      <c r="C575" s="190"/>
      <c r="D575" s="200">
        <v>1</v>
      </c>
      <c r="E575" s="57" t="s">
        <v>3145</v>
      </c>
      <c r="F575" s="57" t="s">
        <v>151</v>
      </c>
      <c r="G575" s="25" t="s">
        <v>3146</v>
      </c>
      <c r="H575" s="104">
        <v>1</v>
      </c>
      <c r="I575" s="25">
        <v>1</v>
      </c>
      <c r="J575" s="25" t="s">
        <v>3147</v>
      </c>
      <c r="K575" s="25">
        <v>4</v>
      </c>
      <c r="L575" s="25">
        <v>1</v>
      </c>
      <c r="M575" s="25">
        <v>1</v>
      </c>
      <c r="N575" s="25" t="s">
        <v>3174</v>
      </c>
      <c r="O575" s="25" t="s">
        <v>3224</v>
      </c>
      <c r="P575" s="25" t="s">
        <v>3141</v>
      </c>
      <c r="Q575" s="25" t="s">
        <v>3149</v>
      </c>
      <c r="R575" s="25" t="s">
        <v>3164</v>
      </c>
      <c r="S575" s="25">
        <v>4</v>
      </c>
      <c r="T575" s="25" t="s">
        <v>3165</v>
      </c>
      <c r="U575" s="25" t="s">
        <v>10</v>
      </c>
      <c r="V575" s="25">
        <v>8</v>
      </c>
      <c r="W575" s="25" t="s">
        <v>3166</v>
      </c>
      <c r="X575" s="25">
        <v>1</v>
      </c>
      <c r="Y575" s="25"/>
      <c r="Z575" s="25"/>
      <c r="AA575" s="25">
        <v>176581</v>
      </c>
      <c r="AB575" s="25"/>
      <c r="AC575" s="25"/>
      <c r="AD575" s="25" t="s">
        <v>3167</v>
      </c>
      <c r="AE575" s="22"/>
      <c r="AF575" s="22"/>
      <c r="AG575" s="22">
        <f t="shared" si="38"/>
        <v>85.881201705730703</v>
      </c>
      <c r="AH575" s="22"/>
      <c r="AI575" s="22"/>
      <c r="AJ575" s="35"/>
      <c r="AK575" s="35"/>
      <c r="AL575" s="35">
        <f t="shared" si="39"/>
        <v>13.418937766520422</v>
      </c>
      <c r="AM575" s="35"/>
      <c r="AN575" s="35"/>
      <c r="AO575" s="24">
        <v>66.317032315000006</v>
      </c>
      <c r="AP575" s="24">
        <v>3198.2863347490502</v>
      </c>
      <c r="AQ575" s="24">
        <v>1</v>
      </c>
      <c r="AR575" s="24">
        <v>3</v>
      </c>
      <c r="AS575" s="24"/>
      <c r="AT575" s="25">
        <v>9</v>
      </c>
      <c r="AU575" s="25" t="s">
        <v>3170</v>
      </c>
      <c r="AV575" s="25"/>
      <c r="AW575" s="25">
        <v>2003</v>
      </c>
      <c r="AX575" s="25" t="s">
        <v>2</v>
      </c>
      <c r="AY575" s="25" t="s">
        <v>3157</v>
      </c>
      <c r="AZ575" s="25" t="s">
        <v>751</v>
      </c>
      <c r="BA575" s="25" t="s">
        <v>3225</v>
      </c>
      <c r="BB575" s="25" t="s">
        <v>3226</v>
      </c>
      <c r="BC575" s="25" t="s">
        <v>3159</v>
      </c>
      <c r="BD575" s="25" t="s">
        <v>3160</v>
      </c>
      <c r="BE575" s="25" t="s">
        <v>3162</v>
      </c>
      <c r="BF575" s="25">
        <v>3</v>
      </c>
      <c r="BG575" s="62">
        <v>3</v>
      </c>
      <c r="BH575" s="25" t="s">
        <v>2000</v>
      </c>
      <c r="BI575" s="74">
        <v>2</v>
      </c>
      <c r="BJ575" s="75" t="s">
        <v>2000</v>
      </c>
      <c r="BK575" s="75" t="s">
        <v>4088</v>
      </c>
      <c r="BL575" s="15"/>
      <c r="BM575" s="15"/>
      <c r="BN575" s="15"/>
      <c r="BO575" s="15"/>
      <c r="BP575" s="15"/>
      <c r="BQ575" s="15"/>
      <c r="BR575" s="15"/>
    </row>
    <row r="576" spans="1:70" s="29" customFormat="1" ht="15" customHeight="1" x14ac:dyDescent="0.25">
      <c r="A576" s="25">
        <v>685</v>
      </c>
      <c r="B576" s="220"/>
      <c r="C576" s="190"/>
      <c r="D576" s="200">
        <v>1</v>
      </c>
      <c r="E576" s="57" t="s">
        <v>3145</v>
      </c>
      <c r="F576" s="57" t="s">
        <v>151</v>
      </c>
      <c r="G576" s="25" t="s">
        <v>3146</v>
      </c>
      <c r="H576" s="104">
        <v>1</v>
      </c>
      <c r="I576" s="25">
        <v>1</v>
      </c>
      <c r="J576" s="25" t="s">
        <v>3147</v>
      </c>
      <c r="K576" s="25">
        <v>4</v>
      </c>
      <c r="L576" s="25">
        <v>1</v>
      </c>
      <c r="M576" s="25">
        <v>1</v>
      </c>
      <c r="N576" s="25" t="s">
        <v>3174</v>
      </c>
      <c r="O576" s="25" t="s">
        <v>3227</v>
      </c>
      <c r="P576" s="25" t="s">
        <v>3141</v>
      </c>
      <c r="Q576" s="25" t="s">
        <v>3149</v>
      </c>
      <c r="R576" s="25" t="s">
        <v>3164</v>
      </c>
      <c r="S576" s="25">
        <v>4</v>
      </c>
      <c r="T576" s="25" t="s">
        <v>3165</v>
      </c>
      <c r="U576" s="25" t="s">
        <v>10</v>
      </c>
      <c r="V576" s="25">
        <v>8</v>
      </c>
      <c r="W576" s="25" t="s">
        <v>3166</v>
      </c>
      <c r="X576" s="25">
        <v>1</v>
      </c>
      <c r="Y576" s="25"/>
      <c r="Z576" s="25"/>
      <c r="AA576" s="25">
        <v>6000</v>
      </c>
      <c r="AB576" s="25"/>
      <c r="AC576" s="25"/>
      <c r="AD576" s="25" t="s">
        <v>3167</v>
      </c>
      <c r="AE576" s="22"/>
      <c r="AF576" s="22"/>
      <c r="AG576" s="22">
        <f t="shared" si="38"/>
        <v>2.9181350781476159</v>
      </c>
      <c r="AH576" s="22"/>
      <c r="AI576" s="22"/>
      <c r="AJ576" s="35"/>
      <c r="AK576" s="35"/>
      <c r="AL576" s="35">
        <f t="shared" si="39"/>
        <v>0.45595860596056498</v>
      </c>
      <c r="AM576" s="35"/>
      <c r="AN576" s="35"/>
      <c r="AO576" s="24">
        <v>66.317032315000006</v>
      </c>
      <c r="AP576" s="24">
        <v>3198.2863347490502</v>
      </c>
      <c r="AQ576" s="24">
        <v>1</v>
      </c>
      <c r="AR576" s="24">
        <v>3</v>
      </c>
      <c r="AS576" s="24"/>
      <c r="AT576" s="25">
        <v>9</v>
      </c>
      <c r="AU576" s="25" t="s">
        <v>3170</v>
      </c>
      <c r="AV576" s="25"/>
      <c r="AW576" s="25">
        <v>2003</v>
      </c>
      <c r="AX576" s="25" t="s">
        <v>2</v>
      </c>
      <c r="AY576" s="25" t="s">
        <v>3157</v>
      </c>
      <c r="AZ576" s="25" t="s">
        <v>751</v>
      </c>
      <c r="BA576" s="25" t="s">
        <v>3228</v>
      </c>
      <c r="BB576" s="25" t="s">
        <v>3229</v>
      </c>
      <c r="BC576" s="25" t="s">
        <v>3159</v>
      </c>
      <c r="BD576" s="25" t="s">
        <v>3160</v>
      </c>
      <c r="BE576" s="25" t="s">
        <v>3162</v>
      </c>
      <c r="BF576" s="25">
        <v>3</v>
      </c>
      <c r="BG576" s="62">
        <v>3</v>
      </c>
      <c r="BH576" s="25" t="s">
        <v>2000</v>
      </c>
      <c r="BI576" s="74">
        <v>2</v>
      </c>
      <c r="BJ576" s="75" t="s">
        <v>2000</v>
      </c>
      <c r="BK576" s="75" t="s">
        <v>4088</v>
      </c>
      <c r="BL576" s="15"/>
      <c r="BM576" s="15"/>
      <c r="BN576" s="15"/>
      <c r="BO576" s="15"/>
      <c r="BP576" s="15"/>
      <c r="BQ576" s="15"/>
      <c r="BR576" s="15"/>
    </row>
    <row r="577" spans="1:70" s="29" customFormat="1" ht="15" customHeight="1" x14ac:dyDescent="0.25">
      <c r="A577" s="25">
        <v>686</v>
      </c>
      <c r="B577" s="220"/>
      <c r="C577" s="190"/>
      <c r="D577" s="200">
        <v>1</v>
      </c>
      <c r="E577" s="57" t="s">
        <v>3145</v>
      </c>
      <c r="F577" s="57" t="s">
        <v>151</v>
      </c>
      <c r="G577" s="25" t="s">
        <v>3146</v>
      </c>
      <c r="H577" s="104">
        <v>1</v>
      </c>
      <c r="I577" s="25">
        <v>1</v>
      </c>
      <c r="J577" s="25" t="s">
        <v>3147</v>
      </c>
      <c r="K577" s="25">
        <v>4</v>
      </c>
      <c r="L577" s="25">
        <v>1</v>
      </c>
      <c r="M577" s="25">
        <v>3</v>
      </c>
      <c r="N577" s="25" t="s">
        <v>2979</v>
      </c>
      <c r="O577" s="25" t="s">
        <v>3163</v>
      </c>
      <c r="P577" s="25" t="s">
        <v>3141</v>
      </c>
      <c r="Q577" s="25" t="s">
        <v>3149</v>
      </c>
      <c r="R577" s="25" t="s">
        <v>3164</v>
      </c>
      <c r="S577" s="25">
        <v>4</v>
      </c>
      <c r="T577" s="25" t="s">
        <v>3165</v>
      </c>
      <c r="U577" s="25" t="s">
        <v>10</v>
      </c>
      <c r="V577" s="25">
        <v>8</v>
      </c>
      <c r="W577" s="25" t="s">
        <v>3166</v>
      </c>
      <c r="X577" s="25">
        <v>1</v>
      </c>
      <c r="Y577" s="25"/>
      <c r="Z577" s="25"/>
      <c r="AA577" s="25">
        <v>470262</v>
      </c>
      <c r="AB577" s="25"/>
      <c r="AC577" s="25"/>
      <c r="AD577" s="25" t="s">
        <v>3167</v>
      </c>
      <c r="AE577" s="22"/>
      <c r="AF577" s="22"/>
      <c r="AG577" s="22">
        <f t="shared" si="38"/>
        <v>228.71467301997569</v>
      </c>
      <c r="AH577" s="22"/>
      <c r="AI577" s="22"/>
      <c r="AJ577" s="35"/>
      <c r="AK577" s="35"/>
      <c r="AL577" s="35">
        <f t="shared" si="39"/>
        <v>35.7366676593712</v>
      </c>
      <c r="AM577" s="35"/>
      <c r="AN577" s="35"/>
      <c r="AO577" s="24">
        <v>66.317032315000006</v>
      </c>
      <c r="AP577" s="24">
        <v>3198.2863347490502</v>
      </c>
      <c r="AQ577" s="24">
        <v>1</v>
      </c>
      <c r="AR577" s="24">
        <v>3</v>
      </c>
      <c r="AS577" s="24"/>
      <c r="AT577" s="25">
        <v>10</v>
      </c>
      <c r="AU577" s="25" t="s">
        <v>3230</v>
      </c>
      <c r="AV577" s="25" t="s">
        <v>3232</v>
      </c>
      <c r="AW577" s="25">
        <v>2003</v>
      </c>
      <c r="AX577" s="25" t="s">
        <v>2</v>
      </c>
      <c r="AY577" s="25" t="s">
        <v>3231</v>
      </c>
      <c r="AZ577" s="25" t="s">
        <v>751</v>
      </c>
      <c r="BA577" s="25" t="s">
        <v>3168</v>
      </c>
      <c r="BB577" s="25"/>
      <c r="BC577" s="25" t="s">
        <v>3159</v>
      </c>
      <c r="BD577" s="25" t="s">
        <v>3160</v>
      </c>
      <c r="BE577" s="25" t="s">
        <v>3162</v>
      </c>
      <c r="BF577" s="25">
        <v>3</v>
      </c>
      <c r="BG577" s="62">
        <v>3</v>
      </c>
      <c r="BH577" s="25" t="s">
        <v>2000</v>
      </c>
      <c r="BI577" s="74">
        <v>2</v>
      </c>
      <c r="BJ577" s="75" t="s">
        <v>2000</v>
      </c>
      <c r="BK577" s="75" t="s">
        <v>4088</v>
      </c>
      <c r="BL577" s="15"/>
      <c r="BM577" s="15"/>
      <c r="BN577" s="15"/>
      <c r="BO577" s="15"/>
      <c r="BP577" s="15"/>
      <c r="BQ577" s="15"/>
      <c r="BR577" s="15"/>
    </row>
    <row r="578" spans="1:70" ht="15" customHeight="1" x14ac:dyDescent="0.25">
      <c r="A578" s="25">
        <v>687</v>
      </c>
      <c r="B578" s="220"/>
      <c r="C578" s="190"/>
      <c r="D578" s="200">
        <v>1</v>
      </c>
      <c r="E578" s="57" t="s">
        <v>3145</v>
      </c>
      <c r="F578" s="57" t="s">
        <v>151</v>
      </c>
      <c r="G578" s="25" t="s">
        <v>3146</v>
      </c>
      <c r="H578" s="104">
        <v>1</v>
      </c>
      <c r="I578" s="25">
        <v>1</v>
      </c>
      <c r="J578" s="25" t="s">
        <v>3147</v>
      </c>
      <c r="K578" s="25">
        <v>4</v>
      </c>
      <c r="L578" s="25">
        <v>1</v>
      </c>
      <c r="M578" s="25">
        <v>3</v>
      </c>
      <c r="N578" s="25" t="s">
        <v>2979</v>
      </c>
      <c r="O578" s="25" t="s">
        <v>3171</v>
      </c>
      <c r="P578" s="25" t="s">
        <v>3141</v>
      </c>
      <c r="Q578" s="25" t="s">
        <v>3149</v>
      </c>
      <c r="R578" s="25" t="s">
        <v>3164</v>
      </c>
      <c r="S578" s="25">
        <v>4</v>
      </c>
      <c r="T578" s="25" t="s">
        <v>3165</v>
      </c>
      <c r="U578" s="25" t="s">
        <v>10</v>
      </c>
      <c r="V578" s="25">
        <v>8</v>
      </c>
      <c r="W578" s="25" t="s">
        <v>3166</v>
      </c>
      <c r="X578" s="25">
        <v>1</v>
      </c>
      <c r="Y578" s="25"/>
      <c r="Z578" s="25"/>
      <c r="AA578" s="25">
        <v>107821</v>
      </c>
      <c r="AB578" s="25"/>
      <c r="AC578" s="25"/>
      <c r="AD578" s="25" t="s">
        <v>3167</v>
      </c>
      <c r="AE578" s="22"/>
      <c r="AF578" s="22"/>
      <c r="AG578" s="22">
        <f t="shared" si="38"/>
        <v>52.439373710159018</v>
      </c>
      <c r="AH578" s="22"/>
      <c r="AI578" s="22"/>
      <c r="AJ578" s="35"/>
      <c r="AK578" s="35"/>
      <c r="AL578" s="35">
        <f t="shared" si="39"/>
        <v>8.1936521422123452</v>
      </c>
      <c r="AM578" s="35"/>
      <c r="AN578" s="35"/>
      <c r="AO578" s="24">
        <v>66.317032315000006</v>
      </c>
      <c r="AP578" s="24">
        <v>3198.2863347490502</v>
      </c>
      <c r="AQ578" s="24">
        <v>1</v>
      </c>
      <c r="AR578" s="24">
        <v>3</v>
      </c>
      <c r="AS578" s="24"/>
      <c r="AT578" s="25">
        <v>10</v>
      </c>
      <c r="AU578" s="25" t="s">
        <v>3230</v>
      </c>
      <c r="AV578" s="25" t="s">
        <v>3232</v>
      </c>
      <c r="AW578" s="25">
        <v>2003</v>
      </c>
      <c r="AX578" s="25" t="s">
        <v>2</v>
      </c>
      <c r="AY578" s="25" t="s">
        <v>3231</v>
      </c>
      <c r="AZ578" s="25" t="s">
        <v>751</v>
      </c>
      <c r="BA578" s="25" t="s">
        <v>3172</v>
      </c>
      <c r="BB578" s="25"/>
      <c r="BC578" s="25" t="s">
        <v>3159</v>
      </c>
      <c r="BD578" s="25" t="s">
        <v>3160</v>
      </c>
      <c r="BE578" s="25" t="s">
        <v>3162</v>
      </c>
      <c r="BF578" s="25">
        <v>3</v>
      </c>
      <c r="BG578" s="62">
        <v>3</v>
      </c>
      <c r="BH578" s="25" t="s">
        <v>2000</v>
      </c>
      <c r="BI578" s="74">
        <v>2</v>
      </c>
      <c r="BJ578" s="75" t="s">
        <v>2000</v>
      </c>
      <c r="BK578" s="75" t="s">
        <v>4088</v>
      </c>
    </row>
    <row r="579" spans="1:70" ht="15" customHeight="1" x14ac:dyDescent="0.25">
      <c r="A579" s="25">
        <v>688</v>
      </c>
      <c r="B579" s="220"/>
      <c r="C579" s="190"/>
      <c r="D579" s="200">
        <v>1</v>
      </c>
      <c r="E579" s="57" t="s">
        <v>3145</v>
      </c>
      <c r="F579" s="57" t="s">
        <v>151</v>
      </c>
      <c r="G579" s="25" t="s">
        <v>3146</v>
      </c>
      <c r="H579" s="104">
        <v>1</v>
      </c>
      <c r="I579" s="25">
        <v>1</v>
      </c>
      <c r="J579" s="25" t="s">
        <v>3147</v>
      </c>
      <c r="K579" s="25">
        <v>4</v>
      </c>
      <c r="L579" s="25">
        <v>1</v>
      </c>
      <c r="M579" s="25">
        <v>3</v>
      </c>
      <c r="N579" s="25" t="s">
        <v>2979</v>
      </c>
      <c r="O579" s="25" t="s">
        <v>3175</v>
      </c>
      <c r="P579" s="25" t="s">
        <v>3141</v>
      </c>
      <c r="Q579" s="25" t="s">
        <v>3149</v>
      </c>
      <c r="R579" s="25" t="s">
        <v>3164</v>
      </c>
      <c r="S579" s="25">
        <v>4</v>
      </c>
      <c r="T579" s="25" t="s">
        <v>3165</v>
      </c>
      <c r="U579" s="25" t="s">
        <v>10</v>
      </c>
      <c r="V579" s="25">
        <v>8</v>
      </c>
      <c r="W579" s="25" t="s">
        <v>3166</v>
      </c>
      <c r="X579" s="25">
        <v>1</v>
      </c>
      <c r="Y579" s="25"/>
      <c r="Z579" s="25"/>
      <c r="AA579" s="25">
        <v>87655</v>
      </c>
      <c r="AB579" s="25"/>
      <c r="AC579" s="25"/>
      <c r="AD579" s="25" t="s">
        <v>3167</v>
      </c>
      <c r="AE579" s="22"/>
      <c r="AF579" s="22"/>
      <c r="AG579" s="22">
        <f t="shared" si="38"/>
        <v>42.631521712504878</v>
      </c>
      <c r="AH579" s="22"/>
      <c r="AI579" s="22"/>
      <c r="AJ579" s="35"/>
      <c r="AK579" s="35"/>
      <c r="AL579" s="35">
        <f t="shared" si="39"/>
        <v>6.6611752675788871</v>
      </c>
      <c r="AM579" s="35"/>
      <c r="AN579" s="35"/>
      <c r="AO579" s="24">
        <v>66.317032315000006</v>
      </c>
      <c r="AP579" s="24">
        <v>3198.2863347490502</v>
      </c>
      <c r="AQ579" s="24">
        <v>1</v>
      </c>
      <c r="AR579" s="24">
        <v>3</v>
      </c>
      <c r="AS579" s="24"/>
      <c r="AT579" s="25">
        <v>10</v>
      </c>
      <c r="AU579" s="25" t="s">
        <v>3230</v>
      </c>
      <c r="AV579" s="25" t="s">
        <v>3232</v>
      </c>
      <c r="AW579" s="25">
        <v>2003</v>
      </c>
      <c r="AX579" s="25" t="s">
        <v>2</v>
      </c>
      <c r="AY579" s="25" t="s">
        <v>3231</v>
      </c>
      <c r="AZ579" s="25" t="s">
        <v>751</v>
      </c>
      <c r="BA579" s="25" t="s">
        <v>3176</v>
      </c>
      <c r="BB579" s="25"/>
      <c r="BC579" s="25" t="s">
        <v>3159</v>
      </c>
      <c r="BD579" s="25" t="s">
        <v>3160</v>
      </c>
      <c r="BE579" s="25" t="s">
        <v>3162</v>
      </c>
      <c r="BF579" s="25">
        <v>3</v>
      </c>
      <c r="BG579" s="62">
        <v>3</v>
      </c>
      <c r="BH579" s="25" t="s">
        <v>2000</v>
      </c>
      <c r="BI579" s="74">
        <v>2</v>
      </c>
      <c r="BJ579" s="75" t="s">
        <v>2000</v>
      </c>
      <c r="BK579" s="75" t="s">
        <v>4088</v>
      </c>
    </row>
    <row r="580" spans="1:70" ht="15" customHeight="1" x14ac:dyDescent="0.25">
      <c r="A580" s="25">
        <v>689</v>
      </c>
      <c r="B580" s="220"/>
      <c r="C580" s="190"/>
      <c r="D580" s="200">
        <v>1</v>
      </c>
      <c r="E580" s="57" t="s">
        <v>3145</v>
      </c>
      <c r="F580" s="57" t="s">
        <v>151</v>
      </c>
      <c r="G580" s="25" t="s">
        <v>3146</v>
      </c>
      <c r="H580" s="104">
        <v>1</v>
      </c>
      <c r="I580" s="25">
        <v>1</v>
      </c>
      <c r="J580" s="25" t="s">
        <v>3147</v>
      </c>
      <c r="K580" s="25">
        <v>4</v>
      </c>
      <c r="L580" s="25">
        <v>1</v>
      </c>
      <c r="M580" s="25">
        <v>1</v>
      </c>
      <c r="N580" s="25" t="s">
        <v>3174</v>
      </c>
      <c r="O580" s="25" t="s">
        <v>3178</v>
      </c>
      <c r="P580" s="25" t="s">
        <v>3141</v>
      </c>
      <c r="Q580" s="25" t="s">
        <v>3149</v>
      </c>
      <c r="R580" s="25" t="s">
        <v>3164</v>
      </c>
      <c r="S580" s="25">
        <v>4</v>
      </c>
      <c r="T580" s="25" t="s">
        <v>3165</v>
      </c>
      <c r="U580" s="25" t="s">
        <v>10</v>
      </c>
      <c r="V580" s="25">
        <v>8</v>
      </c>
      <c r="W580" s="25" t="s">
        <v>3166</v>
      </c>
      <c r="X580" s="25">
        <v>1</v>
      </c>
      <c r="Y580" s="25"/>
      <c r="Z580" s="25"/>
      <c r="AA580" s="25">
        <v>434441</v>
      </c>
      <c r="AB580" s="25"/>
      <c r="AC580" s="25"/>
      <c r="AD580" s="25" t="s">
        <v>3167</v>
      </c>
      <c r="AE580" s="22"/>
      <c r="AF580" s="22"/>
      <c r="AG580" s="22">
        <f t="shared" si="38"/>
        <v>211.29292024758806</v>
      </c>
      <c r="AH580" s="22"/>
      <c r="AI580" s="22"/>
      <c r="AJ580" s="35"/>
      <c r="AK580" s="35"/>
      <c r="AL580" s="35">
        <f t="shared" si="39"/>
        <v>33.014518788685635</v>
      </c>
      <c r="AM580" s="35"/>
      <c r="AN580" s="35"/>
      <c r="AO580" s="24">
        <v>66.317032315000006</v>
      </c>
      <c r="AP580" s="24">
        <v>3198.2863347490502</v>
      </c>
      <c r="AQ580" s="24">
        <v>1</v>
      </c>
      <c r="AR580" s="24">
        <v>3</v>
      </c>
      <c r="AS580" s="24"/>
      <c r="AT580" s="25">
        <v>10</v>
      </c>
      <c r="AU580" s="25" t="s">
        <v>3230</v>
      </c>
      <c r="AV580" s="25" t="s">
        <v>3232</v>
      </c>
      <c r="AW580" s="25">
        <v>2003</v>
      </c>
      <c r="AX580" s="25" t="s">
        <v>2</v>
      </c>
      <c r="AY580" s="25" t="s">
        <v>3231</v>
      </c>
      <c r="AZ580" s="25" t="s">
        <v>751</v>
      </c>
      <c r="BA580" s="25" t="s">
        <v>3179</v>
      </c>
      <c r="BB580" s="25"/>
      <c r="BC580" s="25" t="s">
        <v>3159</v>
      </c>
      <c r="BD580" s="25" t="s">
        <v>3160</v>
      </c>
      <c r="BE580" s="25" t="s">
        <v>3162</v>
      </c>
      <c r="BF580" s="25">
        <v>3</v>
      </c>
      <c r="BG580" s="62">
        <v>3</v>
      </c>
      <c r="BH580" s="25" t="s">
        <v>2000</v>
      </c>
      <c r="BI580" s="74">
        <v>2</v>
      </c>
      <c r="BJ580" s="75" t="s">
        <v>2000</v>
      </c>
      <c r="BK580" s="75" t="s">
        <v>4088</v>
      </c>
    </row>
    <row r="581" spans="1:70" ht="15" customHeight="1" x14ac:dyDescent="0.25">
      <c r="A581" s="25">
        <v>690</v>
      </c>
      <c r="B581" s="220"/>
      <c r="C581" s="190"/>
      <c r="D581" s="200">
        <v>1</v>
      </c>
      <c r="E581" s="57" t="s">
        <v>3145</v>
      </c>
      <c r="F581" s="57" t="s">
        <v>151</v>
      </c>
      <c r="G581" s="25" t="s">
        <v>3146</v>
      </c>
      <c r="H581" s="104">
        <v>1</v>
      </c>
      <c r="I581" s="25">
        <v>1</v>
      </c>
      <c r="J581" s="25" t="s">
        <v>3147</v>
      </c>
      <c r="K581" s="25">
        <v>4</v>
      </c>
      <c r="L581" s="25">
        <v>1</v>
      </c>
      <c r="M581" s="25">
        <v>1</v>
      </c>
      <c r="N581" s="25" t="s">
        <v>3174</v>
      </c>
      <c r="O581" s="25" t="s">
        <v>3181</v>
      </c>
      <c r="P581" s="25" t="s">
        <v>3141</v>
      </c>
      <c r="Q581" s="25" t="s">
        <v>3149</v>
      </c>
      <c r="R581" s="25" t="s">
        <v>3164</v>
      </c>
      <c r="S581" s="25">
        <v>4</v>
      </c>
      <c r="T581" s="25" t="s">
        <v>3165</v>
      </c>
      <c r="U581" s="25" t="s">
        <v>10</v>
      </c>
      <c r="V581" s="25">
        <v>8</v>
      </c>
      <c r="W581" s="25" t="s">
        <v>3166</v>
      </c>
      <c r="X581" s="25">
        <v>1</v>
      </c>
      <c r="Y581" s="25"/>
      <c r="Z581" s="25"/>
      <c r="AA581" s="25">
        <v>72695</v>
      </c>
      <c r="AB581" s="25"/>
      <c r="AC581" s="25"/>
      <c r="AD581" s="25" t="s">
        <v>3167</v>
      </c>
      <c r="AE581" s="22"/>
      <c r="AF581" s="22"/>
      <c r="AG581" s="22">
        <f t="shared" si="38"/>
        <v>35.355638250990161</v>
      </c>
      <c r="AH581" s="22"/>
      <c r="AI581" s="22"/>
      <c r="AJ581" s="35"/>
      <c r="AK581" s="35"/>
      <c r="AL581" s="35">
        <f t="shared" si="39"/>
        <v>5.5243184767172124</v>
      </c>
      <c r="AM581" s="35"/>
      <c r="AN581" s="35"/>
      <c r="AO581" s="24">
        <v>66.317032315000006</v>
      </c>
      <c r="AP581" s="24">
        <v>3198.2863347490502</v>
      </c>
      <c r="AQ581" s="24">
        <v>1</v>
      </c>
      <c r="AR581" s="24">
        <v>3</v>
      </c>
      <c r="AS581" s="24"/>
      <c r="AT581" s="25">
        <v>10</v>
      </c>
      <c r="AU581" s="25" t="s">
        <v>3230</v>
      </c>
      <c r="AV581" s="25" t="s">
        <v>3232</v>
      </c>
      <c r="AW581" s="25">
        <v>2003</v>
      </c>
      <c r="AX581" s="25" t="s">
        <v>2</v>
      </c>
      <c r="AY581" s="25" t="s">
        <v>3231</v>
      </c>
      <c r="AZ581" s="25" t="s">
        <v>751</v>
      </c>
      <c r="BA581" s="25" t="s">
        <v>3182</v>
      </c>
      <c r="BB581" s="25"/>
      <c r="BC581" s="25" t="s">
        <v>3159</v>
      </c>
      <c r="BD581" s="25" t="s">
        <v>3160</v>
      </c>
      <c r="BE581" s="25" t="s">
        <v>3162</v>
      </c>
      <c r="BF581" s="25">
        <v>3</v>
      </c>
      <c r="BG581" s="62">
        <v>3</v>
      </c>
      <c r="BH581" s="25" t="s">
        <v>2000</v>
      </c>
      <c r="BI581" s="74">
        <v>2</v>
      </c>
      <c r="BJ581" s="75" t="s">
        <v>2000</v>
      </c>
      <c r="BK581" s="75" t="s">
        <v>4088</v>
      </c>
    </row>
    <row r="582" spans="1:70" ht="15" customHeight="1" x14ac:dyDescent="0.25">
      <c r="A582" s="25">
        <v>691</v>
      </c>
      <c r="B582" s="220"/>
      <c r="C582" s="190"/>
      <c r="D582" s="200">
        <v>1</v>
      </c>
      <c r="E582" s="57" t="s">
        <v>3145</v>
      </c>
      <c r="F582" s="57" t="s">
        <v>151</v>
      </c>
      <c r="G582" s="25" t="s">
        <v>3146</v>
      </c>
      <c r="H582" s="104">
        <v>1</v>
      </c>
      <c r="I582" s="25">
        <v>1</v>
      </c>
      <c r="J582" s="25" t="s">
        <v>3147</v>
      </c>
      <c r="K582" s="25">
        <v>4</v>
      </c>
      <c r="L582" s="25">
        <v>1</v>
      </c>
      <c r="M582" s="25">
        <v>1</v>
      </c>
      <c r="N582" s="25" t="s">
        <v>3174</v>
      </c>
      <c r="O582" s="25" t="s">
        <v>3184</v>
      </c>
      <c r="P582" s="25" t="s">
        <v>3141</v>
      </c>
      <c r="Q582" s="25" t="s">
        <v>3149</v>
      </c>
      <c r="R582" s="25" t="s">
        <v>3164</v>
      </c>
      <c r="S582" s="25">
        <v>4</v>
      </c>
      <c r="T582" s="25" t="s">
        <v>3165</v>
      </c>
      <c r="U582" s="25" t="s">
        <v>10</v>
      </c>
      <c r="V582" s="25">
        <v>8</v>
      </c>
      <c r="W582" s="25" t="s">
        <v>3166</v>
      </c>
      <c r="X582" s="25">
        <v>1</v>
      </c>
      <c r="Y582" s="25"/>
      <c r="Z582" s="25"/>
      <c r="AA582" s="25">
        <v>369460</v>
      </c>
      <c r="AB582" s="25"/>
      <c r="AC582" s="25"/>
      <c r="AD582" s="25" t="s">
        <v>3167</v>
      </c>
      <c r="AE582" s="22"/>
      <c r="AF582" s="22"/>
      <c r="AG582" s="22">
        <f t="shared" si="38"/>
        <v>179.68903099540302</v>
      </c>
      <c r="AH582" s="22"/>
      <c r="AI582" s="22"/>
      <c r="AJ582" s="35"/>
      <c r="AK582" s="35"/>
      <c r="AL582" s="35">
        <f t="shared" si="39"/>
        <v>28.076411093031719</v>
      </c>
      <c r="AM582" s="35"/>
      <c r="AN582" s="35"/>
      <c r="AO582" s="24">
        <v>66.317032315000006</v>
      </c>
      <c r="AP582" s="24">
        <v>3198.2863347490502</v>
      </c>
      <c r="AQ582" s="24">
        <v>1</v>
      </c>
      <c r="AR582" s="24">
        <v>3</v>
      </c>
      <c r="AS582" s="24"/>
      <c r="AT582" s="25">
        <v>10</v>
      </c>
      <c r="AU582" s="25" t="s">
        <v>3230</v>
      </c>
      <c r="AV582" s="25" t="s">
        <v>3232</v>
      </c>
      <c r="AW582" s="25">
        <v>2003</v>
      </c>
      <c r="AX582" s="25" t="s">
        <v>2</v>
      </c>
      <c r="AY582" s="25" t="s">
        <v>3231</v>
      </c>
      <c r="AZ582" s="25" t="s">
        <v>751</v>
      </c>
      <c r="BA582" s="25" t="s">
        <v>3185</v>
      </c>
      <c r="BB582" s="25"/>
      <c r="BC582" s="25" t="s">
        <v>3159</v>
      </c>
      <c r="BD582" s="25" t="s">
        <v>3160</v>
      </c>
      <c r="BE582" s="25" t="s">
        <v>3162</v>
      </c>
      <c r="BF582" s="25">
        <v>3</v>
      </c>
      <c r="BG582" s="62">
        <v>3</v>
      </c>
      <c r="BH582" s="25" t="s">
        <v>2000</v>
      </c>
      <c r="BI582" s="74">
        <v>2</v>
      </c>
      <c r="BJ582" s="75" t="s">
        <v>2000</v>
      </c>
      <c r="BK582" s="75" t="s">
        <v>4088</v>
      </c>
    </row>
    <row r="583" spans="1:70" ht="15" customHeight="1" x14ac:dyDescent="0.25">
      <c r="A583" s="25">
        <v>713</v>
      </c>
      <c r="B583" s="220"/>
      <c r="C583" s="190"/>
      <c r="D583" s="201">
        <v>0</v>
      </c>
      <c r="E583" s="57" t="s">
        <v>3145</v>
      </c>
      <c r="F583" s="57" t="s">
        <v>151</v>
      </c>
      <c r="G583" s="25" t="s">
        <v>3146</v>
      </c>
      <c r="H583" s="104">
        <v>0</v>
      </c>
      <c r="I583" s="25" t="s">
        <v>3266</v>
      </c>
      <c r="J583" s="25" t="s">
        <v>3147</v>
      </c>
      <c r="K583" s="25"/>
      <c r="L583" s="25"/>
      <c r="M583" s="25">
        <v>10</v>
      </c>
      <c r="N583" s="25" t="s">
        <v>2973</v>
      </c>
      <c r="O583" s="25" t="s">
        <v>3265</v>
      </c>
      <c r="P583" s="25"/>
      <c r="Q583" s="25"/>
      <c r="R583" s="25"/>
      <c r="S583" s="25"/>
      <c r="T583" s="25"/>
      <c r="U583" s="25"/>
      <c r="V583" s="25"/>
      <c r="W583" s="25"/>
      <c r="X583" s="25"/>
      <c r="Y583" s="25"/>
      <c r="Z583" s="25"/>
      <c r="AA583" s="25"/>
      <c r="AB583" s="25"/>
      <c r="AC583" s="25"/>
      <c r="AD583" s="25"/>
      <c r="AE583" s="110"/>
      <c r="AF583" s="110"/>
      <c r="AG583" s="110"/>
      <c r="AH583" s="110"/>
      <c r="AI583" s="110"/>
      <c r="AJ583" s="23"/>
      <c r="AK583" s="23"/>
      <c r="AL583" s="23"/>
      <c r="AM583" s="23"/>
      <c r="AN583" s="23"/>
      <c r="AO583" s="24"/>
      <c r="AP583" s="24"/>
      <c r="AQ583" s="24"/>
      <c r="AR583" s="24"/>
      <c r="AS583" s="24"/>
      <c r="AT583" s="25"/>
      <c r="AU583" s="25"/>
      <c r="AV583" s="25"/>
      <c r="AW583" s="25"/>
      <c r="AX583" s="25"/>
      <c r="AY583" s="25"/>
      <c r="AZ583" s="25"/>
      <c r="BA583" s="25"/>
      <c r="BB583" s="25"/>
      <c r="BC583" s="25"/>
      <c r="BD583" s="25"/>
      <c r="BE583" s="25"/>
      <c r="BF583" s="25"/>
      <c r="BG583" s="25" t="s">
        <v>2000</v>
      </c>
      <c r="BH583" s="25" t="s">
        <v>2000</v>
      </c>
      <c r="BI583" s="75" t="s">
        <v>2000</v>
      </c>
      <c r="BJ583" s="75" t="s">
        <v>2000</v>
      </c>
      <c r="BK583" s="75" t="s">
        <v>2000</v>
      </c>
    </row>
    <row r="584" spans="1:70" ht="15" customHeight="1" x14ac:dyDescent="0.25">
      <c r="A584" s="25">
        <v>714</v>
      </c>
      <c r="B584" s="220"/>
      <c r="C584" s="190"/>
      <c r="D584" s="201">
        <v>0</v>
      </c>
      <c r="E584" s="57" t="s">
        <v>3145</v>
      </c>
      <c r="F584" s="57" t="s">
        <v>151</v>
      </c>
      <c r="G584" s="25" t="s">
        <v>3146</v>
      </c>
      <c r="H584" s="104">
        <v>0</v>
      </c>
      <c r="I584" s="25" t="s">
        <v>3268</v>
      </c>
      <c r="J584" s="25" t="s">
        <v>3147</v>
      </c>
      <c r="K584" s="25"/>
      <c r="L584" s="25"/>
      <c r="M584" s="25">
        <v>24</v>
      </c>
      <c r="N584" s="25">
        <v>24</v>
      </c>
      <c r="O584" s="25" t="s">
        <v>3267</v>
      </c>
      <c r="P584" s="25"/>
      <c r="Q584" s="25"/>
      <c r="R584" s="25"/>
      <c r="S584" s="25"/>
      <c r="T584" s="25"/>
      <c r="U584" s="25"/>
      <c r="V584" s="25"/>
      <c r="W584" s="25"/>
      <c r="X584" s="25"/>
      <c r="Y584" s="25"/>
      <c r="Z584" s="25"/>
      <c r="AA584" s="25"/>
      <c r="AB584" s="25"/>
      <c r="AC584" s="25"/>
      <c r="AD584" s="25"/>
      <c r="AE584" s="110"/>
      <c r="AF584" s="110"/>
      <c r="AG584" s="110"/>
      <c r="AH584" s="110"/>
      <c r="AI584" s="110"/>
      <c r="AJ584" s="23"/>
      <c r="AK584" s="23"/>
      <c r="AL584" s="23"/>
      <c r="AM584" s="23"/>
      <c r="AN584" s="23"/>
      <c r="AO584" s="24"/>
      <c r="AP584" s="24"/>
      <c r="AQ584" s="24"/>
      <c r="AR584" s="24"/>
      <c r="AS584" s="24"/>
      <c r="AT584" s="25"/>
      <c r="AU584" s="25"/>
      <c r="AV584" s="25"/>
      <c r="AW584" s="25"/>
      <c r="AX584" s="25"/>
      <c r="AY584" s="25"/>
      <c r="AZ584" s="25"/>
      <c r="BA584" s="25"/>
      <c r="BB584" s="25"/>
      <c r="BC584" s="25"/>
      <c r="BD584" s="25"/>
      <c r="BE584" s="25"/>
      <c r="BF584" s="25"/>
      <c r="BG584" s="25" t="s">
        <v>2000</v>
      </c>
      <c r="BH584" s="25" t="s">
        <v>2000</v>
      </c>
      <c r="BI584" s="75" t="s">
        <v>2000</v>
      </c>
      <c r="BJ584" s="75" t="s">
        <v>2000</v>
      </c>
      <c r="BK584" s="75" t="s">
        <v>2000</v>
      </c>
    </row>
    <row r="585" spans="1:70" ht="15" customHeight="1" x14ac:dyDescent="0.25">
      <c r="A585" s="25">
        <v>715</v>
      </c>
      <c r="B585" s="220"/>
      <c r="C585" s="190"/>
      <c r="D585" s="201">
        <v>0</v>
      </c>
      <c r="E585" s="57" t="s">
        <v>3145</v>
      </c>
      <c r="F585" s="57" t="s">
        <v>151</v>
      </c>
      <c r="G585" s="25" t="s">
        <v>3146</v>
      </c>
      <c r="H585" s="104">
        <v>0</v>
      </c>
      <c r="I585" s="25" t="s">
        <v>3270</v>
      </c>
      <c r="J585" s="25" t="s">
        <v>3147</v>
      </c>
      <c r="K585" s="25"/>
      <c r="L585" s="25"/>
      <c r="M585" s="25">
        <v>8</v>
      </c>
      <c r="N585" s="25" t="s">
        <v>2981</v>
      </c>
      <c r="O585" s="25" t="s">
        <v>3269</v>
      </c>
      <c r="P585" s="25"/>
      <c r="Q585" s="25"/>
      <c r="R585" s="25"/>
      <c r="S585" s="25"/>
      <c r="T585" s="25"/>
      <c r="U585" s="25"/>
      <c r="V585" s="25"/>
      <c r="W585" s="25"/>
      <c r="X585" s="25"/>
      <c r="Y585" s="25"/>
      <c r="Z585" s="25"/>
      <c r="AA585" s="25"/>
      <c r="AB585" s="25"/>
      <c r="AC585" s="25"/>
      <c r="AD585" s="25"/>
      <c r="AE585" s="110"/>
      <c r="AF585" s="110"/>
      <c r="AG585" s="110"/>
      <c r="AH585" s="110"/>
      <c r="AI585" s="110"/>
      <c r="AJ585" s="23"/>
      <c r="AK585" s="23"/>
      <c r="AL585" s="23"/>
      <c r="AM585" s="23"/>
      <c r="AN585" s="23"/>
      <c r="AO585" s="24"/>
      <c r="AP585" s="24"/>
      <c r="AQ585" s="24"/>
      <c r="AR585" s="24"/>
      <c r="AS585" s="24"/>
      <c r="AT585" s="25"/>
      <c r="AU585" s="25"/>
      <c r="AV585" s="25"/>
      <c r="AW585" s="25"/>
      <c r="AX585" s="25"/>
      <c r="AY585" s="25"/>
      <c r="AZ585" s="25"/>
      <c r="BA585" s="25"/>
      <c r="BB585" s="25"/>
      <c r="BC585" s="25"/>
      <c r="BD585" s="25"/>
      <c r="BE585" s="25"/>
      <c r="BF585" s="25"/>
      <c r="BG585" s="25" t="s">
        <v>2000</v>
      </c>
      <c r="BH585" s="25" t="s">
        <v>2000</v>
      </c>
      <c r="BI585" s="75" t="s">
        <v>2000</v>
      </c>
      <c r="BJ585" s="75" t="s">
        <v>2000</v>
      </c>
      <c r="BK585" s="75" t="s">
        <v>2000</v>
      </c>
    </row>
    <row r="586" spans="1:70" ht="15" customHeight="1" x14ac:dyDescent="0.25">
      <c r="A586" s="25">
        <v>434</v>
      </c>
      <c r="B586" s="21">
        <v>193</v>
      </c>
      <c r="C586" s="190"/>
      <c r="D586" s="200">
        <v>0</v>
      </c>
      <c r="E586" s="57" t="s">
        <v>796</v>
      </c>
      <c r="F586" s="57" t="s">
        <v>289</v>
      </c>
      <c r="G586" s="25"/>
      <c r="H586" s="104">
        <v>1</v>
      </c>
      <c r="I586" s="25">
        <v>1</v>
      </c>
      <c r="J586" s="25"/>
      <c r="K586" s="25">
        <v>1</v>
      </c>
      <c r="L586" s="25">
        <v>1</v>
      </c>
      <c r="M586" s="25">
        <v>26</v>
      </c>
      <c r="N586" s="25">
        <v>26</v>
      </c>
      <c r="O586" s="25" t="s">
        <v>915</v>
      </c>
      <c r="P586" s="25" t="s">
        <v>19</v>
      </c>
      <c r="Q586" s="25" t="s">
        <v>909</v>
      </c>
      <c r="R586" s="25" t="s">
        <v>910</v>
      </c>
      <c r="S586" s="25">
        <v>5</v>
      </c>
      <c r="T586" s="25" t="s">
        <v>18</v>
      </c>
      <c r="U586" s="25" t="s">
        <v>2</v>
      </c>
      <c r="V586" s="25">
        <v>8</v>
      </c>
      <c r="W586" s="25" t="s">
        <v>914</v>
      </c>
      <c r="X586" s="25">
        <v>1</v>
      </c>
      <c r="Y586" s="25"/>
      <c r="Z586" s="83"/>
      <c r="AA586" s="83">
        <v>25.72</v>
      </c>
      <c r="AB586" s="83"/>
      <c r="AC586" s="83"/>
      <c r="AD586" s="25" t="s">
        <v>917</v>
      </c>
      <c r="AE586" s="22"/>
      <c r="AF586" s="22"/>
      <c r="AG586" s="22">
        <f>(AA586*(106.875/AO586))/$AQ586</f>
        <v>29.294760213143871</v>
      </c>
      <c r="AH586" s="22"/>
      <c r="AI586" s="22"/>
      <c r="AJ586" s="35"/>
      <c r="AK586" s="35"/>
      <c r="AL586" s="35">
        <f>AG586</f>
        <v>29.294760213143871</v>
      </c>
      <c r="AM586" s="35"/>
      <c r="AN586" s="35"/>
      <c r="AO586" s="24">
        <v>93.833333333333329</v>
      </c>
      <c r="AP586" s="27"/>
      <c r="AQ586" s="27">
        <v>1</v>
      </c>
      <c r="AR586" s="28">
        <v>3</v>
      </c>
      <c r="AS586" s="28">
        <v>16000</v>
      </c>
      <c r="AT586" s="25">
        <v>12</v>
      </c>
      <c r="AU586" s="25" t="s">
        <v>918</v>
      </c>
      <c r="AV586" s="25" t="s">
        <v>919</v>
      </c>
      <c r="AW586" s="25">
        <v>2006</v>
      </c>
      <c r="AX586" s="25" t="s">
        <v>2</v>
      </c>
      <c r="AY586" s="25"/>
      <c r="AZ586" s="25"/>
      <c r="BA586" s="25"/>
      <c r="BB586" s="25"/>
      <c r="BC586" s="25">
        <v>282</v>
      </c>
      <c r="BD586" s="25" t="s">
        <v>911</v>
      </c>
      <c r="BE586" s="25" t="s">
        <v>924</v>
      </c>
      <c r="BF586" s="25">
        <v>3</v>
      </c>
      <c r="BG586" s="62">
        <v>3</v>
      </c>
      <c r="BH586" s="25" t="s">
        <v>2000</v>
      </c>
      <c r="BI586" s="74">
        <v>0</v>
      </c>
      <c r="BJ586" s="75" t="s">
        <v>4045</v>
      </c>
      <c r="BK586" s="75" t="s">
        <v>4046</v>
      </c>
    </row>
    <row r="587" spans="1:70" ht="15" customHeight="1" x14ac:dyDescent="0.25">
      <c r="A587" s="25">
        <v>432</v>
      </c>
      <c r="B587" s="26"/>
      <c r="C587" s="190"/>
      <c r="D587" s="200">
        <v>0</v>
      </c>
      <c r="E587" s="57" t="s">
        <v>796</v>
      </c>
      <c r="F587" s="57" t="s">
        <v>289</v>
      </c>
      <c r="G587" s="25"/>
      <c r="H587" s="104">
        <v>1</v>
      </c>
      <c r="I587" s="25">
        <v>1</v>
      </c>
      <c r="J587" s="25"/>
      <c r="K587" s="25">
        <v>1</v>
      </c>
      <c r="L587" s="25">
        <v>1</v>
      </c>
      <c r="M587" s="25">
        <v>8</v>
      </c>
      <c r="N587" s="25" t="s">
        <v>2981</v>
      </c>
      <c r="O587" s="25" t="s">
        <v>912</v>
      </c>
      <c r="P587" s="25" t="s">
        <v>19</v>
      </c>
      <c r="Q587" s="25" t="s">
        <v>909</v>
      </c>
      <c r="R587" s="25" t="s">
        <v>910</v>
      </c>
      <c r="S587" s="25">
        <v>5</v>
      </c>
      <c r="T587" s="25" t="s">
        <v>18</v>
      </c>
      <c r="U587" s="25" t="s">
        <v>2</v>
      </c>
      <c r="V587" s="25">
        <v>8</v>
      </c>
      <c r="W587" s="25" t="s">
        <v>914</v>
      </c>
      <c r="X587" s="25">
        <v>1</v>
      </c>
      <c r="Y587" s="25"/>
      <c r="Z587" s="83"/>
      <c r="AA587" s="83">
        <v>18.010000000000002</v>
      </c>
      <c r="AB587" s="83"/>
      <c r="AC587" s="83"/>
      <c r="AD587" s="25" t="s">
        <v>917</v>
      </c>
      <c r="AE587" s="22"/>
      <c r="AF587" s="22"/>
      <c r="AG587" s="22">
        <f>(AA587*(106.875/AO587))/$AQ587</f>
        <v>20.513166074600356</v>
      </c>
      <c r="AH587" s="22"/>
      <c r="AI587" s="22"/>
      <c r="AJ587" s="35"/>
      <c r="AK587" s="35"/>
      <c r="AL587" s="35">
        <f>AG587</f>
        <v>20.513166074600356</v>
      </c>
      <c r="AM587" s="35"/>
      <c r="AN587" s="35"/>
      <c r="AO587" s="24">
        <v>93.833333333333329</v>
      </c>
      <c r="AP587" s="27"/>
      <c r="AQ587" s="27">
        <v>1</v>
      </c>
      <c r="AR587" s="28">
        <v>3</v>
      </c>
      <c r="AS587" s="28">
        <v>16000</v>
      </c>
      <c r="AT587" s="25">
        <v>12</v>
      </c>
      <c r="AU587" s="25" t="s">
        <v>918</v>
      </c>
      <c r="AV587" s="25" t="s">
        <v>919</v>
      </c>
      <c r="AW587" s="25">
        <v>2006</v>
      </c>
      <c r="AX587" s="25" t="s">
        <v>2</v>
      </c>
      <c r="AY587" s="25"/>
      <c r="AZ587" s="25"/>
      <c r="BA587" s="25"/>
      <c r="BB587" s="25"/>
      <c r="BC587" s="25">
        <v>282</v>
      </c>
      <c r="BD587" s="25" t="s">
        <v>911</v>
      </c>
      <c r="BE587" s="25" t="s">
        <v>924</v>
      </c>
      <c r="BF587" s="25">
        <v>3</v>
      </c>
      <c r="BG587" s="62">
        <v>3</v>
      </c>
      <c r="BH587" s="25" t="s">
        <v>2000</v>
      </c>
      <c r="BI587" s="74">
        <v>0</v>
      </c>
      <c r="BJ587" s="75" t="s">
        <v>4043</v>
      </c>
      <c r="BK587" s="75" t="s">
        <v>1002</v>
      </c>
    </row>
    <row r="588" spans="1:70" ht="15" customHeight="1" x14ac:dyDescent="0.25">
      <c r="A588" s="25">
        <v>433</v>
      </c>
      <c r="B588" s="26"/>
      <c r="C588" s="190"/>
      <c r="D588" s="200">
        <v>0</v>
      </c>
      <c r="E588" s="57" t="s">
        <v>796</v>
      </c>
      <c r="F588" s="57" t="s">
        <v>289</v>
      </c>
      <c r="G588" s="25"/>
      <c r="H588" s="104">
        <v>1</v>
      </c>
      <c r="I588" s="25">
        <v>1</v>
      </c>
      <c r="J588" s="25"/>
      <c r="K588" s="25">
        <v>1</v>
      </c>
      <c r="L588" s="25">
        <v>1</v>
      </c>
      <c r="M588" s="25">
        <v>26</v>
      </c>
      <c r="N588" s="25" t="s">
        <v>2956</v>
      </c>
      <c r="O588" s="25" t="s">
        <v>913</v>
      </c>
      <c r="P588" s="25" t="s">
        <v>19</v>
      </c>
      <c r="Q588" s="25" t="s">
        <v>909</v>
      </c>
      <c r="R588" s="25" t="s">
        <v>910</v>
      </c>
      <c r="S588" s="25">
        <v>5</v>
      </c>
      <c r="T588" s="25" t="s">
        <v>18</v>
      </c>
      <c r="U588" s="25" t="s">
        <v>2</v>
      </c>
      <c r="V588" s="25">
        <v>8</v>
      </c>
      <c r="W588" s="25" t="s">
        <v>914</v>
      </c>
      <c r="X588" s="25">
        <v>1</v>
      </c>
      <c r="Y588" s="88"/>
      <c r="Z588" s="83"/>
      <c r="AA588" s="83">
        <v>-8.9600000000000009</v>
      </c>
      <c r="AB588" s="83"/>
      <c r="AC588" s="83"/>
      <c r="AD588" s="25" t="s">
        <v>917</v>
      </c>
      <c r="AE588" s="22"/>
      <c r="AF588" s="22"/>
      <c r="AG588" s="22">
        <f>(AA588*(106.875/AO588))/$AQ588</f>
        <v>-10.205328596802843</v>
      </c>
      <c r="AH588" s="22"/>
      <c r="AI588" s="22"/>
      <c r="AJ588" s="35"/>
      <c r="AK588" s="35"/>
      <c r="AL588" s="35">
        <f>AG588</f>
        <v>-10.205328596802843</v>
      </c>
      <c r="AM588" s="35"/>
      <c r="AN588" s="35"/>
      <c r="AO588" s="24">
        <v>93.833333333333329</v>
      </c>
      <c r="AP588" s="27"/>
      <c r="AQ588" s="27">
        <v>1</v>
      </c>
      <c r="AR588" s="28">
        <v>3</v>
      </c>
      <c r="AS588" s="28">
        <v>16000</v>
      </c>
      <c r="AT588" s="25">
        <v>12</v>
      </c>
      <c r="AU588" s="25" t="s">
        <v>918</v>
      </c>
      <c r="AV588" s="25" t="s">
        <v>919</v>
      </c>
      <c r="AW588" s="25">
        <v>2006</v>
      </c>
      <c r="AX588" s="25" t="s">
        <v>2</v>
      </c>
      <c r="AY588" s="25"/>
      <c r="AZ588" s="25"/>
      <c r="BA588" s="25"/>
      <c r="BB588" s="25"/>
      <c r="BC588" s="25">
        <v>282</v>
      </c>
      <c r="BD588" s="25" t="s">
        <v>911</v>
      </c>
      <c r="BE588" s="25" t="s">
        <v>924</v>
      </c>
      <c r="BF588" s="25">
        <v>3</v>
      </c>
      <c r="BG588" s="62">
        <v>3</v>
      </c>
      <c r="BH588" s="25" t="s">
        <v>2000</v>
      </c>
      <c r="BI588" s="74">
        <v>0</v>
      </c>
      <c r="BJ588" s="75" t="s">
        <v>4044</v>
      </c>
      <c r="BK588" s="75" t="s">
        <v>1002</v>
      </c>
    </row>
    <row r="589" spans="1:70" ht="15" customHeight="1" x14ac:dyDescent="0.25">
      <c r="A589" s="25">
        <v>435</v>
      </c>
      <c r="B589" s="26"/>
      <c r="C589" s="190"/>
      <c r="D589" s="200">
        <v>0</v>
      </c>
      <c r="E589" s="57" t="s">
        <v>796</v>
      </c>
      <c r="F589" s="57" t="s">
        <v>289</v>
      </c>
      <c r="G589" s="25"/>
      <c r="H589" s="104">
        <v>1</v>
      </c>
      <c r="I589" s="25">
        <v>1</v>
      </c>
      <c r="J589" s="25"/>
      <c r="K589" s="25">
        <v>1</v>
      </c>
      <c r="L589" s="25">
        <v>1</v>
      </c>
      <c r="M589" s="25">
        <v>26</v>
      </c>
      <c r="N589" s="25">
        <v>26</v>
      </c>
      <c r="O589" s="25" t="s">
        <v>916</v>
      </c>
      <c r="P589" s="25" t="s">
        <v>19</v>
      </c>
      <c r="Q589" s="25" t="s">
        <v>909</v>
      </c>
      <c r="R589" s="25" t="s">
        <v>910</v>
      </c>
      <c r="S589" s="25">
        <v>5</v>
      </c>
      <c r="T589" s="25" t="s">
        <v>18</v>
      </c>
      <c r="U589" s="25" t="s">
        <v>2</v>
      </c>
      <c r="V589" s="25">
        <v>8</v>
      </c>
      <c r="W589" s="25" t="s">
        <v>914</v>
      </c>
      <c r="X589" s="25">
        <v>1</v>
      </c>
      <c r="Y589" s="25"/>
      <c r="Z589" s="83"/>
      <c r="AA589" s="83">
        <v>15.72</v>
      </c>
      <c r="AB589" s="83"/>
      <c r="AC589" s="83"/>
      <c r="AD589" s="25" t="s">
        <v>917</v>
      </c>
      <c r="AE589" s="22"/>
      <c r="AF589" s="22"/>
      <c r="AG589" s="22">
        <f>(AA589*(106.875/AO589))/$AQ589</f>
        <v>17.904884547069273</v>
      </c>
      <c r="AH589" s="22"/>
      <c r="AI589" s="22"/>
      <c r="AJ589" s="35"/>
      <c r="AK589" s="35"/>
      <c r="AL589" s="35">
        <f>AG589</f>
        <v>17.904884547069273</v>
      </c>
      <c r="AM589" s="35"/>
      <c r="AN589" s="35"/>
      <c r="AO589" s="24">
        <v>93.833333333333329</v>
      </c>
      <c r="AP589" s="27"/>
      <c r="AQ589" s="27">
        <v>1</v>
      </c>
      <c r="AR589" s="28">
        <v>3</v>
      </c>
      <c r="AS589" s="28">
        <v>16000</v>
      </c>
      <c r="AT589" s="25">
        <v>12</v>
      </c>
      <c r="AU589" s="25" t="s">
        <v>918</v>
      </c>
      <c r="AV589" s="25" t="s">
        <v>919</v>
      </c>
      <c r="AW589" s="25">
        <v>2006</v>
      </c>
      <c r="AX589" s="25" t="s">
        <v>2</v>
      </c>
      <c r="AY589" s="25"/>
      <c r="AZ589" s="25"/>
      <c r="BA589" s="25"/>
      <c r="BB589" s="25"/>
      <c r="BC589" s="25">
        <v>282</v>
      </c>
      <c r="BD589" s="25" t="s">
        <v>911</v>
      </c>
      <c r="BE589" s="25" t="s">
        <v>924</v>
      </c>
      <c r="BF589" s="25">
        <v>3</v>
      </c>
      <c r="BG589" s="62">
        <v>3</v>
      </c>
      <c r="BH589" s="25" t="s">
        <v>2000</v>
      </c>
      <c r="BI589" s="74">
        <v>0</v>
      </c>
      <c r="BJ589" s="75" t="s">
        <v>4045</v>
      </c>
      <c r="BK589" s="75" t="s">
        <v>4046</v>
      </c>
    </row>
    <row r="590" spans="1:70" ht="15" customHeight="1" x14ac:dyDescent="0.25">
      <c r="A590" s="25">
        <v>436</v>
      </c>
      <c r="B590" s="21">
        <v>194</v>
      </c>
      <c r="C590" s="190" t="s">
        <v>170</v>
      </c>
      <c r="D590" s="201">
        <v>0</v>
      </c>
      <c r="E590" s="64" t="s">
        <v>175</v>
      </c>
      <c r="F590" s="64" t="s">
        <v>151</v>
      </c>
      <c r="G590" s="25"/>
      <c r="H590" s="104">
        <v>0</v>
      </c>
      <c r="I590" s="25" t="s">
        <v>947</v>
      </c>
      <c r="J590" s="71"/>
      <c r="K590" s="25"/>
      <c r="L590" s="25"/>
      <c r="M590" s="25"/>
      <c r="N590" s="71"/>
      <c r="O590" s="71"/>
      <c r="P590" s="71"/>
      <c r="Q590" s="25"/>
      <c r="R590" s="25"/>
      <c r="S590" s="25"/>
      <c r="T590" s="25"/>
      <c r="U590" s="25"/>
      <c r="V590" s="25"/>
      <c r="W590" s="25"/>
      <c r="X590" s="25"/>
      <c r="Y590" s="83"/>
      <c r="Z590" s="83"/>
      <c r="AA590" s="83"/>
      <c r="AB590" s="83"/>
      <c r="AC590" s="83"/>
      <c r="AD590" s="25"/>
      <c r="AE590" s="22"/>
      <c r="AF590" s="22"/>
      <c r="AG590" s="22"/>
      <c r="AH590" s="22"/>
      <c r="AI590" s="22"/>
      <c r="AJ590" s="35"/>
      <c r="AK590" s="35"/>
      <c r="AL590" s="35"/>
      <c r="AM590" s="35"/>
      <c r="AN590" s="35"/>
      <c r="AO590" s="24"/>
      <c r="AP590" s="24"/>
      <c r="AQ590" s="24">
        <v>1</v>
      </c>
      <c r="AR590" s="24"/>
      <c r="AS590" s="24" t="s">
        <v>751</v>
      </c>
      <c r="AT590" s="25"/>
      <c r="AU590" s="25"/>
      <c r="AV590" s="25"/>
      <c r="AW590" s="25"/>
      <c r="AX590" s="25"/>
      <c r="AY590" s="25"/>
      <c r="AZ590" s="25"/>
      <c r="BA590" s="25"/>
      <c r="BB590" s="25"/>
      <c r="BC590" s="25"/>
      <c r="BD590" s="25"/>
      <c r="BE590" s="25"/>
      <c r="BF590" s="25"/>
      <c r="BG590" s="25" t="s">
        <v>2000</v>
      </c>
      <c r="BH590" s="25" t="s">
        <v>2000</v>
      </c>
      <c r="BI590" s="75" t="s">
        <v>2000</v>
      </c>
      <c r="BJ590" s="75" t="s">
        <v>2000</v>
      </c>
      <c r="BK590" s="75" t="s">
        <v>2000</v>
      </c>
      <c r="BM590" s="52"/>
      <c r="BN590" s="52"/>
      <c r="BO590" s="52"/>
      <c r="BP590" s="52"/>
      <c r="BQ590" s="52"/>
      <c r="BR590" s="52"/>
    </row>
    <row r="591" spans="1:70" ht="15" customHeight="1" x14ac:dyDescent="0.25">
      <c r="A591" s="25">
        <v>437</v>
      </c>
      <c r="B591" s="21">
        <v>195</v>
      </c>
      <c r="C591" s="190" t="s">
        <v>367</v>
      </c>
      <c r="D591" s="201">
        <v>2</v>
      </c>
      <c r="E591" s="57" t="s">
        <v>377</v>
      </c>
      <c r="F591" s="87" t="s">
        <v>289</v>
      </c>
      <c r="G591" s="25"/>
      <c r="H591" s="104">
        <v>1</v>
      </c>
      <c r="I591" s="25">
        <v>1</v>
      </c>
      <c r="J591" s="25"/>
      <c r="K591" s="25">
        <v>3</v>
      </c>
      <c r="L591" s="25">
        <v>3</v>
      </c>
      <c r="M591" s="25">
        <v>11</v>
      </c>
      <c r="N591" s="25" t="s">
        <v>2980</v>
      </c>
      <c r="O591" s="25" t="s">
        <v>621</v>
      </c>
      <c r="P591" s="25" t="s">
        <v>19</v>
      </c>
      <c r="Q591" s="25" t="s">
        <v>544</v>
      </c>
      <c r="R591" s="25"/>
      <c r="S591" s="25" t="s">
        <v>3862</v>
      </c>
      <c r="T591" s="25" t="s">
        <v>155</v>
      </c>
      <c r="U591" s="25" t="s">
        <v>2</v>
      </c>
      <c r="V591" s="25">
        <v>1</v>
      </c>
      <c r="W591" s="25" t="s">
        <v>3376</v>
      </c>
      <c r="X591" s="25">
        <v>2</v>
      </c>
      <c r="Y591" s="25"/>
      <c r="Z591" s="83">
        <v>10.8</v>
      </c>
      <c r="AA591" s="83"/>
      <c r="AB591" s="83"/>
      <c r="AC591" s="83">
        <v>64.8</v>
      </c>
      <c r="AD591" s="25" t="s">
        <v>702</v>
      </c>
      <c r="AE591" s="22"/>
      <c r="AF591" s="22">
        <f>(Z591*(106.875/AO591))/$AQ591</f>
        <v>10.921778899227252</v>
      </c>
      <c r="AG591" s="22"/>
      <c r="AH591" s="22"/>
      <c r="AI591" s="22">
        <f>(AC591*(106.875/AO591))/$AQ591</f>
        <v>65.530673395363507</v>
      </c>
      <c r="AJ591" s="35"/>
      <c r="AK591" s="35">
        <f>AF591/$AS591</f>
        <v>10.921778899227252</v>
      </c>
      <c r="AL591" s="35"/>
      <c r="AM591" s="35"/>
      <c r="AN591" s="35">
        <f>AI591/$AS591</f>
        <v>65.530673395363507</v>
      </c>
      <c r="AO591" s="24">
        <v>105.68333333333334</v>
      </c>
      <c r="AP591" s="24"/>
      <c r="AQ591" s="24">
        <v>1</v>
      </c>
      <c r="AR591" s="27">
        <v>2</v>
      </c>
      <c r="AS591" s="24">
        <v>1</v>
      </c>
      <c r="AT591" s="25">
        <v>3</v>
      </c>
      <c r="AU591" s="25" t="s">
        <v>3378</v>
      </c>
      <c r="AV591" s="25"/>
      <c r="AW591" s="25"/>
      <c r="AX591" s="25" t="s">
        <v>2</v>
      </c>
      <c r="AY591" s="25"/>
      <c r="AZ591" s="25"/>
      <c r="BA591" s="25" t="s">
        <v>3377</v>
      </c>
      <c r="BB591" s="25"/>
      <c r="BC591" s="25"/>
      <c r="BD591" s="25" t="s">
        <v>552</v>
      </c>
      <c r="BE591" s="25" t="s">
        <v>3379</v>
      </c>
      <c r="BF591" s="25">
        <v>3</v>
      </c>
      <c r="BG591" s="62">
        <v>3</v>
      </c>
      <c r="BH591" s="25" t="s">
        <v>2000</v>
      </c>
      <c r="BI591" s="75">
        <v>2</v>
      </c>
      <c r="BJ591" s="75"/>
      <c r="BK591" s="75" t="s">
        <v>4047</v>
      </c>
      <c r="BM591" s="238"/>
      <c r="BN591" s="238"/>
      <c r="BO591" s="238"/>
      <c r="BP591" s="238"/>
      <c r="BQ591" s="238"/>
      <c r="BR591" s="238"/>
    </row>
    <row r="592" spans="1:70" ht="15" customHeight="1" x14ac:dyDescent="0.25">
      <c r="A592" s="25">
        <v>692</v>
      </c>
      <c r="B592" s="237"/>
      <c r="C592" s="190"/>
      <c r="D592" s="200">
        <v>1</v>
      </c>
      <c r="E592" s="57" t="s">
        <v>3145</v>
      </c>
      <c r="F592" s="57" t="s">
        <v>151</v>
      </c>
      <c r="G592" s="25" t="s">
        <v>3146</v>
      </c>
      <c r="H592" s="104">
        <v>1</v>
      </c>
      <c r="I592" s="25">
        <v>1</v>
      </c>
      <c r="J592" s="25" t="s">
        <v>3147</v>
      </c>
      <c r="K592" s="25">
        <v>4</v>
      </c>
      <c r="L592" s="25">
        <v>1</v>
      </c>
      <c r="M592" s="25">
        <v>1</v>
      </c>
      <c r="N592" s="25" t="s">
        <v>3174</v>
      </c>
      <c r="O592" s="25" t="s">
        <v>3233</v>
      </c>
      <c r="P592" s="25" t="s">
        <v>3141</v>
      </c>
      <c r="Q592" s="25" t="s">
        <v>3149</v>
      </c>
      <c r="R592" s="25" t="s">
        <v>3164</v>
      </c>
      <c r="S592" s="25">
        <v>4</v>
      </c>
      <c r="T592" s="25" t="s">
        <v>3165</v>
      </c>
      <c r="U592" s="25" t="s">
        <v>10</v>
      </c>
      <c r="V592" s="25">
        <v>8</v>
      </c>
      <c r="W592" s="25" t="s">
        <v>3166</v>
      </c>
      <c r="X592" s="25">
        <v>1</v>
      </c>
      <c r="Y592" s="25"/>
      <c r="Z592" s="25"/>
      <c r="AA592" s="25">
        <v>22035</v>
      </c>
      <c r="AB592" s="25"/>
      <c r="AC592" s="25"/>
      <c r="AD592" s="25" t="s">
        <v>3167</v>
      </c>
      <c r="AE592" s="22"/>
      <c r="AF592" s="22"/>
      <c r="AG592" s="22">
        <f>((AA592*(124.23/$AO592))/$AQ592)*(0.830367/$AP592)</f>
        <v>10.71685107449712</v>
      </c>
      <c r="AH592" s="22"/>
      <c r="AI592" s="22"/>
      <c r="AJ592" s="35"/>
      <c r="AK592" s="35"/>
      <c r="AL592" s="35">
        <f>AG592/6.4</f>
        <v>1.6745079803901748</v>
      </c>
      <c r="AM592" s="35"/>
      <c r="AN592" s="35"/>
      <c r="AO592" s="24">
        <v>66.317032315000006</v>
      </c>
      <c r="AP592" s="24">
        <v>3198.2863347490502</v>
      </c>
      <c r="AQ592" s="24">
        <v>1</v>
      </c>
      <c r="AR592" s="24">
        <v>3</v>
      </c>
      <c r="AS592" s="24"/>
      <c r="AT592" s="25">
        <v>10</v>
      </c>
      <c r="AU592" s="25" t="s">
        <v>3230</v>
      </c>
      <c r="AV592" s="25" t="s">
        <v>3232</v>
      </c>
      <c r="AW592" s="25">
        <v>2003</v>
      </c>
      <c r="AX592" s="25" t="s">
        <v>2</v>
      </c>
      <c r="AY592" s="25" t="s">
        <v>3231</v>
      </c>
      <c r="AZ592" s="25" t="s">
        <v>751</v>
      </c>
      <c r="BA592" s="25"/>
      <c r="BB592" s="25"/>
      <c r="BC592" s="25" t="s">
        <v>3159</v>
      </c>
      <c r="BD592" s="25" t="s">
        <v>3160</v>
      </c>
      <c r="BE592" s="25" t="s">
        <v>3162</v>
      </c>
      <c r="BF592" s="25">
        <v>3</v>
      </c>
      <c r="BG592" s="62">
        <v>3</v>
      </c>
      <c r="BH592" s="25" t="s">
        <v>2000</v>
      </c>
      <c r="BI592" s="74">
        <v>2</v>
      </c>
      <c r="BJ592" s="75" t="s">
        <v>2000</v>
      </c>
      <c r="BK592" s="75" t="s">
        <v>4088</v>
      </c>
    </row>
    <row r="593" spans="1:70" ht="15" customHeight="1" x14ac:dyDescent="0.25">
      <c r="A593" s="25">
        <v>438</v>
      </c>
      <c r="B593" s="21">
        <v>196</v>
      </c>
      <c r="C593" s="190" t="s">
        <v>351</v>
      </c>
      <c r="D593" s="201">
        <v>0</v>
      </c>
      <c r="E593" s="57" t="s">
        <v>365</v>
      </c>
      <c r="F593" s="57" t="s">
        <v>289</v>
      </c>
      <c r="G593" s="25"/>
      <c r="H593" s="104">
        <v>0</v>
      </c>
      <c r="I593" s="25" t="s">
        <v>640</v>
      </c>
      <c r="J593" s="25"/>
      <c r="K593" s="25">
        <v>4</v>
      </c>
      <c r="L593" s="25">
        <v>1</v>
      </c>
      <c r="M593" s="25"/>
      <c r="N593" s="25"/>
      <c r="O593" s="25"/>
      <c r="P593" s="25"/>
      <c r="Q593" s="25"/>
      <c r="R593" s="25"/>
      <c r="S593" s="25"/>
      <c r="T593" s="25"/>
      <c r="U593" s="25"/>
      <c r="V593" s="25"/>
      <c r="W593" s="25"/>
      <c r="X593" s="25"/>
      <c r="Y593" s="25"/>
      <c r="Z593" s="83"/>
      <c r="AA593" s="83"/>
      <c r="AB593" s="83"/>
      <c r="AC593" s="83"/>
      <c r="AD593" s="25"/>
      <c r="AE593" s="22"/>
      <c r="AF593" s="22"/>
      <c r="AG593" s="22"/>
      <c r="AH593" s="22"/>
      <c r="AI593" s="22"/>
      <c r="AJ593" s="35"/>
      <c r="AK593" s="35"/>
      <c r="AL593" s="35"/>
      <c r="AM593" s="35"/>
      <c r="AN593" s="35"/>
      <c r="AO593" s="24"/>
      <c r="AP593" s="24"/>
      <c r="AQ593" s="24">
        <v>1</v>
      </c>
      <c r="AR593" s="24"/>
      <c r="AS593" s="24" t="s">
        <v>751</v>
      </c>
      <c r="AT593" s="25"/>
      <c r="AU593" s="25"/>
      <c r="AV593" s="25"/>
      <c r="AW593" s="25"/>
      <c r="AX593" s="25"/>
      <c r="AY593" s="25"/>
      <c r="AZ593" s="25"/>
      <c r="BA593" s="25"/>
      <c r="BB593" s="25"/>
      <c r="BC593" s="25"/>
      <c r="BD593" s="25"/>
      <c r="BE593" s="25"/>
      <c r="BF593" s="25"/>
      <c r="BG593" s="25" t="s">
        <v>2000</v>
      </c>
      <c r="BH593" s="25" t="s">
        <v>2000</v>
      </c>
      <c r="BI593" s="75" t="s">
        <v>2000</v>
      </c>
      <c r="BJ593" s="75" t="s">
        <v>2000</v>
      </c>
      <c r="BK593" s="75" t="s">
        <v>2000</v>
      </c>
      <c r="BM593" s="221"/>
      <c r="BN593" s="221"/>
      <c r="BO593" s="221"/>
      <c r="BP593" s="221"/>
      <c r="BQ593" s="221"/>
      <c r="BR593" s="221"/>
    </row>
    <row r="594" spans="1:70" ht="15" customHeight="1" x14ac:dyDescent="0.25">
      <c r="A594" s="25">
        <v>439</v>
      </c>
      <c r="B594" s="21">
        <v>197</v>
      </c>
      <c r="C594" s="190" t="s">
        <v>367</v>
      </c>
      <c r="D594" s="201">
        <v>0</v>
      </c>
      <c r="E594" s="87" t="s">
        <v>374</v>
      </c>
      <c r="F594" s="87" t="s">
        <v>289</v>
      </c>
      <c r="G594" s="25"/>
      <c r="H594" s="104">
        <v>0</v>
      </c>
      <c r="I594" s="25" t="s">
        <v>618</v>
      </c>
      <c r="J594" s="25"/>
      <c r="K594" s="25">
        <v>3</v>
      </c>
      <c r="L594" s="25">
        <v>3</v>
      </c>
      <c r="M594" s="25"/>
      <c r="N594" s="25"/>
      <c r="O594" s="25"/>
      <c r="P594" s="25"/>
      <c r="Q594" s="25"/>
      <c r="R594" s="25"/>
      <c r="S594" s="25"/>
      <c r="T594" s="25"/>
      <c r="U594" s="25"/>
      <c r="V594" s="25"/>
      <c r="W594" s="25"/>
      <c r="X594" s="25"/>
      <c r="Y594" s="44"/>
      <c r="Z594" s="83"/>
      <c r="AA594" s="83"/>
      <c r="AB594" s="83"/>
      <c r="AC594" s="83"/>
      <c r="AD594" s="25"/>
      <c r="AE594" s="22"/>
      <c r="AF594" s="22"/>
      <c r="AG594" s="22"/>
      <c r="AH594" s="22"/>
      <c r="AI594" s="22"/>
      <c r="AJ594" s="35"/>
      <c r="AK594" s="35"/>
      <c r="AL594" s="35"/>
      <c r="AM594" s="35"/>
      <c r="AN594" s="35"/>
      <c r="AO594" s="24"/>
      <c r="AP594" s="24"/>
      <c r="AQ594" s="24">
        <v>1</v>
      </c>
      <c r="AR594" s="24"/>
      <c r="AS594" s="24" t="s">
        <v>751</v>
      </c>
      <c r="AT594" s="25"/>
      <c r="AU594" s="25"/>
      <c r="AV594" s="25"/>
      <c r="AW594" s="25"/>
      <c r="AX594" s="25"/>
      <c r="AY594" s="25"/>
      <c r="AZ594" s="25"/>
      <c r="BA594" s="25"/>
      <c r="BB594" s="25"/>
      <c r="BC594" s="25"/>
      <c r="BD594" s="25"/>
      <c r="BE594" s="25"/>
      <c r="BF594" s="25"/>
      <c r="BG594" s="25" t="s">
        <v>2000</v>
      </c>
      <c r="BH594" s="25" t="s">
        <v>2000</v>
      </c>
      <c r="BI594" s="75" t="s">
        <v>2000</v>
      </c>
      <c r="BJ594" s="75" t="s">
        <v>2000</v>
      </c>
      <c r="BK594" s="75" t="s">
        <v>2000</v>
      </c>
      <c r="BM594" s="238"/>
      <c r="BN594" s="238"/>
      <c r="BO594" s="238"/>
      <c r="BP594" s="238"/>
      <c r="BQ594" s="238"/>
      <c r="BR594" s="238"/>
    </row>
    <row r="595" spans="1:70" ht="15" customHeight="1" x14ac:dyDescent="0.25">
      <c r="A595" s="25">
        <v>440</v>
      </c>
      <c r="B595" s="21">
        <v>198</v>
      </c>
      <c r="C595" s="190" t="s">
        <v>367</v>
      </c>
      <c r="D595" s="201">
        <v>0</v>
      </c>
      <c r="E595" s="57" t="s">
        <v>368</v>
      </c>
      <c r="F595" s="57" t="s">
        <v>289</v>
      </c>
      <c r="G595" s="25"/>
      <c r="H595" s="104">
        <v>0</v>
      </c>
      <c r="I595" s="25" t="s">
        <v>640</v>
      </c>
      <c r="J595" s="25"/>
      <c r="K595" s="25">
        <v>4</v>
      </c>
      <c r="L595" s="25">
        <v>2</v>
      </c>
      <c r="M595" s="25"/>
      <c r="N595" s="25"/>
      <c r="O595" s="25"/>
      <c r="P595" s="25"/>
      <c r="Q595" s="25"/>
      <c r="R595" s="25"/>
      <c r="S595" s="25"/>
      <c r="T595" s="25"/>
      <c r="U595" s="25"/>
      <c r="V595" s="25"/>
      <c r="W595" s="25"/>
      <c r="X595" s="25"/>
      <c r="Y595" s="25"/>
      <c r="Z595" s="83"/>
      <c r="AA595" s="83"/>
      <c r="AB595" s="83"/>
      <c r="AC595" s="83"/>
      <c r="AD595" s="25"/>
      <c r="AE595" s="22"/>
      <c r="AF595" s="22"/>
      <c r="AG595" s="22"/>
      <c r="AH595" s="22"/>
      <c r="AI595" s="22"/>
      <c r="AJ595" s="35"/>
      <c r="AK595" s="35"/>
      <c r="AL595" s="35"/>
      <c r="AM595" s="35"/>
      <c r="AN595" s="35"/>
      <c r="AO595" s="24"/>
      <c r="AP595" s="24"/>
      <c r="AQ595" s="24">
        <v>1</v>
      </c>
      <c r="AR595" s="24"/>
      <c r="AS595" s="24" t="s">
        <v>751</v>
      </c>
      <c r="AT595" s="25"/>
      <c r="AU595" s="25"/>
      <c r="AV595" s="25"/>
      <c r="AW595" s="25"/>
      <c r="AX595" s="25"/>
      <c r="AY595" s="25"/>
      <c r="AZ595" s="25"/>
      <c r="BA595" s="25"/>
      <c r="BB595" s="25"/>
      <c r="BC595" s="25"/>
      <c r="BD595" s="25"/>
      <c r="BE595" s="25"/>
      <c r="BF595" s="25"/>
      <c r="BG595" s="25" t="s">
        <v>2000</v>
      </c>
      <c r="BH595" s="25" t="s">
        <v>2000</v>
      </c>
      <c r="BI595" s="75" t="s">
        <v>2000</v>
      </c>
      <c r="BJ595" s="75" t="s">
        <v>2000</v>
      </c>
      <c r="BK595" s="75" t="s">
        <v>2000</v>
      </c>
      <c r="BM595" s="221"/>
      <c r="BN595" s="221"/>
      <c r="BO595" s="221"/>
      <c r="BP595" s="221"/>
      <c r="BQ595" s="221"/>
      <c r="BR595" s="221"/>
    </row>
    <row r="596" spans="1:70" ht="15" customHeight="1" x14ac:dyDescent="0.25">
      <c r="A596" s="25">
        <v>441</v>
      </c>
      <c r="B596" s="21">
        <v>199</v>
      </c>
      <c r="C596" s="190" t="s">
        <v>428</v>
      </c>
      <c r="D596" s="200">
        <v>0</v>
      </c>
      <c r="E596" s="57" t="s">
        <v>445</v>
      </c>
      <c r="F596" s="57" t="s">
        <v>5</v>
      </c>
      <c r="G596" s="25" t="s">
        <v>446</v>
      </c>
      <c r="H596" s="104">
        <v>1</v>
      </c>
      <c r="I596" s="25">
        <v>1</v>
      </c>
      <c r="J596" s="25"/>
      <c r="K596" s="25">
        <v>4</v>
      </c>
      <c r="L596" s="25">
        <v>2</v>
      </c>
      <c r="M596" s="25">
        <v>24</v>
      </c>
      <c r="N596" s="25">
        <v>24</v>
      </c>
      <c r="O596" s="25" t="s">
        <v>1673</v>
      </c>
      <c r="P596" s="25" t="s">
        <v>19</v>
      </c>
      <c r="Q596" s="25" t="s">
        <v>1674</v>
      </c>
      <c r="R596" s="25" t="s">
        <v>1675</v>
      </c>
      <c r="S596" s="25">
        <v>3</v>
      </c>
      <c r="T596" s="25" t="s">
        <v>1676</v>
      </c>
      <c r="U596" s="25" t="s">
        <v>1677</v>
      </c>
      <c r="V596" s="25">
        <v>8</v>
      </c>
      <c r="W596" s="25" t="s">
        <v>3869</v>
      </c>
      <c r="X596" s="25">
        <v>1</v>
      </c>
      <c r="Y596" s="62"/>
      <c r="Z596" s="25"/>
      <c r="AA596" s="62">
        <v>3.26</v>
      </c>
      <c r="AB596" s="25"/>
      <c r="AC596" s="25"/>
      <c r="AD596" s="25" t="s">
        <v>1683</v>
      </c>
      <c r="AE596" s="22"/>
      <c r="AF596" s="22"/>
      <c r="AG596" s="22">
        <f t="shared" ref="AG596:AG603" si="40">(AA596*(106.875/AO596))/$AQ596</f>
        <v>3.347169962372909</v>
      </c>
      <c r="AH596" s="22"/>
      <c r="AI596" s="22"/>
      <c r="AJ596" s="23"/>
      <c r="AK596" s="23"/>
      <c r="AL596" s="23"/>
      <c r="AM596" s="23"/>
      <c r="AN596" s="23"/>
      <c r="AO596" s="24">
        <v>104.09166666666665</v>
      </c>
      <c r="AP596" s="24"/>
      <c r="AQ596" s="24">
        <v>1</v>
      </c>
      <c r="AR596" s="24">
        <v>4</v>
      </c>
      <c r="AS596" s="24"/>
      <c r="AT596" s="25">
        <v>10</v>
      </c>
      <c r="AU596" s="25" t="s">
        <v>1679</v>
      </c>
      <c r="AV596" s="25" t="s">
        <v>1680</v>
      </c>
      <c r="AW596" s="25">
        <v>2012</v>
      </c>
      <c r="AX596" s="25" t="s">
        <v>3</v>
      </c>
      <c r="AY596" s="25"/>
      <c r="AZ596" s="25" t="s">
        <v>3</v>
      </c>
      <c r="BA596" s="25" t="s">
        <v>637</v>
      </c>
      <c r="BB596" s="25" t="s">
        <v>1678</v>
      </c>
      <c r="BC596" s="25" t="s">
        <v>1681</v>
      </c>
      <c r="BD596" s="25" t="s">
        <v>675</v>
      </c>
      <c r="BE596" s="25" t="s">
        <v>1682</v>
      </c>
      <c r="BF596" s="25">
        <v>2</v>
      </c>
      <c r="BG596" s="62">
        <v>3</v>
      </c>
      <c r="BH596" s="25" t="s">
        <v>2000</v>
      </c>
      <c r="BI596" s="74">
        <v>0</v>
      </c>
      <c r="BJ596" s="75" t="s">
        <v>2000</v>
      </c>
      <c r="BK596" s="75" t="s">
        <v>3936</v>
      </c>
    </row>
    <row r="597" spans="1:70" ht="15" customHeight="1" x14ac:dyDescent="0.25">
      <c r="A597" s="25">
        <v>442</v>
      </c>
      <c r="B597" s="21">
        <v>200</v>
      </c>
      <c r="C597" s="190" t="s">
        <v>195</v>
      </c>
      <c r="D597" s="200">
        <v>0</v>
      </c>
      <c r="E597" s="57" t="s">
        <v>425</v>
      </c>
      <c r="F597" s="64" t="s">
        <v>151</v>
      </c>
      <c r="G597" s="25"/>
      <c r="H597" s="104">
        <v>1</v>
      </c>
      <c r="I597" s="25">
        <v>1</v>
      </c>
      <c r="J597" s="71"/>
      <c r="K597" s="25">
        <v>3</v>
      </c>
      <c r="L597" s="25">
        <v>3</v>
      </c>
      <c r="M597" s="25">
        <v>26</v>
      </c>
      <c r="N597" s="25">
        <v>26</v>
      </c>
      <c r="O597" s="31" t="s">
        <v>257</v>
      </c>
      <c r="P597" s="71" t="s">
        <v>20</v>
      </c>
      <c r="Q597" s="32" t="s">
        <v>258</v>
      </c>
      <c r="R597" s="25" t="s">
        <v>4118</v>
      </c>
      <c r="S597" s="25">
        <v>5</v>
      </c>
      <c r="T597" s="25" t="s">
        <v>1538</v>
      </c>
      <c r="U597" s="25" t="s">
        <v>2</v>
      </c>
      <c r="V597" s="25">
        <v>7</v>
      </c>
      <c r="W597" s="33" t="s">
        <v>261</v>
      </c>
      <c r="X597" s="25">
        <v>1</v>
      </c>
      <c r="Y597" s="83"/>
      <c r="Z597" s="83"/>
      <c r="AA597" s="62">
        <v>50.78</v>
      </c>
      <c r="AB597" s="83"/>
      <c r="AC597" s="83"/>
      <c r="AD597" s="32" t="s">
        <v>239</v>
      </c>
      <c r="AE597" s="22"/>
      <c r="AF597" s="22"/>
      <c r="AG597" s="22">
        <f t="shared" si="40"/>
        <v>33.354765816950966</v>
      </c>
      <c r="AH597" s="22"/>
      <c r="AI597" s="22"/>
      <c r="AJ597" s="35"/>
      <c r="AK597" s="35"/>
      <c r="AL597" s="35">
        <f>AG597</f>
        <v>33.354765816950966</v>
      </c>
      <c r="AM597" s="35"/>
      <c r="AN597" s="35"/>
      <c r="AO597" s="24">
        <v>83.191666666666677</v>
      </c>
      <c r="AP597" s="24"/>
      <c r="AQ597" s="24">
        <v>1.95583</v>
      </c>
      <c r="AR597" s="28">
        <v>3</v>
      </c>
      <c r="AS597" s="24" t="s">
        <v>751</v>
      </c>
      <c r="AT597" s="34">
        <v>10</v>
      </c>
      <c r="AU597" s="36" t="s">
        <v>1539</v>
      </c>
      <c r="AV597" s="25" t="s">
        <v>767</v>
      </c>
      <c r="AW597" s="25" t="s">
        <v>1541</v>
      </c>
      <c r="AX597" s="25" t="s">
        <v>773</v>
      </c>
      <c r="AY597" s="36" t="s">
        <v>1540</v>
      </c>
      <c r="AZ597" s="25" t="s">
        <v>751</v>
      </c>
      <c r="BA597" s="32" t="s">
        <v>751</v>
      </c>
      <c r="BB597" s="25" t="s">
        <v>751</v>
      </c>
      <c r="BC597" s="25">
        <v>118</v>
      </c>
      <c r="BD597" s="32" t="s">
        <v>260</v>
      </c>
      <c r="BE597" s="37" t="s">
        <v>1997</v>
      </c>
      <c r="BF597" s="38">
        <v>1</v>
      </c>
      <c r="BG597" s="25" t="s">
        <v>2000</v>
      </c>
      <c r="BH597" s="25" t="s">
        <v>2000</v>
      </c>
      <c r="BI597" s="74">
        <v>0</v>
      </c>
      <c r="BJ597" s="75" t="s">
        <v>3969</v>
      </c>
      <c r="BK597" s="75" t="s">
        <v>2000</v>
      </c>
    </row>
    <row r="598" spans="1:70" ht="15" customHeight="1" x14ac:dyDescent="0.25">
      <c r="A598" s="25">
        <v>443</v>
      </c>
      <c r="B598" s="21">
        <v>201</v>
      </c>
      <c r="C598" s="190" t="s">
        <v>387</v>
      </c>
      <c r="D598" s="200">
        <v>0</v>
      </c>
      <c r="E598" s="57" t="s">
        <v>425</v>
      </c>
      <c r="F598" s="57" t="s">
        <v>5</v>
      </c>
      <c r="G598" s="25" t="s">
        <v>412</v>
      </c>
      <c r="H598" s="104">
        <v>1</v>
      </c>
      <c r="I598" s="25">
        <v>1</v>
      </c>
      <c r="J598" s="25" t="s">
        <v>1257</v>
      </c>
      <c r="K598" s="25">
        <v>3</v>
      </c>
      <c r="L598" s="25">
        <v>2</v>
      </c>
      <c r="M598" s="25">
        <v>24</v>
      </c>
      <c r="N598" s="25">
        <v>24</v>
      </c>
      <c r="O598" s="25" t="s">
        <v>1745</v>
      </c>
      <c r="P598" s="25" t="s">
        <v>19</v>
      </c>
      <c r="Q598" s="25" t="s">
        <v>1258</v>
      </c>
      <c r="R598" s="25" t="s">
        <v>1259</v>
      </c>
      <c r="S598" s="25">
        <v>7</v>
      </c>
      <c r="T598" s="25" t="s">
        <v>1260</v>
      </c>
      <c r="U598" s="25" t="s">
        <v>10</v>
      </c>
      <c r="V598" s="25">
        <v>8</v>
      </c>
      <c r="W598" s="25" t="s">
        <v>3</v>
      </c>
      <c r="X598" s="25">
        <v>1</v>
      </c>
      <c r="Y598" s="25"/>
      <c r="Z598" s="25"/>
      <c r="AA598" s="25">
        <v>9930000</v>
      </c>
      <c r="AB598" s="25"/>
      <c r="AC598" s="25"/>
      <c r="AD598" s="25" t="s">
        <v>1272</v>
      </c>
      <c r="AE598" s="22"/>
      <c r="AF598" s="22"/>
      <c r="AG598" s="22">
        <f t="shared" si="40"/>
        <v>6645659.4689805182</v>
      </c>
      <c r="AH598" s="22"/>
      <c r="AI598" s="22"/>
      <c r="AJ598" s="35"/>
      <c r="AK598" s="35"/>
      <c r="AL598" s="35">
        <f>AG598/$AS598</f>
        <v>51.476835545937398</v>
      </c>
      <c r="AM598" s="35"/>
      <c r="AN598" s="35"/>
      <c r="AO598" s="24">
        <v>81.649999999999991</v>
      </c>
      <c r="AP598" s="24"/>
      <c r="AQ598" s="24">
        <v>1.95583</v>
      </c>
      <c r="AR598" s="27">
        <v>2</v>
      </c>
      <c r="AS598" s="24">
        <v>129100</v>
      </c>
      <c r="AT598" s="25">
        <v>10</v>
      </c>
      <c r="AU598" s="25" t="s">
        <v>1263</v>
      </c>
      <c r="AV598" s="25" t="s">
        <v>1274</v>
      </c>
      <c r="AW598" s="25">
        <v>1996</v>
      </c>
      <c r="AX598" s="25" t="s">
        <v>2</v>
      </c>
      <c r="AY598" s="25" t="s">
        <v>1273</v>
      </c>
      <c r="AZ598" s="25" t="s">
        <v>2</v>
      </c>
      <c r="BA598" s="25"/>
      <c r="BB598" s="25"/>
      <c r="BC598" s="25" t="s">
        <v>1275</v>
      </c>
      <c r="BD598" s="25" t="s">
        <v>1276</v>
      </c>
      <c r="BE598" s="25" t="s">
        <v>1267</v>
      </c>
      <c r="BF598" s="25">
        <v>3</v>
      </c>
      <c r="BG598" s="25" t="s">
        <v>2000</v>
      </c>
      <c r="BH598" s="25" t="s">
        <v>2000</v>
      </c>
      <c r="BI598" s="74">
        <v>0</v>
      </c>
      <c r="BJ598" s="75" t="s">
        <v>3911</v>
      </c>
      <c r="BK598" s="75" t="s">
        <v>4048</v>
      </c>
    </row>
    <row r="599" spans="1:70" ht="15" customHeight="1" x14ac:dyDescent="0.25">
      <c r="A599" s="25">
        <v>444</v>
      </c>
      <c r="B599" s="26"/>
      <c r="C599" s="190" t="s">
        <v>387</v>
      </c>
      <c r="D599" s="200">
        <v>0</v>
      </c>
      <c r="E599" s="57" t="s">
        <v>425</v>
      </c>
      <c r="F599" s="57" t="s">
        <v>5</v>
      </c>
      <c r="G599" s="25" t="s">
        <v>412</v>
      </c>
      <c r="H599" s="104">
        <v>1</v>
      </c>
      <c r="I599" s="25">
        <v>1</v>
      </c>
      <c r="J599" s="25" t="s">
        <v>1257</v>
      </c>
      <c r="K599" s="25">
        <v>3</v>
      </c>
      <c r="L599" s="25">
        <v>2</v>
      </c>
      <c r="M599" s="25">
        <v>24</v>
      </c>
      <c r="N599" s="25">
        <v>24</v>
      </c>
      <c r="O599" s="25" t="s">
        <v>1745</v>
      </c>
      <c r="P599" s="25" t="s">
        <v>19</v>
      </c>
      <c r="Q599" s="25" t="s">
        <v>1258</v>
      </c>
      <c r="R599" s="25" t="s">
        <v>1259</v>
      </c>
      <c r="S599" s="25">
        <v>7</v>
      </c>
      <c r="T599" s="25" t="s">
        <v>1260</v>
      </c>
      <c r="U599" s="25" t="s">
        <v>10</v>
      </c>
      <c r="V599" s="25">
        <v>8</v>
      </c>
      <c r="W599" s="25" t="s">
        <v>3</v>
      </c>
      <c r="X599" s="25">
        <v>1</v>
      </c>
      <c r="Y599" s="62"/>
      <c r="Z599" s="25"/>
      <c r="AA599" s="62">
        <v>3.01</v>
      </c>
      <c r="AB599" s="25"/>
      <c r="AC599" s="25"/>
      <c r="AD599" s="25" t="s">
        <v>1268</v>
      </c>
      <c r="AE599" s="22"/>
      <c r="AF599" s="22"/>
      <c r="AG599" s="22">
        <f t="shared" si="40"/>
        <v>2.0144446124502879</v>
      </c>
      <c r="AH599" s="22"/>
      <c r="AI599" s="22"/>
      <c r="AJ599" s="23"/>
      <c r="AK599" s="23"/>
      <c r="AL599" s="23"/>
      <c r="AM599" s="23"/>
      <c r="AN599" s="23"/>
      <c r="AO599" s="24">
        <v>81.649999999999991</v>
      </c>
      <c r="AP599" s="24"/>
      <c r="AQ599" s="24">
        <v>1.95583</v>
      </c>
      <c r="AR599" s="24">
        <v>4</v>
      </c>
      <c r="AS599" s="24">
        <v>129100</v>
      </c>
      <c r="AT599" s="25">
        <v>10</v>
      </c>
      <c r="AU599" s="25" t="s">
        <v>1438</v>
      </c>
      <c r="AV599" s="25" t="s">
        <v>1270</v>
      </c>
      <c r="AW599" s="25">
        <v>1996</v>
      </c>
      <c r="AX599" s="25" t="s">
        <v>2</v>
      </c>
      <c r="AY599" s="25" t="s">
        <v>1439</v>
      </c>
      <c r="AZ599" s="25" t="s">
        <v>2</v>
      </c>
      <c r="BA599" s="25"/>
      <c r="BB599" s="25" t="s">
        <v>1269</v>
      </c>
      <c r="BC599" s="25" t="s">
        <v>1271</v>
      </c>
      <c r="BD599" s="25"/>
      <c r="BE599" s="25" t="s">
        <v>1267</v>
      </c>
      <c r="BF599" s="25">
        <v>3</v>
      </c>
      <c r="BG599" s="25" t="s">
        <v>2000</v>
      </c>
      <c r="BH599" s="25" t="s">
        <v>2000</v>
      </c>
      <c r="BI599" s="74">
        <v>0</v>
      </c>
      <c r="BJ599" s="75" t="s">
        <v>3911</v>
      </c>
      <c r="BK599" s="75" t="s">
        <v>4048</v>
      </c>
    </row>
    <row r="600" spans="1:70" ht="15" customHeight="1" x14ac:dyDescent="0.25">
      <c r="A600" s="25">
        <v>445</v>
      </c>
      <c r="B600" s="26"/>
      <c r="C600" s="190" t="s">
        <v>387</v>
      </c>
      <c r="D600" s="200">
        <v>0</v>
      </c>
      <c r="E600" s="57" t="s">
        <v>425</v>
      </c>
      <c r="F600" s="57" t="s">
        <v>5</v>
      </c>
      <c r="G600" s="25" t="s">
        <v>412</v>
      </c>
      <c r="H600" s="104">
        <v>1</v>
      </c>
      <c r="I600" s="25">
        <v>1</v>
      </c>
      <c r="J600" s="25" t="s">
        <v>1257</v>
      </c>
      <c r="K600" s="25">
        <v>3</v>
      </c>
      <c r="L600" s="25">
        <v>2</v>
      </c>
      <c r="M600" s="25">
        <v>24</v>
      </c>
      <c r="N600" s="25">
        <v>24</v>
      </c>
      <c r="O600" s="25" t="s">
        <v>1745</v>
      </c>
      <c r="P600" s="25" t="s">
        <v>19</v>
      </c>
      <c r="Q600" s="25" t="s">
        <v>1258</v>
      </c>
      <c r="R600" s="25" t="s">
        <v>1259</v>
      </c>
      <c r="S600" s="25">
        <v>7</v>
      </c>
      <c r="T600" s="25" t="s">
        <v>1260</v>
      </c>
      <c r="U600" s="25" t="s">
        <v>10</v>
      </c>
      <c r="V600" s="25">
        <v>8</v>
      </c>
      <c r="W600" s="25" t="s">
        <v>3</v>
      </c>
      <c r="X600" s="25">
        <v>1</v>
      </c>
      <c r="Y600" s="62"/>
      <c r="Z600" s="25"/>
      <c r="AA600" s="62">
        <v>4.2300000000000004</v>
      </c>
      <c r="AB600" s="25"/>
      <c r="AC600" s="25"/>
      <c r="AD600" s="25" t="s">
        <v>1261</v>
      </c>
      <c r="AE600" s="22"/>
      <c r="AF600" s="22"/>
      <c r="AG600" s="22">
        <f t="shared" si="40"/>
        <v>2.8309304686593757</v>
      </c>
      <c r="AH600" s="22"/>
      <c r="AI600" s="22"/>
      <c r="AJ600" s="35"/>
      <c r="AK600" s="35"/>
      <c r="AL600" s="35">
        <f>AG600*12</f>
        <v>33.971165623912512</v>
      </c>
      <c r="AM600" s="35"/>
      <c r="AN600" s="35"/>
      <c r="AO600" s="24">
        <v>81.649999999999991</v>
      </c>
      <c r="AP600" s="24"/>
      <c r="AQ600" s="24">
        <v>1.95583</v>
      </c>
      <c r="AR600" s="28">
        <v>3</v>
      </c>
      <c r="AS600" s="24">
        <v>129100</v>
      </c>
      <c r="AT600" s="25">
        <v>10</v>
      </c>
      <c r="AU600" s="25" t="s">
        <v>1263</v>
      </c>
      <c r="AV600" s="25" t="s">
        <v>1264</v>
      </c>
      <c r="AW600" s="25">
        <v>1996</v>
      </c>
      <c r="AX600" s="25" t="s">
        <v>2</v>
      </c>
      <c r="AY600" s="25"/>
      <c r="AZ600" s="25" t="s">
        <v>2</v>
      </c>
      <c r="BA600" s="25"/>
      <c r="BB600" s="25" t="s">
        <v>1262</v>
      </c>
      <c r="BC600" s="25" t="s">
        <v>1265</v>
      </c>
      <c r="BD600" s="25" t="s">
        <v>1266</v>
      </c>
      <c r="BE600" s="25" t="s">
        <v>1267</v>
      </c>
      <c r="BF600" s="25">
        <v>3</v>
      </c>
      <c r="BG600" s="25" t="s">
        <v>2000</v>
      </c>
      <c r="BH600" s="25" t="s">
        <v>2000</v>
      </c>
      <c r="BI600" s="74">
        <v>0</v>
      </c>
      <c r="BJ600" s="75" t="s">
        <v>3911</v>
      </c>
      <c r="BK600" s="75" t="s">
        <v>4048</v>
      </c>
    </row>
    <row r="601" spans="1:70" ht="15" customHeight="1" x14ac:dyDescent="0.25">
      <c r="A601" s="25">
        <v>446</v>
      </c>
      <c r="B601" s="21">
        <v>202</v>
      </c>
      <c r="C601" s="190" t="s">
        <v>23</v>
      </c>
      <c r="D601" s="200">
        <v>0</v>
      </c>
      <c r="E601" s="57" t="s">
        <v>708</v>
      </c>
      <c r="F601" s="57" t="s">
        <v>289</v>
      </c>
      <c r="G601" s="25"/>
      <c r="H601" s="104">
        <v>1</v>
      </c>
      <c r="I601" s="25">
        <v>1</v>
      </c>
      <c r="J601" s="25" t="s">
        <v>333</v>
      </c>
      <c r="K601" s="25">
        <v>1</v>
      </c>
      <c r="L601" s="25">
        <v>2</v>
      </c>
      <c r="M601" s="25">
        <v>3</v>
      </c>
      <c r="N601" s="25" t="s">
        <v>2979</v>
      </c>
      <c r="O601" s="25" t="s">
        <v>166</v>
      </c>
      <c r="P601" s="25" t="s">
        <v>19</v>
      </c>
      <c r="Q601" s="25" t="s">
        <v>544</v>
      </c>
      <c r="R601" s="25"/>
      <c r="S601" s="25">
        <v>5</v>
      </c>
      <c r="T601" s="25" t="s">
        <v>709</v>
      </c>
      <c r="U601" s="25" t="s">
        <v>2</v>
      </c>
      <c r="V601" s="25">
        <v>8</v>
      </c>
      <c r="W601" s="25" t="s">
        <v>710</v>
      </c>
      <c r="X601" s="25">
        <v>1</v>
      </c>
      <c r="Y601" s="88"/>
      <c r="Z601" s="88">
        <v>-149</v>
      </c>
      <c r="AA601" s="88">
        <v>-31</v>
      </c>
      <c r="AB601" s="93"/>
      <c r="AC601" s="83">
        <v>0</v>
      </c>
      <c r="AD601" s="25" t="s">
        <v>702</v>
      </c>
      <c r="AE601" s="22"/>
      <c r="AF601" s="22">
        <f>(Z601*(106.875/AO601))/$AQ601</f>
        <v>-149.33768365114096</v>
      </c>
      <c r="AG601" s="22">
        <f t="shared" si="40"/>
        <v>-31.070256330103152</v>
      </c>
      <c r="AH601" s="22"/>
      <c r="AI601" s="22">
        <f>(AC601*(106.875/AO601))/$AQ601</f>
        <v>0</v>
      </c>
      <c r="AJ601" s="35"/>
      <c r="AK601" s="35">
        <f>AF601/$AS601</f>
        <v>-149.33768365114096</v>
      </c>
      <c r="AL601" s="35">
        <f>AG601/$AS601</f>
        <v>-31.070256330103152</v>
      </c>
      <c r="AM601" s="35"/>
      <c r="AN601" s="35">
        <f>AI601/$AS601</f>
        <v>0</v>
      </c>
      <c r="AO601" s="24">
        <v>106.63333333333334</v>
      </c>
      <c r="AP601" s="27"/>
      <c r="AQ601" s="28">
        <v>1</v>
      </c>
      <c r="AR601" s="28">
        <v>1</v>
      </c>
      <c r="AS601" s="28">
        <v>1</v>
      </c>
      <c r="AT601" s="25">
        <v>9</v>
      </c>
      <c r="AU601" s="25" t="s">
        <v>711</v>
      </c>
      <c r="AV601" s="25"/>
      <c r="AW601" s="25"/>
      <c r="AX601" s="25" t="s">
        <v>10</v>
      </c>
      <c r="AY601" s="25"/>
      <c r="AZ601" s="25">
        <v>1.5</v>
      </c>
      <c r="BA601" s="25" t="s">
        <v>166</v>
      </c>
      <c r="BB601" s="25"/>
      <c r="BC601" s="25"/>
      <c r="BD601" s="25" t="s">
        <v>712</v>
      </c>
      <c r="BE601" s="25" t="s">
        <v>713</v>
      </c>
      <c r="BF601" s="25">
        <v>3</v>
      </c>
      <c r="BG601" s="62">
        <v>3</v>
      </c>
      <c r="BH601" s="25" t="s">
        <v>2000</v>
      </c>
      <c r="BI601" s="74">
        <v>0</v>
      </c>
      <c r="BJ601" s="75" t="s">
        <v>3925</v>
      </c>
      <c r="BK601" s="75" t="s">
        <v>3926</v>
      </c>
      <c r="BM601" s="238"/>
      <c r="BN601" s="238"/>
      <c r="BO601" s="238"/>
      <c r="BP601" s="238"/>
      <c r="BQ601" s="238"/>
      <c r="BR601" s="238"/>
    </row>
    <row r="602" spans="1:70" ht="15" customHeight="1" x14ac:dyDescent="0.25">
      <c r="A602" s="25">
        <v>448</v>
      </c>
      <c r="B602" s="21">
        <v>203</v>
      </c>
      <c r="C602" s="190" t="s">
        <v>23</v>
      </c>
      <c r="D602" s="200">
        <v>0</v>
      </c>
      <c r="E602" s="57" t="s">
        <v>1146</v>
      </c>
      <c r="F602" s="57" t="s">
        <v>5</v>
      </c>
      <c r="G602" s="25"/>
      <c r="H602" s="104">
        <v>1</v>
      </c>
      <c r="I602" s="25">
        <v>1</v>
      </c>
      <c r="J602" s="25" t="s">
        <v>1147</v>
      </c>
      <c r="K602" s="25">
        <v>1</v>
      </c>
      <c r="L602" s="25">
        <v>2</v>
      </c>
      <c r="M602" s="25">
        <v>11</v>
      </c>
      <c r="N602" s="44" t="s">
        <v>2958</v>
      </c>
      <c r="O602" s="25" t="s">
        <v>26</v>
      </c>
      <c r="P602" s="25" t="s">
        <v>24</v>
      </c>
      <c r="Q602" s="25" t="s">
        <v>27</v>
      </c>
      <c r="R602" s="25"/>
      <c r="S602" s="25">
        <v>7</v>
      </c>
      <c r="T602" s="25" t="s">
        <v>9</v>
      </c>
      <c r="U602" s="25" t="s">
        <v>2</v>
      </c>
      <c r="V602" s="25">
        <v>4</v>
      </c>
      <c r="W602" s="25" t="s">
        <v>28</v>
      </c>
      <c r="X602" s="25">
        <v>1</v>
      </c>
      <c r="Y602" s="25"/>
      <c r="Z602" s="25"/>
      <c r="AA602" s="25">
        <v>41</v>
      </c>
      <c r="AB602" s="25">
        <v>25</v>
      </c>
      <c r="AC602" s="25"/>
      <c r="AD602" s="25" t="s">
        <v>29</v>
      </c>
      <c r="AE602" s="22"/>
      <c r="AF602" s="22"/>
      <c r="AG602" s="22">
        <f t="shared" si="40"/>
        <v>44.474752600862729</v>
      </c>
      <c r="AH602" s="22">
        <f>(AB602*(106.875/AO602))/$AQ602</f>
        <v>27.118751585891911</v>
      </c>
      <c r="AI602" s="22"/>
      <c r="AJ602" s="35"/>
      <c r="AK602" s="35"/>
      <c r="AL602" s="35">
        <f>AG602/1.99</f>
        <v>22.349121909981271</v>
      </c>
      <c r="AM602" s="35">
        <f>AH602/1.99</f>
        <v>13.627513359744679</v>
      </c>
      <c r="AN602" s="35"/>
      <c r="AO602" s="24">
        <v>98.524999999999991</v>
      </c>
      <c r="AP602" s="24"/>
      <c r="AQ602" s="24">
        <v>1</v>
      </c>
      <c r="AR602" s="28">
        <v>3</v>
      </c>
      <c r="AS602" s="24" t="s">
        <v>751</v>
      </c>
      <c r="AT602" s="25">
        <v>10</v>
      </c>
      <c r="AU602" s="25" t="s">
        <v>31</v>
      </c>
      <c r="AV602" s="25" t="s">
        <v>1810</v>
      </c>
      <c r="AW602" s="25">
        <v>2008</v>
      </c>
      <c r="AX602" s="25" t="s">
        <v>3</v>
      </c>
      <c r="AY602" s="25" t="s">
        <v>32</v>
      </c>
      <c r="AZ602" s="25" t="s">
        <v>3</v>
      </c>
      <c r="BA602" s="25" t="s">
        <v>3</v>
      </c>
      <c r="BB602" s="25" t="s">
        <v>30</v>
      </c>
      <c r="BC602" s="25" t="s">
        <v>33</v>
      </c>
      <c r="BD602" s="25" t="s">
        <v>25</v>
      </c>
      <c r="BE602" s="25" t="s">
        <v>1808</v>
      </c>
      <c r="BF602" s="25">
        <v>3</v>
      </c>
      <c r="BG602" s="62">
        <v>3</v>
      </c>
      <c r="BH602" s="25" t="s">
        <v>2000</v>
      </c>
      <c r="BI602" s="74">
        <v>0</v>
      </c>
      <c r="BJ602" s="75" t="s">
        <v>4049</v>
      </c>
      <c r="BK602" s="75" t="s">
        <v>4050</v>
      </c>
    </row>
    <row r="603" spans="1:70" ht="15" customHeight="1" x14ac:dyDescent="0.25">
      <c r="A603" s="25">
        <v>447</v>
      </c>
      <c r="B603" s="26"/>
      <c r="C603" s="190" t="s">
        <v>23</v>
      </c>
      <c r="D603" s="200">
        <v>0</v>
      </c>
      <c r="E603" s="57" t="s">
        <v>1146</v>
      </c>
      <c r="F603" s="57" t="s">
        <v>5</v>
      </c>
      <c r="G603" s="25"/>
      <c r="H603" s="104">
        <v>1</v>
      </c>
      <c r="I603" s="25">
        <v>1</v>
      </c>
      <c r="J603" s="25" t="s">
        <v>1147</v>
      </c>
      <c r="K603" s="25">
        <v>1</v>
      </c>
      <c r="L603" s="25">
        <v>2</v>
      </c>
      <c r="M603" s="25">
        <v>11</v>
      </c>
      <c r="N603" s="44" t="s">
        <v>2958</v>
      </c>
      <c r="O603" s="25" t="s">
        <v>26</v>
      </c>
      <c r="P603" s="25" t="s">
        <v>24</v>
      </c>
      <c r="Q603" s="25" t="s">
        <v>27</v>
      </c>
      <c r="R603" s="25"/>
      <c r="S603" s="25">
        <v>7</v>
      </c>
      <c r="T603" s="25" t="s">
        <v>9</v>
      </c>
      <c r="U603" s="25" t="s">
        <v>2</v>
      </c>
      <c r="V603" s="25">
        <v>4</v>
      </c>
      <c r="W603" s="25" t="s">
        <v>28</v>
      </c>
      <c r="X603" s="25">
        <v>1</v>
      </c>
      <c r="Y603" s="25"/>
      <c r="Z603" s="25"/>
      <c r="AA603" s="62">
        <v>23.75</v>
      </c>
      <c r="AB603" s="25">
        <v>12.5</v>
      </c>
      <c r="AC603" s="25"/>
      <c r="AD603" s="25" t="s">
        <v>34</v>
      </c>
      <c r="AE603" s="22"/>
      <c r="AF603" s="22"/>
      <c r="AG603" s="22">
        <f t="shared" si="40"/>
        <v>25.762814006597313</v>
      </c>
      <c r="AH603" s="22">
        <f>(AB603*(106.875/AO603))/$AQ603</f>
        <v>13.559375792945955</v>
      </c>
      <c r="AI603" s="22"/>
      <c r="AJ603" s="35"/>
      <c r="AK603" s="35"/>
      <c r="AL603" s="35">
        <f>AG603/1.99</f>
        <v>12.946137691757444</v>
      </c>
      <c r="AM603" s="35">
        <f>AH603/1.99</f>
        <v>6.8137566798723395</v>
      </c>
      <c r="AN603" s="35"/>
      <c r="AO603" s="24">
        <v>98.524999999999991</v>
      </c>
      <c r="AP603" s="24"/>
      <c r="AQ603" s="24">
        <v>1</v>
      </c>
      <c r="AR603" s="28">
        <v>3</v>
      </c>
      <c r="AS603" s="24" t="s">
        <v>751</v>
      </c>
      <c r="AT603" s="25">
        <v>10</v>
      </c>
      <c r="AU603" s="25" t="s">
        <v>31</v>
      </c>
      <c r="AV603" s="25" t="s">
        <v>1810</v>
      </c>
      <c r="AW603" s="25">
        <v>2008</v>
      </c>
      <c r="AX603" s="25" t="s">
        <v>3</v>
      </c>
      <c r="AY603" s="25" t="s">
        <v>32</v>
      </c>
      <c r="AZ603" s="25" t="s">
        <v>3</v>
      </c>
      <c r="BA603" s="25" t="s">
        <v>3</v>
      </c>
      <c r="BB603" s="25" t="s">
        <v>30</v>
      </c>
      <c r="BC603" s="25" t="s">
        <v>33</v>
      </c>
      <c r="BD603" s="25" t="s">
        <v>25</v>
      </c>
      <c r="BE603" s="25" t="s">
        <v>1808</v>
      </c>
      <c r="BF603" s="25">
        <v>3</v>
      </c>
      <c r="BG603" s="62">
        <v>3</v>
      </c>
      <c r="BH603" s="25" t="s">
        <v>2000</v>
      </c>
      <c r="BI603" s="74">
        <v>0</v>
      </c>
      <c r="BJ603" s="75" t="s">
        <v>4049</v>
      </c>
      <c r="BK603" s="75" t="s">
        <v>4050</v>
      </c>
    </row>
    <row r="604" spans="1:70" ht="15" customHeight="1" x14ac:dyDescent="0.25">
      <c r="A604" s="25">
        <v>450</v>
      </c>
      <c r="B604" s="21">
        <v>204</v>
      </c>
      <c r="C604" s="190"/>
      <c r="D604" s="201">
        <v>0</v>
      </c>
      <c r="E604" s="57" t="s">
        <v>1467</v>
      </c>
      <c r="F604" s="57" t="s">
        <v>151</v>
      </c>
      <c r="G604" s="25"/>
      <c r="H604" s="104">
        <v>1</v>
      </c>
      <c r="I604" s="25">
        <v>1</v>
      </c>
      <c r="J604" s="25"/>
      <c r="K604" s="25">
        <v>1</v>
      </c>
      <c r="L604" s="25">
        <v>1</v>
      </c>
      <c r="M604" s="25">
        <v>8</v>
      </c>
      <c r="N604" s="25" t="s">
        <v>2981</v>
      </c>
      <c r="O604" s="25" t="s">
        <v>1468</v>
      </c>
      <c r="P604" s="25" t="s">
        <v>19</v>
      </c>
      <c r="Q604" s="25" t="s">
        <v>1441</v>
      </c>
      <c r="R604" s="25" t="s">
        <v>4123</v>
      </c>
      <c r="S604" s="25">
        <v>3</v>
      </c>
      <c r="T604" s="25" t="s">
        <v>1469</v>
      </c>
      <c r="U604" s="25" t="s">
        <v>2</v>
      </c>
      <c r="V604" s="25">
        <v>4</v>
      </c>
      <c r="W604" s="25" t="s">
        <v>1476</v>
      </c>
      <c r="X604" s="25">
        <v>2</v>
      </c>
      <c r="Y604" s="25"/>
      <c r="Z604" s="25">
        <v>1200</v>
      </c>
      <c r="AA604" s="25"/>
      <c r="AB604" s="25"/>
      <c r="AC604" s="25">
        <v>12200</v>
      </c>
      <c r="AD604" s="25" t="s">
        <v>545</v>
      </c>
      <c r="AE604" s="22"/>
      <c r="AF604" s="22">
        <f>(Z604*(106.875/AO604))/$AQ604</f>
        <v>1433.09432908092</v>
      </c>
      <c r="AG604" s="22"/>
      <c r="AH604" s="22"/>
      <c r="AI604" s="22">
        <f>(AC604*(106.875/AO604))/$AQ604</f>
        <v>14569.792345656022</v>
      </c>
      <c r="AJ604" s="35"/>
      <c r="AK604" s="35">
        <f>AF604/$AS604</f>
        <v>1433.09432908092</v>
      </c>
      <c r="AL604" s="35"/>
      <c r="AM604" s="35"/>
      <c r="AN604" s="35">
        <f>AI604/$AS604</f>
        <v>14569.792345656022</v>
      </c>
      <c r="AO604" s="24">
        <v>89.49166666666666</v>
      </c>
      <c r="AP604" s="24"/>
      <c r="AQ604" s="24">
        <v>1</v>
      </c>
      <c r="AR604" s="27">
        <v>2</v>
      </c>
      <c r="AS604" s="24">
        <v>1</v>
      </c>
      <c r="AT604" s="34">
        <v>15</v>
      </c>
      <c r="AU604" s="25" t="s">
        <v>1473</v>
      </c>
      <c r="AV604" s="25" t="s">
        <v>1475</v>
      </c>
      <c r="AW604" s="25">
        <v>2003</v>
      </c>
      <c r="AX604" s="25" t="s">
        <v>2</v>
      </c>
      <c r="AY604" s="25" t="s">
        <v>3072</v>
      </c>
      <c r="AZ604" s="25" t="s">
        <v>751</v>
      </c>
      <c r="BA604" s="25" t="s">
        <v>3073</v>
      </c>
      <c r="BB604" s="25" t="s">
        <v>1472</v>
      </c>
      <c r="BC604" s="25" t="s">
        <v>751</v>
      </c>
      <c r="BD604" s="25" t="s">
        <v>751</v>
      </c>
      <c r="BE604" s="25"/>
      <c r="BF604" s="25">
        <v>3</v>
      </c>
      <c r="BG604" s="62">
        <v>3</v>
      </c>
      <c r="BH604" s="25" t="s">
        <v>2000</v>
      </c>
      <c r="BI604" s="75">
        <v>0</v>
      </c>
      <c r="BJ604" s="75" t="s">
        <v>4051</v>
      </c>
      <c r="BK604" s="75" t="s">
        <v>4052</v>
      </c>
    </row>
    <row r="605" spans="1:70" ht="15" customHeight="1" x14ac:dyDescent="0.25">
      <c r="A605" s="25">
        <v>449</v>
      </c>
      <c r="B605" s="26"/>
      <c r="C605" s="190"/>
      <c r="D605" s="201">
        <v>0</v>
      </c>
      <c r="E605" s="57" t="s">
        <v>1467</v>
      </c>
      <c r="F605" s="57" t="s">
        <v>151</v>
      </c>
      <c r="G605" s="25"/>
      <c r="H605" s="104">
        <v>1</v>
      </c>
      <c r="I605" s="25">
        <v>1</v>
      </c>
      <c r="J605" s="25"/>
      <c r="K605" s="25">
        <v>1</v>
      </c>
      <c r="L605" s="25">
        <v>1</v>
      </c>
      <c r="M605" s="25">
        <v>8</v>
      </c>
      <c r="N605" s="25" t="s">
        <v>2981</v>
      </c>
      <c r="O605" s="25" t="s">
        <v>1468</v>
      </c>
      <c r="P605" s="25" t="s">
        <v>19</v>
      </c>
      <c r="Q605" s="25" t="s">
        <v>1441</v>
      </c>
      <c r="R605" s="25" t="s">
        <v>4123</v>
      </c>
      <c r="S605" s="25">
        <v>3</v>
      </c>
      <c r="T605" s="25" t="s">
        <v>1469</v>
      </c>
      <c r="U605" s="25" t="s">
        <v>2</v>
      </c>
      <c r="V605" s="25">
        <v>4</v>
      </c>
      <c r="W605" s="25" t="s">
        <v>1470</v>
      </c>
      <c r="X605" s="25">
        <v>2</v>
      </c>
      <c r="Y605" s="25"/>
      <c r="Z605" s="25">
        <v>360</v>
      </c>
      <c r="AA605" s="25"/>
      <c r="AB605" s="25"/>
      <c r="AC605" s="25">
        <v>1440</v>
      </c>
      <c r="AD605" s="25" t="s">
        <v>545</v>
      </c>
      <c r="AE605" s="22"/>
      <c r="AF605" s="22">
        <f>(Z605*(106.875/AO605))/$AQ605</f>
        <v>429.92829872427603</v>
      </c>
      <c r="AG605" s="22"/>
      <c r="AH605" s="22"/>
      <c r="AI605" s="22">
        <f>(AC605*(106.875/AO605))/$AQ605</f>
        <v>1719.7131948971041</v>
      </c>
      <c r="AJ605" s="35"/>
      <c r="AK605" s="35">
        <f>AF605/$AS605</f>
        <v>429.92829872427603</v>
      </c>
      <c r="AL605" s="35"/>
      <c r="AM605" s="35"/>
      <c r="AN605" s="35">
        <f>AI605/$AS605</f>
        <v>1719.7131948971041</v>
      </c>
      <c r="AO605" s="24">
        <v>89.49166666666666</v>
      </c>
      <c r="AP605" s="24"/>
      <c r="AQ605" s="24">
        <v>1</v>
      </c>
      <c r="AR605" s="27">
        <v>2</v>
      </c>
      <c r="AS605" s="24">
        <v>1</v>
      </c>
      <c r="AT605" s="34">
        <v>15</v>
      </c>
      <c r="AU605" s="25" t="s">
        <v>1473</v>
      </c>
      <c r="AV605" s="25" t="s">
        <v>1475</v>
      </c>
      <c r="AW605" s="25">
        <v>2003</v>
      </c>
      <c r="AX605" s="25" t="s">
        <v>2</v>
      </c>
      <c r="AY605" s="25" t="s">
        <v>1474</v>
      </c>
      <c r="AZ605" s="25" t="s">
        <v>751</v>
      </c>
      <c r="BA605" s="25" t="s">
        <v>1471</v>
      </c>
      <c r="BB605" s="25" t="s">
        <v>1472</v>
      </c>
      <c r="BC605" s="25" t="s">
        <v>751</v>
      </c>
      <c r="BD605" s="25" t="s">
        <v>751</v>
      </c>
      <c r="BE605" s="25"/>
      <c r="BF605" s="25">
        <v>3</v>
      </c>
      <c r="BG605" s="62">
        <v>3</v>
      </c>
      <c r="BH605" s="25" t="s">
        <v>2000</v>
      </c>
      <c r="BI605" s="75">
        <v>0</v>
      </c>
      <c r="BJ605" s="75" t="s">
        <v>4051</v>
      </c>
      <c r="BK605" s="75" t="s">
        <v>4052</v>
      </c>
    </row>
    <row r="606" spans="1:70" ht="15" customHeight="1" x14ac:dyDescent="0.25">
      <c r="A606" s="25">
        <v>451</v>
      </c>
      <c r="B606" s="21">
        <v>205</v>
      </c>
      <c r="C606" s="190" t="s">
        <v>351</v>
      </c>
      <c r="D606" s="201">
        <v>0</v>
      </c>
      <c r="E606" s="57" t="s">
        <v>366</v>
      </c>
      <c r="F606" s="57" t="s">
        <v>289</v>
      </c>
      <c r="G606" s="25"/>
      <c r="H606" s="104">
        <v>0</v>
      </c>
      <c r="I606" s="25" t="s">
        <v>640</v>
      </c>
      <c r="J606" s="25"/>
      <c r="K606" s="25">
        <v>4</v>
      </c>
      <c r="L606" s="25">
        <v>1</v>
      </c>
      <c r="M606" s="25"/>
      <c r="N606" s="25"/>
      <c r="O606" s="25"/>
      <c r="P606" s="25"/>
      <c r="Q606" s="25"/>
      <c r="R606" s="25"/>
      <c r="S606" s="25"/>
      <c r="T606" s="25"/>
      <c r="U606" s="25"/>
      <c r="V606" s="25"/>
      <c r="W606" s="25"/>
      <c r="X606" s="25"/>
      <c r="Y606" s="25"/>
      <c r="Z606" s="83"/>
      <c r="AA606" s="83"/>
      <c r="AB606" s="83"/>
      <c r="AC606" s="83"/>
      <c r="AD606" s="25"/>
      <c r="AE606" s="22"/>
      <c r="AF606" s="22"/>
      <c r="AG606" s="22"/>
      <c r="AH606" s="22"/>
      <c r="AI606" s="22"/>
      <c r="AJ606" s="35"/>
      <c r="AK606" s="35"/>
      <c r="AL606" s="35"/>
      <c r="AM606" s="35"/>
      <c r="AN606" s="35"/>
      <c r="AO606" s="24"/>
      <c r="AP606" s="24"/>
      <c r="AQ606" s="24">
        <v>1</v>
      </c>
      <c r="AR606" s="24"/>
      <c r="AS606" s="24" t="s">
        <v>751</v>
      </c>
      <c r="AT606" s="25"/>
      <c r="AU606" s="25"/>
      <c r="AV606" s="25"/>
      <c r="AW606" s="25"/>
      <c r="AX606" s="25"/>
      <c r="AY606" s="25"/>
      <c r="AZ606" s="25"/>
      <c r="BA606" s="25"/>
      <c r="BB606" s="25"/>
      <c r="BC606" s="25"/>
      <c r="BD606" s="25"/>
      <c r="BE606" s="25"/>
      <c r="BF606" s="25"/>
      <c r="BG606" s="25" t="s">
        <v>2000</v>
      </c>
      <c r="BH606" s="25" t="s">
        <v>2000</v>
      </c>
      <c r="BI606" s="75" t="s">
        <v>2000</v>
      </c>
      <c r="BJ606" s="75" t="s">
        <v>2000</v>
      </c>
      <c r="BK606" s="75" t="s">
        <v>2000</v>
      </c>
      <c r="BM606" s="238"/>
      <c r="BN606" s="238"/>
      <c r="BO606" s="238"/>
      <c r="BP606" s="238"/>
      <c r="BQ606" s="238"/>
      <c r="BR606" s="238"/>
    </row>
    <row r="607" spans="1:70" ht="15" customHeight="1" x14ac:dyDescent="0.25">
      <c r="A607" s="25">
        <v>452</v>
      </c>
      <c r="B607" s="21">
        <v>206</v>
      </c>
      <c r="C607" s="194" t="s">
        <v>339</v>
      </c>
      <c r="D607" s="201">
        <v>1</v>
      </c>
      <c r="E607" s="87" t="s">
        <v>350</v>
      </c>
      <c r="F607" s="64" t="s">
        <v>1307</v>
      </c>
      <c r="G607" s="25" t="s">
        <v>798</v>
      </c>
      <c r="H607" s="228">
        <v>1</v>
      </c>
      <c r="I607" s="25">
        <v>1</v>
      </c>
      <c r="J607" s="25"/>
      <c r="K607" s="25">
        <v>4</v>
      </c>
      <c r="L607" s="25">
        <v>1</v>
      </c>
      <c r="M607" s="25">
        <v>8</v>
      </c>
      <c r="N607" s="25" t="s">
        <v>2981</v>
      </c>
      <c r="O607" s="25" t="s">
        <v>1684</v>
      </c>
      <c r="P607" s="25" t="s">
        <v>19</v>
      </c>
      <c r="Q607" s="25" t="s">
        <v>1686</v>
      </c>
      <c r="R607" s="25" t="s">
        <v>1687</v>
      </c>
      <c r="S607" s="25">
        <v>3</v>
      </c>
      <c r="T607" s="25" t="s">
        <v>961</v>
      </c>
      <c r="U607" s="25" t="s">
        <v>2</v>
      </c>
      <c r="V607" s="25">
        <v>4</v>
      </c>
      <c r="W607" s="25" t="s">
        <v>1688</v>
      </c>
      <c r="X607" s="25">
        <v>2</v>
      </c>
      <c r="Y607" s="71"/>
      <c r="Z607" s="71">
        <v>1120</v>
      </c>
      <c r="AA607" s="71"/>
      <c r="AB607" s="71"/>
      <c r="AC607" s="71"/>
      <c r="AD607" s="25" t="s">
        <v>1724</v>
      </c>
      <c r="AE607" s="22"/>
      <c r="AF607" s="22">
        <f t="shared" ref="AF607:AF612" si="41">(Z607*(106.875/AO607))/$AQ607</f>
        <v>1120</v>
      </c>
      <c r="AG607" s="22"/>
      <c r="AH607" s="22"/>
      <c r="AI607" s="22"/>
      <c r="AJ607" s="35"/>
      <c r="AK607" s="35">
        <f t="shared" ref="AK607:AK612" si="42">AF607/$AS607</f>
        <v>1120</v>
      </c>
      <c r="AL607" s="35"/>
      <c r="AM607" s="35"/>
      <c r="AN607" s="35"/>
      <c r="AO607" s="24">
        <v>106.875</v>
      </c>
      <c r="AP607" s="24"/>
      <c r="AQ607" s="24">
        <v>1</v>
      </c>
      <c r="AR607" s="24">
        <v>1</v>
      </c>
      <c r="AS607" s="24">
        <v>1</v>
      </c>
      <c r="AT607" s="25">
        <v>5</v>
      </c>
      <c r="AU607" s="25" t="s">
        <v>1690</v>
      </c>
      <c r="AV607" s="25" t="s">
        <v>1691</v>
      </c>
      <c r="AW607" s="25">
        <v>2015</v>
      </c>
      <c r="AX607" s="25" t="s">
        <v>3</v>
      </c>
      <c r="AY607" s="25" t="s">
        <v>1691</v>
      </c>
      <c r="AZ607" s="25" t="s">
        <v>3</v>
      </c>
      <c r="BA607" s="25" t="s">
        <v>1685</v>
      </c>
      <c r="BB607" s="25" t="s">
        <v>1689</v>
      </c>
      <c r="BC607" s="25" t="s">
        <v>3</v>
      </c>
      <c r="BD607" s="25" t="s">
        <v>3</v>
      </c>
      <c r="BE607" s="25" t="s">
        <v>1692</v>
      </c>
      <c r="BF607" s="25">
        <v>2</v>
      </c>
      <c r="BG607" s="62">
        <v>3</v>
      </c>
      <c r="BH607" s="25" t="s">
        <v>2000</v>
      </c>
      <c r="BI607" s="75" t="s">
        <v>3941</v>
      </c>
      <c r="BJ607" s="75" t="s">
        <v>4051</v>
      </c>
      <c r="BK607" s="75" t="s">
        <v>4053</v>
      </c>
      <c r="BM607" s="238"/>
      <c r="BN607" s="238"/>
      <c r="BO607" s="238"/>
      <c r="BP607" s="238"/>
      <c r="BQ607" s="238"/>
      <c r="BR607" s="238"/>
    </row>
    <row r="608" spans="1:70" ht="15" customHeight="1" x14ac:dyDescent="0.25">
      <c r="A608" s="25">
        <v>453</v>
      </c>
      <c r="B608" s="26"/>
      <c r="C608" s="190"/>
      <c r="D608" s="201">
        <v>1</v>
      </c>
      <c r="E608" s="57" t="s">
        <v>907</v>
      </c>
      <c r="F608" s="57" t="s">
        <v>151</v>
      </c>
      <c r="G608" s="25"/>
      <c r="H608" s="228">
        <v>1</v>
      </c>
      <c r="I608" s="25">
        <v>1</v>
      </c>
      <c r="J608" s="25"/>
      <c r="K608" s="25">
        <v>1</v>
      </c>
      <c r="L608" s="25">
        <v>2</v>
      </c>
      <c r="M608" s="25">
        <v>11</v>
      </c>
      <c r="N608" s="71" t="s">
        <v>2981</v>
      </c>
      <c r="O608" s="25" t="s">
        <v>1440</v>
      </c>
      <c r="P608" s="25" t="s">
        <v>19</v>
      </c>
      <c r="Q608" s="25" t="s">
        <v>1441</v>
      </c>
      <c r="R608" s="25" t="s">
        <v>4122</v>
      </c>
      <c r="S608" s="25">
        <v>3</v>
      </c>
      <c r="T608" s="25" t="s">
        <v>1442</v>
      </c>
      <c r="U608" s="25" t="s">
        <v>2</v>
      </c>
      <c r="V608" s="25">
        <v>4</v>
      </c>
      <c r="W608" s="25" t="s">
        <v>1443</v>
      </c>
      <c r="X608" s="25">
        <v>2</v>
      </c>
      <c r="Y608" s="25"/>
      <c r="Z608" s="25">
        <v>525</v>
      </c>
      <c r="AA608" s="25"/>
      <c r="AB608" s="25"/>
      <c r="AC608" s="25">
        <v>1610</v>
      </c>
      <c r="AD608" s="25" t="s">
        <v>702</v>
      </c>
      <c r="AE608" s="22"/>
      <c r="AF608" s="22">
        <f t="shared" si="41"/>
        <v>567.71711635750421</v>
      </c>
      <c r="AG608" s="22"/>
      <c r="AH608" s="22"/>
      <c r="AI608" s="22">
        <f>(AC608*(106.875/AO608))/$AQ608</f>
        <v>1740.9991568296798</v>
      </c>
      <c r="AJ608" s="35"/>
      <c r="AK608" s="35">
        <f t="shared" si="42"/>
        <v>567.71711635750421</v>
      </c>
      <c r="AL608" s="35"/>
      <c r="AM608" s="35"/>
      <c r="AN608" s="35">
        <f>AI608/$AS608</f>
        <v>1740.9991568296798</v>
      </c>
      <c r="AO608" s="24">
        <v>98.833333333333329</v>
      </c>
      <c r="AP608" s="24"/>
      <c r="AQ608" s="24">
        <v>1</v>
      </c>
      <c r="AR608" s="24">
        <v>1</v>
      </c>
      <c r="AS608" s="24">
        <v>1</v>
      </c>
      <c r="AT608" s="34">
        <v>15</v>
      </c>
      <c r="AU608" s="25" t="s">
        <v>1445</v>
      </c>
      <c r="AV608" s="25" t="s">
        <v>1447</v>
      </c>
      <c r="AW608" s="25">
        <v>2009</v>
      </c>
      <c r="AX608" s="25" t="s">
        <v>2</v>
      </c>
      <c r="AY608" s="25" t="s">
        <v>1446</v>
      </c>
      <c r="AZ608" s="25" t="s">
        <v>751</v>
      </c>
      <c r="BA608" s="25" t="s">
        <v>1457</v>
      </c>
      <c r="BB608" s="25" t="s">
        <v>1444</v>
      </c>
      <c r="BC608" s="25" t="s">
        <v>751</v>
      </c>
      <c r="BD608" s="25" t="s">
        <v>751</v>
      </c>
      <c r="BE608" s="25" t="s">
        <v>908</v>
      </c>
      <c r="BF608" s="25">
        <v>3</v>
      </c>
      <c r="BG608" s="62">
        <v>3</v>
      </c>
      <c r="BH608" s="25" t="s">
        <v>2000</v>
      </c>
      <c r="BI608" s="174">
        <v>1</v>
      </c>
      <c r="BJ608" s="75" t="s">
        <v>4054</v>
      </c>
      <c r="BK608" s="75" t="s">
        <v>4055</v>
      </c>
    </row>
    <row r="609" spans="1:70" ht="15" customHeight="1" x14ac:dyDescent="0.25">
      <c r="A609" s="25">
        <v>454</v>
      </c>
      <c r="B609" s="26"/>
      <c r="C609" s="190"/>
      <c r="D609" s="201">
        <v>1</v>
      </c>
      <c r="E609" s="57" t="s">
        <v>907</v>
      </c>
      <c r="F609" s="57" t="s">
        <v>151</v>
      </c>
      <c r="G609" s="25"/>
      <c r="H609" s="228">
        <v>1</v>
      </c>
      <c r="I609" s="25">
        <v>1</v>
      </c>
      <c r="J609" s="25"/>
      <c r="K609" s="25">
        <v>1</v>
      </c>
      <c r="L609" s="25">
        <v>2</v>
      </c>
      <c r="M609" s="25">
        <v>11</v>
      </c>
      <c r="N609" s="71" t="s">
        <v>2981</v>
      </c>
      <c r="O609" s="25" t="s">
        <v>1440</v>
      </c>
      <c r="P609" s="25" t="s">
        <v>19</v>
      </c>
      <c r="Q609" s="25" t="s">
        <v>1441</v>
      </c>
      <c r="R609" s="25" t="s">
        <v>4122</v>
      </c>
      <c r="S609" s="25">
        <v>3</v>
      </c>
      <c r="T609" s="25" t="s">
        <v>1442</v>
      </c>
      <c r="U609" s="25" t="s">
        <v>2</v>
      </c>
      <c r="V609" s="25">
        <v>4</v>
      </c>
      <c r="W609" s="25" t="s">
        <v>1448</v>
      </c>
      <c r="X609" s="25">
        <v>2</v>
      </c>
      <c r="Y609" s="25"/>
      <c r="Z609" s="25">
        <v>525</v>
      </c>
      <c r="AA609" s="25"/>
      <c r="AB609" s="25"/>
      <c r="AC609" s="25">
        <v>1610</v>
      </c>
      <c r="AD609" s="25" t="s">
        <v>702</v>
      </c>
      <c r="AE609" s="22"/>
      <c r="AF609" s="22">
        <f t="shared" si="41"/>
        <v>567.71711635750421</v>
      </c>
      <c r="AG609" s="22"/>
      <c r="AH609" s="22"/>
      <c r="AI609" s="22">
        <f>(AC609*(106.875/AO609))/$AQ609</f>
        <v>1740.9991568296798</v>
      </c>
      <c r="AJ609" s="35"/>
      <c r="AK609" s="35">
        <f t="shared" si="42"/>
        <v>567.71711635750421</v>
      </c>
      <c r="AL609" s="35"/>
      <c r="AM609" s="35"/>
      <c r="AN609" s="35">
        <f>AI609/$AS609</f>
        <v>1740.9991568296798</v>
      </c>
      <c r="AO609" s="24">
        <v>98.833333333333329</v>
      </c>
      <c r="AP609" s="24"/>
      <c r="AQ609" s="24">
        <v>1</v>
      </c>
      <c r="AR609" s="24">
        <v>1</v>
      </c>
      <c r="AS609" s="24">
        <v>1</v>
      </c>
      <c r="AT609" s="34">
        <v>15</v>
      </c>
      <c r="AU609" s="25" t="s">
        <v>1445</v>
      </c>
      <c r="AV609" s="25" t="s">
        <v>1447</v>
      </c>
      <c r="AW609" s="25">
        <v>2009</v>
      </c>
      <c r="AX609" s="25" t="s">
        <v>2</v>
      </c>
      <c r="AY609" s="25" t="s">
        <v>1446</v>
      </c>
      <c r="AZ609" s="25" t="s">
        <v>751</v>
      </c>
      <c r="BA609" s="25" t="s">
        <v>1458</v>
      </c>
      <c r="BB609" s="25" t="s">
        <v>1444</v>
      </c>
      <c r="BC609" s="25" t="s">
        <v>751</v>
      </c>
      <c r="BD609" s="25" t="s">
        <v>751</v>
      </c>
      <c r="BE609" s="25" t="s">
        <v>908</v>
      </c>
      <c r="BF609" s="25">
        <v>3</v>
      </c>
      <c r="BG609" s="62">
        <v>3</v>
      </c>
      <c r="BH609" s="25" t="s">
        <v>2000</v>
      </c>
      <c r="BI609" s="174">
        <v>1</v>
      </c>
      <c r="BJ609" s="75" t="s">
        <v>4054</v>
      </c>
      <c r="BK609" s="75" t="s">
        <v>4055</v>
      </c>
    </row>
    <row r="610" spans="1:70" ht="15" customHeight="1" x14ac:dyDescent="0.25">
      <c r="A610" s="25">
        <v>455</v>
      </c>
      <c r="B610" s="26"/>
      <c r="C610" s="190"/>
      <c r="D610" s="201">
        <v>1</v>
      </c>
      <c r="E610" s="57" t="s">
        <v>907</v>
      </c>
      <c r="F610" s="57" t="s">
        <v>151</v>
      </c>
      <c r="G610" s="25"/>
      <c r="H610" s="228">
        <v>1</v>
      </c>
      <c r="I610" s="25">
        <v>1</v>
      </c>
      <c r="J610" s="25"/>
      <c r="K610" s="25">
        <v>1</v>
      </c>
      <c r="L610" s="25">
        <v>2</v>
      </c>
      <c r="M610" s="25">
        <v>11</v>
      </c>
      <c r="N610" s="71" t="s">
        <v>2981</v>
      </c>
      <c r="O610" s="25" t="s">
        <v>1440</v>
      </c>
      <c r="P610" s="25" t="s">
        <v>19</v>
      </c>
      <c r="Q610" s="25" t="s">
        <v>1441</v>
      </c>
      <c r="R610" s="25" t="s">
        <v>4122</v>
      </c>
      <c r="S610" s="25">
        <v>3</v>
      </c>
      <c r="T610" s="25" t="s">
        <v>1442</v>
      </c>
      <c r="U610" s="25" t="s">
        <v>2</v>
      </c>
      <c r="V610" s="25">
        <v>4</v>
      </c>
      <c r="W610" s="25" t="s">
        <v>1449</v>
      </c>
      <c r="X610" s="25">
        <v>2</v>
      </c>
      <c r="Y610" s="25"/>
      <c r="Z610" s="25">
        <v>1225</v>
      </c>
      <c r="AA610" s="25"/>
      <c r="AB610" s="25"/>
      <c r="AC610" s="25">
        <v>1750</v>
      </c>
      <c r="AD610" s="25" t="s">
        <v>702</v>
      </c>
      <c r="AE610" s="22"/>
      <c r="AF610" s="22">
        <f t="shared" si="41"/>
        <v>1324.6732715008432</v>
      </c>
      <c r="AG610" s="22"/>
      <c r="AH610" s="22"/>
      <c r="AI610" s="22">
        <f>(AC610*(106.875/AO610))/$AQ610</f>
        <v>1892.3903878583476</v>
      </c>
      <c r="AJ610" s="35"/>
      <c r="AK610" s="35">
        <f t="shared" si="42"/>
        <v>1324.6732715008432</v>
      </c>
      <c r="AL610" s="35"/>
      <c r="AM610" s="35"/>
      <c r="AN610" s="35">
        <f>AI610/$AS610</f>
        <v>1892.3903878583476</v>
      </c>
      <c r="AO610" s="24">
        <v>98.833333333333329</v>
      </c>
      <c r="AP610" s="24"/>
      <c r="AQ610" s="24">
        <v>1</v>
      </c>
      <c r="AR610" s="24">
        <v>1</v>
      </c>
      <c r="AS610" s="24">
        <v>1</v>
      </c>
      <c r="AT610" s="34">
        <v>15</v>
      </c>
      <c r="AU610" s="25" t="s">
        <v>1445</v>
      </c>
      <c r="AV610" s="25" t="s">
        <v>1447</v>
      </c>
      <c r="AW610" s="25">
        <v>2009</v>
      </c>
      <c r="AX610" s="25" t="s">
        <v>2</v>
      </c>
      <c r="AY610" s="25" t="s">
        <v>1446</v>
      </c>
      <c r="AZ610" s="25" t="s">
        <v>751</v>
      </c>
      <c r="BA610" s="25" t="s">
        <v>1459</v>
      </c>
      <c r="BB610" s="25" t="s">
        <v>1444</v>
      </c>
      <c r="BC610" s="25" t="s">
        <v>751</v>
      </c>
      <c r="BD610" s="25" t="s">
        <v>751</v>
      </c>
      <c r="BE610" s="25" t="s">
        <v>908</v>
      </c>
      <c r="BF610" s="25">
        <v>3</v>
      </c>
      <c r="BG610" s="62">
        <v>3</v>
      </c>
      <c r="BH610" s="25" t="s">
        <v>2000</v>
      </c>
      <c r="BI610" s="174">
        <v>1</v>
      </c>
      <c r="BJ610" s="75" t="s">
        <v>4054</v>
      </c>
      <c r="BK610" s="75" t="s">
        <v>4055</v>
      </c>
    </row>
    <row r="611" spans="1:70" ht="15" customHeight="1" x14ac:dyDescent="0.25">
      <c r="A611" s="25">
        <v>456</v>
      </c>
      <c r="B611" s="26"/>
      <c r="C611" s="190"/>
      <c r="D611" s="201">
        <v>1</v>
      </c>
      <c r="E611" s="57" t="s">
        <v>907</v>
      </c>
      <c r="F611" s="57" t="s">
        <v>151</v>
      </c>
      <c r="G611" s="25"/>
      <c r="H611" s="228">
        <v>1</v>
      </c>
      <c r="I611" s="25">
        <v>1</v>
      </c>
      <c r="J611" s="25"/>
      <c r="K611" s="25">
        <v>1</v>
      </c>
      <c r="L611" s="25">
        <v>2</v>
      </c>
      <c r="M611" s="25">
        <v>11</v>
      </c>
      <c r="N611" s="71" t="s">
        <v>2981</v>
      </c>
      <c r="O611" s="25" t="s">
        <v>1440</v>
      </c>
      <c r="P611" s="25" t="s">
        <v>19</v>
      </c>
      <c r="Q611" s="25" t="s">
        <v>1441</v>
      </c>
      <c r="R611" s="25" t="s">
        <v>4122</v>
      </c>
      <c r="S611" s="25">
        <v>3</v>
      </c>
      <c r="T611" s="25" t="s">
        <v>1442</v>
      </c>
      <c r="U611" s="25" t="s">
        <v>2</v>
      </c>
      <c r="V611" s="25">
        <v>4</v>
      </c>
      <c r="W611" s="25" t="s">
        <v>1450</v>
      </c>
      <c r="X611" s="25">
        <v>2</v>
      </c>
      <c r="Y611" s="25"/>
      <c r="Z611" s="25">
        <v>525</v>
      </c>
      <c r="AA611" s="25"/>
      <c r="AB611" s="25"/>
      <c r="AC611" s="25">
        <v>693</v>
      </c>
      <c r="AD611" s="25" t="s">
        <v>702</v>
      </c>
      <c r="AE611" s="22"/>
      <c r="AF611" s="22">
        <f t="shared" si="41"/>
        <v>567.71711635750421</v>
      </c>
      <c r="AG611" s="22"/>
      <c r="AH611" s="22"/>
      <c r="AI611" s="22">
        <f>(AC611*(106.875/AO611))/$AQ611</f>
        <v>749.38659359190558</v>
      </c>
      <c r="AJ611" s="35"/>
      <c r="AK611" s="35">
        <f t="shared" si="42"/>
        <v>567.71711635750421</v>
      </c>
      <c r="AL611" s="35"/>
      <c r="AM611" s="35"/>
      <c r="AN611" s="35">
        <f>AI611/$AS611</f>
        <v>749.38659359190558</v>
      </c>
      <c r="AO611" s="24">
        <v>98.833333333333329</v>
      </c>
      <c r="AP611" s="24"/>
      <c r="AQ611" s="24">
        <v>1</v>
      </c>
      <c r="AR611" s="24">
        <v>1</v>
      </c>
      <c r="AS611" s="24">
        <v>1</v>
      </c>
      <c r="AT611" s="34">
        <v>15</v>
      </c>
      <c r="AU611" s="25" t="s">
        <v>1445</v>
      </c>
      <c r="AV611" s="25" t="s">
        <v>1447</v>
      </c>
      <c r="AW611" s="25">
        <v>2009</v>
      </c>
      <c r="AX611" s="25" t="s">
        <v>2</v>
      </c>
      <c r="AY611" s="25" t="s">
        <v>1446</v>
      </c>
      <c r="AZ611" s="25" t="s">
        <v>751</v>
      </c>
      <c r="BA611" s="25" t="s">
        <v>1460</v>
      </c>
      <c r="BB611" s="25" t="s">
        <v>1444</v>
      </c>
      <c r="BC611" s="25" t="s">
        <v>751</v>
      </c>
      <c r="BD611" s="25" t="s">
        <v>751</v>
      </c>
      <c r="BE611" s="25" t="s">
        <v>908</v>
      </c>
      <c r="BF611" s="25">
        <v>3</v>
      </c>
      <c r="BG611" s="62">
        <v>3</v>
      </c>
      <c r="BH611" s="25" t="s">
        <v>2000</v>
      </c>
      <c r="BI611" s="174">
        <v>1</v>
      </c>
      <c r="BJ611" s="75" t="s">
        <v>4054</v>
      </c>
      <c r="BK611" s="75" t="s">
        <v>4055</v>
      </c>
    </row>
    <row r="612" spans="1:70" ht="15" customHeight="1" x14ac:dyDescent="0.25">
      <c r="A612" s="25">
        <v>457</v>
      </c>
      <c r="B612" s="26"/>
      <c r="C612" s="190"/>
      <c r="D612" s="201">
        <v>1</v>
      </c>
      <c r="E612" s="57" t="s">
        <v>907</v>
      </c>
      <c r="F612" s="57" t="s">
        <v>151</v>
      </c>
      <c r="G612" s="25"/>
      <c r="H612" s="228">
        <v>1</v>
      </c>
      <c r="I612" s="25">
        <v>1</v>
      </c>
      <c r="J612" s="25"/>
      <c r="K612" s="25">
        <v>1</v>
      </c>
      <c r="L612" s="25">
        <v>2</v>
      </c>
      <c r="M612" s="25">
        <v>11</v>
      </c>
      <c r="N612" s="71" t="s">
        <v>2981</v>
      </c>
      <c r="O612" s="25" t="s">
        <v>1440</v>
      </c>
      <c r="P612" s="25" t="s">
        <v>19</v>
      </c>
      <c r="Q612" s="25" t="s">
        <v>1441</v>
      </c>
      <c r="R612" s="25" t="s">
        <v>4122</v>
      </c>
      <c r="S612" s="25">
        <v>3</v>
      </c>
      <c r="T612" s="25" t="s">
        <v>1442</v>
      </c>
      <c r="U612" s="25" t="s">
        <v>2</v>
      </c>
      <c r="V612" s="25">
        <v>4</v>
      </c>
      <c r="W612" s="25" t="s">
        <v>1451</v>
      </c>
      <c r="X612" s="25">
        <v>2</v>
      </c>
      <c r="Y612" s="25"/>
      <c r="Z612" s="25">
        <v>385</v>
      </c>
      <c r="AA612" s="25"/>
      <c r="AB612" s="25"/>
      <c r="AC612" s="25">
        <v>525</v>
      </c>
      <c r="AD612" s="25" t="s">
        <v>702</v>
      </c>
      <c r="AE612" s="22"/>
      <c r="AF612" s="22">
        <f t="shared" si="41"/>
        <v>416.32588532883648</v>
      </c>
      <c r="AG612" s="22"/>
      <c r="AH612" s="22"/>
      <c r="AI612" s="22">
        <f>(AC612*(106.875/AO612))/$AQ612</f>
        <v>567.71711635750421</v>
      </c>
      <c r="AJ612" s="35"/>
      <c r="AK612" s="35">
        <f t="shared" si="42"/>
        <v>416.32588532883648</v>
      </c>
      <c r="AL612" s="35"/>
      <c r="AM612" s="35"/>
      <c r="AN612" s="35">
        <f>AI612/$AS612</f>
        <v>567.71711635750421</v>
      </c>
      <c r="AO612" s="24">
        <v>98.833333333333329</v>
      </c>
      <c r="AP612" s="24"/>
      <c r="AQ612" s="24">
        <v>1</v>
      </c>
      <c r="AR612" s="24">
        <v>1</v>
      </c>
      <c r="AS612" s="24">
        <v>1</v>
      </c>
      <c r="AT612" s="34">
        <v>15</v>
      </c>
      <c r="AU612" s="25" t="s">
        <v>1445</v>
      </c>
      <c r="AV612" s="25" t="s">
        <v>1447</v>
      </c>
      <c r="AW612" s="25">
        <v>2009</v>
      </c>
      <c r="AX612" s="25" t="s">
        <v>2</v>
      </c>
      <c r="AY612" s="25" t="s">
        <v>1446</v>
      </c>
      <c r="AZ612" s="25" t="s">
        <v>751</v>
      </c>
      <c r="BA612" s="25" t="s">
        <v>1461</v>
      </c>
      <c r="BB612" s="25" t="s">
        <v>1444</v>
      </c>
      <c r="BC612" s="25" t="s">
        <v>751</v>
      </c>
      <c r="BD612" s="25" t="s">
        <v>751</v>
      </c>
      <c r="BE612" s="25" t="s">
        <v>908</v>
      </c>
      <c r="BF612" s="25">
        <v>3</v>
      </c>
      <c r="BG612" s="62">
        <v>3</v>
      </c>
      <c r="BH612" s="25" t="s">
        <v>2000</v>
      </c>
      <c r="BI612" s="174">
        <v>1</v>
      </c>
      <c r="BJ612" s="75" t="s">
        <v>4054</v>
      </c>
      <c r="BK612" s="75" t="s">
        <v>4055</v>
      </c>
    </row>
    <row r="613" spans="1:70" ht="15" customHeight="1" x14ac:dyDescent="0.25">
      <c r="A613" s="25">
        <v>458</v>
      </c>
      <c r="B613" s="26"/>
      <c r="C613" s="190"/>
      <c r="D613" s="201">
        <v>1</v>
      </c>
      <c r="E613" s="57" t="s">
        <v>907</v>
      </c>
      <c r="F613" s="57" t="s">
        <v>151</v>
      </c>
      <c r="G613" s="25"/>
      <c r="H613" s="228">
        <v>1</v>
      </c>
      <c r="I613" s="25">
        <v>1</v>
      </c>
      <c r="J613" s="25"/>
      <c r="K613" s="25">
        <v>1</v>
      </c>
      <c r="L613" s="25">
        <v>2</v>
      </c>
      <c r="M613" s="25">
        <v>11</v>
      </c>
      <c r="N613" s="71" t="s">
        <v>2981</v>
      </c>
      <c r="O613" s="25" t="s">
        <v>1440</v>
      </c>
      <c r="P613" s="25" t="s">
        <v>19</v>
      </c>
      <c r="Q613" s="25" t="s">
        <v>1441</v>
      </c>
      <c r="R613" s="25" t="s">
        <v>4122</v>
      </c>
      <c r="S613" s="25">
        <v>3</v>
      </c>
      <c r="T613" s="25" t="s">
        <v>1442</v>
      </c>
      <c r="U613" s="25" t="s">
        <v>2</v>
      </c>
      <c r="V613" s="25">
        <v>4</v>
      </c>
      <c r="W613" s="25" t="s">
        <v>1452</v>
      </c>
      <c r="X613" s="25">
        <v>2</v>
      </c>
      <c r="Y613" s="25"/>
      <c r="Z613" s="25"/>
      <c r="AA613" s="25">
        <v>525</v>
      </c>
      <c r="AB613" s="25"/>
      <c r="AC613" s="25"/>
      <c r="AD613" s="25" t="s">
        <v>702</v>
      </c>
      <c r="AE613" s="22"/>
      <c r="AF613" s="22"/>
      <c r="AG613" s="22">
        <f>(AA613*(106.875/AO613))/$AQ613</f>
        <v>567.71711635750421</v>
      </c>
      <c r="AH613" s="22"/>
      <c r="AI613" s="22"/>
      <c r="AJ613" s="35"/>
      <c r="AK613" s="35"/>
      <c r="AL613" s="35">
        <f>AG613/$AS613</f>
        <v>567.71711635750421</v>
      </c>
      <c r="AM613" s="35"/>
      <c r="AN613" s="35"/>
      <c r="AO613" s="24">
        <v>98.833333333333329</v>
      </c>
      <c r="AP613" s="24"/>
      <c r="AQ613" s="24">
        <v>1</v>
      </c>
      <c r="AR613" s="24">
        <v>1</v>
      </c>
      <c r="AS613" s="24">
        <v>1</v>
      </c>
      <c r="AT613" s="34">
        <v>15</v>
      </c>
      <c r="AU613" s="25" t="s">
        <v>1445</v>
      </c>
      <c r="AV613" s="25" t="s">
        <v>1447</v>
      </c>
      <c r="AW613" s="25">
        <v>2009</v>
      </c>
      <c r="AX613" s="25" t="s">
        <v>2</v>
      </c>
      <c r="AY613" s="25" t="s">
        <v>1446</v>
      </c>
      <c r="AZ613" s="25" t="s">
        <v>751</v>
      </c>
      <c r="BA613" s="25" t="s">
        <v>1462</v>
      </c>
      <c r="BB613" s="25" t="s">
        <v>1444</v>
      </c>
      <c r="BC613" s="25" t="s">
        <v>751</v>
      </c>
      <c r="BD613" s="25" t="s">
        <v>751</v>
      </c>
      <c r="BE613" s="25" t="s">
        <v>908</v>
      </c>
      <c r="BF613" s="25">
        <v>3</v>
      </c>
      <c r="BG613" s="62">
        <v>3</v>
      </c>
      <c r="BH613" s="25" t="s">
        <v>2000</v>
      </c>
      <c r="BI613" s="174">
        <v>1</v>
      </c>
      <c r="BJ613" s="75" t="s">
        <v>4054</v>
      </c>
      <c r="BK613" s="75" t="s">
        <v>4055</v>
      </c>
    </row>
    <row r="614" spans="1:70" ht="15" customHeight="1" x14ac:dyDescent="0.25">
      <c r="A614" s="25">
        <v>459</v>
      </c>
      <c r="B614" s="26"/>
      <c r="C614" s="190"/>
      <c r="D614" s="201">
        <v>1</v>
      </c>
      <c r="E614" s="57" t="s">
        <v>907</v>
      </c>
      <c r="F614" s="57" t="s">
        <v>151</v>
      </c>
      <c r="G614" s="25"/>
      <c r="H614" s="228">
        <v>1</v>
      </c>
      <c r="I614" s="25">
        <v>1</v>
      </c>
      <c r="J614" s="25"/>
      <c r="K614" s="25">
        <v>1</v>
      </c>
      <c r="L614" s="25">
        <v>2</v>
      </c>
      <c r="M614" s="25">
        <v>11</v>
      </c>
      <c r="N614" s="71" t="s">
        <v>2981</v>
      </c>
      <c r="O614" s="25" t="s">
        <v>1440</v>
      </c>
      <c r="P614" s="25" t="s">
        <v>19</v>
      </c>
      <c r="Q614" s="25" t="s">
        <v>1441</v>
      </c>
      <c r="R614" s="25" t="s">
        <v>4126</v>
      </c>
      <c r="S614" s="25">
        <v>3</v>
      </c>
      <c r="T614" s="25" t="s">
        <v>1442</v>
      </c>
      <c r="U614" s="25" t="s">
        <v>2</v>
      </c>
      <c r="V614" s="25">
        <v>4</v>
      </c>
      <c r="W614" s="25" t="s">
        <v>1455</v>
      </c>
      <c r="X614" s="25">
        <v>2</v>
      </c>
      <c r="Y614" s="25"/>
      <c r="Z614" s="25"/>
      <c r="AA614" s="25">
        <v>525</v>
      </c>
      <c r="AB614" s="25"/>
      <c r="AC614" s="25"/>
      <c r="AD614" s="25" t="s">
        <v>702</v>
      </c>
      <c r="AE614" s="22"/>
      <c r="AF614" s="22"/>
      <c r="AG614" s="22">
        <f>(AA614*(106.875/AO614))/$AQ614</f>
        <v>567.71711635750421</v>
      </c>
      <c r="AH614" s="22"/>
      <c r="AI614" s="22"/>
      <c r="AJ614" s="35"/>
      <c r="AK614" s="35"/>
      <c r="AL614" s="35">
        <f>AG614/$AS614</f>
        <v>567.71711635750421</v>
      </c>
      <c r="AM614" s="35"/>
      <c r="AN614" s="35"/>
      <c r="AO614" s="24">
        <v>98.833333333333329</v>
      </c>
      <c r="AP614" s="24"/>
      <c r="AQ614" s="24">
        <v>1</v>
      </c>
      <c r="AR614" s="24">
        <v>1</v>
      </c>
      <c r="AS614" s="24">
        <v>1</v>
      </c>
      <c r="AT614" s="34">
        <v>15</v>
      </c>
      <c r="AU614" s="25" t="s">
        <v>1445</v>
      </c>
      <c r="AV614" s="25" t="s">
        <v>1447</v>
      </c>
      <c r="AW614" s="25">
        <v>2009</v>
      </c>
      <c r="AX614" s="25" t="s">
        <v>2</v>
      </c>
      <c r="AY614" s="25" t="s">
        <v>1446</v>
      </c>
      <c r="AZ614" s="25" t="s">
        <v>751</v>
      </c>
      <c r="BA614" s="25" t="s">
        <v>1465</v>
      </c>
      <c r="BB614" s="25" t="s">
        <v>1444</v>
      </c>
      <c r="BC614" s="25" t="s">
        <v>751</v>
      </c>
      <c r="BD614" s="25" t="s">
        <v>751</v>
      </c>
      <c r="BE614" s="25" t="s">
        <v>908</v>
      </c>
      <c r="BF614" s="25">
        <v>3</v>
      </c>
      <c r="BG614" s="62">
        <v>3</v>
      </c>
      <c r="BH614" s="25" t="s">
        <v>2000</v>
      </c>
      <c r="BI614" s="174">
        <v>1</v>
      </c>
      <c r="BJ614" s="75" t="s">
        <v>4054</v>
      </c>
      <c r="BK614" s="75" t="s">
        <v>4055</v>
      </c>
    </row>
    <row r="615" spans="1:70" ht="15" customHeight="1" x14ac:dyDescent="0.25">
      <c r="A615" s="25">
        <v>460</v>
      </c>
      <c r="B615" s="26"/>
      <c r="C615" s="190"/>
      <c r="D615" s="201">
        <v>1</v>
      </c>
      <c r="E615" s="57" t="s">
        <v>907</v>
      </c>
      <c r="F615" s="57" t="s">
        <v>151</v>
      </c>
      <c r="G615" s="25"/>
      <c r="H615" s="228">
        <v>1</v>
      </c>
      <c r="I615" s="25">
        <v>1</v>
      </c>
      <c r="J615" s="25"/>
      <c r="K615" s="25">
        <v>1</v>
      </c>
      <c r="L615" s="25">
        <v>2</v>
      </c>
      <c r="M615" s="25">
        <v>11</v>
      </c>
      <c r="N615" s="71" t="s">
        <v>2981</v>
      </c>
      <c r="O615" s="25" t="s">
        <v>1440</v>
      </c>
      <c r="P615" s="25" t="s">
        <v>19</v>
      </c>
      <c r="Q615" s="25" t="s">
        <v>1441</v>
      </c>
      <c r="R615" s="25" t="s">
        <v>4126</v>
      </c>
      <c r="S615" s="25">
        <v>3</v>
      </c>
      <c r="T615" s="25" t="s">
        <v>1442</v>
      </c>
      <c r="U615" s="25" t="s">
        <v>2</v>
      </c>
      <c r="V615" s="25">
        <v>4</v>
      </c>
      <c r="W615" s="25" t="s">
        <v>1456</v>
      </c>
      <c r="X615" s="25">
        <v>2</v>
      </c>
      <c r="Y615" s="25"/>
      <c r="Z615" s="25"/>
      <c r="AA615" s="25">
        <v>525</v>
      </c>
      <c r="AB615" s="25"/>
      <c r="AC615" s="25"/>
      <c r="AD615" s="25" t="s">
        <v>702</v>
      </c>
      <c r="AE615" s="22"/>
      <c r="AF615" s="22"/>
      <c r="AG615" s="22">
        <f>(AA615*(106.875/AO615))/$AQ615</f>
        <v>567.71711635750421</v>
      </c>
      <c r="AH615" s="22"/>
      <c r="AI615" s="22"/>
      <c r="AJ615" s="35"/>
      <c r="AK615" s="35"/>
      <c r="AL615" s="35">
        <f>AG615/$AS615</f>
        <v>567.71711635750421</v>
      </c>
      <c r="AM615" s="35"/>
      <c r="AN615" s="35"/>
      <c r="AO615" s="24">
        <v>98.833333333333329</v>
      </c>
      <c r="AP615" s="24"/>
      <c r="AQ615" s="24">
        <v>1</v>
      </c>
      <c r="AR615" s="24">
        <v>1</v>
      </c>
      <c r="AS615" s="24">
        <v>1</v>
      </c>
      <c r="AT615" s="34">
        <v>15</v>
      </c>
      <c r="AU615" s="25" t="s">
        <v>1445</v>
      </c>
      <c r="AV615" s="25" t="s">
        <v>1447</v>
      </c>
      <c r="AW615" s="25">
        <v>2009</v>
      </c>
      <c r="AX615" s="25" t="s">
        <v>2</v>
      </c>
      <c r="AY615" s="25" t="s">
        <v>1446</v>
      </c>
      <c r="AZ615" s="25" t="s">
        <v>751</v>
      </c>
      <c r="BA615" s="25" t="s">
        <v>1466</v>
      </c>
      <c r="BB615" s="25" t="s">
        <v>1444</v>
      </c>
      <c r="BC615" s="25" t="s">
        <v>751</v>
      </c>
      <c r="BD615" s="25" t="s">
        <v>751</v>
      </c>
      <c r="BE615" s="25" t="s">
        <v>908</v>
      </c>
      <c r="BF615" s="25">
        <v>3</v>
      </c>
      <c r="BG615" s="62">
        <v>3</v>
      </c>
      <c r="BH615" s="25" t="s">
        <v>2000</v>
      </c>
      <c r="BI615" s="174">
        <v>1</v>
      </c>
      <c r="BJ615" s="75" t="s">
        <v>4054</v>
      </c>
      <c r="BK615" s="75" t="s">
        <v>4055</v>
      </c>
    </row>
    <row r="616" spans="1:70" ht="15" customHeight="1" x14ac:dyDescent="0.25">
      <c r="A616" s="25">
        <v>461</v>
      </c>
      <c r="B616" s="26"/>
      <c r="C616" s="190"/>
      <c r="D616" s="201">
        <v>1</v>
      </c>
      <c r="E616" s="57" t="s">
        <v>907</v>
      </c>
      <c r="F616" s="57" t="s">
        <v>151</v>
      </c>
      <c r="G616" s="25"/>
      <c r="H616" s="228">
        <v>1</v>
      </c>
      <c r="I616" s="25">
        <v>1</v>
      </c>
      <c r="J616" s="25"/>
      <c r="K616" s="25">
        <v>1</v>
      </c>
      <c r="L616" s="25">
        <v>2</v>
      </c>
      <c r="M616" s="25">
        <v>11</v>
      </c>
      <c r="N616" s="71" t="s">
        <v>2981</v>
      </c>
      <c r="O616" s="25" t="s">
        <v>1440</v>
      </c>
      <c r="P616" s="25" t="s">
        <v>19</v>
      </c>
      <c r="Q616" s="25" t="s">
        <v>1441</v>
      </c>
      <c r="R616" s="25" t="s">
        <v>4126</v>
      </c>
      <c r="S616" s="25">
        <v>3</v>
      </c>
      <c r="T616" s="25" t="s">
        <v>1442</v>
      </c>
      <c r="U616" s="25" t="s">
        <v>2</v>
      </c>
      <c r="V616" s="25">
        <v>4</v>
      </c>
      <c r="W616" s="25" t="s">
        <v>1454</v>
      </c>
      <c r="X616" s="25">
        <v>2</v>
      </c>
      <c r="Y616" s="25"/>
      <c r="Z616" s="25"/>
      <c r="AA616" s="25">
        <v>595</v>
      </c>
      <c r="AB616" s="25"/>
      <c r="AC616" s="25"/>
      <c r="AD616" s="25" t="s">
        <v>702</v>
      </c>
      <c r="AE616" s="22"/>
      <c r="AF616" s="22"/>
      <c r="AG616" s="22">
        <f>(AA616*(106.875/AO616))/$AQ616</f>
        <v>643.4127318718381</v>
      </c>
      <c r="AH616" s="22"/>
      <c r="AI616" s="22"/>
      <c r="AJ616" s="35"/>
      <c r="AK616" s="35"/>
      <c r="AL616" s="35">
        <f>AG616/$AS616</f>
        <v>643.4127318718381</v>
      </c>
      <c r="AM616" s="35"/>
      <c r="AN616" s="35"/>
      <c r="AO616" s="24">
        <v>98.833333333333329</v>
      </c>
      <c r="AP616" s="24"/>
      <c r="AQ616" s="24">
        <v>1</v>
      </c>
      <c r="AR616" s="24">
        <v>1</v>
      </c>
      <c r="AS616" s="24">
        <v>1</v>
      </c>
      <c r="AT616" s="34">
        <v>15</v>
      </c>
      <c r="AU616" s="25" t="s">
        <v>1445</v>
      </c>
      <c r="AV616" s="25" t="s">
        <v>1447</v>
      </c>
      <c r="AW616" s="25">
        <v>2009</v>
      </c>
      <c r="AX616" s="25" t="s">
        <v>2</v>
      </c>
      <c r="AY616" s="25" t="s">
        <v>1446</v>
      </c>
      <c r="AZ616" s="25" t="s">
        <v>751</v>
      </c>
      <c r="BA616" s="25" t="s">
        <v>1464</v>
      </c>
      <c r="BB616" s="25" t="s">
        <v>1444</v>
      </c>
      <c r="BC616" s="25" t="s">
        <v>751</v>
      </c>
      <c r="BD616" s="25" t="s">
        <v>751</v>
      </c>
      <c r="BE616" s="25" t="s">
        <v>908</v>
      </c>
      <c r="BF616" s="25">
        <v>3</v>
      </c>
      <c r="BG616" s="62">
        <v>3</v>
      </c>
      <c r="BH616" s="25" t="s">
        <v>2000</v>
      </c>
      <c r="BI616" s="174">
        <v>1</v>
      </c>
      <c r="BJ616" s="75" t="s">
        <v>4054</v>
      </c>
      <c r="BK616" s="75" t="s">
        <v>4055</v>
      </c>
    </row>
    <row r="617" spans="1:70" ht="15" customHeight="1" x14ac:dyDescent="0.25">
      <c r="A617" s="25">
        <v>462</v>
      </c>
      <c r="B617" s="26"/>
      <c r="C617" s="190"/>
      <c r="D617" s="201">
        <v>1</v>
      </c>
      <c r="E617" s="57" t="s">
        <v>907</v>
      </c>
      <c r="F617" s="57" t="s">
        <v>151</v>
      </c>
      <c r="G617" s="25"/>
      <c r="H617" s="228">
        <v>1</v>
      </c>
      <c r="I617" s="25">
        <v>1</v>
      </c>
      <c r="J617" s="25"/>
      <c r="K617" s="25">
        <v>1</v>
      </c>
      <c r="L617" s="25">
        <v>2</v>
      </c>
      <c r="M617" s="25">
        <v>11</v>
      </c>
      <c r="N617" s="71" t="s">
        <v>2981</v>
      </c>
      <c r="O617" s="25" t="s">
        <v>1440</v>
      </c>
      <c r="P617" s="25" t="s">
        <v>19</v>
      </c>
      <c r="Q617" s="25" t="s">
        <v>1441</v>
      </c>
      <c r="R617" s="25" t="s">
        <v>4122</v>
      </c>
      <c r="S617" s="25">
        <v>3</v>
      </c>
      <c r="T617" s="25" t="s">
        <v>1442</v>
      </c>
      <c r="U617" s="25" t="s">
        <v>2</v>
      </c>
      <c r="V617" s="25">
        <v>4</v>
      </c>
      <c r="W617" s="25" t="s">
        <v>1453</v>
      </c>
      <c r="X617" s="25">
        <v>2</v>
      </c>
      <c r="Y617" s="25"/>
      <c r="Z617" s="25"/>
      <c r="AA617" s="25">
        <v>805</v>
      </c>
      <c r="AB617" s="25"/>
      <c r="AC617" s="25"/>
      <c r="AD617" s="25" t="s">
        <v>702</v>
      </c>
      <c r="AE617" s="22"/>
      <c r="AF617" s="22"/>
      <c r="AG617" s="22">
        <f>(AA617*(106.875/AO617))/$AQ617</f>
        <v>870.4995784148399</v>
      </c>
      <c r="AH617" s="22"/>
      <c r="AI617" s="22"/>
      <c r="AJ617" s="35"/>
      <c r="AK617" s="35"/>
      <c r="AL617" s="35">
        <f>AG617/$AS617</f>
        <v>870.4995784148399</v>
      </c>
      <c r="AM617" s="35"/>
      <c r="AN617" s="35"/>
      <c r="AO617" s="24">
        <v>98.833333333333329</v>
      </c>
      <c r="AP617" s="24"/>
      <c r="AQ617" s="24">
        <v>1</v>
      </c>
      <c r="AR617" s="24">
        <v>1</v>
      </c>
      <c r="AS617" s="24">
        <v>1</v>
      </c>
      <c r="AT617" s="34">
        <v>15</v>
      </c>
      <c r="AU617" s="25" t="s">
        <v>1445</v>
      </c>
      <c r="AV617" s="25" t="s">
        <v>1447</v>
      </c>
      <c r="AW617" s="25">
        <v>2009</v>
      </c>
      <c r="AX617" s="25" t="s">
        <v>2</v>
      </c>
      <c r="AY617" s="25" t="s">
        <v>1446</v>
      </c>
      <c r="AZ617" s="25" t="s">
        <v>751</v>
      </c>
      <c r="BA617" s="25" t="s">
        <v>1463</v>
      </c>
      <c r="BB617" s="25" t="s">
        <v>1444</v>
      </c>
      <c r="BC617" s="25" t="s">
        <v>751</v>
      </c>
      <c r="BD617" s="25" t="s">
        <v>751</v>
      </c>
      <c r="BE617" s="25" t="s">
        <v>908</v>
      </c>
      <c r="BF617" s="25">
        <v>3</v>
      </c>
      <c r="BG617" s="62">
        <v>3</v>
      </c>
      <c r="BH617" s="25" t="s">
        <v>2000</v>
      </c>
      <c r="BI617" s="174">
        <v>1</v>
      </c>
      <c r="BJ617" s="75" t="s">
        <v>4054</v>
      </c>
      <c r="BK617" s="75" t="s">
        <v>4055</v>
      </c>
    </row>
    <row r="618" spans="1:70" ht="15" customHeight="1" x14ac:dyDescent="0.25">
      <c r="A618" s="25">
        <v>463</v>
      </c>
      <c r="B618" s="21">
        <v>208</v>
      </c>
      <c r="C618" s="190" t="s">
        <v>170</v>
      </c>
      <c r="D618" s="201">
        <v>0</v>
      </c>
      <c r="E618" s="64" t="s">
        <v>170</v>
      </c>
      <c r="F618" s="64" t="s">
        <v>151</v>
      </c>
      <c r="G618" s="99" t="s">
        <v>171</v>
      </c>
      <c r="H618" s="104">
        <v>0</v>
      </c>
      <c r="I618" s="25" t="s">
        <v>892</v>
      </c>
      <c r="J618" s="25"/>
      <c r="K618" s="25"/>
      <c r="L618" s="25"/>
      <c r="M618" s="25"/>
      <c r="N618" s="25"/>
      <c r="O618" s="25"/>
      <c r="P618" s="25"/>
      <c r="Q618" s="25"/>
      <c r="R618" s="25"/>
      <c r="S618" s="25"/>
      <c r="T618" s="25"/>
      <c r="U618" s="25"/>
      <c r="V618" s="25"/>
      <c r="W618" s="25"/>
      <c r="X618" s="25"/>
      <c r="Y618" s="25"/>
      <c r="Z618" s="83"/>
      <c r="AA618" s="83"/>
      <c r="AB618" s="83"/>
      <c r="AC618" s="83"/>
      <c r="AD618" s="25"/>
      <c r="AE618" s="22"/>
      <c r="AF618" s="22"/>
      <c r="AG618" s="22"/>
      <c r="AH618" s="22"/>
      <c r="AI618" s="22"/>
      <c r="AJ618" s="35"/>
      <c r="AK618" s="35"/>
      <c r="AL618" s="35"/>
      <c r="AM618" s="35"/>
      <c r="AN618" s="35"/>
      <c r="AO618" s="24"/>
      <c r="AP618" s="24"/>
      <c r="AQ618" s="24">
        <v>1</v>
      </c>
      <c r="AR618" s="24"/>
      <c r="AS618" s="24" t="s">
        <v>751</v>
      </c>
      <c r="AT618" s="25"/>
      <c r="AU618" s="25"/>
      <c r="AV618" s="25"/>
      <c r="AW618" s="25"/>
      <c r="AX618" s="25"/>
      <c r="AY618" s="25"/>
      <c r="AZ618" s="25"/>
      <c r="BA618" s="25"/>
      <c r="BB618" s="25"/>
      <c r="BC618" s="25"/>
      <c r="BD618" s="25"/>
      <c r="BE618" s="25"/>
      <c r="BF618" s="25"/>
      <c r="BG618" s="25" t="s">
        <v>2000</v>
      </c>
      <c r="BH618" s="25" t="s">
        <v>2000</v>
      </c>
      <c r="BI618" s="75" t="s">
        <v>2000</v>
      </c>
      <c r="BJ618" s="75" t="s">
        <v>2000</v>
      </c>
      <c r="BK618" s="75" t="s">
        <v>2000</v>
      </c>
      <c r="BM618" s="52"/>
      <c r="BN618" s="52"/>
      <c r="BO618" s="52"/>
      <c r="BP618" s="52"/>
      <c r="BQ618" s="52"/>
      <c r="BR618" s="52"/>
    </row>
    <row r="619" spans="1:70" ht="15" customHeight="1" x14ac:dyDescent="0.25">
      <c r="A619" s="25">
        <v>464</v>
      </c>
      <c r="B619" s="21">
        <v>209</v>
      </c>
      <c r="C619" s="190" t="s">
        <v>170</v>
      </c>
      <c r="D619" s="201">
        <v>0</v>
      </c>
      <c r="E619" s="64" t="s">
        <v>178</v>
      </c>
      <c r="F619" s="64" t="s">
        <v>151</v>
      </c>
      <c r="G619" s="25"/>
      <c r="H619" s="104">
        <v>0</v>
      </c>
      <c r="I619" s="25" t="s">
        <v>1193</v>
      </c>
      <c r="J619" s="71"/>
      <c r="K619" s="25"/>
      <c r="L619" s="25"/>
      <c r="M619" s="25"/>
      <c r="N619" s="71"/>
      <c r="O619" s="71"/>
      <c r="P619" s="71"/>
      <c r="Q619" s="25"/>
      <c r="R619" s="25"/>
      <c r="S619" s="25"/>
      <c r="T619" s="25"/>
      <c r="U619" s="25"/>
      <c r="V619" s="25"/>
      <c r="W619" s="25"/>
      <c r="X619" s="25"/>
      <c r="Y619" s="83"/>
      <c r="Z619" s="83"/>
      <c r="AA619" s="83"/>
      <c r="AB619" s="83"/>
      <c r="AC619" s="83"/>
      <c r="AD619" s="25"/>
      <c r="AE619" s="22"/>
      <c r="AF619" s="22"/>
      <c r="AG619" s="22"/>
      <c r="AH619" s="22"/>
      <c r="AI619" s="22"/>
      <c r="AJ619" s="35"/>
      <c r="AK619" s="35"/>
      <c r="AL619" s="35"/>
      <c r="AM619" s="35"/>
      <c r="AN619" s="35"/>
      <c r="AO619" s="24"/>
      <c r="AP619" s="24"/>
      <c r="AQ619" s="24">
        <v>1</v>
      </c>
      <c r="AR619" s="24"/>
      <c r="AS619" s="24" t="s">
        <v>751</v>
      </c>
      <c r="AT619" s="25"/>
      <c r="AU619" s="25"/>
      <c r="AV619" s="25"/>
      <c r="AW619" s="25"/>
      <c r="AX619" s="25"/>
      <c r="AY619" s="25"/>
      <c r="AZ619" s="25"/>
      <c r="BA619" s="25"/>
      <c r="BB619" s="25"/>
      <c r="BC619" s="25"/>
      <c r="BD619" s="25"/>
      <c r="BE619" s="25"/>
      <c r="BF619" s="25"/>
      <c r="BG619" s="25" t="s">
        <v>2000</v>
      </c>
      <c r="BH619" s="25" t="s">
        <v>2000</v>
      </c>
      <c r="BI619" s="75" t="s">
        <v>2000</v>
      </c>
      <c r="BJ619" s="75" t="s">
        <v>2000</v>
      </c>
      <c r="BK619" s="75" t="s">
        <v>2000</v>
      </c>
      <c r="BM619" s="52"/>
      <c r="BN619" s="52"/>
      <c r="BO619" s="52"/>
      <c r="BP619" s="52"/>
      <c r="BQ619" s="52"/>
      <c r="BR619" s="52"/>
    </row>
    <row r="620" spans="1:70" ht="15" customHeight="1" x14ac:dyDescent="0.25">
      <c r="A620" s="25">
        <v>465</v>
      </c>
      <c r="B620" s="21">
        <v>210</v>
      </c>
      <c r="C620" s="190" t="s">
        <v>186</v>
      </c>
      <c r="D620" s="201">
        <v>0</v>
      </c>
      <c r="E620" s="57" t="s">
        <v>188</v>
      </c>
      <c r="F620" s="57" t="s">
        <v>151</v>
      </c>
      <c r="G620" s="25" t="s">
        <v>189</v>
      </c>
      <c r="H620" s="104">
        <v>0</v>
      </c>
      <c r="I620" s="25" t="s">
        <v>1480</v>
      </c>
      <c r="J620" s="25"/>
      <c r="K620" s="25"/>
      <c r="L620" s="25"/>
      <c r="M620" s="25"/>
      <c r="N620" s="25"/>
      <c r="O620" s="25"/>
      <c r="P620" s="25"/>
      <c r="Q620" s="25"/>
      <c r="R620" s="25"/>
      <c r="S620" s="25"/>
      <c r="T620" s="25"/>
      <c r="U620" s="25"/>
      <c r="V620" s="25"/>
      <c r="W620" s="25"/>
      <c r="X620" s="25"/>
      <c r="Y620" s="25"/>
      <c r="Z620" s="25"/>
      <c r="AA620" s="25"/>
      <c r="AB620" s="25"/>
      <c r="AC620" s="25"/>
      <c r="AD620" s="25"/>
      <c r="AE620" s="22"/>
      <c r="AF620" s="22"/>
      <c r="AG620" s="22"/>
      <c r="AH620" s="22"/>
      <c r="AI620" s="22"/>
      <c r="AJ620" s="23"/>
      <c r="AK620" s="23"/>
      <c r="AL620" s="23"/>
      <c r="AM620" s="23"/>
      <c r="AN620" s="23"/>
      <c r="AO620" s="24"/>
      <c r="AP620" s="24"/>
      <c r="AQ620" s="24">
        <v>1</v>
      </c>
      <c r="AR620" s="24"/>
      <c r="AS620" s="24" t="s">
        <v>751</v>
      </c>
      <c r="AT620" s="25"/>
      <c r="AU620" s="25"/>
      <c r="AV620" s="25"/>
      <c r="AW620" s="25"/>
      <c r="AX620" s="25"/>
      <c r="AY620" s="25"/>
      <c r="AZ620" s="25"/>
      <c r="BA620" s="25"/>
      <c r="BB620" s="25"/>
      <c r="BC620" s="25"/>
      <c r="BD620" s="25"/>
      <c r="BE620" s="25"/>
      <c r="BF620" s="25"/>
      <c r="BG620" s="25" t="s">
        <v>2000</v>
      </c>
      <c r="BH620" s="25" t="s">
        <v>2000</v>
      </c>
      <c r="BI620" s="75" t="s">
        <v>2000</v>
      </c>
      <c r="BJ620" s="75" t="s">
        <v>2000</v>
      </c>
      <c r="BK620" s="75" t="s">
        <v>2000</v>
      </c>
      <c r="BM620" s="52"/>
      <c r="BN620" s="52"/>
      <c r="BO620" s="52"/>
      <c r="BP620" s="52"/>
      <c r="BQ620" s="52"/>
      <c r="BR620" s="52"/>
    </row>
    <row r="621" spans="1:70" ht="15" customHeight="1" x14ac:dyDescent="0.25">
      <c r="A621" s="25">
        <v>466</v>
      </c>
      <c r="B621" s="21">
        <v>211</v>
      </c>
      <c r="C621" s="190" t="s">
        <v>272</v>
      </c>
      <c r="D621" s="201">
        <v>0</v>
      </c>
      <c r="E621" s="64" t="s">
        <v>284</v>
      </c>
      <c r="F621" s="64" t="s">
        <v>151</v>
      </c>
      <c r="G621" s="99" t="s">
        <v>285</v>
      </c>
      <c r="H621" s="104">
        <v>0</v>
      </c>
      <c r="I621" s="71" t="s">
        <v>1599</v>
      </c>
      <c r="J621" s="71" t="s">
        <v>1598</v>
      </c>
      <c r="K621" s="25"/>
      <c r="L621" s="25"/>
      <c r="M621" s="25"/>
      <c r="N621" s="31"/>
      <c r="O621" s="31"/>
      <c r="P621" s="71"/>
      <c r="Q621" s="32"/>
      <c r="R621" s="32"/>
      <c r="S621" s="25"/>
      <c r="T621" s="25"/>
      <c r="U621" s="25"/>
      <c r="V621" s="25"/>
      <c r="W621" s="25"/>
      <c r="X621" s="25"/>
      <c r="Y621" s="83"/>
      <c r="Z621" s="83"/>
      <c r="AA621" s="83"/>
      <c r="AB621" s="83"/>
      <c r="AC621" s="83"/>
      <c r="AD621" s="32"/>
      <c r="AE621" s="22"/>
      <c r="AF621" s="22"/>
      <c r="AG621" s="22"/>
      <c r="AH621" s="22"/>
      <c r="AI621" s="22"/>
      <c r="AJ621" s="65"/>
      <c r="AK621" s="65"/>
      <c r="AL621" s="65"/>
      <c r="AM621" s="65"/>
      <c r="AN621" s="65"/>
      <c r="AO621" s="24"/>
      <c r="AP621" s="24"/>
      <c r="AQ621" s="24">
        <v>1</v>
      </c>
      <c r="AR621" s="24"/>
      <c r="AS621" s="24" t="s">
        <v>751</v>
      </c>
      <c r="AT621" s="32"/>
      <c r="AU621" s="25"/>
      <c r="AV621" s="25"/>
      <c r="AW621" s="25"/>
      <c r="AX621" s="25"/>
      <c r="AY621" s="25"/>
      <c r="AZ621" s="25"/>
      <c r="BA621" s="25"/>
      <c r="BB621" s="32"/>
      <c r="BC621" s="32"/>
      <c r="BD621" s="25"/>
      <c r="BE621" s="25"/>
      <c r="BF621" s="25"/>
      <c r="BG621" s="25" t="s">
        <v>2000</v>
      </c>
      <c r="BH621" s="25" t="s">
        <v>2000</v>
      </c>
      <c r="BI621" s="75" t="s">
        <v>2000</v>
      </c>
      <c r="BJ621" s="75" t="s">
        <v>2000</v>
      </c>
      <c r="BK621" s="75" t="s">
        <v>2000</v>
      </c>
      <c r="BM621" s="52"/>
      <c r="BN621" s="52"/>
      <c r="BO621" s="52"/>
      <c r="BP621" s="52"/>
      <c r="BQ621" s="52"/>
      <c r="BR621" s="52"/>
    </row>
    <row r="622" spans="1:70" ht="15" customHeight="1" x14ac:dyDescent="0.25">
      <c r="A622" s="25">
        <v>470</v>
      </c>
      <c r="B622" s="21">
        <v>212</v>
      </c>
      <c r="C622" s="191"/>
      <c r="D622" s="201">
        <v>1</v>
      </c>
      <c r="E622" s="87" t="s">
        <v>308</v>
      </c>
      <c r="F622" s="87" t="s">
        <v>289</v>
      </c>
      <c r="G622" s="94" t="s">
        <v>309</v>
      </c>
      <c r="H622" s="104">
        <v>1</v>
      </c>
      <c r="I622" s="25">
        <v>1</v>
      </c>
      <c r="J622" s="44" t="s">
        <v>310</v>
      </c>
      <c r="K622" s="25">
        <v>1</v>
      </c>
      <c r="L622" s="25">
        <v>2</v>
      </c>
      <c r="M622" s="44">
        <v>11</v>
      </c>
      <c r="N622" s="25" t="s">
        <v>2980</v>
      </c>
      <c r="O622" s="44" t="s">
        <v>627</v>
      </c>
      <c r="P622" s="44" t="s">
        <v>19</v>
      </c>
      <c r="Q622" s="44" t="s">
        <v>311</v>
      </c>
      <c r="R622" s="44"/>
      <c r="S622" s="44">
        <v>5</v>
      </c>
      <c r="T622" s="44" t="s">
        <v>18</v>
      </c>
      <c r="U622" s="44" t="s">
        <v>2</v>
      </c>
      <c r="V622" s="44">
        <v>6</v>
      </c>
      <c r="W622" s="44"/>
      <c r="X622" s="25">
        <v>1</v>
      </c>
      <c r="Y622" s="44"/>
      <c r="Z622" s="83"/>
      <c r="AA622" s="83">
        <v>62.37</v>
      </c>
      <c r="AB622" s="83"/>
      <c r="AC622" s="83"/>
      <c r="AD622" s="44" t="s">
        <v>1016</v>
      </c>
      <c r="AE622" s="22"/>
      <c r="AF622" s="22"/>
      <c r="AG622" s="22">
        <f>(AA622*(106.875/AO622))/$AQ622</f>
        <v>75.263008091832887</v>
      </c>
      <c r="AH622" s="22"/>
      <c r="AI622" s="22"/>
      <c r="AJ622" s="35"/>
      <c r="AK622" s="35"/>
      <c r="AL622" s="35">
        <f>AG622/1.99</f>
        <v>37.820607081323061</v>
      </c>
      <c r="AM622" s="35"/>
      <c r="AN622" s="35"/>
      <c r="AO622" s="24">
        <v>88.566666666666663</v>
      </c>
      <c r="AP622" s="24"/>
      <c r="AQ622" s="24">
        <v>1</v>
      </c>
      <c r="AR622" s="28">
        <v>3</v>
      </c>
      <c r="AS622" s="24" t="s">
        <v>751</v>
      </c>
      <c r="AT622" s="44">
        <v>12</v>
      </c>
      <c r="AU622" s="44" t="s">
        <v>630</v>
      </c>
      <c r="AV622" s="44" t="s">
        <v>539</v>
      </c>
      <c r="AW622" s="44">
        <v>2002</v>
      </c>
      <c r="AX622" s="44" t="s">
        <v>2</v>
      </c>
      <c r="AY622" s="44" t="s">
        <v>631</v>
      </c>
      <c r="AZ622" s="44"/>
      <c r="BA622" s="44" t="s">
        <v>629</v>
      </c>
      <c r="BB622" s="44"/>
      <c r="BC622" s="44">
        <v>216</v>
      </c>
      <c r="BD622" s="25" t="s">
        <v>585</v>
      </c>
      <c r="BE622" s="44" t="s">
        <v>632</v>
      </c>
      <c r="BF622" s="44">
        <v>3</v>
      </c>
      <c r="BG622" s="62">
        <v>3</v>
      </c>
      <c r="BH622" s="25" t="s">
        <v>2000</v>
      </c>
      <c r="BI622" s="174">
        <v>1</v>
      </c>
      <c r="BJ622" s="75" t="s">
        <v>4061</v>
      </c>
      <c r="BK622" s="75" t="s">
        <v>4057</v>
      </c>
      <c r="BM622" s="238"/>
      <c r="BN622" s="238"/>
      <c r="BO622" s="238"/>
      <c r="BP622" s="238"/>
      <c r="BQ622" s="238"/>
      <c r="BR622" s="238"/>
    </row>
    <row r="623" spans="1:70" ht="15" customHeight="1" x14ac:dyDescent="0.25">
      <c r="A623" s="25">
        <v>467</v>
      </c>
      <c r="B623" s="26"/>
      <c r="C623" s="190"/>
      <c r="D623" s="200">
        <v>0</v>
      </c>
      <c r="E623" s="57" t="s">
        <v>308</v>
      </c>
      <c r="F623" s="57" t="s">
        <v>289</v>
      </c>
      <c r="G623" s="25" t="s">
        <v>633</v>
      </c>
      <c r="H623" s="104">
        <v>1</v>
      </c>
      <c r="I623" s="25">
        <v>1</v>
      </c>
      <c r="J623" s="25" t="s">
        <v>310</v>
      </c>
      <c r="K623" s="25">
        <v>1</v>
      </c>
      <c r="L623" s="25">
        <v>2</v>
      </c>
      <c r="M623" s="25">
        <v>24</v>
      </c>
      <c r="N623" s="25" t="s">
        <v>2955</v>
      </c>
      <c r="O623" s="25" t="s">
        <v>634</v>
      </c>
      <c r="P623" s="25" t="s">
        <v>19</v>
      </c>
      <c r="Q623" s="25" t="s">
        <v>311</v>
      </c>
      <c r="R623" s="25"/>
      <c r="S623" s="25">
        <v>5</v>
      </c>
      <c r="T623" s="25" t="s">
        <v>18</v>
      </c>
      <c r="U623" s="44" t="s">
        <v>2</v>
      </c>
      <c r="V623" s="44">
        <v>6</v>
      </c>
      <c r="W623" s="25"/>
      <c r="X623" s="25">
        <v>1</v>
      </c>
      <c r="Y623" s="25"/>
      <c r="Z623" s="83"/>
      <c r="AA623" s="83">
        <v>39.86</v>
      </c>
      <c r="AB623" s="83"/>
      <c r="AC623" s="83"/>
      <c r="AD623" s="25" t="s">
        <v>1017</v>
      </c>
      <c r="AE623" s="22"/>
      <c r="AF623" s="22"/>
      <c r="AG623" s="22">
        <f>(AA623*(106.875/AO623))/$AQ623</f>
        <v>48.099783590515621</v>
      </c>
      <c r="AH623" s="22"/>
      <c r="AI623" s="22"/>
      <c r="AJ623" s="35"/>
      <c r="AK623" s="35"/>
      <c r="AL623" s="35">
        <f>AG623/1.99</f>
        <v>24.170745522872171</v>
      </c>
      <c r="AM623" s="35"/>
      <c r="AN623" s="35"/>
      <c r="AO623" s="24">
        <v>88.566666666666663</v>
      </c>
      <c r="AP623" s="24"/>
      <c r="AQ623" s="24">
        <v>1</v>
      </c>
      <c r="AR623" s="28">
        <v>3</v>
      </c>
      <c r="AS623" s="24" t="s">
        <v>751</v>
      </c>
      <c r="AT623" s="25">
        <v>12</v>
      </c>
      <c r="AU623" s="25" t="s">
        <v>630</v>
      </c>
      <c r="AV623" s="25" t="s">
        <v>539</v>
      </c>
      <c r="AW623" s="44">
        <v>2002</v>
      </c>
      <c r="AX623" s="25" t="s">
        <v>2</v>
      </c>
      <c r="AY623" s="25" t="s">
        <v>631</v>
      </c>
      <c r="AZ623" s="25"/>
      <c r="BA623" s="25" t="s">
        <v>635</v>
      </c>
      <c r="BB623" s="25"/>
      <c r="BC623" s="25">
        <v>216</v>
      </c>
      <c r="BD623" s="25" t="s">
        <v>585</v>
      </c>
      <c r="BE623" s="25" t="s">
        <v>632</v>
      </c>
      <c r="BF623" s="25">
        <v>3</v>
      </c>
      <c r="BG623" s="62">
        <v>3</v>
      </c>
      <c r="BH623" s="25" t="s">
        <v>2000</v>
      </c>
      <c r="BI623" s="74">
        <v>0</v>
      </c>
      <c r="BJ623" s="75" t="s">
        <v>4056</v>
      </c>
      <c r="BK623" s="75" t="s">
        <v>4057</v>
      </c>
      <c r="BM623" s="238"/>
      <c r="BN623" s="238"/>
      <c r="BO623" s="238"/>
      <c r="BP623" s="238"/>
      <c r="BQ623" s="238"/>
      <c r="BR623" s="238"/>
    </row>
    <row r="624" spans="1:70" ht="15" customHeight="1" x14ac:dyDescent="0.25">
      <c r="A624" s="25">
        <v>468</v>
      </c>
      <c r="B624" s="26"/>
      <c r="C624" s="190"/>
      <c r="D624" s="200">
        <v>0</v>
      </c>
      <c r="E624" s="57" t="s">
        <v>308</v>
      </c>
      <c r="F624" s="57" t="s">
        <v>289</v>
      </c>
      <c r="G624" s="25" t="s">
        <v>638</v>
      </c>
      <c r="H624" s="104">
        <v>1</v>
      </c>
      <c r="I624" s="25">
        <v>1</v>
      </c>
      <c r="J624" s="25" t="s">
        <v>310</v>
      </c>
      <c r="K624" s="25">
        <v>1</v>
      </c>
      <c r="L624" s="25">
        <v>2</v>
      </c>
      <c r="M624" s="25">
        <v>26</v>
      </c>
      <c r="N624" s="25">
        <v>26</v>
      </c>
      <c r="O624" s="25" t="s">
        <v>639</v>
      </c>
      <c r="P624" s="25" t="s">
        <v>19</v>
      </c>
      <c r="Q624" s="25" t="s">
        <v>311</v>
      </c>
      <c r="R624" s="25"/>
      <c r="S624" s="25">
        <v>5</v>
      </c>
      <c r="T624" s="25" t="s">
        <v>18</v>
      </c>
      <c r="U624" s="44" t="s">
        <v>2</v>
      </c>
      <c r="V624" s="44">
        <v>6</v>
      </c>
      <c r="W624" s="25"/>
      <c r="X624" s="25">
        <v>1</v>
      </c>
      <c r="Y624" s="25"/>
      <c r="Z624" s="83"/>
      <c r="AA624" s="93">
        <v>11.81</v>
      </c>
      <c r="AB624" s="83"/>
      <c r="AC624" s="83"/>
      <c r="AD624" s="25" t="s">
        <v>3569</v>
      </c>
      <c r="AE624" s="22"/>
      <c r="AF624" s="22"/>
      <c r="AG624" s="22">
        <f>(AA624*(106.875/AO624))/$AQ624</f>
        <v>14.251340797892361</v>
      </c>
      <c r="AH624" s="22"/>
      <c r="AI624" s="22"/>
      <c r="AJ624" s="35"/>
      <c r="AK624" s="35"/>
      <c r="AL624" s="35">
        <f>AG624/1.99</f>
        <v>7.1614777878856088</v>
      </c>
      <c r="AM624" s="35"/>
      <c r="AN624" s="35"/>
      <c r="AO624" s="24">
        <v>88.566666666666663</v>
      </c>
      <c r="AP624" s="24"/>
      <c r="AQ624" s="24">
        <v>1</v>
      </c>
      <c r="AR624" s="28">
        <v>3</v>
      </c>
      <c r="AS624" s="24" t="s">
        <v>751</v>
      </c>
      <c r="AT624" s="25">
        <v>12</v>
      </c>
      <c r="AU624" s="25" t="s">
        <v>630</v>
      </c>
      <c r="AV624" s="25" t="s">
        <v>539</v>
      </c>
      <c r="AW624" s="44">
        <v>2002</v>
      </c>
      <c r="AX624" s="25" t="s">
        <v>2</v>
      </c>
      <c r="AY624" s="25" t="s">
        <v>631</v>
      </c>
      <c r="AZ624" s="25"/>
      <c r="BA624" s="25"/>
      <c r="BB624" s="25"/>
      <c r="BC624" s="25">
        <v>216</v>
      </c>
      <c r="BD624" s="25" t="s">
        <v>585</v>
      </c>
      <c r="BE624" s="25" t="s">
        <v>632</v>
      </c>
      <c r="BF624" s="25">
        <v>3</v>
      </c>
      <c r="BG624" s="62">
        <v>3</v>
      </c>
      <c r="BH624" s="25" t="s">
        <v>2000</v>
      </c>
      <c r="BI624" s="74">
        <v>0</v>
      </c>
      <c r="BJ624" s="75" t="s">
        <v>4058</v>
      </c>
      <c r="BK624" s="75" t="s">
        <v>4057</v>
      </c>
      <c r="BM624" s="221"/>
      <c r="BN624" s="221"/>
      <c r="BO624" s="221"/>
      <c r="BP624" s="221"/>
      <c r="BQ624" s="221"/>
      <c r="BR624" s="221"/>
    </row>
    <row r="625" spans="1:70" ht="15" customHeight="1" x14ac:dyDescent="0.25">
      <c r="A625" s="25">
        <v>469</v>
      </c>
      <c r="B625" s="26"/>
      <c r="C625" s="190"/>
      <c r="D625" s="201">
        <v>1</v>
      </c>
      <c r="E625" s="57" t="s">
        <v>308</v>
      </c>
      <c r="F625" s="57" t="s">
        <v>289</v>
      </c>
      <c r="G625" s="25" t="s">
        <v>636</v>
      </c>
      <c r="H625" s="104">
        <v>1</v>
      </c>
      <c r="I625" s="25">
        <v>1</v>
      </c>
      <c r="J625" s="25" t="s">
        <v>310</v>
      </c>
      <c r="K625" s="25">
        <v>1</v>
      </c>
      <c r="L625" s="25">
        <v>2</v>
      </c>
      <c r="M625" s="25">
        <v>18</v>
      </c>
      <c r="N625" s="25" t="s">
        <v>2977</v>
      </c>
      <c r="O625" s="25" t="s">
        <v>637</v>
      </c>
      <c r="P625" s="25" t="s">
        <v>19</v>
      </c>
      <c r="Q625" s="25" t="s">
        <v>311</v>
      </c>
      <c r="R625" s="25"/>
      <c r="S625" s="25">
        <v>5</v>
      </c>
      <c r="T625" s="25" t="s">
        <v>18</v>
      </c>
      <c r="U625" s="44" t="s">
        <v>2</v>
      </c>
      <c r="V625" s="44">
        <v>6</v>
      </c>
      <c r="W625" s="25"/>
      <c r="X625" s="25">
        <v>1</v>
      </c>
      <c r="Y625" s="25"/>
      <c r="Z625" s="83"/>
      <c r="AA625" s="83">
        <v>42.83</v>
      </c>
      <c r="AB625" s="83"/>
      <c r="AC625" s="83"/>
      <c r="AD625" s="25" t="s">
        <v>1018</v>
      </c>
      <c r="AE625" s="22"/>
      <c r="AF625" s="22"/>
      <c r="AG625" s="22">
        <f>(AA625*(106.875/AO625))/$AQ625</f>
        <v>51.683736356793375</v>
      </c>
      <c r="AH625" s="22"/>
      <c r="AI625" s="22"/>
      <c r="AJ625" s="35"/>
      <c r="AK625" s="35"/>
      <c r="AL625" s="35">
        <f>AG625/1.99</f>
        <v>25.971726812458982</v>
      </c>
      <c r="AM625" s="35"/>
      <c r="AN625" s="35"/>
      <c r="AO625" s="24">
        <v>88.566666666666663</v>
      </c>
      <c r="AP625" s="24"/>
      <c r="AQ625" s="24">
        <v>1</v>
      </c>
      <c r="AR625" s="28">
        <v>3</v>
      </c>
      <c r="AS625" s="24" t="s">
        <v>751</v>
      </c>
      <c r="AT625" s="25">
        <v>12</v>
      </c>
      <c r="AU625" s="25" t="s">
        <v>630</v>
      </c>
      <c r="AV625" s="25" t="s">
        <v>539</v>
      </c>
      <c r="AW625" s="44">
        <v>2002</v>
      </c>
      <c r="AX625" s="25" t="s">
        <v>2</v>
      </c>
      <c r="AY625" s="25" t="s">
        <v>631</v>
      </c>
      <c r="AZ625" s="25"/>
      <c r="BA625" s="25"/>
      <c r="BB625" s="25"/>
      <c r="BC625" s="25">
        <v>216</v>
      </c>
      <c r="BD625" s="25" t="s">
        <v>585</v>
      </c>
      <c r="BE625" s="25" t="s">
        <v>632</v>
      </c>
      <c r="BF625" s="25">
        <v>3</v>
      </c>
      <c r="BG625" s="62">
        <v>3</v>
      </c>
      <c r="BH625" s="25" t="s">
        <v>2000</v>
      </c>
      <c r="BI625" s="174">
        <v>1</v>
      </c>
      <c r="BJ625" s="75" t="s">
        <v>4059</v>
      </c>
      <c r="BK625" s="75" t="s">
        <v>4060</v>
      </c>
      <c r="BM625" s="213"/>
      <c r="BN625" s="213"/>
      <c r="BO625" s="213"/>
      <c r="BP625" s="213"/>
      <c r="BQ625" s="213"/>
      <c r="BR625" s="213"/>
    </row>
    <row r="626" spans="1:70" ht="15" customHeight="1" x14ac:dyDescent="0.25">
      <c r="A626" s="25">
        <v>471</v>
      </c>
      <c r="B626" s="21">
        <v>213</v>
      </c>
      <c r="C626" s="190" t="s">
        <v>428</v>
      </c>
      <c r="D626" s="201">
        <v>0</v>
      </c>
      <c r="E626" s="57" t="s">
        <v>436</v>
      </c>
      <c r="F626" s="57" t="s">
        <v>5</v>
      </c>
      <c r="G626" s="25" t="s">
        <v>412</v>
      </c>
      <c r="H626" s="104">
        <v>0</v>
      </c>
      <c r="I626" s="25" t="s">
        <v>1329</v>
      </c>
      <c r="J626" s="25"/>
      <c r="K626" s="25"/>
      <c r="L626" s="25"/>
      <c r="M626" s="25"/>
      <c r="N626" s="25"/>
      <c r="O626" s="25"/>
      <c r="P626" s="25"/>
      <c r="Q626" s="25"/>
      <c r="R626" s="25"/>
      <c r="S626" s="25"/>
      <c r="T626" s="25"/>
      <c r="U626" s="25"/>
      <c r="V626" s="25"/>
      <c r="W626" s="25"/>
      <c r="X626" s="25"/>
      <c r="Y626" s="25"/>
      <c r="Z626" s="25"/>
      <c r="AA626" s="25"/>
      <c r="AB626" s="25"/>
      <c r="AC626" s="25"/>
      <c r="AD626" s="25"/>
      <c r="AE626" s="22"/>
      <c r="AF626" s="22"/>
      <c r="AG626" s="22"/>
      <c r="AH626" s="22"/>
      <c r="AI626" s="22"/>
      <c r="AJ626" s="23"/>
      <c r="AK626" s="23"/>
      <c r="AL626" s="23"/>
      <c r="AM626" s="23"/>
      <c r="AN626" s="23"/>
      <c r="AO626" s="24"/>
      <c r="AP626" s="24"/>
      <c r="AQ626" s="24">
        <v>1</v>
      </c>
      <c r="AR626" s="24"/>
      <c r="AS626" s="24" t="s">
        <v>751</v>
      </c>
      <c r="AT626" s="25"/>
      <c r="AU626" s="25"/>
      <c r="AV626" s="25"/>
      <c r="AW626" s="25"/>
      <c r="AX626" s="25"/>
      <c r="AY626" s="25"/>
      <c r="AZ626" s="25"/>
      <c r="BA626" s="25"/>
      <c r="BB626" s="25"/>
      <c r="BC626" s="25"/>
      <c r="BD626" s="25"/>
      <c r="BE626" s="25"/>
      <c r="BF626" s="25"/>
      <c r="BG626" s="25" t="s">
        <v>2000</v>
      </c>
      <c r="BH626" s="25" t="s">
        <v>2000</v>
      </c>
      <c r="BI626" s="75" t="s">
        <v>2000</v>
      </c>
      <c r="BJ626" s="75" t="s">
        <v>2000</v>
      </c>
      <c r="BK626" s="75" t="s">
        <v>2000</v>
      </c>
    </row>
    <row r="627" spans="1:70" ht="15" customHeight="1" x14ac:dyDescent="0.25">
      <c r="A627" s="25">
        <v>472</v>
      </c>
      <c r="B627" s="21">
        <v>214</v>
      </c>
      <c r="C627" s="190" t="s">
        <v>387</v>
      </c>
      <c r="D627" s="201">
        <v>0</v>
      </c>
      <c r="E627" s="57" t="s">
        <v>392</v>
      </c>
      <c r="F627" s="57" t="s">
        <v>5</v>
      </c>
      <c r="G627" s="25" t="s">
        <v>393</v>
      </c>
      <c r="H627" s="104">
        <v>0</v>
      </c>
      <c r="I627" s="25" t="s">
        <v>1042</v>
      </c>
      <c r="J627" s="25"/>
      <c r="K627" s="25"/>
      <c r="L627" s="25"/>
      <c r="M627" s="25"/>
      <c r="N627" s="25"/>
      <c r="O627" s="25"/>
      <c r="P627" s="25"/>
      <c r="Q627" s="25"/>
      <c r="R627" s="25"/>
      <c r="S627" s="25"/>
      <c r="T627" s="25"/>
      <c r="U627" s="25"/>
      <c r="V627" s="25"/>
      <c r="W627" s="25"/>
      <c r="X627" s="25"/>
      <c r="Y627" s="25"/>
      <c r="Z627" s="83"/>
      <c r="AA627" s="83"/>
      <c r="AB627" s="83"/>
      <c r="AC627" s="83"/>
      <c r="AD627" s="25"/>
      <c r="AE627" s="22"/>
      <c r="AF627" s="22"/>
      <c r="AG627" s="22"/>
      <c r="AH627" s="22"/>
      <c r="AI627" s="22"/>
      <c r="AJ627" s="35"/>
      <c r="AK627" s="35"/>
      <c r="AL627" s="35"/>
      <c r="AM627" s="35"/>
      <c r="AN627" s="35"/>
      <c r="AO627" s="24"/>
      <c r="AP627" s="24"/>
      <c r="AQ627" s="24">
        <v>1</v>
      </c>
      <c r="AR627" s="24"/>
      <c r="AS627" s="24" t="s">
        <v>751</v>
      </c>
      <c r="AT627" s="25"/>
      <c r="AU627" s="25"/>
      <c r="AV627" s="25"/>
      <c r="AW627" s="25"/>
      <c r="AX627" s="25"/>
      <c r="AY627" s="25"/>
      <c r="AZ627" s="25"/>
      <c r="BA627" s="25"/>
      <c r="BB627" s="25"/>
      <c r="BC627" s="25"/>
      <c r="BD627" s="25"/>
      <c r="BE627" s="25"/>
      <c r="BF627" s="25"/>
      <c r="BG627" s="25" t="s">
        <v>2000</v>
      </c>
      <c r="BH627" s="25" t="s">
        <v>2000</v>
      </c>
      <c r="BI627" s="75" t="s">
        <v>2000</v>
      </c>
      <c r="BJ627" s="75" t="s">
        <v>2000</v>
      </c>
      <c r="BK627" s="75" t="s">
        <v>2000</v>
      </c>
    </row>
    <row r="628" spans="1:70" ht="15" customHeight="1" x14ac:dyDescent="0.25">
      <c r="A628" s="25">
        <v>473</v>
      </c>
      <c r="B628" s="21">
        <v>215</v>
      </c>
      <c r="C628" s="190" t="s">
        <v>23</v>
      </c>
      <c r="D628" s="201">
        <v>0</v>
      </c>
      <c r="E628" s="57" t="s">
        <v>334</v>
      </c>
      <c r="F628" s="57" t="s">
        <v>289</v>
      </c>
      <c r="G628" s="25"/>
      <c r="H628" s="104">
        <v>0</v>
      </c>
      <c r="I628" s="25" t="s">
        <v>618</v>
      </c>
      <c r="J628" s="25"/>
      <c r="K628" s="25">
        <v>1</v>
      </c>
      <c r="L628" s="25">
        <v>2</v>
      </c>
      <c r="M628" s="25"/>
      <c r="N628" s="25"/>
      <c r="O628" s="25"/>
      <c r="P628" s="25"/>
      <c r="Q628" s="25"/>
      <c r="R628" s="25"/>
      <c r="S628" s="25"/>
      <c r="T628" s="25"/>
      <c r="U628" s="25"/>
      <c r="V628" s="25"/>
      <c r="W628" s="25"/>
      <c r="X628" s="25"/>
      <c r="Y628" s="25"/>
      <c r="Z628" s="83"/>
      <c r="AA628" s="83"/>
      <c r="AB628" s="83"/>
      <c r="AC628" s="83"/>
      <c r="AD628" s="25"/>
      <c r="AE628" s="22"/>
      <c r="AF628" s="22"/>
      <c r="AG628" s="22"/>
      <c r="AH628" s="22"/>
      <c r="AI628" s="22"/>
      <c r="AJ628" s="35"/>
      <c r="AK628" s="35"/>
      <c r="AL628" s="35"/>
      <c r="AM628" s="35"/>
      <c r="AN628" s="35"/>
      <c r="AO628" s="24"/>
      <c r="AP628" s="24"/>
      <c r="AQ628" s="24">
        <v>1</v>
      </c>
      <c r="AR628" s="24"/>
      <c r="AS628" s="24" t="s">
        <v>751</v>
      </c>
      <c r="AT628" s="25"/>
      <c r="AU628" s="25"/>
      <c r="AV628" s="25"/>
      <c r="AW628" s="25"/>
      <c r="AX628" s="25"/>
      <c r="AY628" s="25"/>
      <c r="AZ628" s="25"/>
      <c r="BA628" s="25"/>
      <c r="BB628" s="25"/>
      <c r="BC628" s="25"/>
      <c r="BD628" s="25"/>
      <c r="BE628" s="25"/>
      <c r="BF628" s="25"/>
      <c r="BG628" s="25" t="s">
        <v>2000</v>
      </c>
      <c r="BH628" s="25" t="s">
        <v>2000</v>
      </c>
      <c r="BI628" s="75" t="s">
        <v>2000</v>
      </c>
      <c r="BJ628" s="75" t="s">
        <v>2000</v>
      </c>
      <c r="BK628" s="75" t="s">
        <v>2000</v>
      </c>
      <c r="BM628" s="238"/>
      <c r="BN628" s="238"/>
      <c r="BO628" s="238"/>
      <c r="BP628" s="238"/>
      <c r="BQ628" s="238"/>
      <c r="BR628" s="238"/>
    </row>
    <row r="629" spans="1:70" ht="15" customHeight="1" x14ac:dyDescent="0.25">
      <c r="A629" s="25">
        <v>474</v>
      </c>
      <c r="B629" s="21">
        <v>216</v>
      </c>
      <c r="C629" s="190"/>
      <c r="D629" s="200">
        <v>0</v>
      </c>
      <c r="E629" s="57" t="s">
        <v>1182</v>
      </c>
      <c r="F629" s="57" t="s">
        <v>5</v>
      </c>
      <c r="G629" s="25"/>
      <c r="H629" s="104">
        <v>1</v>
      </c>
      <c r="I629" s="25">
        <v>1</v>
      </c>
      <c r="J629" s="25"/>
      <c r="K629" s="25">
        <v>1</v>
      </c>
      <c r="L629" s="25">
        <v>2</v>
      </c>
      <c r="M629" s="25">
        <v>1</v>
      </c>
      <c r="N629" s="25" t="s">
        <v>2974</v>
      </c>
      <c r="O629" s="25" t="s">
        <v>131</v>
      </c>
      <c r="P629" s="25" t="s">
        <v>130</v>
      </c>
      <c r="Q629" s="25" t="s">
        <v>20</v>
      </c>
      <c r="R629" s="25"/>
      <c r="S629" s="25">
        <v>7</v>
      </c>
      <c r="T629" s="25" t="s">
        <v>9</v>
      </c>
      <c r="U629" s="25" t="s">
        <v>10</v>
      </c>
      <c r="V629" s="25">
        <v>8</v>
      </c>
      <c r="W629" s="25" t="s">
        <v>3</v>
      </c>
      <c r="X629" s="25">
        <v>1</v>
      </c>
      <c r="Y629" s="25"/>
      <c r="Z629" s="25"/>
      <c r="AA629" s="25">
        <v>91740000</v>
      </c>
      <c r="AB629" s="25"/>
      <c r="AC629" s="25"/>
      <c r="AD629" s="25" t="s">
        <v>1943</v>
      </c>
      <c r="AE629" s="22"/>
      <c r="AF629" s="22"/>
      <c r="AG629" s="22">
        <f>(AA629*(106.875/AO629))/$AQ629</f>
        <v>91947913.410440743</v>
      </c>
      <c r="AH629" s="22"/>
      <c r="AI629" s="22"/>
      <c r="AJ629" s="23"/>
      <c r="AK629" s="23"/>
      <c r="AL629" s="23"/>
      <c r="AM629" s="23"/>
      <c r="AN629" s="23"/>
      <c r="AO629" s="24">
        <v>106.63333333333334</v>
      </c>
      <c r="AP629" s="24"/>
      <c r="AQ629" s="24">
        <v>1</v>
      </c>
      <c r="AR629" s="24">
        <v>6</v>
      </c>
      <c r="AS629" s="24" t="s">
        <v>751</v>
      </c>
      <c r="AT629" s="25">
        <v>9</v>
      </c>
      <c r="AU629" s="25" t="s">
        <v>132</v>
      </c>
      <c r="AV629" s="25" t="s">
        <v>133</v>
      </c>
      <c r="AW629" s="25">
        <v>2014</v>
      </c>
      <c r="AX629" s="25" t="s">
        <v>3</v>
      </c>
      <c r="AY629" s="25" t="s">
        <v>1184</v>
      </c>
      <c r="AZ629" s="25" t="s">
        <v>3</v>
      </c>
      <c r="BA629" s="25" t="s">
        <v>1183</v>
      </c>
      <c r="BB629" s="25" t="s">
        <v>3</v>
      </c>
      <c r="BC629" s="25" t="s">
        <v>3</v>
      </c>
      <c r="BD629" s="25" t="s">
        <v>134</v>
      </c>
      <c r="BE629" s="25" t="s">
        <v>1185</v>
      </c>
      <c r="BF629" s="25">
        <v>2</v>
      </c>
      <c r="BG629" s="25" t="s">
        <v>2000</v>
      </c>
      <c r="BH629" s="25" t="s">
        <v>2000</v>
      </c>
      <c r="BI629" s="74">
        <v>0</v>
      </c>
      <c r="BJ629" s="75" t="s">
        <v>3989</v>
      </c>
      <c r="BK629" s="75" t="s">
        <v>4062</v>
      </c>
    </row>
    <row r="630" spans="1:70" ht="15" customHeight="1" x14ac:dyDescent="0.25">
      <c r="A630" s="25">
        <v>475</v>
      </c>
      <c r="B630" s="21">
        <v>217</v>
      </c>
      <c r="C630" s="190" t="s">
        <v>23</v>
      </c>
      <c r="D630" s="201">
        <v>0</v>
      </c>
      <c r="E630" s="57" t="s">
        <v>720</v>
      </c>
      <c r="F630" s="57" t="s">
        <v>289</v>
      </c>
      <c r="G630" s="25"/>
      <c r="H630" s="104">
        <v>0</v>
      </c>
      <c r="I630" s="25">
        <v>0</v>
      </c>
      <c r="J630" s="25" t="s">
        <v>335</v>
      </c>
      <c r="K630" s="25">
        <v>1</v>
      </c>
      <c r="L630" s="25">
        <v>2</v>
      </c>
      <c r="M630" s="25">
        <v>26</v>
      </c>
      <c r="N630" s="25">
        <v>26</v>
      </c>
      <c r="O630" s="25" t="s">
        <v>721</v>
      </c>
      <c r="P630" s="25" t="s">
        <v>19</v>
      </c>
      <c r="Q630" s="25" t="s">
        <v>544</v>
      </c>
      <c r="R630" s="25"/>
      <c r="S630" s="25">
        <v>7</v>
      </c>
      <c r="T630" s="25" t="s">
        <v>722</v>
      </c>
      <c r="U630" s="25" t="s">
        <v>2</v>
      </c>
      <c r="V630" s="44">
        <v>8</v>
      </c>
      <c r="W630" s="25" t="s">
        <v>723</v>
      </c>
      <c r="X630" s="25">
        <v>1</v>
      </c>
      <c r="Y630" s="25"/>
      <c r="Z630" s="83"/>
      <c r="AA630" s="83"/>
      <c r="AB630" s="83"/>
      <c r="AC630" s="83"/>
      <c r="AD630" s="25"/>
      <c r="AE630" s="22"/>
      <c r="AF630" s="22"/>
      <c r="AG630" s="22"/>
      <c r="AH630" s="22"/>
      <c r="AI630" s="22"/>
      <c r="AJ630" s="35"/>
      <c r="AK630" s="35"/>
      <c r="AL630" s="35"/>
      <c r="AM630" s="35"/>
      <c r="AN630" s="35"/>
      <c r="AO630" s="24">
        <v>104.09166666666665</v>
      </c>
      <c r="AP630" s="24"/>
      <c r="AQ630" s="24">
        <v>1</v>
      </c>
      <c r="AR630" s="24">
        <v>6</v>
      </c>
      <c r="AS630" s="24" t="s">
        <v>751</v>
      </c>
      <c r="AT630" s="25">
        <v>12</v>
      </c>
      <c r="AU630" s="25" t="s">
        <v>725</v>
      </c>
      <c r="AV630" s="25" t="s">
        <v>685</v>
      </c>
      <c r="AW630" s="25">
        <v>2012</v>
      </c>
      <c r="AX630" s="25" t="s">
        <v>2</v>
      </c>
      <c r="AY630" s="25"/>
      <c r="AZ630" s="25"/>
      <c r="BA630" s="25"/>
      <c r="BB630" s="25"/>
      <c r="BC630" s="25">
        <v>128</v>
      </c>
      <c r="BD630" s="25" t="s">
        <v>578</v>
      </c>
      <c r="BE630" s="25" t="s">
        <v>724</v>
      </c>
      <c r="BF630" s="25">
        <v>3</v>
      </c>
      <c r="BG630" s="25" t="s">
        <v>2000</v>
      </c>
      <c r="BH630" s="25" t="s">
        <v>2000</v>
      </c>
      <c r="BI630" s="75" t="s">
        <v>2000</v>
      </c>
      <c r="BJ630" s="75" t="s">
        <v>2000</v>
      </c>
      <c r="BK630" s="75" t="s">
        <v>2000</v>
      </c>
      <c r="BL630" s="53"/>
      <c r="BM630" s="53"/>
      <c r="BN630" s="53"/>
      <c r="BO630" s="53"/>
      <c r="BP630" s="53"/>
      <c r="BQ630" s="53"/>
      <c r="BR630" s="53"/>
    </row>
    <row r="631" spans="1:70" ht="15" customHeight="1" x14ac:dyDescent="0.25">
      <c r="A631" s="25">
        <v>476</v>
      </c>
      <c r="B631" s="21">
        <v>218</v>
      </c>
      <c r="C631" s="190" t="s">
        <v>162</v>
      </c>
      <c r="D631" s="201">
        <v>0</v>
      </c>
      <c r="E631" s="64" t="s">
        <v>1242</v>
      </c>
      <c r="F631" s="64" t="s">
        <v>151</v>
      </c>
      <c r="G631" s="25"/>
      <c r="H631" s="104">
        <v>0</v>
      </c>
      <c r="I631" s="25" t="s">
        <v>1192</v>
      </c>
      <c r="J631" s="71"/>
      <c r="K631" s="25"/>
      <c r="L631" s="25"/>
      <c r="M631" s="25"/>
      <c r="N631" s="71"/>
      <c r="O631" s="71"/>
      <c r="P631" s="71"/>
      <c r="Q631" s="25"/>
      <c r="R631" s="25"/>
      <c r="S631" s="25"/>
      <c r="T631" s="25"/>
      <c r="U631" s="25"/>
      <c r="V631" s="25"/>
      <c r="W631" s="25"/>
      <c r="X631" s="25"/>
      <c r="Y631" s="83"/>
      <c r="Z631" s="83"/>
      <c r="AA631" s="83"/>
      <c r="AB631" s="83"/>
      <c r="AC631" s="83"/>
      <c r="AD631" s="25"/>
      <c r="AE631" s="22"/>
      <c r="AF631" s="22"/>
      <c r="AG631" s="22"/>
      <c r="AH631" s="22"/>
      <c r="AI631" s="22"/>
      <c r="AJ631" s="35"/>
      <c r="AK631" s="35"/>
      <c r="AL631" s="35"/>
      <c r="AM631" s="35"/>
      <c r="AN631" s="35"/>
      <c r="AO631" s="24"/>
      <c r="AP631" s="24"/>
      <c r="AQ631" s="24">
        <v>1</v>
      </c>
      <c r="AR631" s="24"/>
      <c r="AS631" s="24" t="s">
        <v>751</v>
      </c>
      <c r="AT631" s="25"/>
      <c r="AU631" s="25"/>
      <c r="AV631" s="25"/>
      <c r="AW631" s="25"/>
      <c r="AX631" s="25"/>
      <c r="AY631" s="25"/>
      <c r="AZ631" s="25"/>
      <c r="BA631" s="25"/>
      <c r="BB631" s="25"/>
      <c r="BC631" s="25"/>
      <c r="BD631" s="25"/>
      <c r="BE631" s="25"/>
      <c r="BF631" s="25"/>
      <c r="BG631" s="25" t="s">
        <v>2000</v>
      </c>
      <c r="BH631" s="25" t="s">
        <v>2000</v>
      </c>
      <c r="BI631" s="75" t="s">
        <v>2000</v>
      </c>
      <c r="BJ631" s="75" t="s">
        <v>2000</v>
      </c>
      <c r="BK631" s="75" t="s">
        <v>2000</v>
      </c>
      <c r="BM631" s="52"/>
      <c r="BN631" s="52"/>
      <c r="BO631" s="52"/>
      <c r="BP631" s="52"/>
      <c r="BQ631" s="52"/>
      <c r="BR631" s="52"/>
    </row>
    <row r="632" spans="1:70" ht="15" customHeight="1" x14ac:dyDescent="0.25">
      <c r="A632" s="25">
        <v>477</v>
      </c>
      <c r="B632" s="21">
        <v>219</v>
      </c>
      <c r="C632" s="190" t="s">
        <v>170</v>
      </c>
      <c r="D632" s="201">
        <v>0</v>
      </c>
      <c r="E632" s="64" t="s">
        <v>951</v>
      </c>
      <c r="F632" s="64" t="s">
        <v>151</v>
      </c>
      <c r="G632" s="25"/>
      <c r="H632" s="104">
        <v>0</v>
      </c>
      <c r="I632" s="25" t="s">
        <v>952</v>
      </c>
      <c r="J632" s="71"/>
      <c r="K632" s="25"/>
      <c r="L632" s="25"/>
      <c r="M632" s="25"/>
      <c r="N632" s="71"/>
      <c r="O632" s="71"/>
      <c r="P632" s="71"/>
      <c r="Q632" s="25"/>
      <c r="R632" s="25"/>
      <c r="S632" s="25"/>
      <c r="T632" s="25"/>
      <c r="U632" s="25"/>
      <c r="V632" s="25"/>
      <c r="W632" s="25"/>
      <c r="X632" s="25"/>
      <c r="Y632" s="83"/>
      <c r="Z632" s="83"/>
      <c r="AA632" s="83"/>
      <c r="AB632" s="83"/>
      <c r="AC632" s="83"/>
      <c r="AD632" s="25"/>
      <c r="AE632" s="22"/>
      <c r="AF632" s="22"/>
      <c r="AG632" s="22"/>
      <c r="AH632" s="22"/>
      <c r="AI632" s="22"/>
      <c r="AJ632" s="35"/>
      <c r="AK632" s="35"/>
      <c r="AL632" s="35"/>
      <c r="AM632" s="35"/>
      <c r="AN632" s="35"/>
      <c r="AO632" s="24"/>
      <c r="AP632" s="24"/>
      <c r="AQ632" s="24">
        <v>1</v>
      </c>
      <c r="AR632" s="24"/>
      <c r="AS632" s="24" t="s">
        <v>751</v>
      </c>
      <c r="AT632" s="25"/>
      <c r="AU632" s="25"/>
      <c r="AV632" s="25"/>
      <c r="AW632" s="25"/>
      <c r="AX632" s="25"/>
      <c r="AY632" s="25"/>
      <c r="AZ632" s="25"/>
      <c r="BA632" s="25"/>
      <c r="BB632" s="25"/>
      <c r="BC632" s="25"/>
      <c r="BD632" s="25"/>
      <c r="BE632" s="25" t="s">
        <v>953</v>
      </c>
      <c r="BF632" s="25"/>
      <c r="BG632" s="25" t="s">
        <v>2000</v>
      </c>
      <c r="BH632" s="25" t="s">
        <v>2000</v>
      </c>
      <c r="BI632" s="75" t="s">
        <v>2000</v>
      </c>
      <c r="BJ632" s="75" t="s">
        <v>2000</v>
      </c>
      <c r="BK632" s="75" t="s">
        <v>2000</v>
      </c>
      <c r="BM632" s="52"/>
      <c r="BN632" s="52"/>
      <c r="BO632" s="52"/>
      <c r="BP632" s="52"/>
      <c r="BQ632" s="52"/>
      <c r="BR632" s="52"/>
    </row>
    <row r="633" spans="1:70" ht="15" customHeight="1" x14ac:dyDescent="0.25">
      <c r="A633" s="25">
        <v>478</v>
      </c>
      <c r="B633" s="21">
        <v>220</v>
      </c>
      <c r="C633" s="190" t="s">
        <v>195</v>
      </c>
      <c r="D633" s="200">
        <v>0</v>
      </c>
      <c r="E633" s="64" t="s">
        <v>200</v>
      </c>
      <c r="F633" s="64" t="s">
        <v>151</v>
      </c>
      <c r="G633" s="25"/>
      <c r="H633" s="104">
        <v>1</v>
      </c>
      <c r="I633" s="25">
        <v>1</v>
      </c>
      <c r="J633" s="71"/>
      <c r="K633" s="25" t="s">
        <v>1511</v>
      </c>
      <c r="L633" s="25" t="s">
        <v>751</v>
      </c>
      <c r="M633" s="25">
        <v>19</v>
      </c>
      <c r="N633" s="96" t="s">
        <v>2960</v>
      </c>
      <c r="O633" s="31" t="s">
        <v>201</v>
      </c>
      <c r="P633" s="71" t="s">
        <v>20</v>
      </c>
      <c r="Q633" s="32" t="s">
        <v>202</v>
      </c>
      <c r="R633" s="32" t="s">
        <v>751</v>
      </c>
      <c r="S633" s="25">
        <v>5</v>
      </c>
      <c r="T633" s="25" t="s">
        <v>1504</v>
      </c>
      <c r="U633" s="25" t="s">
        <v>10</v>
      </c>
      <c r="V633" s="25">
        <v>8</v>
      </c>
      <c r="W633" s="33" t="s">
        <v>208</v>
      </c>
      <c r="X633" s="25">
        <v>1</v>
      </c>
      <c r="Y633" s="25"/>
      <c r="Z633" s="83"/>
      <c r="AA633" s="62">
        <v>3.37</v>
      </c>
      <c r="AB633" s="83"/>
      <c r="AC633" s="83"/>
      <c r="AD633" s="25" t="s">
        <v>204</v>
      </c>
      <c r="AE633" s="22"/>
      <c r="AF633" s="22"/>
      <c r="AG633" s="22">
        <f>(AA633*(106.875/AO633))/$AQ633</f>
        <v>2.2880682261618204</v>
      </c>
      <c r="AH633" s="22"/>
      <c r="AI633" s="22"/>
      <c r="AJ633" s="23"/>
      <c r="AK633" s="23"/>
      <c r="AL633" s="23"/>
      <c r="AM633" s="23"/>
      <c r="AN633" s="23"/>
      <c r="AO633" s="24">
        <v>80.483333333333334</v>
      </c>
      <c r="AP633" s="27"/>
      <c r="AQ633" s="27">
        <v>1.95583</v>
      </c>
      <c r="AR633" s="28">
        <v>4</v>
      </c>
      <c r="AS633" s="28" t="s">
        <v>751</v>
      </c>
      <c r="AT633" s="34">
        <v>10</v>
      </c>
      <c r="AU633" s="36" t="s">
        <v>1515</v>
      </c>
      <c r="AV633" s="25" t="s">
        <v>767</v>
      </c>
      <c r="AW633" s="25" t="s">
        <v>1517</v>
      </c>
      <c r="AX633" s="25" t="s">
        <v>751</v>
      </c>
      <c r="AY633" s="36" t="s">
        <v>1516</v>
      </c>
      <c r="AZ633" s="25" t="s">
        <v>751</v>
      </c>
      <c r="BA633" s="32" t="s">
        <v>751</v>
      </c>
      <c r="BB633" s="25" t="s">
        <v>751</v>
      </c>
      <c r="BC633" s="25">
        <v>66</v>
      </c>
      <c r="BD633" s="32" t="s">
        <v>205</v>
      </c>
      <c r="BE633" s="37" t="s">
        <v>1998</v>
      </c>
      <c r="BF633" s="38">
        <v>2</v>
      </c>
      <c r="BG633" s="62">
        <v>3</v>
      </c>
      <c r="BH633" s="25" t="s">
        <v>2000</v>
      </c>
      <c r="BI633" s="74">
        <v>0</v>
      </c>
      <c r="BJ633" s="75" t="s">
        <v>2000</v>
      </c>
      <c r="BK633" s="75" t="s">
        <v>3886</v>
      </c>
      <c r="BL633" s="238"/>
      <c r="BM633" s="238"/>
      <c r="BN633" s="238"/>
      <c r="BO633" s="238"/>
      <c r="BP633" s="238"/>
      <c r="BQ633" s="238"/>
      <c r="BR633" s="238"/>
    </row>
    <row r="634" spans="1:70" ht="15" customHeight="1" x14ac:dyDescent="0.25">
      <c r="A634" s="25">
        <v>479</v>
      </c>
      <c r="B634" s="21">
        <v>221</v>
      </c>
      <c r="C634" s="190" t="s">
        <v>428</v>
      </c>
      <c r="D634" s="201">
        <v>0</v>
      </c>
      <c r="E634" s="57" t="s">
        <v>430</v>
      </c>
      <c r="F634" s="57" t="s">
        <v>289</v>
      </c>
      <c r="G634" s="25" t="s">
        <v>431</v>
      </c>
      <c r="H634" s="104">
        <v>0</v>
      </c>
      <c r="I634" s="25" t="s">
        <v>1437</v>
      </c>
      <c r="J634" s="25"/>
      <c r="K634" s="25">
        <v>4</v>
      </c>
      <c r="L634" s="25">
        <v>1</v>
      </c>
      <c r="M634" s="25"/>
      <c r="N634" s="25"/>
      <c r="O634" s="25"/>
      <c r="P634" s="25"/>
      <c r="Q634" s="25"/>
      <c r="R634" s="25"/>
      <c r="S634" s="25"/>
      <c r="T634" s="25"/>
      <c r="U634" s="25"/>
      <c r="V634" s="25"/>
      <c r="W634" s="25"/>
      <c r="X634" s="25"/>
      <c r="Y634" s="25"/>
      <c r="Z634" s="25"/>
      <c r="AA634" s="25"/>
      <c r="AB634" s="25"/>
      <c r="AC634" s="25"/>
      <c r="AD634" s="25"/>
      <c r="AE634" s="22"/>
      <c r="AF634" s="22"/>
      <c r="AG634" s="22"/>
      <c r="AH634" s="22"/>
      <c r="AI634" s="22"/>
      <c r="AJ634" s="23"/>
      <c r="AK634" s="23"/>
      <c r="AL634" s="23"/>
      <c r="AM634" s="23"/>
      <c r="AN634" s="23"/>
      <c r="AO634" s="24"/>
      <c r="AP634" s="24"/>
      <c r="AQ634" s="24">
        <v>1</v>
      </c>
      <c r="AR634" s="24"/>
      <c r="AS634" s="24" t="s">
        <v>751</v>
      </c>
      <c r="AT634" s="25"/>
      <c r="AU634" s="25"/>
      <c r="AV634" s="25"/>
      <c r="AW634" s="25"/>
      <c r="AX634" s="25"/>
      <c r="AY634" s="25"/>
      <c r="AZ634" s="25"/>
      <c r="BA634" s="25"/>
      <c r="BB634" s="25"/>
      <c r="BC634" s="25"/>
      <c r="BD634" s="25"/>
      <c r="BE634" s="25"/>
      <c r="BF634" s="25"/>
      <c r="BG634" s="25" t="s">
        <v>2000</v>
      </c>
      <c r="BH634" s="25" t="s">
        <v>2000</v>
      </c>
      <c r="BI634" s="75" t="s">
        <v>2000</v>
      </c>
      <c r="BJ634" s="75" t="s">
        <v>2000</v>
      </c>
      <c r="BK634" s="75" t="s">
        <v>2000</v>
      </c>
      <c r="BM634" s="238"/>
      <c r="BN634" s="238"/>
      <c r="BO634" s="238"/>
      <c r="BP634" s="238"/>
      <c r="BQ634" s="238"/>
      <c r="BR634" s="238"/>
    </row>
    <row r="635" spans="1:70" ht="15" customHeight="1" x14ac:dyDescent="0.25">
      <c r="A635" s="25">
        <v>480</v>
      </c>
      <c r="B635" s="21">
        <v>222</v>
      </c>
      <c r="C635" s="190" t="s">
        <v>195</v>
      </c>
      <c r="D635" s="200">
        <v>0</v>
      </c>
      <c r="E635" s="64" t="s">
        <v>263</v>
      </c>
      <c r="F635" s="64" t="s">
        <v>151</v>
      </c>
      <c r="G635" s="25"/>
      <c r="H635" s="104">
        <v>1</v>
      </c>
      <c r="I635" s="25">
        <v>1</v>
      </c>
      <c r="J635" s="71"/>
      <c r="K635" s="25" t="s">
        <v>1511</v>
      </c>
      <c r="L635" s="25" t="s">
        <v>751</v>
      </c>
      <c r="M635" s="25">
        <v>19</v>
      </c>
      <c r="N635" s="96" t="s">
        <v>2960</v>
      </c>
      <c r="O635" s="31" t="s">
        <v>201</v>
      </c>
      <c r="P635" s="71" t="s">
        <v>20</v>
      </c>
      <c r="Q635" s="32" t="s">
        <v>264</v>
      </c>
      <c r="R635" s="32" t="s">
        <v>751</v>
      </c>
      <c r="S635" s="25">
        <v>5</v>
      </c>
      <c r="T635" s="25" t="s">
        <v>1504</v>
      </c>
      <c r="U635" s="25" t="s">
        <v>10</v>
      </c>
      <c r="V635" s="25">
        <v>8</v>
      </c>
      <c r="W635" s="33" t="s">
        <v>232</v>
      </c>
      <c r="X635" s="25">
        <v>1</v>
      </c>
      <c r="Y635" s="83"/>
      <c r="Z635" s="62">
        <v>1.54</v>
      </c>
      <c r="AA635" s="83"/>
      <c r="AB635" s="62">
        <v>2.2799999999999998</v>
      </c>
      <c r="AC635" s="83"/>
      <c r="AD635" s="25" t="s">
        <v>204</v>
      </c>
      <c r="AE635" s="22"/>
      <c r="AF635" s="22">
        <f>(Z635*(106.875/AO635))/$AQ635</f>
        <v>1.064993703814165</v>
      </c>
      <c r="AG635" s="22"/>
      <c r="AH635" s="22">
        <f>(AB635*(106.875/AO635))/$AQ635</f>
        <v>1.5767439251274651</v>
      </c>
      <c r="AI635" s="22"/>
      <c r="AJ635" s="23"/>
      <c r="AK635" s="23"/>
      <c r="AL635" s="23"/>
      <c r="AM635" s="23"/>
      <c r="AN635" s="23"/>
      <c r="AO635" s="24">
        <v>79.016666666666666</v>
      </c>
      <c r="AP635" s="27"/>
      <c r="AQ635" s="27">
        <v>1.95583</v>
      </c>
      <c r="AR635" s="28">
        <v>4</v>
      </c>
      <c r="AS635" s="28" t="s">
        <v>751</v>
      </c>
      <c r="AT635" s="34">
        <v>10</v>
      </c>
      <c r="AU635" s="36" t="s">
        <v>1512</v>
      </c>
      <c r="AV635" s="25" t="s">
        <v>767</v>
      </c>
      <c r="AW635" s="25" t="s">
        <v>1514</v>
      </c>
      <c r="AX635" s="25" t="s">
        <v>2</v>
      </c>
      <c r="AY635" s="36" t="s">
        <v>1513</v>
      </c>
      <c r="AZ635" s="25" t="s">
        <v>751</v>
      </c>
      <c r="BA635" s="32" t="s">
        <v>751</v>
      </c>
      <c r="BB635" s="25" t="s">
        <v>751</v>
      </c>
      <c r="BC635" s="25">
        <v>261</v>
      </c>
      <c r="BD635" s="32" t="s">
        <v>205</v>
      </c>
      <c r="BE635" s="37" t="s">
        <v>1999</v>
      </c>
      <c r="BF635" s="38">
        <v>2</v>
      </c>
      <c r="BG635" s="62">
        <v>3</v>
      </c>
      <c r="BH635" s="25" t="s">
        <v>2000</v>
      </c>
      <c r="BI635" s="74">
        <v>0</v>
      </c>
      <c r="BJ635" s="75" t="s">
        <v>2000</v>
      </c>
      <c r="BK635" s="75" t="s">
        <v>3886</v>
      </c>
      <c r="BL635" s="221"/>
      <c r="BM635" s="221"/>
      <c r="BN635" s="221"/>
      <c r="BO635" s="221"/>
      <c r="BP635" s="221"/>
      <c r="BQ635" s="221"/>
      <c r="BR635" s="221"/>
    </row>
    <row r="636" spans="1:70" ht="15" customHeight="1" x14ac:dyDescent="0.25">
      <c r="A636" s="25">
        <v>481</v>
      </c>
      <c r="B636" s="21">
        <v>223</v>
      </c>
      <c r="C636" s="190" t="s">
        <v>387</v>
      </c>
      <c r="D636" s="200" t="s">
        <v>4224</v>
      </c>
      <c r="E636" s="57" t="s">
        <v>414</v>
      </c>
      <c r="F636" s="57" t="s">
        <v>5</v>
      </c>
      <c r="G636" s="25" t="s">
        <v>412</v>
      </c>
      <c r="H636" s="104">
        <v>1</v>
      </c>
      <c r="I636" s="44" t="s">
        <v>4148</v>
      </c>
      <c r="J636" s="25"/>
      <c r="K636" s="44">
        <v>4</v>
      </c>
      <c r="L636" s="44">
        <v>3</v>
      </c>
      <c r="M636" s="44">
        <v>24</v>
      </c>
      <c r="N636" s="44">
        <v>24</v>
      </c>
      <c r="O636" s="44" t="s">
        <v>1822</v>
      </c>
      <c r="P636" s="44" t="s">
        <v>19</v>
      </c>
      <c r="Q636" s="44" t="s">
        <v>19</v>
      </c>
      <c r="R636" s="44" t="s">
        <v>1826</v>
      </c>
      <c r="S636" s="44">
        <v>7</v>
      </c>
      <c r="T636" s="25" t="s">
        <v>1829</v>
      </c>
      <c r="U636" s="44" t="s">
        <v>10</v>
      </c>
      <c r="V636" s="44">
        <v>8</v>
      </c>
      <c r="W636" s="25"/>
      <c r="X636" s="25">
        <v>1</v>
      </c>
      <c r="Y636" s="25"/>
      <c r="Z636" s="25"/>
      <c r="AA636" s="25">
        <v>3915</v>
      </c>
      <c r="AB636" s="25"/>
      <c r="AC636" s="25"/>
      <c r="AD636" s="44" t="s">
        <v>2118</v>
      </c>
      <c r="AE636" s="22"/>
      <c r="AF636" s="22"/>
      <c r="AG636" s="22">
        <f t="shared" ref="AG636:AG667" si="43">(AA636*(106.875/AO636))/$AQ636</f>
        <v>2546.5629841659543</v>
      </c>
      <c r="AH636" s="22"/>
      <c r="AI636" s="22"/>
      <c r="AJ636" s="35"/>
      <c r="AK636" s="35"/>
      <c r="AL636" s="35">
        <f t="shared" ref="AL636:AL667" si="44">AG636/$AS636</f>
        <v>2546.5629841659543</v>
      </c>
      <c r="AM636" s="35"/>
      <c r="AN636" s="35"/>
      <c r="AO636" s="24">
        <v>84.00833333333334</v>
      </c>
      <c r="AP636" s="24"/>
      <c r="AQ636" s="24">
        <v>1.95583</v>
      </c>
      <c r="AR636" s="24">
        <v>1</v>
      </c>
      <c r="AS636" s="24">
        <v>1</v>
      </c>
      <c r="AT636" s="44">
        <v>17</v>
      </c>
      <c r="AU636" s="44" t="s">
        <v>4146</v>
      </c>
      <c r="AV636" s="25"/>
      <c r="AW636" s="25">
        <v>1998</v>
      </c>
      <c r="AX636" s="25"/>
      <c r="AY636" s="44" t="s">
        <v>3274</v>
      </c>
      <c r="AZ636" s="25" t="s">
        <v>1824</v>
      </c>
      <c r="BA636" s="25" t="s">
        <v>1823</v>
      </c>
      <c r="BB636" s="44" t="s">
        <v>4147</v>
      </c>
      <c r="BC636" s="25"/>
      <c r="BD636" s="25" t="s">
        <v>1614</v>
      </c>
      <c r="BE636" s="44" t="s">
        <v>1825</v>
      </c>
      <c r="BF636" s="25">
        <v>3</v>
      </c>
      <c r="BG636" s="25" t="s">
        <v>2000</v>
      </c>
      <c r="BH636" s="75" t="s">
        <v>4149</v>
      </c>
      <c r="BI636" s="74">
        <v>0</v>
      </c>
      <c r="BJ636" s="75" t="s">
        <v>4149</v>
      </c>
      <c r="BK636" s="75" t="s">
        <v>4150</v>
      </c>
      <c r="BL636" s="50"/>
      <c r="BM636" s="50"/>
      <c r="BN636" s="50"/>
      <c r="BO636" s="50"/>
      <c r="BP636" s="50"/>
      <c r="BQ636" s="50"/>
      <c r="BR636" s="50"/>
    </row>
    <row r="637" spans="1:70" ht="15" customHeight="1" x14ac:dyDescent="0.25">
      <c r="A637" s="25">
        <v>499</v>
      </c>
      <c r="B637" s="26"/>
      <c r="C637" s="190" t="s">
        <v>387</v>
      </c>
      <c r="D637" s="201" t="s">
        <v>4224</v>
      </c>
      <c r="E637" s="57" t="s">
        <v>414</v>
      </c>
      <c r="F637" s="57" t="s">
        <v>5</v>
      </c>
      <c r="G637" s="25" t="s">
        <v>412</v>
      </c>
      <c r="H637" s="104">
        <v>1</v>
      </c>
      <c r="I637" s="44" t="s">
        <v>4148</v>
      </c>
      <c r="J637" s="25"/>
      <c r="K637" s="25">
        <v>4</v>
      </c>
      <c r="L637" s="25">
        <v>3</v>
      </c>
      <c r="M637" s="25">
        <v>24</v>
      </c>
      <c r="N637" s="25">
        <v>24</v>
      </c>
      <c r="O637" s="25" t="s">
        <v>1822</v>
      </c>
      <c r="P637" s="25" t="s">
        <v>19</v>
      </c>
      <c r="Q637" s="25" t="s">
        <v>19</v>
      </c>
      <c r="R637" s="25" t="s">
        <v>1827</v>
      </c>
      <c r="S637" s="25" t="s">
        <v>3865</v>
      </c>
      <c r="T637" s="25" t="s">
        <v>1859</v>
      </c>
      <c r="U637" s="25" t="s">
        <v>2</v>
      </c>
      <c r="V637" s="25">
        <v>52</v>
      </c>
      <c r="W637" s="25" t="s">
        <v>1830</v>
      </c>
      <c r="X637" s="25">
        <v>2</v>
      </c>
      <c r="Y637" s="62"/>
      <c r="Z637" s="25"/>
      <c r="AA637" s="25">
        <v>0.97</v>
      </c>
      <c r="AB637" s="25"/>
      <c r="AC637" s="25"/>
      <c r="AD637" s="44" t="s">
        <v>3275</v>
      </c>
      <c r="AE637" s="22"/>
      <c r="AF637" s="22"/>
      <c r="AG637" s="22">
        <f t="shared" si="43"/>
        <v>0.63094919403345473</v>
      </c>
      <c r="AH637" s="22"/>
      <c r="AI637" s="22"/>
      <c r="AJ637" s="35"/>
      <c r="AK637" s="35"/>
      <c r="AL637" s="35">
        <f t="shared" si="44"/>
        <v>6309.4919403345466</v>
      </c>
      <c r="AM637" s="35"/>
      <c r="AN637" s="35"/>
      <c r="AO637" s="24">
        <v>84.00833333333334</v>
      </c>
      <c r="AP637" s="24"/>
      <c r="AQ637" s="24">
        <v>1.95583</v>
      </c>
      <c r="AR637" s="27">
        <v>2</v>
      </c>
      <c r="AS637" s="24">
        <v>1E-4</v>
      </c>
      <c r="AT637" s="44">
        <v>17</v>
      </c>
      <c r="AU637" s="44" t="s">
        <v>4146</v>
      </c>
      <c r="AV637" s="25"/>
      <c r="AW637" s="25">
        <v>1998</v>
      </c>
      <c r="AX637" s="25"/>
      <c r="AY637" s="44" t="s">
        <v>3274</v>
      </c>
      <c r="AZ637" s="25" t="s">
        <v>1824</v>
      </c>
      <c r="BA637" s="25" t="s">
        <v>1831</v>
      </c>
      <c r="BB637" s="44" t="s">
        <v>4147</v>
      </c>
      <c r="BC637" s="25"/>
      <c r="BD637" s="25" t="s">
        <v>1614</v>
      </c>
      <c r="BE637" s="25" t="s">
        <v>1825</v>
      </c>
      <c r="BF637" s="25">
        <v>3</v>
      </c>
      <c r="BG637" s="62">
        <v>3</v>
      </c>
      <c r="BH637" s="75" t="s">
        <v>4149</v>
      </c>
      <c r="BI637" s="75" t="s">
        <v>2000</v>
      </c>
      <c r="BJ637" s="75" t="s">
        <v>4149</v>
      </c>
      <c r="BK637" s="75" t="s">
        <v>4150</v>
      </c>
      <c r="BL637" s="221"/>
    </row>
    <row r="638" spans="1:70" ht="15" customHeight="1" x14ac:dyDescent="0.25">
      <c r="A638" s="25">
        <v>500</v>
      </c>
      <c r="B638" s="26"/>
      <c r="C638" s="190" t="s">
        <v>387</v>
      </c>
      <c r="D638" s="201" t="s">
        <v>4224</v>
      </c>
      <c r="E638" s="57" t="s">
        <v>414</v>
      </c>
      <c r="F638" s="57" t="s">
        <v>5</v>
      </c>
      <c r="G638" s="25" t="s">
        <v>412</v>
      </c>
      <c r="H638" s="104">
        <v>1</v>
      </c>
      <c r="I638" s="44" t="s">
        <v>4148</v>
      </c>
      <c r="J638" s="25"/>
      <c r="K638" s="25">
        <v>4</v>
      </c>
      <c r="L638" s="25">
        <v>3</v>
      </c>
      <c r="M638" s="25">
        <v>24</v>
      </c>
      <c r="N638" s="25">
        <v>24</v>
      </c>
      <c r="O638" s="25" t="s">
        <v>1822</v>
      </c>
      <c r="P638" s="25" t="s">
        <v>19</v>
      </c>
      <c r="Q638" s="25" t="s">
        <v>19</v>
      </c>
      <c r="R638" s="25" t="s">
        <v>1827</v>
      </c>
      <c r="S638" s="25" t="s">
        <v>3863</v>
      </c>
      <c r="T638" s="25" t="s">
        <v>1860</v>
      </c>
      <c r="U638" s="25" t="s">
        <v>2</v>
      </c>
      <c r="V638" s="25">
        <v>52</v>
      </c>
      <c r="W638" s="25" t="s">
        <v>1830</v>
      </c>
      <c r="X638" s="25">
        <v>2</v>
      </c>
      <c r="Y638" s="62"/>
      <c r="Z638" s="25"/>
      <c r="AA638" s="25">
        <v>0.95</v>
      </c>
      <c r="AB638" s="25"/>
      <c r="AC638" s="25"/>
      <c r="AD638" s="44" t="s">
        <v>3275</v>
      </c>
      <c r="AE638" s="22"/>
      <c r="AF638" s="22"/>
      <c r="AG638" s="22">
        <f t="shared" si="43"/>
        <v>0.61793993230080624</v>
      </c>
      <c r="AH638" s="22"/>
      <c r="AI638" s="22"/>
      <c r="AJ638" s="35"/>
      <c r="AK638" s="35"/>
      <c r="AL638" s="35">
        <f t="shared" si="44"/>
        <v>6179.3993230080623</v>
      </c>
      <c r="AM638" s="35"/>
      <c r="AN638" s="35"/>
      <c r="AO638" s="24">
        <v>84.00833333333334</v>
      </c>
      <c r="AP638" s="24"/>
      <c r="AQ638" s="24">
        <v>1.95583</v>
      </c>
      <c r="AR638" s="27">
        <v>2</v>
      </c>
      <c r="AS638" s="24">
        <v>1E-4</v>
      </c>
      <c r="AT638" s="44">
        <v>17</v>
      </c>
      <c r="AU638" s="44" t="s">
        <v>4146</v>
      </c>
      <c r="AV638" s="25"/>
      <c r="AW638" s="25">
        <v>1998</v>
      </c>
      <c r="AX638" s="25"/>
      <c r="AY638" s="44" t="s">
        <v>3274</v>
      </c>
      <c r="AZ638" s="25" t="s">
        <v>1824</v>
      </c>
      <c r="BA638" s="25" t="s">
        <v>1861</v>
      </c>
      <c r="BB638" s="44" t="s">
        <v>4147</v>
      </c>
      <c r="BC638" s="25"/>
      <c r="BD638" s="25" t="s">
        <v>1614</v>
      </c>
      <c r="BE638" s="25" t="s">
        <v>1825</v>
      </c>
      <c r="BF638" s="25">
        <v>3</v>
      </c>
      <c r="BG638" s="62">
        <v>3</v>
      </c>
      <c r="BH638" s="75" t="s">
        <v>4149</v>
      </c>
      <c r="BI638" s="75" t="s">
        <v>2000</v>
      </c>
      <c r="BJ638" s="75" t="s">
        <v>4149</v>
      </c>
      <c r="BK638" s="75" t="s">
        <v>4150</v>
      </c>
      <c r="BL638" s="238"/>
    </row>
    <row r="639" spans="1:70" ht="15" customHeight="1" x14ac:dyDescent="0.25">
      <c r="A639" s="25">
        <v>533</v>
      </c>
      <c r="B639" s="26"/>
      <c r="C639" s="190" t="s">
        <v>387</v>
      </c>
      <c r="D639" s="201" t="s">
        <v>4224</v>
      </c>
      <c r="E639" s="57" t="s">
        <v>414</v>
      </c>
      <c r="F639" s="57" t="s">
        <v>5</v>
      </c>
      <c r="G639" s="25" t="s">
        <v>412</v>
      </c>
      <c r="H639" s="104">
        <v>1</v>
      </c>
      <c r="I639" s="44" t="s">
        <v>4148</v>
      </c>
      <c r="J639" s="25"/>
      <c r="K639" s="25">
        <v>4</v>
      </c>
      <c r="L639" s="25">
        <v>3</v>
      </c>
      <c r="M639" s="25">
        <v>24</v>
      </c>
      <c r="N639" s="25">
        <v>24</v>
      </c>
      <c r="O639" s="25" t="s">
        <v>1822</v>
      </c>
      <c r="P639" s="25" t="s">
        <v>19</v>
      </c>
      <c r="Q639" s="25" t="s">
        <v>19</v>
      </c>
      <c r="R639" s="25" t="s">
        <v>1827</v>
      </c>
      <c r="S639" s="25">
        <v>8</v>
      </c>
      <c r="T639" s="25" t="s">
        <v>1911</v>
      </c>
      <c r="U639" s="25" t="s">
        <v>2</v>
      </c>
      <c r="V639" s="25">
        <v>51</v>
      </c>
      <c r="W639" s="25" t="s">
        <v>1830</v>
      </c>
      <c r="X639" s="25">
        <v>2</v>
      </c>
      <c r="Y639" s="62"/>
      <c r="Z639" s="25"/>
      <c r="AA639" s="25">
        <v>3.62</v>
      </c>
      <c r="AB639" s="25"/>
      <c r="AC639" s="25"/>
      <c r="AD639" s="44" t="s">
        <v>3275</v>
      </c>
      <c r="AE639" s="22"/>
      <c r="AF639" s="22"/>
      <c r="AG639" s="22">
        <f t="shared" si="43"/>
        <v>2.3546763736093874</v>
      </c>
      <c r="AH639" s="22"/>
      <c r="AI639" s="22"/>
      <c r="AJ639" s="35"/>
      <c r="AK639" s="35"/>
      <c r="AL639" s="35">
        <f t="shared" si="44"/>
        <v>23546.763736093872</v>
      </c>
      <c r="AM639" s="35"/>
      <c r="AN639" s="35"/>
      <c r="AO639" s="24">
        <v>84.00833333333334</v>
      </c>
      <c r="AP639" s="24"/>
      <c r="AQ639" s="24">
        <v>1.95583</v>
      </c>
      <c r="AR639" s="27">
        <v>2</v>
      </c>
      <c r="AS639" s="24">
        <v>1E-4</v>
      </c>
      <c r="AT639" s="44">
        <v>17</v>
      </c>
      <c r="AU639" s="44" t="s">
        <v>4146</v>
      </c>
      <c r="AV639" s="25"/>
      <c r="AW639" s="25">
        <v>1998</v>
      </c>
      <c r="AX639" s="25"/>
      <c r="AY639" s="44" t="s">
        <v>3274</v>
      </c>
      <c r="AZ639" s="25" t="s">
        <v>1824</v>
      </c>
      <c r="BA639" s="25" t="s">
        <v>1858</v>
      </c>
      <c r="BB639" s="44" t="s">
        <v>4147</v>
      </c>
      <c r="BC639" s="25"/>
      <c r="BD639" s="25" t="s">
        <v>1614</v>
      </c>
      <c r="BE639" s="25" t="s">
        <v>1825</v>
      </c>
      <c r="BF639" s="25">
        <v>3</v>
      </c>
      <c r="BG639" s="62">
        <v>3</v>
      </c>
      <c r="BH639" s="75" t="s">
        <v>4149</v>
      </c>
      <c r="BI639" s="75" t="s">
        <v>2000</v>
      </c>
      <c r="BJ639" s="75" t="s">
        <v>4149</v>
      </c>
      <c r="BK639" s="75" t="s">
        <v>4150</v>
      </c>
      <c r="BL639" s="221"/>
    </row>
    <row r="640" spans="1:70" ht="15" customHeight="1" x14ac:dyDescent="0.25">
      <c r="A640" s="25">
        <v>482</v>
      </c>
      <c r="B640" s="26"/>
      <c r="C640" s="190" t="s">
        <v>387</v>
      </c>
      <c r="D640" s="200" t="s">
        <v>4224</v>
      </c>
      <c r="E640" s="57" t="s">
        <v>414</v>
      </c>
      <c r="F640" s="57" t="s">
        <v>5</v>
      </c>
      <c r="G640" s="25" t="s">
        <v>412</v>
      </c>
      <c r="H640" s="104">
        <v>1</v>
      </c>
      <c r="I640" s="44" t="s">
        <v>4148</v>
      </c>
      <c r="J640" s="25"/>
      <c r="K640" s="44">
        <v>4</v>
      </c>
      <c r="L640" s="44">
        <v>3</v>
      </c>
      <c r="M640" s="44">
        <v>24</v>
      </c>
      <c r="N640" s="25">
        <v>24</v>
      </c>
      <c r="O640" s="44" t="s">
        <v>1822</v>
      </c>
      <c r="P640" s="44" t="s">
        <v>19</v>
      </c>
      <c r="Q640" s="44" t="s">
        <v>19</v>
      </c>
      <c r="R640" s="44" t="s">
        <v>1827</v>
      </c>
      <c r="S640" s="44">
        <v>7</v>
      </c>
      <c r="T640" s="25" t="s">
        <v>1829</v>
      </c>
      <c r="U640" s="44" t="s">
        <v>2</v>
      </c>
      <c r="V640" s="44">
        <v>8</v>
      </c>
      <c r="W640" s="25"/>
      <c r="X640" s="25">
        <v>1</v>
      </c>
      <c r="Y640" s="62"/>
      <c r="Z640" s="25"/>
      <c r="AA640" s="25">
        <v>0.39150000000000001</v>
      </c>
      <c r="AB640" s="25"/>
      <c r="AC640" s="25"/>
      <c r="AD640" s="44" t="s">
        <v>2117</v>
      </c>
      <c r="AE640" s="22"/>
      <c r="AF640" s="22"/>
      <c r="AG640" s="22">
        <f t="shared" si="43"/>
        <v>0.25465629841659537</v>
      </c>
      <c r="AH640" s="22"/>
      <c r="AI640" s="22"/>
      <c r="AJ640" s="35"/>
      <c r="AK640" s="35"/>
      <c r="AL640" s="35">
        <f t="shared" si="44"/>
        <v>2546.5629841659538</v>
      </c>
      <c r="AM640" s="35"/>
      <c r="AN640" s="35"/>
      <c r="AO640" s="24">
        <v>84.00833333333334</v>
      </c>
      <c r="AP640" s="24"/>
      <c r="AQ640" s="24">
        <v>1.95583</v>
      </c>
      <c r="AR640" s="27">
        <v>2</v>
      </c>
      <c r="AS640" s="24">
        <v>1E-4</v>
      </c>
      <c r="AT640" s="44">
        <v>17</v>
      </c>
      <c r="AU640" s="44" t="s">
        <v>4146</v>
      </c>
      <c r="AV640" s="25"/>
      <c r="AW640" s="25">
        <v>1998</v>
      </c>
      <c r="AX640" s="25"/>
      <c r="AY640" s="44" t="s">
        <v>3274</v>
      </c>
      <c r="AZ640" s="25" t="s">
        <v>1824</v>
      </c>
      <c r="BA640" s="25" t="s">
        <v>1823</v>
      </c>
      <c r="BB640" s="44" t="s">
        <v>4147</v>
      </c>
      <c r="BC640" s="25"/>
      <c r="BD640" s="25" t="s">
        <v>1614</v>
      </c>
      <c r="BE640" s="44" t="s">
        <v>1825</v>
      </c>
      <c r="BF640" s="25">
        <v>3</v>
      </c>
      <c r="BG640" s="62">
        <v>3</v>
      </c>
      <c r="BH640" s="75" t="s">
        <v>4149</v>
      </c>
      <c r="BI640" s="74">
        <v>0</v>
      </c>
      <c r="BJ640" s="75" t="s">
        <v>4149</v>
      </c>
      <c r="BK640" s="75" t="s">
        <v>4150</v>
      </c>
      <c r="BL640" s="221"/>
      <c r="BM640" s="238"/>
      <c r="BN640" s="238"/>
      <c r="BO640" s="238"/>
      <c r="BP640" s="238"/>
      <c r="BQ640" s="238"/>
      <c r="BR640" s="238"/>
    </row>
    <row r="641" spans="1:70" ht="15" customHeight="1" x14ac:dyDescent="0.25">
      <c r="A641" s="25">
        <v>483</v>
      </c>
      <c r="B641" s="26"/>
      <c r="C641" s="190" t="s">
        <v>387</v>
      </c>
      <c r="D641" s="200" t="s">
        <v>4224</v>
      </c>
      <c r="E641" s="57" t="s">
        <v>414</v>
      </c>
      <c r="F641" s="57" t="s">
        <v>5</v>
      </c>
      <c r="G641" s="25" t="s">
        <v>412</v>
      </c>
      <c r="H641" s="104">
        <v>1</v>
      </c>
      <c r="I641" s="44" t="s">
        <v>4148</v>
      </c>
      <c r="J641" s="25"/>
      <c r="K641" s="44">
        <v>4</v>
      </c>
      <c r="L641" s="44">
        <v>3</v>
      </c>
      <c r="M641" s="44">
        <v>24</v>
      </c>
      <c r="N641" s="25">
        <v>24</v>
      </c>
      <c r="O641" s="44" t="s">
        <v>1822</v>
      </c>
      <c r="P641" s="44" t="s">
        <v>19</v>
      </c>
      <c r="Q641" s="44" t="s">
        <v>19</v>
      </c>
      <c r="R641" s="44" t="s">
        <v>1827</v>
      </c>
      <c r="S641" s="44">
        <v>8</v>
      </c>
      <c r="T641" s="44" t="s">
        <v>1828</v>
      </c>
      <c r="U641" s="44" t="s">
        <v>2</v>
      </c>
      <c r="V641" s="44">
        <v>7</v>
      </c>
      <c r="W641" s="25" t="s">
        <v>1830</v>
      </c>
      <c r="X641" s="25">
        <v>2</v>
      </c>
      <c r="Y641" s="84"/>
      <c r="Z641" s="25"/>
      <c r="AA641" s="25">
        <v>56.23</v>
      </c>
      <c r="AB641" s="25"/>
      <c r="AC641" s="25"/>
      <c r="AD641" s="44" t="s">
        <v>3275</v>
      </c>
      <c r="AE641" s="22"/>
      <c r="AF641" s="22"/>
      <c r="AG641" s="22">
        <f t="shared" si="43"/>
        <v>36.575539361341399</v>
      </c>
      <c r="AH641" s="22"/>
      <c r="AI641" s="22"/>
      <c r="AJ641" s="35"/>
      <c r="AK641" s="35"/>
      <c r="AL641" s="35">
        <f t="shared" si="44"/>
        <v>365755.39361341397</v>
      </c>
      <c r="AM641" s="35"/>
      <c r="AN641" s="35"/>
      <c r="AO641" s="24">
        <v>84.00833333333334</v>
      </c>
      <c r="AP641" s="24"/>
      <c r="AQ641" s="24">
        <v>1.95583</v>
      </c>
      <c r="AR641" s="27">
        <v>2</v>
      </c>
      <c r="AS641" s="24">
        <v>1E-4</v>
      </c>
      <c r="AT641" s="44">
        <v>17</v>
      </c>
      <c r="AU641" s="44" t="s">
        <v>4146</v>
      </c>
      <c r="AV641" s="44"/>
      <c r="AW641" s="25">
        <v>1998</v>
      </c>
      <c r="AX641" s="25"/>
      <c r="AY641" s="44" t="s">
        <v>3274</v>
      </c>
      <c r="AZ641" s="25" t="s">
        <v>1824</v>
      </c>
      <c r="BA641" s="25" t="s">
        <v>1831</v>
      </c>
      <c r="BB641" s="44" t="s">
        <v>4147</v>
      </c>
      <c r="BC641" s="25"/>
      <c r="BD641" s="25" t="s">
        <v>1614</v>
      </c>
      <c r="BE641" s="44" t="s">
        <v>1825</v>
      </c>
      <c r="BF641" s="25">
        <v>3</v>
      </c>
      <c r="BG641" s="62">
        <v>3</v>
      </c>
      <c r="BH641" s="75" t="s">
        <v>4149</v>
      </c>
      <c r="BI641" s="74">
        <v>0</v>
      </c>
      <c r="BJ641" s="75" t="s">
        <v>4149</v>
      </c>
      <c r="BK641" s="75" t="s">
        <v>4150</v>
      </c>
      <c r="BL641" s="221"/>
      <c r="BM641" s="238"/>
      <c r="BN641" s="238"/>
      <c r="BO641" s="238"/>
      <c r="BP641" s="238"/>
      <c r="BQ641" s="238"/>
      <c r="BR641" s="238"/>
    </row>
    <row r="642" spans="1:70" ht="15" customHeight="1" x14ac:dyDescent="0.25">
      <c r="A642" s="25">
        <v>484</v>
      </c>
      <c r="B642" s="26"/>
      <c r="C642" s="190" t="s">
        <v>387</v>
      </c>
      <c r="D642" s="200" t="s">
        <v>4224</v>
      </c>
      <c r="E642" s="57" t="s">
        <v>414</v>
      </c>
      <c r="F642" s="57" t="s">
        <v>5</v>
      </c>
      <c r="G642" s="25" t="s">
        <v>412</v>
      </c>
      <c r="H642" s="104">
        <v>1</v>
      </c>
      <c r="I642" s="44" t="s">
        <v>4148</v>
      </c>
      <c r="J642" s="25"/>
      <c r="K642" s="44">
        <v>4</v>
      </c>
      <c r="L642" s="44">
        <v>3</v>
      </c>
      <c r="M642" s="44">
        <v>24</v>
      </c>
      <c r="N642" s="25">
        <v>24</v>
      </c>
      <c r="O642" s="44" t="s">
        <v>1822</v>
      </c>
      <c r="P642" s="44" t="s">
        <v>19</v>
      </c>
      <c r="Q642" s="44" t="s">
        <v>19</v>
      </c>
      <c r="R642" s="44" t="s">
        <v>1827</v>
      </c>
      <c r="S642" s="44">
        <v>8</v>
      </c>
      <c r="T642" s="44" t="s">
        <v>1832</v>
      </c>
      <c r="U642" s="44" t="s">
        <v>2</v>
      </c>
      <c r="V642" s="44">
        <v>7</v>
      </c>
      <c r="W642" s="25" t="s">
        <v>1830</v>
      </c>
      <c r="X642" s="25">
        <v>2</v>
      </c>
      <c r="Y642" s="84"/>
      <c r="Z642" s="25"/>
      <c r="AA642" s="25">
        <v>283.45999999999998</v>
      </c>
      <c r="AB642" s="25"/>
      <c r="AC642" s="25"/>
      <c r="AD642" s="44" t="s">
        <v>3275</v>
      </c>
      <c r="AE642" s="22"/>
      <c r="AF642" s="22"/>
      <c r="AG642" s="22">
        <f t="shared" si="43"/>
        <v>184.38026653682789</v>
      </c>
      <c r="AH642" s="22"/>
      <c r="AI642" s="22"/>
      <c r="AJ642" s="35"/>
      <c r="AK642" s="35"/>
      <c r="AL642" s="35">
        <f t="shared" si="44"/>
        <v>1843802.6653682787</v>
      </c>
      <c r="AM642" s="35"/>
      <c r="AN642" s="35"/>
      <c r="AO642" s="24">
        <v>84.00833333333334</v>
      </c>
      <c r="AP642" s="24"/>
      <c r="AQ642" s="24">
        <v>1.95583</v>
      </c>
      <c r="AR642" s="27">
        <v>2</v>
      </c>
      <c r="AS642" s="24">
        <v>1E-4</v>
      </c>
      <c r="AT642" s="44">
        <v>17</v>
      </c>
      <c r="AU642" s="44" t="s">
        <v>4146</v>
      </c>
      <c r="AV642" s="25"/>
      <c r="AW642" s="25">
        <v>1998</v>
      </c>
      <c r="AX642" s="25"/>
      <c r="AY642" s="44" t="s">
        <v>3274</v>
      </c>
      <c r="AZ642" s="25" t="s">
        <v>1824</v>
      </c>
      <c r="BA642" s="25" t="s">
        <v>1835</v>
      </c>
      <c r="BB642" s="44" t="s">
        <v>4147</v>
      </c>
      <c r="BC642" s="25"/>
      <c r="BD642" s="25" t="s">
        <v>1614</v>
      </c>
      <c r="BE642" s="44" t="s">
        <v>1825</v>
      </c>
      <c r="BF642" s="25">
        <v>3</v>
      </c>
      <c r="BG642" s="62">
        <v>3</v>
      </c>
      <c r="BH642" s="75" t="s">
        <v>4149</v>
      </c>
      <c r="BI642" s="74">
        <v>0</v>
      </c>
      <c r="BJ642" s="75" t="s">
        <v>4149</v>
      </c>
      <c r="BK642" s="75" t="s">
        <v>4150</v>
      </c>
      <c r="BL642" s="221"/>
      <c r="BM642" s="221"/>
      <c r="BN642" s="221"/>
      <c r="BO642" s="221"/>
      <c r="BP642" s="221"/>
      <c r="BQ642" s="221"/>
      <c r="BR642" s="221"/>
    </row>
    <row r="643" spans="1:70" ht="15" customHeight="1" x14ac:dyDescent="0.25">
      <c r="A643" s="25">
        <v>485</v>
      </c>
      <c r="B643" s="26"/>
      <c r="C643" s="190" t="s">
        <v>387</v>
      </c>
      <c r="D643" s="200" t="s">
        <v>4224</v>
      </c>
      <c r="E643" s="57" t="s">
        <v>414</v>
      </c>
      <c r="F643" s="57" t="s">
        <v>5</v>
      </c>
      <c r="G643" s="25" t="s">
        <v>412</v>
      </c>
      <c r="H643" s="104">
        <v>1</v>
      </c>
      <c r="I643" s="44" t="s">
        <v>4148</v>
      </c>
      <c r="J643" s="25"/>
      <c r="K643" s="44">
        <v>4</v>
      </c>
      <c r="L643" s="44">
        <v>3</v>
      </c>
      <c r="M643" s="44">
        <v>24</v>
      </c>
      <c r="N643" s="25">
        <v>24</v>
      </c>
      <c r="O643" s="44" t="s">
        <v>1822</v>
      </c>
      <c r="P643" s="44" t="s">
        <v>19</v>
      </c>
      <c r="Q643" s="44" t="s">
        <v>19</v>
      </c>
      <c r="R643" s="44" t="s">
        <v>1827</v>
      </c>
      <c r="S643" s="44">
        <v>8</v>
      </c>
      <c r="T643" s="44" t="s">
        <v>1833</v>
      </c>
      <c r="U643" s="44" t="s">
        <v>2</v>
      </c>
      <c r="V643" s="44">
        <v>7</v>
      </c>
      <c r="W643" s="25" t="s">
        <v>1830</v>
      </c>
      <c r="X643" s="25">
        <v>2</v>
      </c>
      <c r="Y643" s="84"/>
      <c r="Z643" s="25"/>
      <c r="AA643" s="25">
        <v>20.55</v>
      </c>
      <c r="AB643" s="25"/>
      <c r="AC643" s="25"/>
      <c r="AD643" s="44" t="s">
        <v>3275</v>
      </c>
      <c r="AE643" s="22"/>
      <c r="AF643" s="22"/>
      <c r="AG643" s="22">
        <f t="shared" si="43"/>
        <v>13.367016430296387</v>
      </c>
      <c r="AH643" s="22"/>
      <c r="AI643" s="22"/>
      <c r="AJ643" s="35"/>
      <c r="AK643" s="35"/>
      <c r="AL643" s="35">
        <f t="shared" si="44"/>
        <v>133670.16430296385</v>
      </c>
      <c r="AM643" s="35"/>
      <c r="AN643" s="35"/>
      <c r="AO643" s="24">
        <v>84.00833333333334</v>
      </c>
      <c r="AP643" s="24"/>
      <c r="AQ643" s="24">
        <v>1.95583</v>
      </c>
      <c r="AR643" s="27">
        <v>2</v>
      </c>
      <c r="AS643" s="24">
        <v>1E-4</v>
      </c>
      <c r="AT643" s="44">
        <v>17</v>
      </c>
      <c r="AU643" s="44" t="s">
        <v>4146</v>
      </c>
      <c r="AV643" s="25"/>
      <c r="AW643" s="25">
        <v>1998</v>
      </c>
      <c r="AX643" s="25"/>
      <c r="AY643" s="44" t="s">
        <v>3274</v>
      </c>
      <c r="AZ643" s="25" t="s">
        <v>1824</v>
      </c>
      <c r="BA643" s="25" t="s">
        <v>1836</v>
      </c>
      <c r="BB643" s="44" t="s">
        <v>4147</v>
      </c>
      <c r="BC643" s="25"/>
      <c r="BD643" s="25" t="s">
        <v>1614</v>
      </c>
      <c r="BE643" s="44" t="s">
        <v>1825</v>
      </c>
      <c r="BF643" s="25">
        <v>3</v>
      </c>
      <c r="BG643" s="62">
        <v>3</v>
      </c>
      <c r="BH643" s="75" t="s">
        <v>4149</v>
      </c>
      <c r="BI643" s="74">
        <v>0</v>
      </c>
      <c r="BJ643" s="75" t="s">
        <v>4149</v>
      </c>
      <c r="BK643" s="75" t="s">
        <v>4150</v>
      </c>
      <c r="BL643" s="221"/>
      <c r="BM643" s="221"/>
      <c r="BN643" s="221"/>
      <c r="BO643" s="221"/>
      <c r="BP643" s="221"/>
      <c r="BQ643" s="221"/>
      <c r="BR643" s="221"/>
    </row>
    <row r="644" spans="1:70" ht="15" customHeight="1" x14ac:dyDescent="0.25">
      <c r="A644" s="25">
        <v>486</v>
      </c>
      <c r="B644" s="26"/>
      <c r="C644" s="190" t="s">
        <v>387</v>
      </c>
      <c r="D644" s="200" t="s">
        <v>4224</v>
      </c>
      <c r="E644" s="57" t="s">
        <v>414</v>
      </c>
      <c r="F644" s="57" t="s">
        <v>5</v>
      </c>
      <c r="G644" s="25" t="s">
        <v>412</v>
      </c>
      <c r="H644" s="104">
        <v>1</v>
      </c>
      <c r="I644" s="44" t="s">
        <v>4148</v>
      </c>
      <c r="J644" s="25"/>
      <c r="K644" s="44">
        <v>4</v>
      </c>
      <c r="L644" s="44">
        <v>3</v>
      </c>
      <c r="M644" s="44">
        <v>24</v>
      </c>
      <c r="N644" s="25">
        <v>24</v>
      </c>
      <c r="O644" s="44" t="s">
        <v>1822</v>
      </c>
      <c r="P644" s="44" t="s">
        <v>19</v>
      </c>
      <c r="Q644" s="44" t="s">
        <v>19</v>
      </c>
      <c r="R644" s="44" t="s">
        <v>1827</v>
      </c>
      <c r="S644" s="44">
        <v>8</v>
      </c>
      <c r="T644" s="44" t="s">
        <v>1834</v>
      </c>
      <c r="U644" s="44" t="s">
        <v>2</v>
      </c>
      <c r="V644" s="44">
        <v>7</v>
      </c>
      <c r="W644" s="25" t="s">
        <v>1830</v>
      </c>
      <c r="X644" s="25">
        <v>2</v>
      </c>
      <c r="Y644" s="84"/>
      <c r="Z644" s="25"/>
      <c r="AA644" s="25">
        <v>95.7</v>
      </c>
      <c r="AB644" s="25"/>
      <c r="AC644" s="25"/>
      <c r="AD644" s="44" t="s">
        <v>3275</v>
      </c>
      <c r="AE644" s="22"/>
      <c r="AF644" s="22"/>
      <c r="AG644" s="22">
        <f t="shared" si="43"/>
        <v>62.24931739072332</v>
      </c>
      <c r="AH644" s="22"/>
      <c r="AI644" s="22"/>
      <c r="AJ644" s="35"/>
      <c r="AK644" s="35"/>
      <c r="AL644" s="35">
        <f t="shared" si="44"/>
        <v>622493.17390723317</v>
      </c>
      <c r="AM644" s="35"/>
      <c r="AN644" s="35"/>
      <c r="AO644" s="24">
        <v>84.00833333333334</v>
      </c>
      <c r="AP644" s="24"/>
      <c r="AQ644" s="24">
        <v>1.95583</v>
      </c>
      <c r="AR644" s="27">
        <v>2</v>
      </c>
      <c r="AS644" s="24">
        <v>1E-4</v>
      </c>
      <c r="AT644" s="44">
        <v>17</v>
      </c>
      <c r="AU644" s="44" t="s">
        <v>4146</v>
      </c>
      <c r="AV644" s="25"/>
      <c r="AW644" s="25">
        <v>1998</v>
      </c>
      <c r="AX644" s="25"/>
      <c r="AY644" s="44" t="s">
        <v>3274</v>
      </c>
      <c r="AZ644" s="25" t="s">
        <v>1824</v>
      </c>
      <c r="BA644" s="25" t="s">
        <v>1837</v>
      </c>
      <c r="BB644" s="44" t="s">
        <v>4147</v>
      </c>
      <c r="BC644" s="25"/>
      <c r="BD644" s="25" t="s">
        <v>1614</v>
      </c>
      <c r="BE644" s="44" t="s">
        <v>1825</v>
      </c>
      <c r="BF644" s="25">
        <v>3</v>
      </c>
      <c r="BG644" s="62">
        <v>3</v>
      </c>
      <c r="BH644" s="75" t="s">
        <v>4149</v>
      </c>
      <c r="BI644" s="74">
        <v>0</v>
      </c>
      <c r="BJ644" s="75" t="s">
        <v>4149</v>
      </c>
      <c r="BK644" s="75" t="s">
        <v>4150</v>
      </c>
      <c r="BL644" s="221"/>
      <c r="BM644" s="221"/>
      <c r="BN644" s="221"/>
      <c r="BO644" s="221"/>
      <c r="BP644" s="221"/>
      <c r="BQ644" s="221"/>
      <c r="BR644" s="221"/>
    </row>
    <row r="645" spans="1:70" ht="15" customHeight="1" x14ac:dyDescent="0.25">
      <c r="A645" s="25">
        <v>487</v>
      </c>
      <c r="B645" s="26"/>
      <c r="C645" s="190" t="s">
        <v>387</v>
      </c>
      <c r="D645" s="200" t="s">
        <v>4224</v>
      </c>
      <c r="E645" s="57" t="s">
        <v>414</v>
      </c>
      <c r="F645" s="57" t="s">
        <v>5</v>
      </c>
      <c r="G645" s="25" t="s">
        <v>412</v>
      </c>
      <c r="H645" s="104">
        <v>1</v>
      </c>
      <c r="I645" s="44" t="s">
        <v>4148</v>
      </c>
      <c r="J645" s="25"/>
      <c r="K645" s="44">
        <v>4</v>
      </c>
      <c r="L645" s="44">
        <v>3</v>
      </c>
      <c r="M645" s="44">
        <v>24</v>
      </c>
      <c r="N645" s="25">
        <v>24</v>
      </c>
      <c r="O645" s="44" t="s">
        <v>1822</v>
      </c>
      <c r="P645" s="44" t="s">
        <v>19</v>
      </c>
      <c r="Q645" s="44" t="s">
        <v>19</v>
      </c>
      <c r="R645" s="44" t="s">
        <v>1827</v>
      </c>
      <c r="S645" s="44">
        <v>3</v>
      </c>
      <c r="T645" s="44" t="s">
        <v>1926</v>
      </c>
      <c r="U645" s="44" t="s">
        <v>2</v>
      </c>
      <c r="V645" s="44">
        <v>4</v>
      </c>
      <c r="W645" s="25" t="s">
        <v>1830</v>
      </c>
      <c r="X645" s="25">
        <v>2</v>
      </c>
      <c r="Y645" s="84"/>
      <c r="Z645" s="25"/>
      <c r="AA645" s="25">
        <v>382.28</v>
      </c>
      <c r="AB645" s="25"/>
      <c r="AC645" s="25"/>
      <c r="AD645" s="44" t="s">
        <v>3275</v>
      </c>
      <c r="AE645" s="22"/>
      <c r="AF645" s="22"/>
      <c r="AG645" s="22">
        <f t="shared" si="43"/>
        <v>248.6590287578444</v>
      </c>
      <c r="AH645" s="22"/>
      <c r="AI645" s="22"/>
      <c r="AJ645" s="35"/>
      <c r="AK645" s="35"/>
      <c r="AL645" s="35">
        <f t="shared" si="44"/>
        <v>2486590.287578444</v>
      </c>
      <c r="AM645" s="35"/>
      <c r="AN645" s="35"/>
      <c r="AO645" s="24">
        <v>84.00833333333334</v>
      </c>
      <c r="AP645" s="24"/>
      <c r="AQ645" s="24">
        <v>1.95583</v>
      </c>
      <c r="AR645" s="27">
        <v>2</v>
      </c>
      <c r="AS645" s="24">
        <v>1E-4</v>
      </c>
      <c r="AT645" s="44">
        <v>17</v>
      </c>
      <c r="AU645" s="44" t="s">
        <v>4146</v>
      </c>
      <c r="AV645" s="25"/>
      <c r="AW645" s="25">
        <v>1998</v>
      </c>
      <c r="AX645" s="25"/>
      <c r="AY645" s="44" t="s">
        <v>3274</v>
      </c>
      <c r="AZ645" s="25" t="s">
        <v>1824</v>
      </c>
      <c r="BA645" s="25" t="s">
        <v>1838</v>
      </c>
      <c r="BB645" s="44" t="s">
        <v>4147</v>
      </c>
      <c r="BC645" s="25"/>
      <c r="BD645" s="25" t="s">
        <v>1614</v>
      </c>
      <c r="BE645" s="44" t="s">
        <v>1825</v>
      </c>
      <c r="BF645" s="25">
        <v>3</v>
      </c>
      <c r="BG645" s="62">
        <v>3</v>
      </c>
      <c r="BH645" s="75" t="s">
        <v>4149</v>
      </c>
      <c r="BI645" s="74">
        <v>0</v>
      </c>
      <c r="BJ645" s="75" t="s">
        <v>4149</v>
      </c>
      <c r="BK645" s="75" t="s">
        <v>4150</v>
      </c>
      <c r="BL645" s="221"/>
      <c r="BM645" s="221"/>
      <c r="BN645" s="221"/>
      <c r="BO645" s="221"/>
      <c r="BP645" s="221"/>
      <c r="BQ645" s="221"/>
      <c r="BR645" s="221"/>
    </row>
    <row r="646" spans="1:70" ht="15" customHeight="1" x14ac:dyDescent="0.25">
      <c r="A646" s="25">
        <v>488</v>
      </c>
      <c r="B646" s="26"/>
      <c r="C646" s="190" t="s">
        <v>387</v>
      </c>
      <c r="D646" s="200" t="s">
        <v>4224</v>
      </c>
      <c r="E646" s="57" t="s">
        <v>414</v>
      </c>
      <c r="F646" s="57" t="s">
        <v>5</v>
      </c>
      <c r="G646" s="25" t="s">
        <v>412</v>
      </c>
      <c r="H646" s="104">
        <v>1</v>
      </c>
      <c r="I646" s="44" t="s">
        <v>4148</v>
      </c>
      <c r="J646" s="25"/>
      <c r="K646" s="44">
        <v>4</v>
      </c>
      <c r="L646" s="44">
        <v>3</v>
      </c>
      <c r="M646" s="44">
        <v>24</v>
      </c>
      <c r="N646" s="25">
        <v>24</v>
      </c>
      <c r="O646" s="44" t="s">
        <v>1822</v>
      </c>
      <c r="P646" s="44" t="s">
        <v>19</v>
      </c>
      <c r="Q646" s="44" t="s">
        <v>19</v>
      </c>
      <c r="R646" s="44" t="s">
        <v>1827</v>
      </c>
      <c r="S646" s="44">
        <v>3</v>
      </c>
      <c r="T646" s="44" t="s">
        <v>1839</v>
      </c>
      <c r="U646" s="44" t="s">
        <v>2</v>
      </c>
      <c r="V646" s="44">
        <v>4</v>
      </c>
      <c r="W646" s="25" t="s">
        <v>1830</v>
      </c>
      <c r="X646" s="25">
        <v>2</v>
      </c>
      <c r="Y646" s="84"/>
      <c r="Z646" s="25"/>
      <c r="AA646" s="25">
        <v>249.21</v>
      </c>
      <c r="AB646" s="25"/>
      <c r="AC646" s="25"/>
      <c r="AD646" s="44" t="s">
        <v>3275</v>
      </c>
      <c r="AE646" s="22"/>
      <c r="AF646" s="22"/>
      <c r="AG646" s="22">
        <f t="shared" si="43"/>
        <v>162.10190581966728</v>
      </c>
      <c r="AH646" s="22"/>
      <c r="AI646" s="22"/>
      <c r="AJ646" s="35"/>
      <c r="AK646" s="35"/>
      <c r="AL646" s="35">
        <f t="shared" si="44"/>
        <v>1621019.0581966727</v>
      </c>
      <c r="AM646" s="35"/>
      <c r="AN646" s="35"/>
      <c r="AO646" s="24">
        <v>84.00833333333334</v>
      </c>
      <c r="AP646" s="24"/>
      <c r="AQ646" s="24">
        <v>1.95583</v>
      </c>
      <c r="AR646" s="27">
        <v>2</v>
      </c>
      <c r="AS646" s="24">
        <v>1E-4</v>
      </c>
      <c r="AT646" s="44">
        <v>17</v>
      </c>
      <c r="AU646" s="44" t="s">
        <v>4146</v>
      </c>
      <c r="AV646" s="25"/>
      <c r="AW646" s="25">
        <v>1998</v>
      </c>
      <c r="AX646" s="25"/>
      <c r="AY646" s="44" t="s">
        <v>3274</v>
      </c>
      <c r="AZ646" s="25" t="s">
        <v>1824</v>
      </c>
      <c r="BA646" s="25" t="s">
        <v>1840</v>
      </c>
      <c r="BB646" s="44" t="s">
        <v>4147</v>
      </c>
      <c r="BC646" s="25"/>
      <c r="BD646" s="25" t="s">
        <v>1614</v>
      </c>
      <c r="BE646" s="44" t="s">
        <v>1825</v>
      </c>
      <c r="BF646" s="25">
        <v>3</v>
      </c>
      <c r="BG646" s="62">
        <v>3</v>
      </c>
      <c r="BH646" s="75" t="s">
        <v>4149</v>
      </c>
      <c r="BI646" s="74">
        <v>0</v>
      </c>
      <c r="BJ646" s="75" t="s">
        <v>4149</v>
      </c>
      <c r="BK646" s="75" t="s">
        <v>4150</v>
      </c>
      <c r="BL646" s="221"/>
      <c r="BM646" s="213"/>
      <c r="BN646" s="213"/>
      <c r="BO646" s="213"/>
      <c r="BP646" s="213"/>
      <c r="BQ646" s="213"/>
      <c r="BR646" s="213"/>
    </row>
    <row r="647" spans="1:70" ht="15" customHeight="1" x14ac:dyDescent="0.25">
      <c r="A647" s="25">
        <v>489</v>
      </c>
      <c r="B647" s="26"/>
      <c r="C647" s="190" t="s">
        <v>387</v>
      </c>
      <c r="D647" s="200" t="s">
        <v>4224</v>
      </c>
      <c r="E647" s="57" t="s">
        <v>414</v>
      </c>
      <c r="F647" s="57" t="s">
        <v>5</v>
      </c>
      <c r="G647" s="25" t="s">
        <v>412</v>
      </c>
      <c r="H647" s="104">
        <v>1</v>
      </c>
      <c r="I647" s="44" t="s">
        <v>4148</v>
      </c>
      <c r="J647" s="25"/>
      <c r="K647" s="44">
        <v>4</v>
      </c>
      <c r="L647" s="44">
        <v>3</v>
      </c>
      <c r="M647" s="44">
        <v>24</v>
      </c>
      <c r="N647" s="25">
        <v>24</v>
      </c>
      <c r="O647" s="44" t="s">
        <v>1822</v>
      </c>
      <c r="P647" s="44" t="s">
        <v>19</v>
      </c>
      <c r="Q647" s="44" t="s">
        <v>19</v>
      </c>
      <c r="R647" s="44" t="s">
        <v>1827</v>
      </c>
      <c r="S647" s="44">
        <v>3</v>
      </c>
      <c r="T647" s="44" t="s">
        <v>1841</v>
      </c>
      <c r="U647" s="44" t="s">
        <v>2</v>
      </c>
      <c r="V647" s="44">
        <v>4</v>
      </c>
      <c r="W647" s="25" t="s">
        <v>1830</v>
      </c>
      <c r="X647" s="25">
        <v>2</v>
      </c>
      <c r="Y647" s="84"/>
      <c r="Z647" s="25"/>
      <c r="AA647" s="25">
        <v>2.54</v>
      </c>
      <c r="AB647" s="25"/>
      <c r="AC647" s="25"/>
      <c r="AD647" s="44" t="s">
        <v>3275</v>
      </c>
      <c r="AE647" s="22"/>
      <c r="AF647" s="22"/>
      <c r="AG647" s="22">
        <f t="shared" si="43"/>
        <v>1.6521762400463662</v>
      </c>
      <c r="AH647" s="22"/>
      <c r="AI647" s="22"/>
      <c r="AJ647" s="35"/>
      <c r="AK647" s="35"/>
      <c r="AL647" s="35">
        <f t="shared" si="44"/>
        <v>16521.76240046366</v>
      </c>
      <c r="AM647" s="35"/>
      <c r="AN647" s="35"/>
      <c r="AO647" s="24">
        <v>84.00833333333334</v>
      </c>
      <c r="AP647" s="24"/>
      <c r="AQ647" s="24">
        <v>1.95583</v>
      </c>
      <c r="AR647" s="27">
        <v>2</v>
      </c>
      <c r="AS647" s="24">
        <v>1E-4</v>
      </c>
      <c r="AT647" s="44">
        <v>17</v>
      </c>
      <c r="AU647" s="44" t="s">
        <v>4146</v>
      </c>
      <c r="AV647" s="25"/>
      <c r="AW647" s="25">
        <v>1998</v>
      </c>
      <c r="AX647" s="25"/>
      <c r="AY647" s="44" t="s">
        <v>3274</v>
      </c>
      <c r="AZ647" s="25" t="s">
        <v>1824</v>
      </c>
      <c r="BA647" s="25" t="s">
        <v>1842</v>
      </c>
      <c r="BB647" s="44" t="s">
        <v>4147</v>
      </c>
      <c r="BC647" s="25"/>
      <c r="BD647" s="25" t="s">
        <v>1614</v>
      </c>
      <c r="BE647" s="44" t="s">
        <v>1825</v>
      </c>
      <c r="BF647" s="25">
        <v>3</v>
      </c>
      <c r="BG647" s="62">
        <v>3</v>
      </c>
      <c r="BH647" s="75" t="s">
        <v>4149</v>
      </c>
      <c r="BI647" s="74">
        <v>0</v>
      </c>
      <c r="BJ647" s="75" t="s">
        <v>4149</v>
      </c>
      <c r="BK647" s="75" t="s">
        <v>4150</v>
      </c>
      <c r="BL647" s="221"/>
      <c r="BM647" s="213"/>
      <c r="BN647" s="213"/>
      <c r="BO647" s="213"/>
      <c r="BP647" s="213"/>
      <c r="BQ647" s="213"/>
      <c r="BR647" s="213"/>
    </row>
    <row r="648" spans="1:70" ht="15" customHeight="1" x14ac:dyDescent="0.25">
      <c r="A648" s="25">
        <v>490</v>
      </c>
      <c r="B648" s="26"/>
      <c r="C648" s="190" t="s">
        <v>387</v>
      </c>
      <c r="D648" s="200" t="s">
        <v>4224</v>
      </c>
      <c r="E648" s="57" t="s">
        <v>414</v>
      </c>
      <c r="F648" s="57" t="s">
        <v>5</v>
      </c>
      <c r="G648" s="25" t="s">
        <v>412</v>
      </c>
      <c r="H648" s="104">
        <v>1</v>
      </c>
      <c r="I648" s="44" t="s">
        <v>4148</v>
      </c>
      <c r="J648" s="25"/>
      <c r="K648" s="25">
        <v>4</v>
      </c>
      <c r="L648" s="25">
        <v>3</v>
      </c>
      <c r="M648" s="25">
        <v>24</v>
      </c>
      <c r="N648" s="25">
        <v>24</v>
      </c>
      <c r="O648" s="25" t="s">
        <v>1822</v>
      </c>
      <c r="P648" s="25" t="s">
        <v>19</v>
      </c>
      <c r="Q648" s="25" t="s">
        <v>19</v>
      </c>
      <c r="R648" s="25" t="s">
        <v>1827</v>
      </c>
      <c r="S648" s="25">
        <v>3</v>
      </c>
      <c r="T648" s="25" t="s">
        <v>1843</v>
      </c>
      <c r="U648" s="25" t="s">
        <v>2</v>
      </c>
      <c r="V648" s="25">
        <v>4</v>
      </c>
      <c r="W648" s="25" t="s">
        <v>1830</v>
      </c>
      <c r="X648" s="25">
        <v>2</v>
      </c>
      <c r="Y648" s="62"/>
      <c r="Z648" s="25"/>
      <c r="AA648" s="25">
        <v>55.24</v>
      </c>
      <c r="AB648" s="25"/>
      <c r="AC648" s="25"/>
      <c r="AD648" s="44" t="s">
        <v>3275</v>
      </c>
      <c r="AE648" s="22"/>
      <c r="AF648" s="22"/>
      <c r="AG648" s="22">
        <f t="shared" si="43"/>
        <v>35.931580905575302</v>
      </c>
      <c r="AH648" s="22"/>
      <c r="AI648" s="22"/>
      <c r="AJ648" s="35"/>
      <c r="AK648" s="35"/>
      <c r="AL648" s="35">
        <f t="shared" si="44"/>
        <v>359315.80905575299</v>
      </c>
      <c r="AM648" s="35"/>
      <c r="AN648" s="35"/>
      <c r="AO648" s="24">
        <v>84.00833333333334</v>
      </c>
      <c r="AP648" s="24"/>
      <c r="AQ648" s="24">
        <v>1.95583</v>
      </c>
      <c r="AR648" s="27">
        <v>2</v>
      </c>
      <c r="AS648" s="24">
        <v>1E-4</v>
      </c>
      <c r="AT648" s="44">
        <v>17</v>
      </c>
      <c r="AU648" s="44" t="s">
        <v>4146</v>
      </c>
      <c r="AV648" s="25"/>
      <c r="AW648" s="25">
        <v>1998</v>
      </c>
      <c r="AX648" s="25"/>
      <c r="AY648" s="44" t="s">
        <v>3274</v>
      </c>
      <c r="AZ648" s="25" t="s">
        <v>1824</v>
      </c>
      <c r="BA648" s="25" t="s">
        <v>1844</v>
      </c>
      <c r="BB648" s="44" t="s">
        <v>4147</v>
      </c>
      <c r="BC648" s="25"/>
      <c r="BD648" s="25" t="s">
        <v>1614</v>
      </c>
      <c r="BE648" s="25" t="s">
        <v>1825</v>
      </c>
      <c r="BF648" s="25">
        <v>3</v>
      </c>
      <c r="BG648" s="62">
        <v>3</v>
      </c>
      <c r="BH648" s="75" t="s">
        <v>4149</v>
      </c>
      <c r="BI648" s="74">
        <v>0</v>
      </c>
      <c r="BJ648" s="75" t="s">
        <v>4149</v>
      </c>
      <c r="BK648" s="75" t="s">
        <v>4150</v>
      </c>
      <c r="BL648" s="221"/>
      <c r="BM648" s="213"/>
      <c r="BN648" s="213"/>
      <c r="BO648" s="213"/>
      <c r="BP648" s="213"/>
      <c r="BQ648" s="213"/>
      <c r="BR648" s="213"/>
    </row>
    <row r="649" spans="1:70" ht="15" customHeight="1" x14ac:dyDescent="0.25">
      <c r="A649" s="25">
        <v>491</v>
      </c>
      <c r="B649" s="26"/>
      <c r="C649" s="190" t="s">
        <v>387</v>
      </c>
      <c r="D649" s="200" t="s">
        <v>4224</v>
      </c>
      <c r="E649" s="57" t="s">
        <v>414</v>
      </c>
      <c r="F649" s="57" t="s">
        <v>5</v>
      </c>
      <c r="G649" s="25" t="s">
        <v>412</v>
      </c>
      <c r="H649" s="104">
        <v>1</v>
      </c>
      <c r="I649" s="44" t="s">
        <v>4148</v>
      </c>
      <c r="J649" s="25"/>
      <c r="K649" s="25">
        <v>4</v>
      </c>
      <c r="L649" s="25">
        <v>3</v>
      </c>
      <c r="M649" s="25">
        <v>24</v>
      </c>
      <c r="N649" s="25">
        <v>24</v>
      </c>
      <c r="O649" s="25" t="s">
        <v>1822</v>
      </c>
      <c r="P649" s="25" t="s">
        <v>19</v>
      </c>
      <c r="Q649" s="25" t="s">
        <v>19</v>
      </c>
      <c r="R649" s="25" t="s">
        <v>1827</v>
      </c>
      <c r="S649" s="25">
        <v>3</v>
      </c>
      <c r="T649" s="25" t="s">
        <v>1845</v>
      </c>
      <c r="U649" s="25" t="s">
        <v>2</v>
      </c>
      <c r="V649" s="25">
        <v>4</v>
      </c>
      <c r="W649" s="25" t="s">
        <v>1830</v>
      </c>
      <c r="X649" s="25">
        <v>2</v>
      </c>
      <c r="Y649" s="62"/>
      <c r="Z649" s="25"/>
      <c r="AA649" s="25">
        <v>7.73</v>
      </c>
      <c r="AB649" s="25"/>
      <c r="AC649" s="25"/>
      <c r="AD649" s="44" t="s">
        <v>3275</v>
      </c>
      <c r="AE649" s="22"/>
      <c r="AF649" s="22"/>
      <c r="AG649" s="22">
        <f t="shared" si="43"/>
        <v>5.0280796596686654</v>
      </c>
      <c r="AH649" s="22"/>
      <c r="AI649" s="22"/>
      <c r="AJ649" s="35"/>
      <c r="AK649" s="35"/>
      <c r="AL649" s="35">
        <f t="shared" si="44"/>
        <v>50280.796596686654</v>
      </c>
      <c r="AM649" s="35"/>
      <c r="AN649" s="35"/>
      <c r="AO649" s="24">
        <v>84.00833333333334</v>
      </c>
      <c r="AP649" s="24"/>
      <c r="AQ649" s="24">
        <v>1.95583</v>
      </c>
      <c r="AR649" s="27">
        <v>2</v>
      </c>
      <c r="AS649" s="24">
        <v>1E-4</v>
      </c>
      <c r="AT649" s="44">
        <v>17</v>
      </c>
      <c r="AU649" s="44" t="s">
        <v>4146</v>
      </c>
      <c r="AV649" s="25"/>
      <c r="AW649" s="25">
        <v>1998</v>
      </c>
      <c r="AX649" s="25"/>
      <c r="AY649" s="44" t="s">
        <v>3274</v>
      </c>
      <c r="AZ649" s="25" t="s">
        <v>1824</v>
      </c>
      <c r="BA649" s="25" t="s">
        <v>1846</v>
      </c>
      <c r="BB649" s="44" t="s">
        <v>4147</v>
      </c>
      <c r="BC649" s="25"/>
      <c r="BD649" s="25" t="s">
        <v>1614</v>
      </c>
      <c r="BE649" s="25" t="s">
        <v>1825</v>
      </c>
      <c r="BF649" s="25">
        <v>3</v>
      </c>
      <c r="BG649" s="62">
        <v>3</v>
      </c>
      <c r="BH649" s="75" t="s">
        <v>4149</v>
      </c>
      <c r="BI649" s="74">
        <v>0</v>
      </c>
      <c r="BJ649" s="75" t="s">
        <v>4149</v>
      </c>
      <c r="BK649" s="75" t="s">
        <v>4150</v>
      </c>
      <c r="BL649" s="221"/>
      <c r="BM649" s="213"/>
      <c r="BN649" s="213"/>
      <c r="BO649" s="213"/>
      <c r="BP649" s="213"/>
      <c r="BQ649" s="213"/>
      <c r="BR649" s="213"/>
    </row>
    <row r="650" spans="1:70" ht="15" customHeight="1" x14ac:dyDescent="0.25">
      <c r="A650" s="25">
        <v>492</v>
      </c>
      <c r="B650" s="26"/>
      <c r="C650" s="190" t="s">
        <v>387</v>
      </c>
      <c r="D650" s="200" t="s">
        <v>4224</v>
      </c>
      <c r="E650" s="57" t="s">
        <v>414</v>
      </c>
      <c r="F650" s="57" t="s">
        <v>5</v>
      </c>
      <c r="G650" s="25" t="s">
        <v>412</v>
      </c>
      <c r="H650" s="104">
        <v>1</v>
      </c>
      <c r="I650" s="44" t="s">
        <v>4148</v>
      </c>
      <c r="J650" s="25"/>
      <c r="K650" s="25">
        <v>4</v>
      </c>
      <c r="L650" s="25">
        <v>3</v>
      </c>
      <c r="M650" s="25">
        <v>24</v>
      </c>
      <c r="N650" s="25">
        <v>24</v>
      </c>
      <c r="O650" s="25" t="s">
        <v>1822</v>
      </c>
      <c r="P650" s="25" t="s">
        <v>19</v>
      </c>
      <c r="Q650" s="25" t="s">
        <v>19</v>
      </c>
      <c r="R650" s="25" t="s">
        <v>1827</v>
      </c>
      <c r="S650" s="25">
        <v>3</v>
      </c>
      <c r="T650" s="25" t="s">
        <v>1847</v>
      </c>
      <c r="U650" s="25" t="s">
        <v>2</v>
      </c>
      <c r="V650" s="25">
        <v>4</v>
      </c>
      <c r="W650" s="25" t="s">
        <v>1830</v>
      </c>
      <c r="X650" s="25">
        <v>2</v>
      </c>
      <c r="Y650" s="62"/>
      <c r="Z650" s="25"/>
      <c r="AA650" s="25">
        <v>19.16</v>
      </c>
      <c r="AB650" s="25"/>
      <c r="AC650" s="25"/>
      <c r="AD650" s="44" t="s">
        <v>3275</v>
      </c>
      <c r="AE650" s="22"/>
      <c r="AF650" s="22"/>
      <c r="AG650" s="22">
        <f t="shared" si="43"/>
        <v>12.462872739877312</v>
      </c>
      <c r="AH650" s="22"/>
      <c r="AI650" s="22"/>
      <c r="AJ650" s="35"/>
      <c r="AK650" s="35"/>
      <c r="AL650" s="35">
        <f t="shared" si="44"/>
        <v>124628.72739877312</v>
      </c>
      <c r="AM650" s="35"/>
      <c r="AN650" s="35"/>
      <c r="AO650" s="24">
        <v>84.00833333333334</v>
      </c>
      <c r="AP650" s="24"/>
      <c r="AQ650" s="24">
        <v>1.95583</v>
      </c>
      <c r="AR650" s="27">
        <v>2</v>
      </c>
      <c r="AS650" s="24">
        <v>1E-4</v>
      </c>
      <c r="AT650" s="44">
        <v>17</v>
      </c>
      <c r="AU650" s="44" t="s">
        <v>4146</v>
      </c>
      <c r="AV650" s="25"/>
      <c r="AW650" s="25">
        <v>1998</v>
      </c>
      <c r="AX650" s="25"/>
      <c r="AY650" s="44" t="s">
        <v>3274</v>
      </c>
      <c r="AZ650" s="25" t="s">
        <v>1824</v>
      </c>
      <c r="BA650" s="25" t="s">
        <v>1848</v>
      </c>
      <c r="BB650" s="44" t="s">
        <v>4147</v>
      </c>
      <c r="BC650" s="25"/>
      <c r="BD650" s="25" t="s">
        <v>1614</v>
      </c>
      <c r="BE650" s="25" t="s">
        <v>1825</v>
      </c>
      <c r="BF650" s="25">
        <v>3</v>
      </c>
      <c r="BG650" s="62">
        <v>3</v>
      </c>
      <c r="BH650" s="75" t="s">
        <v>4149</v>
      </c>
      <c r="BI650" s="74">
        <v>0</v>
      </c>
      <c r="BJ650" s="75" t="s">
        <v>4149</v>
      </c>
      <c r="BK650" s="75" t="s">
        <v>4150</v>
      </c>
      <c r="BL650" s="221"/>
      <c r="BM650" s="221"/>
      <c r="BN650" s="221"/>
      <c r="BO650" s="221"/>
      <c r="BP650" s="221"/>
      <c r="BQ650" s="221"/>
      <c r="BR650" s="221"/>
    </row>
    <row r="651" spans="1:70" ht="15" customHeight="1" x14ac:dyDescent="0.25">
      <c r="A651" s="25">
        <v>493</v>
      </c>
      <c r="B651" s="26"/>
      <c r="C651" s="190" t="s">
        <v>387</v>
      </c>
      <c r="D651" s="200" t="s">
        <v>4224</v>
      </c>
      <c r="E651" s="57" t="s">
        <v>414</v>
      </c>
      <c r="F651" s="57" t="s">
        <v>5</v>
      </c>
      <c r="G651" s="25" t="s">
        <v>412</v>
      </c>
      <c r="H651" s="104">
        <v>1</v>
      </c>
      <c r="I651" s="44" t="s">
        <v>4148</v>
      </c>
      <c r="J651" s="25"/>
      <c r="K651" s="25">
        <v>4</v>
      </c>
      <c r="L651" s="25">
        <v>3</v>
      </c>
      <c r="M651" s="25">
        <v>24</v>
      </c>
      <c r="N651" s="25">
        <v>24</v>
      </c>
      <c r="O651" s="25" t="s">
        <v>1822</v>
      </c>
      <c r="P651" s="25" t="s">
        <v>19</v>
      </c>
      <c r="Q651" s="25" t="s">
        <v>19</v>
      </c>
      <c r="R651" s="25" t="s">
        <v>1827</v>
      </c>
      <c r="S651" s="25" t="s">
        <v>3862</v>
      </c>
      <c r="T651" s="25" t="s">
        <v>1849</v>
      </c>
      <c r="U651" s="25" t="s">
        <v>2</v>
      </c>
      <c r="V651" s="25">
        <v>1</v>
      </c>
      <c r="W651" s="25" t="s">
        <v>1830</v>
      </c>
      <c r="X651" s="25">
        <v>2</v>
      </c>
      <c r="Y651" s="62"/>
      <c r="Z651" s="25"/>
      <c r="AA651" s="25">
        <v>36.21</v>
      </c>
      <c r="AB651" s="25"/>
      <c r="AC651" s="25"/>
      <c r="AD651" s="44" t="s">
        <v>3275</v>
      </c>
      <c r="AE651" s="22"/>
      <c r="AF651" s="22"/>
      <c r="AG651" s="22">
        <f t="shared" si="43"/>
        <v>23.5532683669602</v>
      </c>
      <c r="AH651" s="22"/>
      <c r="AI651" s="22"/>
      <c r="AJ651" s="35"/>
      <c r="AK651" s="35"/>
      <c r="AL651" s="35">
        <f t="shared" si="44"/>
        <v>235532.683669602</v>
      </c>
      <c r="AM651" s="35"/>
      <c r="AN651" s="35"/>
      <c r="AO651" s="24">
        <v>84.00833333333334</v>
      </c>
      <c r="AP651" s="24"/>
      <c r="AQ651" s="24">
        <v>1.95583</v>
      </c>
      <c r="AR651" s="27">
        <v>2</v>
      </c>
      <c r="AS651" s="24">
        <v>1E-4</v>
      </c>
      <c r="AT651" s="44">
        <v>17</v>
      </c>
      <c r="AU651" s="44" t="s">
        <v>4146</v>
      </c>
      <c r="AV651" s="25"/>
      <c r="AW651" s="25">
        <v>1998</v>
      </c>
      <c r="AX651" s="25"/>
      <c r="AY651" s="44" t="s">
        <v>3274</v>
      </c>
      <c r="AZ651" s="25" t="s">
        <v>1824</v>
      </c>
      <c r="BA651" s="25" t="s">
        <v>1850</v>
      </c>
      <c r="BB651" s="44" t="s">
        <v>4147</v>
      </c>
      <c r="BC651" s="25"/>
      <c r="BD651" s="25" t="s">
        <v>1614</v>
      </c>
      <c r="BE651" s="25" t="s">
        <v>1825</v>
      </c>
      <c r="BF651" s="25">
        <v>3</v>
      </c>
      <c r="BG651" s="62">
        <v>3</v>
      </c>
      <c r="BH651" s="75" t="s">
        <v>4149</v>
      </c>
      <c r="BI651" s="74">
        <v>0</v>
      </c>
      <c r="BJ651" s="75" t="s">
        <v>4149</v>
      </c>
      <c r="BK651" s="75" t="s">
        <v>4150</v>
      </c>
      <c r="BL651" s="221"/>
      <c r="BM651" s="221"/>
      <c r="BN651" s="221"/>
      <c r="BO651" s="221"/>
      <c r="BP651" s="221"/>
      <c r="BQ651" s="221"/>
      <c r="BR651" s="221"/>
    </row>
    <row r="652" spans="1:70" ht="15" customHeight="1" x14ac:dyDescent="0.25">
      <c r="A652" s="25">
        <v>494</v>
      </c>
      <c r="B652" s="26"/>
      <c r="C652" s="190" t="s">
        <v>387</v>
      </c>
      <c r="D652" s="200" t="s">
        <v>4224</v>
      </c>
      <c r="E652" s="57" t="s">
        <v>414</v>
      </c>
      <c r="F652" s="57" t="s">
        <v>5</v>
      </c>
      <c r="G652" s="25" t="s">
        <v>412</v>
      </c>
      <c r="H652" s="104">
        <v>1</v>
      </c>
      <c r="I652" s="44" t="s">
        <v>4148</v>
      </c>
      <c r="J652" s="25"/>
      <c r="K652" s="25">
        <v>4</v>
      </c>
      <c r="L652" s="25">
        <v>3</v>
      </c>
      <c r="M652" s="25">
        <v>24</v>
      </c>
      <c r="N652" s="25">
        <v>24</v>
      </c>
      <c r="O652" s="25" t="s">
        <v>1822</v>
      </c>
      <c r="P652" s="25" t="s">
        <v>19</v>
      </c>
      <c r="Q652" s="25" t="s">
        <v>19</v>
      </c>
      <c r="R652" s="25" t="s">
        <v>1827</v>
      </c>
      <c r="S652" s="25" t="s">
        <v>3862</v>
      </c>
      <c r="T652" s="25" t="s">
        <v>1851</v>
      </c>
      <c r="U652" s="25" t="s">
        <v>2</v>
      </c>
      <c r="V652" s="25">
        <v>1</v>
      </c>
      <c r="W652" s="25" t="s">
        <v>1830</v>
      </c>
      <c r="X652" s="25">
        <v>2</v>
      </c>
      <c r="Y652" s="62"/>
      <c r="Z652" s="25"/>
      <c r="AA652" s="25">
        <v>12.53</v>
      </c>
      <c r="AB652" s="25"/>
      <c r="AC652" s="25"/>
      <c r="AD652" s="44" t="s">
        <v>3275</v>
      </c>
      <c r="AE652" s="22"/>
      <c r="AF652" s="22"/>
      <c r="AG652" s="22">
        <f t="shared" si="43"/>
        <v>8.1503024755043167</v>
      </c>
      <c r="AH652" s="22"/>
      <c r="AI652" s="22"/>
      <c r="AJ652" s="35"/>
      <c r="AK652" s="35"/>
      <c r="AL652" s="35">
        <f t="shared" si="44"/>
        <v>81503.024755043167</v>
      </c>
      <c r="AM652" s="35"/>
      <c r="AN652" s="35"/>
      <c r="AO652" s="24">
        <v>84.00833333333334</v>
      </c>
      <c r="AP652" s="24"/>
      <c r="AQ652" s="24">
        <v>1.95583</v>
      </c>
      <c r="AR652" s="27">
        <v>2</v>
      </c>
      <c r="AS652" s="24">
        <v>1E-4</v>
      </c>
      <c r="AT652" s="44">
        <v>17</v>
      </c>
      <c r="AU652" s="44" t="s">
        <v>4146</v>
      </c>
      <c r="AV652" s="25"/>
      <c r="AW652" s="25">
        <v>1998</v>
      </c>
      <c r="AX652" s="25"/>
      <c r="AY652" s="44" t="s">
        <v>3274</v>
      </c>
      <c r="AZ652" s="25" t="s">
        <v>1824</v>
      </c>
      <c r="BA652" s="25" t="s">
        <v>1852</v>
      </c>
      <c r="BB652" s="44" t="s">
        <v>4147</v>
      </c>
      <c r="BC652" s="25"/>
      <c r="BD652" s="25" t="s">
        <v>1614</v>
      </c>
      <c r="BE652" s="25" t="s">
        <v>1825</v>
      </c>
      <c r="BF652" s="25">
        <v>3</v>
      </c>
      <c r="BG652" s="62">
        <v>3</v>
      </c>
      <c r="BH652" s="75" t="s">
        <v>4149</v>
      </c>
      <c r="BI652" s="74">
        <v>0</v>
      </c>
      <c r="BJ652" s="75" t="s">
        <v>4149</v>
      </c>
      <c r="BK652" s="75" t="s">
        <v>4150</v>
      </c>
      <c r="BL652" s="221"/>
      <c r="BM652" s="221"/>
      <c r="BN652" s="221"/>
      <c r="BO652" s="221"/>
      <c r="BP652" s="221"/>
      <c r="BQ652" s="221"/>
      <c r="BR652" s="221"/>
    </row>
    <row r="653" spans="1:70" ht="15" customHeight="1" x14ac:dyDescent="0.25">
      <c r="A653" s="25">
        <v>495</v>
      </c>
      <c r="B653" s="26"/>
      <c r="C653" s="190" t="s">
        <v>387</v>
      </c>
      <c r="D653" s="200" t="s">
        <v>4224</v>
      </c>
      <c r="E653" s="57" t="s">
        <v>414</v>
      </c>
      <c r="F653" s="57" t="s">
        <v>5</v>
      </c>
      <c r="G653" s="25" t="s">
        <v>412</v>
      </c>
      <c r="H653" s="104">
        <v>1</v>
      </c>
      <c r="I653" s="44" t="s">
        <v>4148</v>
      </c>
      <c r="J653" s="25"/>
      <c r="K653" s="25">
        <v>4</v>
      </c>
      <c r="L653" s="25">
        <v>3</v>
      </c>
      <c r="M653" s="25">
        <v>24</v>
      </c>
      <c r="N653" s="25">
        <v>24</v>
      </c>
      <c r="O653" s="25" t="s">
        <v>1822</v>
      </c>
      <c r="P653" s="25" t="s">
        <v>19</v>
      </c>
      <c r="Q653" s="25" t="s">
        <v>19</v>
      </c>
      <c r="R653" s="25" t="s">
        <v>1827</v>
      </c>
      <c r="S653" s="25" t="s">
        <v>3862</v>
      </c>
      <c r="T653" s="25" t="s">
        <v>1853</v>
      </c>
      <c r="U653" s="25" t="s">
        <v>2</v>
      </c>
      <c r="V653" s="25">
        <v>1</v>
      </c>
      <c r="W653" s="25" t="s">
        <v>1830</v>
      </c>
      <c r="X653" s="25">
        <v>2</v>
      </c>
      <c r="Y653" s="62"/>
      <c r="Z653" s="25"/>
      <c r="AA653" s="25">
        <v>12.01</v>
      </c>
      <c r="AB653" s="25"/>
      <c r="AC653" s="25"/>
      <c r="AD653" s="44" t="s">
        <v>3275</v>
      </c>
      <c r="AE653" s="22"/>
      <c r="AF653" s="22"/>
      <c r="AG653" s="22">
        <f t="shared" si="43"/>
        <v>7.8120616704554546</v>
      </c>
      <c r="AH653" s="22"/>
      <c r="AI653" s="22"/>
      <c r="AJ653" s="35"/>
      <c r="AK653" s="35"/>
      <c r="AL653" s="35">
        <f t="shared" si="44"/>
        <v>78120.616704554544</v>
      </c>
      <c r="AM653" s="35"/>
      <c r="AN653" s="35"/>
      <c r="AO653" s="24">
        <v>84.00833333333334</v>
      </c>
      <c r="AP653" s="24"/>
      <c r="AQ653" s="24">
        <v>1.95583</v>
      </c>
      <c r="AR653" s="27">
        <v>2</v>
      </c>
      <c r="AS653" s="24">
        <v>1E-4</v>
      </c>
      <c r="AT653" s="44">
        <v>17</v>
      </c>
      <c r="AU653" s="44" t="s">
        <v>4146</v>
      </c>
      <c r="AV653" s="25"/>
      <c r="AW653" s="25">
        <v>1998</v>
      </c>
      <c r="AX653" s="25"/>
      <c r="AY653" s="44" t="s">
        <v>3274</v>
      </c>
      <c r="AZ653" s="25" t="s">
        <v>1824</v>
      </c>
      <c r="BA653" s="25" t="s">
        <v>1854</v>
      </c>
      <c r="BB653" s="44" t="s">
        <v>4147</v>
      </c>
      <c r="BC653" s="25"/>
      <c r="BD653" s="25" t="s">
        <v>1614</v>
      </c>
      <c r="BE653" s="25" t="s">
        <v>1825</v>
      </c>
      <c r="BF653" s="25">
        <v>3</v>
      </c>
      <c r="BG653" s="62">
        <v>3</v>
      </c>
      <c r="BH653" s="75" t="s">
        <v>4149</v>
      </c>
      <c r="BI653" s="74">
        <v>0</v>
      </c>
      <c r="BJ653" s="75" t="s">
        <v>4149</v>
      </c>
      <c r="BK653" s="75" t="s">
        <v>4150</v>
      </c>
      <c r="BL653" s="221"/>
      <c r="BM653" s="221"/>
      <c r="BN653" s="221"/>
      <c r="BO653" s="221"/>
      <c r="BP653" s="221"/>
      <c r="BQ653" s="221"/>
      <c r="BR653" s="221"/>
    </row>
    <row r="654" spans="1:70" ht="15" customHeight="1" x14ac:dyDescent="0.25">
      <c r="A654" s="25">
        <v>496</v>
      </c>
      <c r="B654" s="26"/>
      <c r="C654" s="190" t="s">
        <v>387</v>
      </c>
      <c r="D654" s="200" t="s">
        <v>4224</v>
      </c>
      <c r="E654" s="57" t="s">
        <v>414</v>
      </c>
      <c r="F654" s="57" t="s">
        <v>5</v>
      </c>
      <c r="G654" s="25" t="s">
        <v>412</v>
      </c>
      <c r="H654" s="104">
        <v>1</v>
      </c>
      <c r="I654" s="44" t="s">
        <v>4148</v>
      </c>
      <c r="J654" s="25"/>
      <c r="K654" s="25">
        <v>4</v>
      </c>
      <c r="L654" s="25">
        <v>3</v>
      </c>
      <c r="M654" s="25">
        <v>24</v>
      </c>
      <c r="N654" s="25">
        <v>24</v>
      </c>
      <c r="O654" s="25" t="s">
        <v>1822</v>
      </c>
      <c r="P654" s="25" t="s">
        <v>19</v>
      </c>
      <c r="Q654" s="25" t="s">
        <v>19</v>
      </c>
      <c r="R654" s="25" t="s">
        <v>1827</v>
      </c>
      <c r="S654" s="25" t="s">
        <v>3862</v>
      </c>
      <c r="T654" s="25" t="s">
        <v>1855</v>
      </c>
      <c r="U654" s="25" t="s">
        <v>2</v>
      </c>
      <c r="V654" s="25">
        <v>1</v>
      </c>
      <c r="W654" s="25" t="s">
        <v>1830</v>
      </c>
      <c r="X654" s="25">
        <v>2</v>
      </c>
      <c r="Y654" s="62"/>
      <c r="Z654" s="25"/>
      <c r="AA654" s="25">
        <v>5.21</v>
      </c>
      <c r="AB654" s="25"/>
      <c r="AC654" s="25"/>
      <c r="AD654" s="44" t="s">
        <v>3275</v>
      </c>
      <c r="AE654" s="22"/>
      <c r="AF654" s="22"/>
      <c r="AG654" s="22">
        <f t="shared" si="43"/>
        <v>3.3889126813549475</v>
      </c>
      <c r="AH654" s="22"/>
      <c r="AI654" s="22"/>
      <c r="AJ654" s="35"/>
      <c r="AK654" s="35"/>
      <c r="AL654" s="35">
        <f t="shared" si="44"/>
        <v>33889.126813549476</v>
      </c>
      <c r="AM654" s="35"/>
      <c r="AN654" s="35"/>
      <c r="AO654" s="24">
        <v>84.00833333333334</v>
      </c>
      <c r="AP654" s="24"/>
      <c r="AQ654" s="24">
        <v>1.95583</v>
      </c>
      <c r="AR654" s="27">
        <v>2</v>
      </c>
      <c r="AS654" s="24">
        <v>1E-4</v>
      </c>
      <c r="AT654" s="44">
        <v>17</v>
      </c>
      <c r="AU654" s="44" t="s">
        <v>4146</v>
      </c>
      <c r="AV654" s="25"/>
      <c r="AW654" s="25">
        <v>1998</v>
      </c>
      <c r="AX654" s="25"/>
      <c r="AY654" s="44" t="s">
        <v>3274</v>
      </c>
      <c r="AZ654" s="25" t="s">
        <v>1824</v>
      </c>
      <c r="BA654" s="25" t="s">
        <v>1854</v>
      </c>
      <c r="BB654" s="44" t="s">
        <v>4147</v>
      </c>
      <c r="BC654" s="25"/>
      <c r="BD654" s="25" t="s">
        <v>1614</v>
      </c>
      <c r="BE654" s="25" t="s">
        <v>1825</v>
      </c>
      <c r="BF654" s="25">
        <v>3</v>
      </c>
      <c r="BG654" s="62">
        <v>3</v>
      </c>
      <c r="BH654" s="75" t="s">
        <v>4149</v>
      </c>
      <c r="BI654" s="74">
        <v>0</v>
      </c>
      <c r="BJ654" s="75" t="s">
        <v>4149</v>
      </c>
      <c r="BK654" s="75" t="s">
        <v>4150</v>
      </c>
      <c r="BL654" s="221"/>
      <c r="BM654" s="213"/>
      <c r="BN654" s="213"/>
      <c r="BO654" s="213"/>
      <c r="BP654" s="213"/>
      <c r="BQ654" s="213"/>
      <c r="BR654" s="213"/>
    </row>
    <row r="655" spans="1:70" ht="15" customHeight="1" x14ac:dyDescent="0.25">
      <c r="A655" s="25">
        <v>497</v>
      </c>
      <c r="B655" s="26"/>
      <c r="C655" s="190" t="s">
        <v>387</v>
      </c>
      <c r="D655" s="200" t="s">
        <v>4224</v>
      </c>
      <c r="E655" s="57" t="s">
        <v>414</v>
      </c>
      <c r="F655" s="57" t="s">
        <v>5</v>
      </c>
      <c r="G655" s="25" t="s">
        <v>412</v>
      </c>
      <c r="H655" s="104">
        <v>1</v>
      </c>
      <c r="I655" s="44" t="s">
        <v>4148</v>
      </c>
      <c r="J655" s="25"/>
      <c r="K655" s="25">
        <v>4</v>
      </c>
      <c r="L655" s="25">
        <v>3</v>
      </c>
      <c r="M655" s="25">
        <v>24</v>
      </c>
      <c r="N655" s="25">
        <v>24</v>
      </c>
      <c r="O655" s="25" t="s">
        <v>1822</v>
      </c>
      <c r="P655" s="25" t="s">
        <v>19</v>
      </c>
      <c r="Q655" s="25" t="s">
        <v>19</v>
      </c>
      <c r="R655" s="25" t="s">
        <v>1827</v>
      </c>
      <c r="S655" s="25" t="s">
        <v>3862</v>
      </c>
      <c r="T655" s="25" t="s">
        <v>1856</v>
      </c>
      <c r="U655" s="25" t="s">
        <v>2</v>
      </c>
      <c r="V655" s="25">
        <v>1</v>
      </c>
      <c r="W655" s="25" t="s">
        <v>1830</v>
      </c>
      <c r="X655" s="25">
        <v>2</v>
      </c>
      <c r="Y655" s="62"/>
      <c r="Z655" s="25"/>
      <c r="AA655" s="25">
        <v>15.77</v>
      </c>
      <c r="AB655" s="25"/>
      <c r="AC655" s="25"/>
      <c r="AD655" s="44" t="s">
        <v>3275</v>
      </c>
      <c r="AE655" s="22"/>
      <c r="AF655" s="22"/>
      <c r="AG655" s="22">
        <f t="shared" si="43"/>
        <v>10.257802876193383</v>
      </c>
      <c r="AH655" s="22"/>
      <c r="AI655" s="22"/>
      <c r="AJ655" s="35"/>
      <c r="AK655" s="35"/>
      <c r="AL655" s="35">
        <f t="shared" si="44"/>
        <v>102578.02876193382</v>
      </c>
      <c r="AM655" s="35"/>
      <c r="AN655" s="35"/>
      <c r="AO655" s="24">
        <v>84.00833333333334</v>
      </c>
      <c r="AP655" s="24"/>
      <c r="AQ655" s="24">
        <v>1.95583</v>
      </c>
      <c r="AR655" s="27">
        <v>2</v>
      </c>
      <c r="AS655" s="24">
        <v>1E-4</v>
      </c>
      <c r="AT655" s="44">
        <v>17</v>
      </c>
      <c r="AU655" s="44" t="s">
        <v>4146</v>
      </c>
      <c r="AV655" s="25"/>
      <c r="AW655" s="25">
        <v>1998</v>
      </c>
      <c r="AX655" s="25"/>
      <c r="AY655" s="44" t="s">
        <v>3274</v>
      </c>
      <c r="AZ655" s="25" t="s">
        <v>1824</v>
      </c>
      <c r="BA655" s="25" t="s">
        <v>1837</v>
      </c>
      <c r="BB655" s="44" t="s">
        <v>4147</v>
      </c>
      <c r="BC655" s="25"/>
      <c r="BD655" s="25" t="s">
        <v>1614</v>
      </c>
      <c r="BE655" s="25" t="s">
        <v>1825</v>
      </c>
      <c r="BF655" s="25">
        <v>3</v>
      </c>
      <c r="BG655" s="62">
        <v>3</v>
      </c>
      <c r="BH655" s="75" t="s">
        <v>4149</v>
      </c>
      <c r="BI655" s="74">
        <v>0</v>
      </c>
      <c r="BJ655" s="75" t="s">
        <v>4149</v>
      </c>
      <c r="BK655" s="75" t="s">
        <v>4150</v>
      </c>
      <c r="BL655" s="221"/>
      <c r="BM655" s="221"/>
      <c r="BN655" s="221"/>
      <c r="BO655" s="221"/>
      <c r="BP655" s="221"/>
      <c r="BQ655" s="221"/>
      <c r="BR655" s="221"/>
    </row>
    <row r="656" spans="1:70" ht="15" customHeight="1" x14ac:dyDescent="0.25">
      <c r="A656" s="25">
        <v>498</v>
      </c>
      <c r="B656" s="26"/>
      <c r="C656" s="190" t="s">
        <v>387</v>
      </c>
      <c r="D656" s="200" t="s">
        <v>4224</v>
      </c>
      <c r="E656" s="57" t="s">
        <v>414</v>
      </c>
      <c r="F656" s="57" t="s">
        <v>5</v>
      </c>
      <c r="G656" s="25" t="s">
        <v>412</v>
      </c>
      <c r="H656" s="104">
        <v>1</v>
      </c>
      <c r="I656" s="44" t="s">
        <v>4148</v>
      </c>
      <c r="J656" s="25"/>
      <c r="K656" s="25">
        <v>4</v>
      </c>
      <c r="L656" s="25">
        <v>3</v>
      </c>
      <c r="M656" s="25">
        <v>24</v>
      </c>
      <c r="N656" s="25">
        <v>24</v>
      </c>
      <c r="O656" s="25" t="s">
        <v>1822</v>
      </c>
      <c r="P656" s="25" t="s">
        <v>19</v>
      </c>
      <c r="Q656" s="25" t="s">
        <v>19</v>
      </c>
      <c r="R656" s="25" t="s">
        <v>1827</v>
      </c>
      <c r="S656" s="25" t="s">
        <v>3861</v>
      </c>
      <c r="T656" s="25" t="s">
        <v>1857</v>
      </c>
      <c r="U656" s="25" t="s">
        <v>2</v>
      </c>
      <c r="V656" s="25">
        <v>1</v>
      </c>
      <c r="W656" s="25" t="s">
        <v>1830</v>
      </c>
      <c r="X656" s="25">
        <v>2</v>
      </c>
      <c r="Y656" s="62"/>
      <c r="Z656" s="25"/>
      <c r="AA656" s="25">
        <v>1.48</v>
      </c>
      <c r="AB656" s="25"/>
      <c r="AC656" s="25"/>
      <c r="AD656" s="44" t="s">
        <v>3275</v>
      </c>
      <c r="AE656" s="22"/>
      <c r="AF656" s="22"/>
      <c r="AG656" s="22">
        <f t="shared" si="43"/>
        <v>0.96268536821599282</v>
      </c>
      <c r="AH656" s="22"/>
      <c r="AI656" s="22"/>
      <c r="AJ656" s="35"/>
      <c r="AK656" s="35"/>
      <c r="AL656" s="35">
        <f t="shared" si="44"/>
        <v>9626.8536821599282</v>
      </c>
      <c r="AM656" s="35"/>
      <c r="AN656" s="35"/>
      <c r="AO656" s="24">
        <v>84.00833333333334</v>
      </c>
      <c r="AP656" s="24"/>
      <c r="AQ656" s="24">
        <v>1.95583</v>
      </c>
      <c r="AR656" s="27">
        <v>2</v>
      </c>
      <c r="AS656" s="24">
        <v>1E-4</v>
      </c>
      <c r="AT656" s="44">
        <v>17</v>
      </c>
      <c r="AU656" s="44" t="s">
        <v>4146</v>
      </c>
      <c r="AV656" s="25"/>
      <c r="AW656" s="25">
        <v>1998</v>
      </c>
      <c r="AX656" s="25"/>
      <c r="AY656" s="44" t="s">
        <v>3274</v>
      </c>
      <c r="AZ656" s="25" t="s">
        <v>1824</v>
      </c>
      <c r="BA656" s="25" t="s">
        <v>1858</v>
      </c>
      <c r="BB656" s="44" t="s">
        <v>4147</v>
      </c>
      <c r="BC656" s="25"/>
      <c r="BD656" s="25" t="s">
        <v>1614</v>
      </c>
      <c r="BE656" s="25" t="s">
        <v>1825</v>
      </c>
      <c r="BF656" s="25">
        <v>3</v>
      </c>
      <c r="BG656" s="62">
        <v>3</v>
      </c>
      <c r="BH656" s="75" t="s">
        <v>4149</v>
      </c>
      <c r="BI656" s="74">
        <v>0</v>
      </c>
      <c r="BJ656" s="75" t="s">
        <v>4149</v>
      </c>
      <c r="BK656" s="75" t="s">
        <v>4150</v>
      </c>
      <c r="BL656" s="221"/>
      <c r="BM656" s="221"/>
      <c r="BN656" s="221"/>
      <c r="BO656" s="221"/>
      <c r="BP656" s="221"/>
      <c r="BQ656" s="221"/>
      <c r="BR656" s="221"/>
    </row>
    <row r="657" spans="1:70" ht="15" customHeight="1" x14ac:dyDescent="0.25">
      <c r="A657" s="25">
        <v>501</v>
      </c>
      <c r="B657" s="26"/>
      <c r="C657" s="190" t="s">
        <v>387</v>
      </c>
      <c r="D657" s="200" t="s">
        <v>4224</v>
      </c>
      <c r="E657" s="57" t="s">
        <v>414</v>
      </c>
      <c r="F657" s="57" t="s">
        <v>5</v>
      </c>
      <c r="G657" s="25" t="s">
        <v>412</v>
      </c>
      <c r="H657" s="104">
        <v>1</v>
      </c>
      <c r="I657" s="44" t="s">
        <v>4148</v>
      </c>
      <c r="J657" s="25"/>
      <c r="K657" s="25">
        <v>4</v>
      </c>
      <c r="L657" s="25">
        <v>3</v>
      </c>
      <c r="M657" s="25">
        <v>24</v>
      </c>
      <c r="N657" s="25">
        <v>24</v>
      </c>
      <c r="O657" s="25" t="s">
        <v>1822</v>
      </c>
      <c r="P657" s="25" t="s">
        <v>19</v>
      </c>
      <c r="Q657" s="25" t="s">
        <v>19</v>
      </c>
      <c r="R657" s="25" t="s">
        <v>1827</v>
      </c>
      <c r="S657" s="25">
        <v>8</v>
      </c>
      <c r="T657" s="25" t="s">
        <v>1862</v>
      </c>
      <c r="U657" s="25" t="s">
        <v>2</v>
      </c>
      <c r="V657" s="25">
        <v>7</v>
      </c>
      <c r="W657" s="25" t="s">
        <v>1830</v>
      </c>
      <c r="X657" s="25">
        <v>2</v>
      </c>
      <c r="Y657" s="62"/>
      <c r="Z657" s="25"/>
      <c r="AA657" s="25">
        <v>196.62</v>
      </c>
      <c r="AB657" s="25"/>
      <c r="AC657" s="25"/>
      <c r="AD657" s="44" t="s">
        <v>3275</v>
      </c>
      <c r="AE657" s="22"/>
      <c r="AF657" s="22"/>
      <c r="AG657" s="22">
        <f t="shared" si="43"/>
        <v>127.89405209366792</v>
      </c>
      <c r="AH657" s="22"/>
      <c r="AI657" s="22"/>
      <c r="AJ657" s="35"/>
      <c r="AK657" s="35"/>
      <c r="AL657" s="35">
        <f t="shared" si="44"/>
        <v>1278940.5209366791</v>
      </c>
      <c r="AM657" s="35"/>
      <c r="AN657" s="35"/>
      <c r="AO657" s="24">
        <v>84.00833333333334</v>
      </c>
      <c r="AP657" s="24"/>
      <c r="AQ657" s="24">
        <v>1.95583</v>
      </c>
      <c r="AR657" s="27">
        <v>2</v>
      </c>
      <c r="AS657" s="24">
        <v>1E-4</v>
      </c>
      <c r="AT657" s="44">
        <v>17</v>
      </c>
      <c r="AU657" s="44" t="s">
        <v>4146</v>
      </c>
      <c r="AV657" s="25"/>
      <c r="AW657" s="25">
        <v>1998</v>
      </c>
      <c r="AX657" s="25"/>
      <c r="AY657" s="44" t="s">
        <v>3274</v>
      </c>
      <c r="AZ657" s="25" t="s">
        <v>1824</v>
      </c>
      <c r="BA657" s="25" t="s">
        <v>1863</v>
      </c>
      <c r="BB657" s="44" t="s">
        <v>4147</v>
      </c>
      <c r="BC657" s="25"/>
      <c r="BD657" s="25" t="s">
        <v>1614</v>
      </c>
      <c r="BE657" s="25" t="s">
        <v>1825</v>
      </c>
      <c r="BF657" s="25">
        <v>3</v>
      </c>
      <c r="BG657" s="62">
        <v>3</v>
      </c>
      <c r="BH657" s="75" t="s">
        <v>4149</v>
      </c>
      <c r="BI657" s="74">
        <v>0</v>
      </c>
      <c r="BJ657" s="75" t="s">
        <v>4149</v>
      </c>
      <c r="BK657" s="75" t="s">
        <v>4150</v>
      </c>
      <c r="BL657" s="221"/>
      <c r="BM657" s="221"/>
      <c r="BN657" s="221"/>
      <c r="BO657" s="221"/>
      <c r="BP657" s="221"/>
      <c r="BQ657" s="221"/>
      <c r="BR657" s="221"/>
    </row>
    <row r="658" spans="1:70" ht="15" customHeight="1" x14ac:dyDescent="0.25">
      <c r="A658" s="25">
        <v>502</v>
      </c>
      <c r="B658" s="26"/>
      <c r="C658" s="190" t="s">
        <v>387</v>
      </c>
      <c r="D658" s="200" t="s">
        <v>4224</v>
      </c>
      <c r="E658" s="57" t="s">
        <v>414</v>
      </c>
      <c r="F658" s="57" t="s">
        <v>5</v>
      </c>
      <c r="G658" s="25" t="s">
        <v>412</v>
      </c>
      <c r="H658" s="104">
        <v>1</v>
      </c>
      <c r="I658" s="44" t="s">
        <v>4148</v>
      </c>
      <c r="J658" s="25"/>
      <c r="K658" s="25">
        <v>4</v>
      </c>
      <c r="L658" s="25">
        <v>3</v>
      </c>
      <c r="M658" s="25">
        <v>24</v>
      </c>
      <c r="N658" s="25">
        <v>24</v>
      </c>
      <c r="O658" s="25" t="s">
        <v>1822</v>
      </c>
      <c r="P658" s="25" t="s">
        <v>19</v>
      </c>
      <c r="Q658" s="25" t="s">
        <v>19</v>
      </c>
      <c r="R658" s="25" t="s">
        <v>1827</v>
      </c>
      <c r="S658" s="25">
        <v>8</v>
      </c>
      <c r="T658" s="25" t="s">
        <v>1864</v>
      </c>
      <c r="U658" s="25" t="s">
        <v>2</v>
      </c>
      <c r="V658" s="25">
        <v>7</v>
      </c>
      <c r="W658" s="25" t="s">
        <v>1830</v>
      </c>
      <c r="X658" s="25">
        <v>2</v>
      </c>
      <c r="Y658" s="62"/>
      <c r="Z658" s="25"/>
      <c r="AA658" s="25">
        <v>81.81</v>
      </c>
      <c r="AB658" s="25"/>
      <c r="AC658" s="25"/>
      <c r="AD658" s="44" t="s">
        <v>3275</v>
      </c>
      <c r="AE658" s="22"/>
      <c r="AF658" s="22"/>
      <c r="AG658" s="22">
        <f t="shared" si="43"/>
        <v>53.214385117398898</v>
      </c>
      <c r="AH658" s="22"/>
      <c r="AI658" s="22"/>
      <c r="AJ658" s="35"/>
      <c r="AK658" s="35"/>
      <c r="AL658" s="35">
        <f t="shared" si="44"/>
        <v>532143.85117398901</v>
      </c>
      <c r="AM658" s="35"/>
      <c r="AN658" s="35"/>
      <c r="AO658" s="24">
        <v>84.00833333333334</v>
      </c>
      <c r="AP658" s="24"/>
      <c r="AQ658" s="24">
        <v>1.95583</v>
      </c>
      <c r="AR658" s="27">
        <v>2</v>
      </c>
      <c r="AS658" s="24">
        <v>1E-4</v>
      </c>
      <c r="AT658" s="44">
        <v>17</v>
      </c>
      <c r="AU658" s="44" t="s">
        <v>4146</v>
      </c>
      <c r="AV658" s="25"/>
      <c r="AW658" s="25">
        <v>1998</v>
      </c>
      <c r="AX658" s="25"/>
      <c r="AY658" s="44" t="s">
        <v>3274</v>
      </c>
      <c r="AZ658" s="25" t="s">
        <v>1824</v>
      </c>
      <c r="BA658" s="25" t="s">
        <v>1865</v>
      </c>
      <c r="BB658" s="44" t="s">
        <v>4147</v>
      </c>
      <c r="BC658" s="25"/>
      <c r="BD658" s="25" t="s">
        <v>1614</v>
      </c>
      <c r="BE658" s="25" t="s">
        <v>1825</v>
      </c>
      <c r="BF658" s="25">
        <v>3</v>
      </c>
      <c r="BG658" s="62">
        <v>3</v>
      </c>
      <c r="BH658" s="75" t="s">
        <v>4149</v>
      </c>
      <c r="BI658" s="74">
        <v>0</v>
      </c>
      <c r="BJ658" s="75" t="s">
        <v>4149</v>
      </c>
      <c r="BK658" s="75" t="s">
        <v>4150</v>
      </c>
      <c r="BL658" s="221"/>
      <c r="BM658" s="221"/>
      <c r="BN658" s="221"/>
      <c r="BO658" s="221"/>
      <c r="BP658" s="221"/>
      <c r="BQ658" s="221"/>
      <c r="BR658" s="221"/>
    </row>
    <row r="659" spans="1:70" ht="15" customHeight="1" x14ac:dyDescent="0.25">
      <c r="A659" s="25">
        <v>503</v>
      </c>
      <c r="B659" s="26"/>
      <c r="C659" s="190" t="s">
        <v>387</v>
      </c>
      <c r="D659" s="200" t="s">
        <v>4224</v>
      </c>
      <c r="E659" s="57" t="s">
        <v>414</v>
      </c>
      <c r="F659" s="57" t="s">
        <v>5</v>
      </c>
      <c r="G659" s="25" t="s">
        <v>412</v>
      </c>
      <c r="H659" s="104">
        <v>1</v>
      </c>
      <c r="I659" s="44" t="s">
        <v>4148</v>
      </c>
      <c r="J659" s="25"/>
      <c r="K659" s="25">
        <v>4</v>
      </c>
      <c r="L659" s="25">
        <v>3</v>
      </c>
      <c r="M659" s="25">
        <v>24</v>
      </c>
      <c r="N659" s="25">
        <v>24</v>
      </c>
      <c r="O659" s="25" t="s">
        <v>1822</v>
      </c>
      <c r="P659" s="25" t="s">
        <v>19</v>
      </c>
      <c r="Q659" s="25" t="s">
        <v>19</v>
      </c>
      <c r="R659" s="25" t="s">
        <v>1827</v>
      </c>
      <c r="S659" s="25">
        <v>8</v>
      </c>
      <c r="T659" s="25" t="s">
        <v>1866</v>
      </c>
      <c r="U659" s="25" t="s">
        <v>2</v>
      </c>
      <c r="V659" s="25">
        <v>7</v>
      </c>
      <c r="W659" s="25" t="s">
        <v>1830</v>
      </c>
      <c r="X659" s="25">
        <v>2</v>
      </c>
      <c r="Y659" s="62"/>
      <c r="Z659" s="25"/>
      <c r="AA659" s="25">
        <v>57.34</v>
      </c>
      <c r="AB659" s="25"/>
      <c r="AC659" s="25"/>
      <c r="AD659" s="44" t="s">
        <v>3275</v>
      </c>
      <c r="AE659" s="22"/>
      <c r="AF659" s="22"/>
      <c r="AG659" s="22">
        <f t="shared" si="43"/>
        <v>37.297553387503399</v>
      </c>
      <c r="AH659" s="22"/>
      <c r="AI659" s="22"/>
      <c r="AJ659" s="35"/>
      <c r="AK659" s="35"/>
      <c r="AL659" s="35">
        <f t="shared" si="44"/>
        <v>372975.53387503396</v>
      </c>
      <c r="AM659" s="35"/>
      <c r="AN659" s="35"/>
      <c r="AO659" s="24">
        <v>84.00833333333334</v>
      </c>
      <c r="AP659" s="24"/>
      <c r="AQ659" s="24">
        <v>1.95583</v>
      </c>
      <c r="AR659" s="27">
        <v>2</v>
      </c>
      <c r="AS659" s="24">
        <v>1E-4</v>
      </c>
      <c r="AT659" s="44">
        <v>17</v>
      </c>
      <c r="AU659" s="44" t="s">
        <v>4146</v>
      </c>
      <c r="AV659" s="25"/>
      <c r="AW659" s="25">
        <v>1998</v>
      </c>
      <c r="AX659" s="25"/>
      <c r="AY659" s="44" t="s">
        <v>3274</v>
      </c>
      <c r="AZ659" s="25" t="s">
        <v>1824</v>
      </c>
      <c r="BA659" s="25" t="s">
        <v>1867</v>
      </c>
      <c r="BB659" s="44" t="s">
        <v>4147</v>
      </c>
      <c r="BC659" s="25"/>
      <c r="BD659" s="25" t="s">
        <v>1614</v>
      </c>
      <c r="BE659" s="25" t="s">
        <v>1825</v>
      </c>
      <c r="BF659" s="25">
        <v>3</v>
      </c>
      <c r="BG659" s="62">
        <v>3</v>
      </c>
      <c r="BH659" s="75" t="s">
        <v>4149</v>
      </c>
      <c r="BI659" s="74">
        <v>0</v>
      </c>
      <c r="BJ659" s="75" t="s">
        <v>4149</v>
      </c>
      <c r="BK659" s="75" t="s">
        <v>4150</v>
      </c>
      <c r="BL659" s="221"/>
      <c r="BM659" s="221"/>
      <c r="BN659" s="221"/>
      <c r="BO659" s="221"/>
      <c r="BP659" s="221"/>
      <c r="BQ659" s="221"/>
      <c r="BR659" s="221"/>
    </row>
    <row r="660" spans="1:70" ht="15" customHeight="1" x14ac:dyDescent="0.25">
      <c r="A660" s="25">
        <v>504</v>
      </c>
      <c r="B660" s="26"/>
      <c r="C660" s="190" t="s">
        <v>387</v>
      </c>
      <c r="D660" s="200" t="s">
        <v>4224</v>
      </c>
      <c r="E660" s="57" t="s">
        <v>414</v>
      </c>
      <c r="F660" s="57" t="s">
        <v>5</v>
      </c>
      <c r="G660" s="25" t="s">
        <v>412</v>
      </c>
      <c r="H660" s="104">
        <v>1</v>
      </c>
      <c r="I660" s="44" t="s">
        <v>4148</v>
      </c>
      <c r="J660" s="25"/>
      <c r="K660" s="25">
        <v>4</v>
      </c>
      <c r="L660" s="25">
        <v>3</v>
      </c>
      <c r="M660" s="25">
        <v>24</v>
      </c>
      <c r="N660" s="25">
        <v>24</v>
      </c>
      <c r="O660" s="25" t="s">
        <v>1822</v>
      </c>
      <c r="P660" s="25" t="s">
        <v>19</v>
      </c>
      <c r="Q660" s="25" t="s">
        <v>19</v>
      </c>
      <c r="R660" s="25" t="s">
        <v>1827</v>
      </c>
      <c r="S660" s="25">
        <v>8</v>
      </c>
      <c r="T660" s="25" t="s">
        <v>1868</v>
      </c>
      <c r="U660" s="25" t="s">
        <v>2</v>
      </c>
      <c r="V660" s="25">
        <v>7</v>
      </c>
      <c r="W660" s="25" t="s">
        <v>1830</v>
      </c>
      <c r="X660" s="25">
        <v>2</v>
      </c>
      <c r="Y660" s="62"/>
      <c r="Z660" s="25"/>
      <c r="AA660" s="25">
        <v>44.75</v>
      </c>
      <c r="AB660" s="25"/>
      <c r="AC660" s="25"/>
      <c r="AD660" s="44" t="s">
        <v>3275</v>
      </c>
      <c r="AE660" s="22"/>
      <c r="AF660" s="22"/>
      <c r="AG660" s="22">
        <f t="shared" si="43"/>
        <v>29.108223126801132</v>
      </c>
      <c r="AH660" s="22"/>
      <c r="AI660" s="22"/>
      <c r="AJ660" s="35"/>
      <c r="AK660" s="35"/>
      <c r="AL660" s="35">
        <f t="shared" si="44"/>
        <v>291082.23126801132</v>
      </c>
      <c r="AM660" s="35"/>
      <c r="AN660" s="35"/>
      <c r="AO660" s="24">
        <v>84.00833333333334</v>
      </c>
      <c r="AP660" s="24"/>
      <c r="AQ660" s="24">
        <v>1.95583</v>
      </c>
      <c r="AR660" s="27">
        <v>2</v>
      </c>
      <c r="AS660" s="24">
        <v>1E-4</v>
      </c>
      <c r="AT660" s="44">
        <v>17</v>
      </c>
      <c r="AU660" s="44" t="s">
        <v>4146</v>
      </c>
      <c r="AV660" s="25"/>
      <c r="AW660" s="25">
        <v>1998</v>
      </c>
      <c r="AX660" s="25"/>
      <c r="AY660" s="44" t="s">
        <v>3274</v>
      </c>
      <c r="AZ660" s="25" t="s">
        <v>1824</v>
      </c>
      <c r="BA660" s="25" t="s">
        <v>1869</v>
      </c>
      <c r="BB660" s="44" t="s">
        <v>4147</v>
      </c>
      <c r="BC660" s="25"/>
      <c r="BD660" s="25" t="s">
        <v>1614</v>
      </c>
      <c r="BE660" s="25" t="s">
        <v>1825</v>
      </c>
      <c r="BF660" s="25">
        <v>3</v>
      </c>
      <c r="BG660" s="62">
        <v>3</v>
      </c>
      <c r="BH660" s="75" t="s">
        <v>4149</v>
      </c>
      <c r="BI660" s="74">
        <v>0</v>
      </c>
      <c r="BJ660" s="75" t="s">
        <v>4149</v>
      </c>
      <c r="BK660" s="75" t="s">
        <v>4150</v>
      </c>
      <c r="BL660" s="221"/>
    </row>
    <row r="661" spans="1:70" ht="15" customHeight="1" x14ac:dyDescent="0.25">
      <c r="A661" s="25">
        <v>505</v>
      </c>
      <c r="B661" s="26"/>
      <c r="C661" s="190" t="s">
        <v>387</v>
      </c>
      <c r="D661" s="200" t="s">
        <v>4224</v>
      </c>
      <c r="E661" s="57" t="s">
        <v>414</v>
      </c>
      <c r="F661" s="57" t="s">
        <v>5</v>
      </c>
      <c r="G661" s="25" t="s">
        <v>412</v>
      </c>
      <c r="H661" s="104">
        <v>1</v>
      </c>
      <c r="I661" s="44" t="s">
        <v>4148</v>
      </c>
      <c r="J661" s="25"/>
      <c r="K661" s="25">
        <v>4</v>
      </c>
      <c r="L661" s="25">
        <v>3</v>
      </c>
      <c r="M661" s="25">
        <v>24</v>
      </c>
      <c r="N661" s="25">
        <v>24</v>
      </c>
      <c r="O661" s="25" t="s">
        <v>1822</v>
      </c>
      <c r="P661" s="25" t="s">
        <v>19</v>
      </c>
      <c r="Q661" s="25" t="s">
        <v>19</v>
      </c>
      <c r="R661" s="25" t="s">
        <v>1827</v>
      </c>
      <c r="S661" s="25">
        <v>5</v>
      </c>
      <c r="T661" s="25" t="s">
        <v>1870</v>
      </c>
      <c r="U661" s="25" t="s">
        <v>2</v>
      </c>
      <c r="V661" s="25">
        <v>6</v>
      </c>
      <c r="W661" s="25" t="s">
        <v>1830</v>
      </c>
      <c r="X661" s="25">
        <v>2</v>
      </c>
      <c r="Y661" s="62"/>
      <c r="Z661" s="25"/>
      <c r="AA661" s="25">
        <v>36.06</v>
      </c>
      <c r="AB661" s="25"/>
      <c r="AC661" s="25"/>
      <c r="AD661" s="44" t="s">
        <v>3275</v>
      </c>
      <c r="AE661" s="22"/>
      <c r="AF661" s="22"/>
      <c r="AG661" s="22">
        <f t="shared" si="43"/>
        <v>23.455698903965342</v>
      </c>
      <c r="AH661" s="22"/>
      <c r="AI661" s="22"/>
      <c r="AJ661" s="35"/>
      <c r="AK661" s="35"/>
      <c r="AL661" s="35">
        <f t="shared" si="44"/>
        <v>234556.98903965342</v>
      </c>
      <c r="AM661" s="35"/>
      <c r="AN661" s="35"/>
      <c r="AO661" s="24">
        <v>84.00833333333334</v>
      </c>
      <c r="AP661" s="27"/>
      <c r="AQ661" s="27">
        <v>1.95583</v>
      </c>
      <c r="AR661" s="27">
        <v>2</v>
      </c>
      <c r="AS661" s="27">
        <v>1E-4</v>
      </c>
      <c r="AT661" s="44">
        <v>17</v>
      </c>
      <c r="AU661" s="44" t="s">
        <v>4146</v>
      </c>
      <c r="AV661" s="25"/>
      <c r="AW661" s="25">
        <v>1998</v>
      </c>
      <c r="AX661" s="25"/>
      <c r="AY661" s="44" t="s">
        <v>3274</v>
      </c>
      <c r="AZ661" s="25" t="s">
        <v>1824</v>
      </c>
      <c r="BA661" s="25" t="s">
        <v>1835</v>
      </c>
      <c r="BB661" s="44" t="s">
        <v>4147</v>
      </c>
      <c r="BC661" s="25"/>
      <c r="BD661" s="25" t="s">
        <v>1614</v>
      </c>
      <c r="BE661" s="25" t="s">
        <v>1825</v>
      </c>
      <c r="BF661" s="25">
        <v>3</v>
      </c>
      <c r="BG661" s="62">
        <v>3</v>
      </c>
      <c r="BH661" s="75" t="s">
        <v>4149</v>
      </c>
      <c r="BI661" s="74">
        <v>0</v>
      </c>
      <c r="BJ661" s="75" t="s">
        <v>4149</v>
      </c>
      <c r="BK661" s="75" t="s">
        <v>4150</v>
      </c>
      <c r="BL661" s="221"/>
      <c r="BM661" s="221"/>
      <c r="BN661" s="221"/>
      <c r="BO661" s="221"/>
      <c r="BP661" s="221"/>
      <c r="BQ661" s="221"/>
      <c r="BR661" s="221"/>
    </row>
    <row r="662" spans="1:70" ht="15" customHeight="1" x14ac:dyDescent="0.25">
      <c r="A662" s="25">
        <v>506</v>
      </c>
      <c r="B662" s="26"/>
      <c r="C662" s="190" t="s">
        <v>387</v>
      </c>
      <c r="D662" s="200" t="s">
        <v>4224</v>
      </c>
      <c r="E662" s="57" t="s">
        <v>414</v>
      </c>
      <c r="F662" s="57" t="s">
        <v>5</v>
      </c>
      <c r="G662" s="25" t="s">
        <v>412</v>
      </c>
      <c r="H662" s="104">
        <v>1</v>
      </c>
      <c r="I662" s="44" t="s">
        <v>4148</v>
      </c>
      <c r="J662" s="25"/>
      <c r="K662" s="25">
        <v>4</v>
      </c>
      <c r="L662" s="25">
        <v>3</v>
      </c>
      <c r="M662" s="25">
        <v>24</v>
      </c>
      <c r="N662" s="25">
        <v>24</v>
      </c>
      <c r="O662" s="25" t="s">
        <v>1822</v>
      </c>
      <c r="P662" s="25" t="s">
        <v>19</v>
      </c>
      <c r="Q662" s="25" t="s">
        <v>19</v>
      </c>
      <c r="R662" s="25" t="s">
        <v>1827</v>
      </c>
      <c r="S662" s="25">
        <v>5</v>
      </c>
      <c r="T662" s="25" t="s">
        <v>1871</v>
      </c>
      <c r="U662" s="25" t="s">
        <v>2</v>
      </c>
      <c r="V662" s="25">
        <v>6</v>
      </c>
      <c r="W662" s="25" t="s">
        <v>1830</v>
      </c>
      <c r="X662" s="25">
        <v>2</v>
      </c>
      <c r="Y662" s="62"/>
      <c r="Z662" s="25"/>
      <c r="AA662" s="25">
        <v>106.25</v>
      </c>
      <c r="AB662" s="25"/>
      <c r="AC662" s="25"/>
      <c r="AD662" s="44" t="s">
        <v>3275</v>
      </c>
      <c r="AE662" s="22"/>
      <c r="AF662" s="22"/>
      <c r="AG662" s="22">
        <f t="shared" si="43"/>
        <v>69.111702954695417</v>
      </c>
      <c r="AH662" s="22"/>
      <c r="AI662" s="22"/>
      <c r="AJ662" s="35"/>
      <c r="AK662" s="35"/>
      <c r="AL662" s="35">
        <f t="shared" si="44"/>
        <v>691117.02954695409</v>
      </c>
      <c r="AM662" s="35"/>
      <c r="AN662" s="35"/>
      <c r="AO662" s="24">
        <v>84.00833333333334</v>
      </c>
      <c r="AP662" s="27"/>
      <c r="AQ662" s="27">
        <v>1.95583</v>
      </c>
      <c r="AR662" s="27">
        <v>2</v>
      </c>
      <c r="AS662" s="27">
        <v>1E-4</v>
      </c>
      <c r="AT662" s="44">
        <v>17</v>
      </c>
      <c r="AU662" s="44" t="s">
        <v>4146</v>
      </c>
      <c r="AV662" s="25"/>
      <c r="AW662" s="25">
        <v>1998</v>
      </c>
      <c r="AX662" s="25"/>
      <c r="AY662" s="44" t="s">
        <v>3274</v>
      </c>
      <c r="AZ662" s="25" t="s">
        <v>1824</v>
      </c>
      <c r="BA662" s="25" t="s">
        <v>1872</v>
      </c>
      <c r="BB662" s="44" t="s">
        <v>4147</v>
      </c>
      <c r="BC662" s="25"/>
      <c r="BD662" s="25" t="s">
        <v>1614</v>
      </c>
      <c r="BE662" s="25" t="s">
        <v>1825</v>
      </c>
      <c r="BF662" s="25">
        <v>3</v>
      </c>
      <c r="BG662" s="62">
        <v>3</v>
      </c>
      <c r="BH662" s="75" t="s">
        <v>4149</v>
      </c>
      <c r="BI662" s="74">
        <v>0</v>
      </c>
      <c r="BJ662" s="75" t="s">
        <v>4149</v>
      </c>
      <c r="BK662" s="75" t="s">
        <v>4150</v>
      </c>
      <c r="BL662" s="221"/>
      <c r="BM662" s="238"/>
      <c r="BN662" s="238"/>
      <c r="BO662" s="238"/>
      <c r="BP662" s="238"/>
      <c r="BQ662" s="238"/>
      <c r="BR662" s="238"/>
    </row>
    <row r="663" spans="1:70" ht="15" customHeight="1" x14ac:dyDescent="0.25">
      <c r="A663" s="25">
        <v>507</v>
      </c>
      <c r="B663" s="26"/>
      <c r="C663" s="190" t="s">
        <v>387</v>
      </c>
      <c r="D663" s="200" t="s">
        <v>4224</v>
      </c>
      <c r="E663" s="57" t="s">
        <v>414</v>
      </c>
      <c r="F663" s="57" t="s">
        <v>5</v>
      </c>
      <c r="G663" s="25" t="s">
        <v>412</v>
      </c>
      <c r="H663" s="104">
        <v>1</v>
      </c>
      <c r="I663" s="44" t="s">
        <v>4148</v>
      </c>
      <c r="J663" s="25"/>
      <c r="K663" s="25">
        <v>4</v>
      </c>
      <c r="L663" s="25">
        <v>3</v>
      </c>
      <c r="M663" s="25">
        <v>24</v>
      </c>
      <c r="N663" s="25">
        <v>24</v>
      </c>
      <c r="O663" s="25" t="s">
        <v>1822</v>
      </c>
      <c r="P663" s="25" t="s">
        <v>19</v>
      </c>
      <c r="Q663" s="25" t="s">
        <v>19</v>
      </c>
      <c r="R663" s="25" t="s">
        <v>1827</v>
      </c>
      <c r="S663" s="25">
        <v>5</v>
      </c>
      <c r="T663" s="25" t="s">
        <v>1873</v>
      </c>
      <c r="U663" s="25" t="s">
        <v>2</v>
      </c>
      <c r="V663" s="25">
        <v>6</v>
      </c>
      <c r="W663" s="25" t="s">
        <v>1830</v>
      </c>
      <c r="X663" s="25">
        <v>2</v>
      </c>
      <c r="Y663" s="62"/>
      <c r="Z663" s="25"/>
      <c r="AA663" s="25">
        <v>7.11</v>
      </c>
      <c r="AB663" s="25"/>
      <c r="AC663" s="25"/>
      <c r="AD663" s="44" t="s">
        <v>3275</v>
      </c>
      <c r="AE663" s="22"/>
      <c r="AF663" s="22"/>
      <c r="AG663" s="22">
        <f t="shared" si="43"/>
        <v>4.6247925459565602</v>
      </c>
      <c r="AH663" s="22"/>
      <c r="AI663" s="22"/>
      <c r="AJ663" s="35"/>
      <c r="AK663" s="35"/>
      <c r="AL663" s="35">
        <f t="shared" si="44"/>
        <v>46247.925459565602</v>
      </c>
      <c r="AM663" s="35"/>
      <c r="AN663" s="35"/>
      <c r="AO663" s="24">
        <v>84.00833333333334</v>
      </c>
      <c r="AP663" s="27"/>
      <c r="AQ663" s="27">
        <v>1.95583</v>
      </c>
      <c r="AR663" s="27">
        <v>2</v>
      </c>
      <c r="AS663" s="27">
        <v>1E-4</v>
      </c>
      <c r="AT663" s="44">
        <v>17</v>
      </c>
      <c r="AU663" s="44" t="s">
        <v>4146</v>
      </c>
      <c r="AV663" s="25"/>
      <c r="AW663" s="25">
        <v>1998</v>
      </c>
      <c r="AX663" s="25"/>
      <c r="AY663" s="44" t="s">
        <v>3274</v>
      </c>
      <c r="AZ663" s="25" t="s">
        <v>1824</v>
      </c>
      <c r="BA663" s="25" t="s">
        <v>1831</v>
      </c>
      <c r="BB663" s="44" t="s">
        <v>4147</v>
      </c>
      <c r="BC663" s="25"/>
      <c r="BD663" s="25" t="s">
        <v>1614</v>
      </c>
      <c r="BE663" s="25" t="s">
        <v>1825</v>
      </c>
      <c r="BF663" s="25">
        <v>3</v>
      </c>
      <c r="BG663" s="62">
        <v>3</v>
      </c>
      <c r="BH663" s="75" t="s">
        <v>4149</v>
      </c>
      <c r="BI663" s="74">
        <v>0</v>
      </c>
      <c r="BJ663" s="75" t="s">
        <v>4149</v>
      </c>
      <c r="BK663" s="75" t="s">
        <v>4150</v>
      </c>
      <c r="BL663" s="221"/>
      <c r="BM663" s="221"/>
      <c r="BN663" s="221"/>
      <c r="BO663" s="221"/>
      <c r="BP663" s="221"/>
      <c r="BQ663" s="221"/>
      <c r="BR663" s="221"/>
    </row>
    <row r="664" spans="1:70" ht="15" customHeight="1" x14ac:dyDescent="0.25">
      <c r="A664" s="25">
        <v>508</v>
      </c>
      <c r="B664" s="26"/>
      <c r="C664" s="190" t="s">
        <v>387</v>
      </c>
      <c r="D664" s="200" t="s">
        <v>4224</v>
      </c>
      <c r="E664" s="57" t="s">
        <v>414</v>
      </c>
      <c r="F664" s="57" t="s">
        <v>5</v>
      </c>
      <c r="G664" s="25" t="s">
        <v>412</v>
      </c>
      <c r="H664" s="104">
        <v>1</v>
      </c>
      <c r="I664" s="44" t="s">
        <v>4148</v>
      </c>
      <c r="J664" s="25"/>
      <c r="K664" s="25">
        <v>4</v>
      </c>
      <c r="L664" s="25">
        <v>3</v>
      </c>
      <c r="M664" s="25">
        <v>24</v>
      </c>
      <c r="N664" s="25">
        <v>24</v>
      </c>
      <c r="O664" s="25" t="s">
        <v>1822</v>
      </c>
      <c r="P664" s="25" t="s">
        <v>19</v>
      </c>
      <c r="Q664" s="25" t="s">
        <v>19</v>
      </c>
      <c r="R664" s="25" t="s">
        <v>1827</v>
      </c>
      <c r="S664" s="25">
        <v>5</v>
      </c>
      <c r="T664" s="25" t="s">
        <v>1874</v>
      </c>
      <c r="U664" s="25" t="s">
        <v>2</v>
      </c>
      <c r="V664" s="25">
        <v>6</v>
      </c>
      <c r="W664" s="25" t="s">
        <v>1830</v>
      </c>
      <c r="X664" s="25">
        <v>2</v>
      </c>
      <c r="Y664" s="62"/>
      <c r="Z664" s="25"/>
      <c r="AA664" s="25">
        <v>9.41</v>
      </c>
      <c r="AB664" s="25"/>
      <c r="AC664" s="25"/>
      <c r="AD664" s="44" t="s">
        <v>3275</v>
      </c>
      <c r="AE664" s="22"/>
      <c r="AF664" s="22"/>
      <c r="AG664" s="22">
        <f t="shared" si="43"/>
        <v>6.1208576452111432</v>
      </c>
      <c r="AH664" s="22"/>
      <c r="AI664" s="22"/>
      <c r="AJ664" s="35"/>
      <c r="AK664" s="35"/>
      <c r="AL664" s="35">
        <f t="shared" si="44"/>
        <v>61208.576452111425</v>
      </c>
      <c r="AM664" s="35"/>
      <c r="AN664" s="35"/>
      <c r="AO664" s="24">
        <v>84.00833333333334</v>
      </c>
      <c r="AP664" s="27"/>
      <c r="AQ664" s="27">
        <v>1.95583</v>
      </c>
      <c r="AR664" s="27">
        <v>2</v>
      </c>
      <c r="AS664" s="27">
        <v>1E-4</v>
      </c>
      <c r="AT664" s="44">
        <v>17</v>
      </c>
      <c r="AU664" s="44" t="s">
        <v>4146</v>
      </c>
      <c r="AV664" s="25"/>
      <c r="AW664" s="25">
        <v>1998</v>
      </c>
      <c r="AX664" s="25"/>
      <c r="AY664" s="44" t="s">
        <v>3274</v>
      </c>
      <c r="AZ664" s="25" t="s">
        <v>1824</v>
      </c>
      <c r="BA664" s="25" t="s">
        <v>1875</v>
      </c>
      <c r="BB664" s="44" t="s">
        <v>4147</v>
      </c>
      <c r="BC664" s="25"/>
      <c r="BD664" s="25" t="s">
        <v>1614</v>
      </c>
      <c r="BE664" s="25" t="s">
        <v>1825</v>
      </c>
      <c r="BF664" s="25">
        <v>3</v>
      </c>
      <c r="BG664" s="62">
        <v>3</v>
      </c>
      <c r="BH664" s="75" t="s">
        <v>4149</v>
      </c>
      <c r="BI664" s="74">
        <v>0</v>
      </c>
      <c r="BJ664" s="75" t="s">
        <v>4149</v>
      </c>
      <c r="BK664" s="75" t="s">
        <v>4150</v>
      </c>
      <c r="BL664" s="221"/>
      <c r="BM664" s="221"/>
      <c r="BN664" s="221"/>
      <c r="BO664" s="221"/>
      <c r="BP664" s="221"/>
      <c r="BQ664" s="221"/>
      <c r="BR664" s="221"/>
    </row>
    <row r="665" spans="1:70" ht="15" customHeight="1" x14ac:dyDescent="0.25">
      <c r="A665" s="25">
        <v>509</v>
      </c>
      <c r="B665" s="26"/>
      <c r="C665" s="190" t="s">
        <v>387</v>
      </c>
      <c r="D665" s="200" t="s">
        <v>4224</v>
      </c>
      <c r="E665" s="57" t="s">
        <v>414</v>
      </c>
      <c r="F665" s="57" t="s">
        <v>5</v>
      </c>
      <c r="G665" s="25" t="s">
        <v>412</v>
      </c>
      <c r="H665" s="104">
        <v>1</v>
      </c>
      <c r="I665" s="44" t="s">
        <v>4148</v>
      </c>
      <c r="J665" s="25"/>
      <c r="K665" s="25">
        <v>4</v>
      </c>
      <c r="L665" s="25">
        <v>3</v>
      </c>
      <c r="M665" s="25">
        <v>24</v>
      </c>
      <c r="N665" s="25">
        <v>24</v>
      </c>
      <c r="O665" s="25" t="s">
        <v>1822</v>
      </c>
      <c r="P665" s="25" t="s">
        <v>19</v>
      </c>
      <c r="Q665" s="25" t="s">
        <v>19</v>
      </c>
      <c r="R665" s="25" t="s">
        <v>1827</v>
      </c>
      <c r="S665" s="25">
        <v>5</v>
      </c>
      <c r="T665" s="25" t="s">
        <v>1876</v>
      </c>
      <c r="U665" s="25" t="s">
        <v>2</v>
      </c>
      <c r="V665" s="25">
        <v>6</v>
      </c>
      <c r="W665" s="25" t="s">
        <v>1830</v>
      </c>
      <c r="X665" s="25">
        <v>2</v>
      </c>
      <c r="Y665" s="62"/>
      <c r="Z665" s="25"/>
      <c r="AA665" s="25">
        <v>12.81</v>
      </c>
      <c r="AB665" s="25"/>
      <c r="AC665" s="25"/>
      <c r="AD665" s="44" t="s">
        <v>3275</v>
      </c>
      <c r="AE665" s="22"/>
      <c r="AF665" s="22"/>
      <c r="AG665" s="22">
        <f t="shared" si="43"/>
        <v>8.3324321397613961</v>
      </c>
      <c r="AH665" s="22"/>
      <c r="AI665" s="22"/>
      <c r="AJ665" s="35"/>
      <c r="AK665" s="35"/>
      <c r="AL665" s="35">
        <f t="shared" si="44"/>
        <v>83324.321397613952</v>
      </c>
      <c r="AM665" s="35"/>
      <c r="AN665" s="35"/>
      <c r="AO665" s="24">
        <v>84.00833333333334</v>
      </c>
      <c r="AP665" s="27"/>
      <c r="AQ665" s="27">
        <v>1.95583</v>
      </c>
      <c r="AR665" s="27">
        <v>2</v>
      </c>
      <c r="AS665" s="27">
        <v>1E-4</v>
      </c>
      <c r="AT665" s="44">
        <v>17</v>
      </c>
      <c r="AU665" s="44" t="s">
        <v>4146</v>
      </c>
      <c r="AV665" s="25"/>
      <c r="AW665" s="25">
        <v>1998</v>
      </c>
      <c r="AX665" s="25"/>
      <c r="AY665" s="44" t="s">
        <v>3274</v>
      </c>
      <c r="AZ665" s="25" t="s">
        <v>1824</v>
      </c>
      <c r="BA665" s="25" t="s">
        <v>1877</v>
      </c>
      <c r="BB665" s="44" t="s">
        <v>4147</v>
      </c>
      <c r="BC665" s="25"/>
      <c r="BD665" s="25" t="s">
        <v>1614</v>
      </c>
      <c r="BE665" s="25" t="s">
        <v>1825</v>
      </c>
      <c r="BF665" s="25">
        <v>3</v>
      </c>
      <c r="BG665" s="62">
        <v>3</v>
      </c>
      <c r="BH665" s="75" t="s">
        <v>4149</v>
      </c>
      <c r="BI665" s="74">
        <v>0</v>
      </c>
      <c r="BJ665" s="75" t="s">
        <v>4149</v>
      </c>
      <c r="BK665" s="75" t="s">
        <v>4150</v>
      </c>
      <c r="BL665" s="238"/>
      <c r="BM665" s="238"/>
      <c r="BN665" s="238"/>
      <c r="BO665" s="238"/>
      <c r="BP665" s="238"/>
      <c r="BQ665" s="238"/>
      <c r="BR665" s="238"/>
    </row>
    <row r="666" spans="1:70" ht="15" customHeight="1" x14ac:dyDescent="0.25">
      <c r="A666" s="25">
        <v>510</v>
      </c>
      <c r="B666" s="26"/>
      <c r="C666" s="190" t="s">
        <v>387</v>
      </c>
      <c r="D666" s="200" t="s">
        <v>4224</v>
      </c>
      <c r="E666" s="57" t="s">
        <v>414</v>
      </c>
      <c r="F666" s="57" t="s">
        <v>5</v>
      </c>
      <c r="G666" s="25" t="s">
        <v>412</v>
      </c>
      <c r="H666" s="104">
        <v>1</v>
      </c>
      <c r="I666" s="44" t="s">
        <v>4148</v>
      </c>
      <c r="J666" s="25"/>
      <c r="K666" s="25">
        <v>4</v>
      </c>
      <c r="L666" s="25">
        <v>3</v>
      </c>
      <c r="M666" s="25">
        <v>24</v>
      </c>
      <c r="N666" s="25">
        <v>24</v>
      </c>
      <c r="O666" s="25" t="s">
        <v>1822</v>
      </c>
      <c r="P666" s="25" t="s">
        <v>19</v>
      </c>
      <c r="Q666" s="25" t="s">
        <v>19</v>
      </c>
      <c r="R666" s="25" t="s">
        <v>1827</v>
      </c>
      <c r="S666" s="25">
        <v>5</v>
      </c>
      <c r="T666" s="25" t="s">
        <v>1878</v>
      </c>
      <c r="U666" s="25" t="s">
        <v>2</v>
      </c>
      <c r="V666" s="25">
        <v>6</v>
      </c>
      <c r="W666" s="25" t="s">
        <v>1830</v>
      </c>
      <c r="X666" s="25">
        <v>2</v>
      </c>
      <c r="Y666" s="62"/>
      <c r="Z666" s="25"/>
      <c r="AA666" s="25">
        <v>5.57</v>
      </c>
      <c r="AB666" s="25"/>
      <c r="AC666" s="25"/>
      <c r="AD666" s="44" t="s">
        <v>3275</v>
      </c>
      <c r="AE666" s="22"/>
      <c r="AF666" s="22"/>
      <c r="AG666" s="22">
        <f t="shared" si="43"/>
        <v>3.6230793925426217</v>
      </c>
      <c r="AH666" s="22"/>
      <c r="AI666" s="22"/>
      <c r="AJ666" s="35"/>
      <c r="AK666" s="35"/>
      <c r="AL666" s="35">
        <f t="shared" si="44"/>
        <v>36230.793925426216</v>
      </c>
      <c r="AM666" s="35"/>
      <c r="AN666" s="35"/>
      <c r="AO666" s="24">
        <v>84.00833333333334</v>
      </c>
      <c r="AP666" s="27"/>
      <c r="AQ666" s="27">
        <v>1.95583</v>
      </c>
      <c r="AR666" s="27">
        <v>2</v>
      </c>
      <c r="AS666" s="27">
        <v>1E-4</v>
      </c>
      <c r="AT666" s="44">
        <v>17</v>
      </c>
      <c r="AU666" s="44" t="s">
        <v>4146</v>
      </c>
      <c r="AV666" s="25"/>
      <c r="AW666" s="25">
        <v>1998</v>
      </c>
      <c r="AX666" s="25"/>
      <c r="AY666" s="44" t="s">
        <v>3274</v>
      </c>
      <c r="AZ666" s="25" t="s">
        <v>1824</v>
      </c>
      <c r="BA666" s="25" t="s">
        <v>1880</v>
      </c>
      <c r="BB666" s="44" t="s">
        <v>4147</v>
      </c>
      <c r="BC666" s="25"/>
      <c r="BD666" s="25" t="s">
        <v>1614</v>
      </c>
      <c r="BE666" s="25" t="s">
        <v>1825</v>
      </c>
      <c r="BF666" s="25">
        <v>3</v>
      </c>
      <c r="BG666" s="62">
        <v>3</v>
      </c>
      <c r="BH666" s="75" t="s">
        <v>4149</v>
      </c>
      <c r="BI666" s="74">
        <v>0</v>
      </c>
      <c r="BJ666" s="75" t="s">
        <v>4149</v>
      </c>
      <c r="BK666" s="75" t="s">
        <v>4150</v>
      </c>
      <c r="BL666" s="221"/>
      <c r="BM666" s="221"/>
      <c r="BN666" s="221"/>
      <c r="BO666" s="221"/>
      <c r="BP666" s="221"/>
      <c r="BQ666" s="221"/>
      <c r="BR666" s="221"/>
    </row>
    <row r="667" spans="1:70" s="63" customFormat="1" ht="15" customHeight="1" x14ac:dyDescent="0.25">
      <c r="A667" s="25">
        <v>511</v>
      </c>
      <c r="B667" s="26"/>
      <c r="C667" s="190" t="s">
        <v>387</v>
      </c>
      <c r="D667" s="200" t="s">
        <v>4224</v>
      </c>
      <c r="E667" s="57" t="s">
        <v>414</v>
      </c>
      <c r="F667" s="57" t="s">
        <v>5</v>
      </c>
      <c r="G667" s="25" t="s">
        <v>412</v>
      </c>
      <c r="H667" s="104">
        <v>1</v>
      </c>
      <c r="I667" s="44" t="s">
        <v>4148</v>
      </c>
      <c r="J667" s="25"/>
      <c r="K667" s="25">
        <v>4</v>
      </c>
      <c r="L667" s="25">
        <v>3</v>
      </c>
      <c r="M667" s="25">
        <v>24</v>
      </c>
      <c r="N667" s="25">
        <v>24</v>
      </c>
      <c r="O667" s="25" t="s">
        <v>1822</v>
      </c>
      <c r="P667" s="25" t="s">
        <v>19</v>
      </c>
      <c r="Q667" s="25" t="s">
        <v>19</v>
      </c>
      <c r="R667" s="25" t="s">
        <v>1827</v>
      </c>
      <c r="S667" s="25">
        <v>5</v>
      </c>
      <c r="T667" s="25" t="s">
        <v>1879</v>
      </c>
      <c r="U667" s="25" t="s">
        <v>2</v>
      </c>
      <c r="V667" s="25">
        <v>6</v>
      </c>
      <c r="W667" s="25" t="s">
        <v>1830</v>
      </c>
      <c r="X667" s="25">
        <v>2</v>
      </c>
      <c r="Y667" s="62"/>
      <c r="Z667" s="25"/>
      <c r="AA667" s="25">
        <v>5.81</v>
      </c>
      <c r="AB667" s="25"/>
      <c r="AC667" s="25"/>
      <c r="AD667" s="44" t="s">
        <v>3275</v>
      </c>
      <c r="AE667" s="22"/>
      <c r="AF667" s="22"/>
      <c r="AG667" s="22">
        <f t="shared" si="43"/>
        <v>3.779190533334404</v>
      </c>
      <c r="AH667" s="22"/>
      <c r="AI667" s="22"/>
      <c r="AJ667" s="35"/>
      <c r="AK667" s="35"/>
      <c r="AL667" s="35">
        <f t="shared" si="44"/>
        <v>37791.905333344039</v>
      </c>
      <c r="AM667" s="35"/>
      <c r="AN667" s="35"/>
      <c r="AO667" s="24">
        <v>84.00833333333334</v>
      </c>
      <c r="AP667" s="27"/>
      <c r="AQ667" s="27">
        <v>1.95583</v>
      </c>
      <c r="AR667" s="27">
        <v>2</v>
      </c>
      <c r="AS667" s="27">
        <v>1E-4</v>
      </c>
      <c r="AT667" s="44">
        <v>17</v>
      </c>
      <c r="AU667" s="44" t="s">
        <v>4146</v>
      </c>
      <c r="AV667" s="25"/>
      <c r="AW667" s="25">
        <v>1998</v>
      </c>
      <c r="AX667" s="25"/>
      <c r="AY667" s="44" t="s">
        <v>3274</v>
      </c>
      <c r="AZ667" s="25" t="s">
        <v>1824</v>
      </c>
      <c r="BA667" s="25" t="s">
        <v>1881</v>
      </c>
      <c r="BB667" s="44" t="s">
        <v>4147</v>
      </c>
      <c r="BC667" s="25"/>
      <c r="BD667" s="25" t="s">
        <v>1614</v>
      </c>
      <c r="BE667" s="25" t="s">
        <v>1825</v>
      </c>
      <c r="BF667" s="25">
        <v>3</v>
      </c>
      <c r="BG667" s="62">
        <v>3</v>
      </c>
      <c r="BH667" s="75" t="s">
        <v>4149</v>
      </c>
      <c r="BI667" s="74">
        <v>0</v>
      </c>
      <c r="BJ667" s="75" t="s">
        <v>4149</v>
      </c>
      <c r="BK667" s="75" t="s">
        <v>4150</v>
      </c>
      <c r="BL667" s="223"/>
      <c r="BM667" s="223"/>
      <c r="BN667" s="223"/>
      <c r="BO667" s="223"/>
      <c r="BP667" s="223"/>
      <c r="BQ667" s="223"/>
      <c r="BR667" s="223"/>
    </row>
    <row r="668" spans="1:70" ht="15" customHeight="1" x14ac:dyDescent="0.25">
      <c r="A668" s="25">
        <v>512</v>
      </c>
      <c r="B668" s="26"/>
      <c r="C668" s="190" t="s">
        <v>387</v>
      </c>
      <c r="D668" s="200" t="s">
        <v>4224</v>
      </c>
      <c r="E668" s="57" t="s">
        <v>414</v>
      </c>
      <c r="F668" s="57" t="s">
        <v>5</v>
      </c>
      <c r="G668" s="25" t="s">
        <v>412</v>
      </c>
      <c r="H668" s="104">
        <v>1</v>
      </c>
      <c r="I668" s="44" t="s">
        <v>4148</v>
      </c>
      <c r="J668" s="25"/>
      <c r="K668" s="25">
        <v>4</v>
      </c>
      <c r="L668" s="25">
        <v>3</v>
      </c>
      <c r="M668" s="25">
        <v>24</v>
      </c>
      <c r="N668" s="25">
        <v>24</v>
      </c>
      <c r="O668" s="25" t="s">
        <v>1822</v>
      </c>
      <c r="P668" s="25" t="s">
        <v>19</v>
      </c>
      <c r="Q668" s="25" t="s">
        <v>19</v>
      </c>
      <c r="R668" s="25" t="s">
        <v>1827</v>
      </c>
      <c r="S668" s="25">
        <v>5</v>
      </c>
      <c r="T668" s="25" t="s">
        <v>1882</v>
      </c>
      <c r="U668" s="25" t="s">
        <v>2</v>
      </c>
      <c r="V668" s="25">
        <v>6</v>
      </c>
      <c r="W668" s="25" t="s">
        <v>1830</v>
      </c>
      <c r="X668" s="25">
        <v>2</v>
      </c>
      <c r="Y668" s="62"/>
      <c r="Z668" s="25"/>
      <c r="AA668" s="25">
        <v>7.4</v>
      </c>
      <c r="AB668" s="25"/>
      <c r="AC668" s="25"/>
      <c r="AD668" s="44" t="s">
        <v>3275</v>
      </c>
      <c r="AE668" s="22"/>
      <c r="AF668" s="22"/>
      <c r="AG668" s="22">
        <f t="shared" ref="AG668:AG699" si="45">(AA668*(106.875/AO668))/$AQ668</f>
        <v>4.8134268410799645</v>
      </c>
      <c r="AH668" s="22"/>
      <c r="AI668" s="22"/>
      <c r="AJ668" s="35"/>
      <c r="AK668" s="35"/>
      <c r="AL668" s="35">
        <f t="shared" ref="AL668:AL699" si="46">AG668/$AS668</f>
        <v>48134.268410799647</v>
      </c>
      <c r="AM668" s="35"/>
      <c r="AN668" s="35"/>
      <c r="AO668" s="24">
        <v>84.00833333333334</v>
      </c>
      <c r="AP668" s="27"/>
      <c r="AQ668" s="27">
        <v>1.95583</v>
      </c>
      <c r="AR668" s="27">
        <v>2</v>
      </c>
      <c r="AS668" s="27">
        <v>1E-4</v>
      </c>
      <c r="AT668" s="44">
        <v>17</v>
      </c>
      <c r="AU668" s="44" t="s">
        <v>4146</v>
      </c>
      <c r="AV668" s="25"/>
      <c r="AW668" s="25">
        <v>1998</v>
      </c>
      <c r="AX668" s="25"/>
      <c r="AY668" s="44" t="s">
        <v>3274</v>
      </c>
      <c r="AZ668" s="25" t="s">
        <v>1824</v>
      </c>
      <c r="BA668" s="25" t="s">
        <v>1836</v>
      </c>
      <c r="BB668" s="44" t="s">
        <v>4147</v>
      </c>
      <c r="BC668" s="25"/>
      <c r="BD668" s="25" t="s">
        <v>1614</v>
      </c>
      <c r="BE668" s="25" t="s">
        <v>1825</v>
      </c>
      <c r="BF668" s="25">
        <v>3</v>
      </c>
      <c r="BG668" s="62">
        <v>3</v>
      </c>
      <c r="BH668" s="75" t="s">
        <v>4149</v>
      </c>
      <c r="BI668" s="74">
        <v>0</v>
      </c>
      <c r="BJ668" s="75" t="s">
        <v>4149</v>
      </c>
      <c r="BK668" s="75" t="s">
        <v>4150</v>
      </c>
      <c r="BL668" s="221"/>
      <c r="BM668" s="221"/>
      <c r="BN668" s="221"/>
      <c r="BO668" s="221"/>
      <c r="BP668" s="221"/>
      <c r="BQ668" s="221"/>
      <c r="BR668" s="221"/>
    </row>
    <row r="669" spans="1:70" ht="15" customHeight="1" x14ac:dyDescent="0.25">
      <c r="A669" s="25">
        <v>513</v>
      </c>
      <c r="B669" s="26"/>
      <c r="C669" s="190" t="s">
        <v>387</v>
      </c>
      <c r="D669" s="200" t="s">
        <v>4224</v>
      </c>
      <c r="E669" s="57" t="s">
        <v>414</v>
      </c>
      <c r="F669" s="57" t="s">
        <v>5</v>
      </c>
      <c r="G669" s="25" t="s">
        <v>412</v>
      </c>
      <c r="H669" s="104">
        <v>1</v>
      </c>
      <c r="I669" s="44" t="s">
        <v>4148</v>
      </c>
      <c r="J669" s="25"/>
      <c r="K669" s="25">
        <v>4</v>
      </c>
      <c r="L669" s="25">
        <v>3</v>
      </c>
      <c r="M669" s="25">
        <v>24</v>
      </c>
      <c r="N669" s="25">
        <v>24</v>
      </c>
      <c r="O669" s="25" t="s">
        <v>1822</v>
      </c>
      <c r="P669" s="25" t="s">
        <v>19</v>
      </c>
      <c r="Q669" s="25" t="s">
        <v>19</v>
      </c>
      <c r="R669" s="25" t="s">
        <v>1827</v>
      </c>
      <c r="S669" s="25">
        <v>5</v>
      </c>
      <c r="T669" s="25" t="s">
        <v>1883</v>
      </c>
      <c r="U669" s="25" t="s">
        <v>2</v>
      </c>
      <c r="V669" s="25">
        <v>6</v>
      </c>
      <c r="W669" s="25" t="s">
        <v>1830</v>
      </c>
      <c r="X669" s="25">
        <v>2</v>
      </c>
      <c r="Y669" s="62"/>
      <c r="Z669" s="25"/>
      <c r="AA669" s="25">
        <v>5.35</v>
      </c>
      <c r="AB669" s="25"/>
      <c r="AC669" s="25"/>
      <c r="AD669" s="44" t="s">
        <v>3275</v>
      </c>
      <c r="AE669" s="22"/>
      <c r="AF669" s="22"/>
      <c r="AG669" s="22">
        <f t="shared" si="45"/>
        <v>3.4799775134834872</v>
      </c>
      <c r="AH669" s="22"/>
      <c r="AI669" s="22"/>
      <c r="AJ669" s="35"/>
      <c r="AK669" s="35"/>
      <c r="AL669" s="35">
        <f t="shared" si="46"/>
        <v>34799.775134834868</v>
      </c>
      <c r="AM669" s="35"/>
      <c r="AN669" s="35"/>
      <c r="AO669" s="24">
        <v>84.00833333333334</v>
      </c>
      <c r="AP669" s="24"/>
      <c r="AQ669" s="24">
        <v>1.95583</v>
      </c>
      <c r="AR669" s="27">
        <v>2</v>
      </c>
      <c r="AS669" s="24">
        <v>1E-4</v>
      </c>
      <c r="AT669" s="44">
        <v>17</v>
      </c>
      <c r="AU669" s="44" t="s">
        <v>4146</v>
      </c>
      <c r="AV669" s="25"/>
      <c r="AW669" s="25">
        <v>1998</v>
      </c>
      <c r="AX669" s="25"/>
      <c r="AY669" s="44" t="s">
        <v>3274</v>
      </c>
      <c r="AZ669" s="25" t="s">
        <v>1824</v>
      </c>
      <c r="BA669" s="25" t="s">
        <v>1880</v>
      </c>
      <c r="BB669" s="44" t="s">
        <v>4147</v>
      </c>
      <c r="BC669" s="25"/>
      <c r="BD669" s="25" t="s">
        <v>1614</v>
      </c>
      <c r="BE669" s="25" t="s">
        <v>1825</v>
      </c>
      <c r="BF669" s="25">
        <v>3</v>
      </c>
      <c r="BG669" s="62">
        <v>3</v>
      </c>
      <c r="BH669" s="75" t="s">
        <v>4149</v>
      </c>
      <c r="BI669" s="74">
        <v>0</v>
      </c>
      <c r="BJ669" s="75" t="s">
        <v>4149</v>
      </c>
      <c r="BK669" s="75" t="s">
        <v>4150</v>
      </c>
      <c r="BL669" s="238"/>
      <c r="BM669" s="238"/>
      <c r="BN669" s="238"/>
      <c r="BO669" s="238"/>
      <c r="BP669" s="238"/>
      <c r="BQ669" s="238"/>
      <c r="BR669" s="238"/>
    </row>
    <row r="670" spans="1:70" ht="15" customHeight="1" x14ac:dyDescent="0.25">
      <c r="A670" s="25">
        <v>514</v>
      </c>
      <c r="B670" s="26"/>
      <c r="C670" s="190" t="s">
        <v>387</v>
      </c>
      <c r="D670" s="200" t="s">
        <v>4224</v>
      </c>
      <c r="E670" s="57" t="s">
        <v>414</v>
      </c>
      <c r="F670" s="57" t="s">
        <v>5</v>
      </c>
      <c r="G670" s="25" t="s">
        <v>412</v>
      </c>
      <c r="H670" s="104">
        <v>1</v>
      </c>
      <c r="I670" s="44" t="s">
        <v>4148</v>
      </c>
      <c r="J670" s="25"/>
      <c r="K670" s="25">
        <v>4</v>
      </c>
      <c r="L670" s="25">
        <v>3</v>
      </c>
      <c r="M670" s="25">
        <v>24</v>
      </c>
      <c r="N670" s="25">
        <v>24</v>
      </c>
      <c r="O670" s="25" t="s">
        <v>1822</v>
      </c>
      <c r="P670" s="25" t="s">
        <v>19</v>
      </c>
      <c r="Q670" s="25" t="s">
        <v>19</v>
      </c>
      <c r="R670" s="25" t="s">
        <v>1827</v>
      </c>
      <c r="S670" s="25">
        <v>5</v>
      </c>
      <c r="T670" s="25" t="s">
        <v>1884</v>
      </c>
      <c r="U670" s="25" t="s">
        <v>2</v>
      </c>
      <c r="V670" s="25">
        <v>6</v>
      </c>
      <c r="W670" s="25" t="s">
        <v>1830</v>
      </c>
      <c r="X670" s="25">
        <v>2</v>
      </c>
      <c r="Y670" s="62"/>
      <c r="Z670" s="25"/>
      <c r="AA670" s="25">
        <v>6.3</v>
      </c>
      <c r="AB670" s="25"/>
      <c r="AC670" s="25"/>
      <c r="AD670" s="44" t="s">
        <v>3275</v>
      </c>
      <c r="AE670" s="22"/>
      <c r="AF670" s="22"/>
      <c r="AG670" s="22">
        <f t="shared" si="45"/>
        <v>4.0979174457842937</v>
      </c>
      <c r="AH670" s="22"/>
      <c r="AI670" s="22"/>
      <c r="AJ670" s="35"/>
      <c r="AK670" s="35"/>
      <c r="AL670" s="35">
        <f t="shared" si="46"/>
        <v>40979.174457842935</v>
      </c>
      <c r="AM670" s="35"/>
      <c r="AN670" s="35"/>
      <c r="AO670" s="24">
        <v>84.00833333333334</v>
      </c>
      <c r="AP670" s="24"/>
      <c r="AQ670" s="24">
        <v>1.95583</v>
      </c>
      <c r="AR670" s="27">
        <v>2</v>
      </c>
      <c r="AS670" s="24">
        <v>1E-4</v>
      </c>
      <c r="AT670" s="44">
        <v>17</v>
      </c>
      <c r="AU670" s="44" t="s">
        <v>4146</v>
      </c>
      <c r="AV670" s="25"/>
      <c r="AW670" s="25">
        <v>1998</v>
      </c>
      <c r="AX670" s="25"/>
      <c r="AY670" s="44" t="s">
        <v>3274</v>
      </c>
      <c r="AZ670" s="25" t="s">
        <v>1824</v>
      </c>
      <c r="BA670" s="25" t="s">
        <v>1885</v>
      </c>
      <c r="BB670" s="44" t="s">
        <v>4147</v>
      </c>
      <c r="BC670" s="25"/>
      <c r="BD670" s="25" t="s">
        <v>1614</v>
      </c>
      <c r="BE670" s="25" t="s">
        <v>1825</v>
      </c>
      <c r="BF670" s="25">
        <v>3</v>
      </c>
      <c r="BG670" s="62">
        <v>3</v>
      </c>
      <c r="BH670" s="75" t="s">
        <v>4149</v>
      </c>
      <c r="BI670" s="74">
        <v>0</v>
      </c>
      <c r="BJ670" s="75" t="s">
        <v>4149</v>
      </c>
      <c r="BK670" s="75" t="s">
        <v>4150</v>
      </c>
      <c r="BL670" s="221"/>
      <c r="BM670" s="221"/>
      <c r="BN670" s="221"/>
      <c r="BO670" s="221"/>
      <c r="BP670" s="221"/>
      <c r="BQ670" s="221"/>
      <c r="BR670" s="221"/>
    </row>
    <row r="671" spans="1:70" ht="15" customHeight="1" x14ac:dyDescent="0.25">
      <c r="A671" s="25">
        <v>515</v>
      </c>
      <c r="B671" s="26"/>
      <c r="C671" s="190" t="s">
        <v>387</v>
      </c>
      <c r="D671" s="200" t="s">
        <v>4224</v>
      </c>
      <c r="E671" s="57" t="s">
        <v>414</v>
      </c>
      <c r="F671" s="57" t="s">
        <v>5</v>
      </c>
      <c r="G671" s="25" t="s">
        <v>412</v>
      </c>
      <c r="H671" s="104">
        <v>1</v>
      </c>
      <c r="I671" s="44" t="s">
        <v>4148</v>
      </c>
      <c r="J671" s="25"/>
      <c r="K671" s="25">
        <v>4</v>
      </c>
      <c r="L671" s="25">
        <v>3</v>
      </c>
      <c r="M671" s="25">
        <v>24</v>
      </c>
      <c r="N671" s="25">
        <v>24</v>
      </c>
      <c r="O671" s="25" t="s">
        <v>1822</v>
      </c>
      <c r="P671" s="25" t="s">
        <v>19</v>
      </c>
      <c r="Q671" s="25" t="s">
        <v>19</v>
      </c>
      <c r="R671" s="25" t="s">
        <v>1827</v>
      </c>
      <c r="S671" s="25">
        <v>5</v>
      </c>
      <c r="T671" s="25" t="s">
        <v>1886</v>
      </c>
      <c r="U671" s="25" t="s">
        <v>2</v>
      </c>
      <c r="V671" s="25">
        <v>6</v>
      </c>
      <c r="W671" s="25" t="s">
        <v>1830</v>
      </c>
      <c r="X671" s="25">
        <v>2</v>
      </c>
      <c r="Y671" s="62"/>
      <c r="Z671" s="25"/>
      <c r="AA671" s="25">
        <v>6.83</v>
      </c>
      <c r="AB671" s="25"/>
      <c r="AC671" s="25"/>
      <c r="AD671" s="44" t="s">
        <v>3275</v>
      </c>
      <c r="AE671" s="22"/>
      <c r="AF671" s="22"/>
      <c r="AG671" s="22">
        <f t="shared" si="45"/>
        <v>4.44266288169948</v>
      </c>
      <c r="AH671" s="22"/>
      <c r="AI671" s="22"/>
      <c r="AJ671" s="35"/>
      <c r="AK671" s="35"/>
      <c r="AL671" s="35">
        <f t="shared" si="46"/>
        <v>44426.628816994795</v>
      </c>
      <c r="AM671" s="35"/>
      <c r="AN671" s="35"/>
      <c r="AO671" s="24">
        <v>84.00833333333334</v>
      </c>
      <c r="AP671" s="24"/>
      <c r="AQ671" s="24">
        <v>1.95583</v>
      </c>
      <c r="AR671" s="27">
        <v>2</v>
      </c>
      <c r="AS671" s="24">
        <v>1E-4</v>
      </c>
      <c r="AT671" s="44">
        <v>17</v>
      </c>
      <c r="AU671" s="44" t="s">
        <v>4146</v>
      </c>
      <c r="AV671" s="25"/>
      <c r="AW671" s="25">
        <v>1998</v>
      </c>
      <c r="AX671" s="25"/>
      <c r="AY671" s="44" t="s">
        <v>3274</v>
      </c>
      <c r="AZ671" s="25" t="s">
        <v>1824</v>
      </c>
      <c r="BA671" s="25" t="s">
        <v>1831</v>
      </c>
      <c r="BB671" s="44" t="s">
        <v>4147</v>
      </c>
      <c r="BC671" s="25"/>
      <c r="BD671" s="25" t="s">
        <v>1614</v>
      </c>
      <c r="BE671" s="25" t="s">
        <v>1825</v>
      </c>
      <c r="BF671" s="25">
        <v>3</v>
      </c>
      <c r="BG671" s="62">
        <v>3</v>
      </c>
      <c r="BH671" s="75" t="s">
        <v>4149</v>
      </c>
      <c r="BI671" s="74">
        <v>0</v>
      </c>
      <c r="BJ671" s="75" t="s">
        <v>4149</v>
      </c>
      <c r="BK671" s="75" t="s">
        <v>4150</v>
      </c>
      <c r="BL671" s="221"/>
      <c r="BM671" s="221"/>
      <c r="BN671" s="221"/>
      <c r="BO671" s="221"/>
      <c r="BP671" s="221"/>
      <c r="BQ671" s="221"/>
      <c r="BR671" s="221"/>
    </row>
    <row r="672" spans="1:70" ht="15" customHeight="1" x14ac:dyDescent="0.25">
      <c r="A672" s="25">
        <v>516</v>
      </c>
      <c r="B672" s="26"/>
      <c r="C672" s="190" t="s">
        <v>387</v>
      </c>
      <c r="D672" s="200" t="s">
        <v>4224</v>
      </c>
      <c r="E672" s="57" t="s">
        <v>414</v>
      </c>
      <c r="F672" s="57" t="s">
        <v>5</v>
      </c>
      <c r="G672" s="25" t="s">
        <v>412</v>
      </c>
      <c r="H672" s="104">
        <v>1</v>
      </c>
      <c r="I672" s="44" t="s">
        <v>4148</v>
      </c>
      <c r="J672" s="25"/>
      <c r="K672" s="25">
        <v>4</v>
      </c>
      <c r="L672" s="25">
        <v>3</v>
      </c>
      <c r="M672" s="25">
        <v>24</v>
      </c>
      <c r="N672" s="25">
        <v>24</v>
      </c>
      <c r="O672" s="25" t="s">
        <v>1822</v>
      </c>
      <c r="P672" s="25" t="s">
        <v>19</v>
      </c>
      <c r="Q672" s="25" t="s">
        <v>19</v>
      </c>
      <c r="R672" s="25" t="s">
        <v>1827</v>
      </c>
      <c r="S672" s="25">
        <v>5</v>
      </c>
      <c r="T672" s="25" t="s">
        <v>1888</v>
      </c>
      <c r="U672" s="25" t="s">
        <v>2</v>
      </c>
      <c r="V672" s="25">
        <v>6</v>
      </c>
      <c r="W672" s="25" t="s">
        <v>1830</v>
      </c>
      <c r="X672" s="25">
        <v>2</v>
      </c>
      <c r="Y672" s="62"/>
      <c r="Z672" s="25"/>
      <c r="AA672" s="25">
        <v>5.57</v>
      </c>
      <c r="AB672" s="25"/>
      <c r="AC672" s="25"/>
      <c r="AD672" s="44" t="s">
        <v>3275</v>
      </c>
      <c r="AE672" s="22"/>
      <c r="AF672" s="22"/>
      <c r="AG672" s="22">
        <f t="shared" si="45"/>
        <v>3.6230793925426217</v>
      </c>
      <c r="AH672" s="22"/>
      <c r="AI672" s="22"/>
      <c r="AJ672" s="35"/>
      <c r="AK672" s="35"/>
      <c r="AL672" s="35">
        <f t="shared" si="46"/>
        <v>36230.793925426216</v>
      </c>
      <c r="AM672" s="35"/>
      <c r="AN672" s="35"/>
      <c r="AO672" s="24">
        <v>84.00833333333334</v>
      </c>
      <c r="AP672" s="24"/>
      <c r="AQ672" s="24">
        <v>1.95583</v>
      </c>
      <c r="AR672" s="27">
        <v>2</v>
      </c>
      <c r="AS672" s="24">
        <v>1E-4</v>
      </c>
      <c r="AT672" s="44">
        <v>17</v>
      </c>
      <c r="AU672" s="44" t="s">
        <v>4146</v>
      </c>
      <c r="AV672" s="25"/>
      <c r="AW672" s="25">
        <v>1998</v>
      </c>
      <c r="AX672" s="25"/>
      <c r="AY672" s="44" t="s">
        <v>3274</v>
      </c>
      <c r="AZ672" s="25" t="s">
        <v>1824</v>
      </c>
      <c r="BA672" s="25" t="s">
        <v>1880</v>
      </c>
      <c r="BB672" s="44" t="s">
        <v>4147</v>
      </c>
      <c r="BC672" s="25"/>
      <c r="BD672" s="25" t="s">
        <v>1614</v>
      </c>
      <c r="BE672" s="25" t="s">
        <v>1825</v>
      </c>
      <c r="BF672" s="25">
        <v>3</v>
      </c>
      <c r="BG672" s="62">
        <v>3</v>
      </c>
      <c r="BH672" s="75" t="s">
        <v>4149</v>
      </c>
      <c r="BI672" s="74">
        <v>0</v>
      </c>
      <c r="BJ672" s="75" t="s">
        <v>4149</v>
      </c>
      <c r="BK672" s="75" t="s">
        <v>4150</v>
      </c>
      <c r="BL672" s="221"/>
      <c r="BM672" s="221"/>
      <c r="BN672" s="221"/>
      <c r="BO672" s="221"/>
      <c r="BP672" s="221"/>
      <c r="BQ672" s="221"/>
      <c r="BR672" s="221"/>
    </row>
    <row r="673" spans="1:70" ht="15" customHeight="1" x14ac:dyDescent="0.25">
      <c r="A673" s="25">
        <v>517</v>
      </c>
      <c r="B673" s="26"/>
      <c r="C673" s="190" t="s">
        <v>387</v>
      </c>
      <c r="D673" s="200" t="s">
        <v>4224</v>
      </c>
      <c r="E673" s="57" t="s">
        <v>414</v>
      </c>
      <c r="F673" s="57" t="s">
        <v>5</v>
      </c>
      <c r="G673" s="25" t="s">
        <v>412</v>
      </c>
      <c r="H673" s="104">
        <v>1</v>
      </c>
      <c r="I673" s="44" t="s">
        <v>4148</v>
      </c>
      <c r="J673" s="25"/>
      <c r="K673" s="25">
        <v>4</v>
      </c>
      <c r="L673" s="25">
        <v>3</v>
      </c>
      <c r="M673" s="25">
        <v>24</v>
      </c>
      <c r="N673" s="25">
        <v>24</v>
      </c>
      <c r="O673" s="25" t="s">
        <v>1822</v>
      </c>
      <c r="P673" s="25" t="s">
        <v>19</v>
      </c>
      <c r="Q673" s="25" t="s">
        <v>19</v>
      </c>
      <c r="R673" s="25" t="s">
        <v>1827</v>
      </c>
      <c r="S673" s="25">
        <v>5</v>
      </c>
      <c r="T673" s="25" t="s">
        <v>1889</v>
      </c>
      <c r="U673" s="25" t="s">
        <v>2</v>
      </c>
      <c r="V673" s="25">
        <v>6</v>
      </c>
      <c r="W673" s="25" t="s">
        <v>1830</v>
      </c>
      <c r="X673" s="25">
        <v>2</v>
      </c>
      <c r="Y673" s="62"/>
      <c r="Z673" s="25"/>
      <c r="AA673" s="25">
        <v>6.05</v>
      </c>
      <c r="AB673" s="25"/>
      <c r="AC673" s="25"/>
      <c r="AD673" s="44" t="s">
        <v>3275</v>
      </c>
      <c r="AE673" s="22"/>
      <c r="AF673" s="22"/>
      <c r="AG673" s="22">
        <f t="shared" si="45"/>
        <v>3.9353016741261868</v>
      </c>
      <c r="AH673" s="22"/>
      <c r="AI673" s="22"/>
      <c r="AJ673" s="35"/>
      <c r="AK673" s="35"/>
      <c r="AL673" s="35">
        <f t="shared" si="46"/>
        <v>39353.016741261868</v>
      </c>
      <c r="AM673" s="35"/>
      <c r="AN673" s="35"/>
      <c r="AO673" s="24">
        <v>84.00833333333334</v>
      </c>
      <c r="AP673" s="24"/>
      <c r="AQ673" s="24">
        <v>1.95583</v>
      </c>
      <c r="AR673" s="27">
        <v>2</v>
      </c>
      <c r="AS673" s="24">
        <v>1E-4</v>
      </c>
      <c r="AT673" s="44">
        <v>17</v>
      </c>
      <c r="AU673" s="44" t="s">
        <v>4146</v>
      </c>
      <c r="AV673" s="25"/>
      <c r="AW673" s="25">
        <v>1998</v>
      </c>
      <c r="AX673" s="25"/>
      <c r="AY673" s="44" t="s">
        <v>3274</v>
      </c>
      <c r="AZ673" s="25" t="s">
        <v>1824</v>
      </c>
      <c r="BA673" s="25" t="s">
        <v>1881</v>
      </c>
      <c r="BB673" s="44" t="s">
        <v>4147</v>
      </c>
      <c r="BC673" s="25"/>
      <c r="BD673" s="25" t="s">
        <v>1614</v>
      </c>
      <c r="BE673" s="25" t="s">
        <v>1825</v>
      </c>
      <c r="BF673" s="25">
        <v>3</v>
      </c>
      <c r="BG673" s="62">
        <v>3</v>
      </c>
      <c r="BH673" s="75" t="s">
        <v>4149</v>
      </c>
      <c r="BI673" s="74">
        <v>0</v>
      </c>
      <c r="BJ673" s="75" t="s">
        <v>4149</v>
      </c>
      <c r="BK673" s="75" t="s">
        <v>4150</v>
      </c>
      <c r="BL673" s="221"/>
      <c r="BM673" s="221"/>
      <c r="BN673" s="221"/>
      <c r="BO673" s="221"/>
      <c r="BP673" s="221"/>
      <c r="BQ673" s="221"/>
      <c r="BR673" s="221"/>
    </row>
    <row r="674" spans="1:70" ht="15" customHeight="1" x14ac:dyDescent="0.25">
      <c r="A674" s="25">
        <v>518</v>
      </c>
      <c r="B674" s="26"/>
      <c r="C674" s="190" t="s">
        <v>387</v>
      </c>
      <c r="D674" s="200" t="s">
        <v>4224</v>
      </c>
      <c r="E674" s="57" t="s">
        <v>414</v>
      </c>
      <c r="F674" s="57" t="s">
        <v>5</v>
      </c>
      <c r="G674" s="25" t="s">
        <v>412</v>
      </c>
      <c r="H674" s="104">
        <v>1</v>
      </c>
      <c r="I674" s="44" t="s">
        <v>4148</v>
      </c>
      <c r="J674" s="25"/>
      <c r="K674" s="25">
        <v>4</v>
      </c>
      <c r="L674" s="25">
        <v>3</v>
      </c>
      <c r="M674" s="25">
        <v>24</v>
      </c>
      <c r="N674" s="25">
        <v>24</v>
      </c>
      <c r="O674" s="25" t="s">
        <v>1822</v>
      </c>
      <c r="P674" s="25" t="s">
        <v>19</v>
      </c>
      <c r="Q674" s="25" t="s">
        <v>19</v>
      </c>
      <c r="R674" s="25" t="s">
        <v>1827</v>
      </c>
      <c r="S674" s="25">
        <v>5</v>
      </c>
      <c r="T674" s="25" t="s">
        <v>1887</v>
      </c>
      <c r="U674" s="25" t="s">
        <v>2</v>
      </c>
      <c r="V674" s="25">
        <v>6</v>
      </c>
      <c r="W674" s="25" t="s">
        <v>1830</v>
      </c>
      <c r="X674" s="25">
        <v>2</v>
      </c>
      <c r="Y674" s="62"/>
      <c r="Z674" s="25"/>
      <c r="AA674" s="25">
        <v>8.02</v>
      </c>
      <c r="AB674" s="25"/>
      <c r="AC674" s="25"/>
      <c r="AD674" s="44" t="s">
        <v>3275</v>
      </c>
      <c r="AE674" s="22"/>
      <c r="AF674" s="22"/>
      <c r="AG674" s="22">
        <f t="shared" si="45"/>
        <v>5.2167139547920689</v>
      </c>
      <c r="AH674" s="22"/>
      <c r="AI674" s="22"/>
      <c r="AJ674" s="35"/>
      <c r="AK674" s="35"/>
      <c r="AL674" s="35">
        <f t="shared" si="46"/>
        <v>52167.139547920684</v>
      </c>
      <c r="AM674" s="35"/>
      <c r="AN674" s="35"/>
      <c r="AO674" s="24">
        <v>84.00833333333334</v>
      </c>
      <c r="AP674" s="24"/>
      <c r="AQ674" s="24">
        <v>1.95583</v>
      </c>
      <c r="AR674" s="27">
        <v>2</v>
      </c>
      <c r="AS674" s="24">
        <v>1E-4</v>
      </c>
      <c r="AT674" s="44">
        <v>17</v>
      </c>
      <c r="AU674" s="44" t="s">
        <v>4146</v>
      </c>
      <c r="AV674" s="25"/>
      <c r="AW674" s="25">
        <v>1998</v>
      </c>
      <c r="AX674" s="25"/>
      <c r="AY674" s="44" t="s">
        <v>3274</v>
      </c>
      <c r="AZ674" s="25" t="s">
        <v>1824</v>
      </c>
      <c r="BA674" s="25" t="s">
        <v>1890</v>
      </c>
      <c r="BB674" s="44" t="s">
        <v>4147</v>
      </c>
      <c r="BC674" s="25"/>
      <c r="BD674" s="25" t="s">
        <v>1614</v>
      </c>
      <c r="BE674" s="25" t="s">
        <v>1825</v>
      </c>
      <c r="BF674" s="25">
        <v>3</v>
      </c>
      <c r="BG674" s="62">
        <v>3</v>
      </c>
      <c r="BH674" s="75" t="s">
        <v>4149</v>
      </c>
      <c r="BI674" s="74">
        <v>0</v>
      </c>
      <c r="BJ674" s="75" t="s">
        <v>4149</v>
      </c>
      <c r="BK674" s="75" t="s">
        <v>4150</v>
      </c>
      <c r="BL674" s="221"/>
      <c r="BM674" s="221"/>
      <c r="BN674" s="221"/>
      <c r="BO674" s="221"/>
      <c r="BP674" s="221"/>
      <c r="BQ674" s="221"/>
      <c r="BR674" s="221"/>
    </row>
    <row r="675" spans="1:70" ht="15" customHeight="1" x14ac:dyDescent="0.25">
      <c r="A675" s="25">
        <v>519</v>
      </c>
      <c r="B675" s="26"/>
      <c r="C675" s="190" t="s">
        <v>387</v>
      </c>
      <c r="D675" s="200" t="s">
        <v>4224</v>
      </c>
      <c r="E675" s="57" t="s">
        <v>414</v>
      </c>
      <c r="F675" s="57" t="s">
        <v>5</v>
      </c>
      <c r="G675" s="25" t="s">
        <v>412</v>
      </c>
      <c r="H675" s="104">
        <v>1</v>
      </c>
      <c r="I675" s="44" t="s">
        <v>4148</v>
      </c>
      <c r="J675" s="25"/>
      <c r="K675" s="25">
        <v>4</v>
      </c>
      <c r="L675" s="25">
        <v>3</v>
      </c>
      <c r="M675" s="25">
        <v>24</v>
      </c>
      <c r="N675" s="25">
        <v>24</v>
      </c>
      <c r="O675" s="25" t="s">
        <v>1822</v>
      </c>
      <c r="P675" s="25" t="s">
        <v>19</v>
      </c>
      <c r="Q675" s="25" t="s">
        <v>19</v>
      </c>
      <c r="R675" s="25" t="s">
        <v>1827</v>
      </c>
      <c r="S675" s="25">
        <v>5</v>
      </c>
      <c r="T675" s="25" t="s">
        <v>1892</v>
      </c>
      <c r="U675" s="25" t="s">
        <v>2</v>
      </c>
      <c r="V675" s="25">
        <v>6</v>
      </c>
      <c r="W675" s="25" t="s">
        <v>1830</v>
      </c>
      <c r="X675" s="25">
        <v>2</v>
      </c>
      <c r="Y675" s="62"/>
      <c r="Z675" s="25"/>
      <c r="AA675" s="25">
        <v>5.35</v>
      </c>
      <c r="AB675" s="25"/>
      <c r="AC675" s="25"/>
      <c r="AD675" s="44" t="s">
        <v>3275</v>
      </c>
      <c r="AE675" s="22"/>
      <c r="AF675" s="22"/>
      <c r="AG675" s="22">
        <f t="shared" si="45"/>
        <v>3.4799775134834872</v>
      </c>
      <c r="AH675" s="22"/>
      <c r="AI675" s="22"/>
      <c r="AJ675" s="35"/>
      <c r="AK675" s="35"/>
      <c r="AL675" s="35">
        <f t="shared" si="46"/>
        <v>34799.775134834868</v>
      </c>
      <c r="AM675" s="35"/>
      <c r="AN675" s="35"/>
      <c r="AO675" s="24">
        <v>84.00833333333334</v>
      </c>
      <c r="AP675" s="24"/>
      <c r="AQ675" s="24">
        <v>1.95583</v>
      </c>
      <c r="AR675" s="27">
        <v>2</v>
      </c>
      <c r="AS675" s="24">
        <v>1E-4</v>
      </c>
      <c r="AT675" s="44">
        <v>17</v>
      </c>
      <c r="AU675" s="44" t="s">
        <v>4146</v>
      </c>
      <c r="AV675" s="25"/>
      <c r="AW675" s="25">
        <v>1998</v>
      </c>
      <c r="AX675" s="25"/>
      <c r="AY675" s="44" t="s">
        <v>3274</v>
      </c>
      <c r="AZ675" s="25" t="s">
        <v>1824</v>
      </c>
      <c r="BA675" s="25" t="s">
        <v>1880</v>
      </c>
      <c r="BB675" s="44" t="s">
        <v>4147</v>
      </c>
      <c r="BC675" s="25"/>
      <c r="BD675" s="25" t="s">
        <v>1614</v>
      </c>
      <c r="BE675" s="25" t="s">
        <v>1825</v>
      </c>
      <c r="BF675" s="25">
        <v>3</v>
      </c>
      <c r="BG675" s="62">
        <v>3</v>
      </c>
      <c r="BH675" s="75" t="s">
        <v>4149</v>
      </c>
      <c r="BI675" s="74">
        <v>0</v>
      </c>
      <c r="BJ675" s="75" t="s">
        <v>4149</v>
      </c>
      <c r="BK675" s="75" t="s">
        <v>4150</v>
      </c>
      <c r="BL675" s="238"/>
      <c r="BM675" s="238"/>
      <c r="BN675" s="238"/>
      <c r="BO675" s="238"/>
      <c r="BP675" s="238"/>
      <c r="BQ675" s="238"/>
      <c r="BR675" s="238"/>
    </row>
    <row r="676" spans="1:70" ht="15" customHeight="1" x14ac:dyDescent="0.25">
      <c r="A676" s="25">
        <v>520</v>
      </c>
      <c r="B676" s="26"/>
      <c r="C676" s="190" t="s">
        <v>387</v>
      </c>
      <c r="D676" s="200" t="s">
        <v>4224</v>
      </c>
      <c r="E676" s="57" t="s">
        <v>414</v>
      </c>
      <c r="F676" s="57" t="s">
        <v>5</v>
      </c>
      <c r="G676" s="25" t="s">
        <v>412</v>
      </c>
      <c r="H676" s="104">
        <v>1</v>
      </c>
      <c r="I676" s="44" t="s">
        <v>4148</v>
      </c>
      <c r="J676" s="25"/>
      <c r="K676" s="25">
        <v>4</v>
      </c>
      <c r="L676" s="25">
        <v>3</v>
      </c>
      <c r="M676" s="25">
        <v>24</v>
      </c>
      <c r="N676" s="25">
        <v>24</v>
      </c>
      <c r="O676" s="25" t="s">
        <v>1822</v>
      </c>
      <c r="P676" s="25" t="s">
        <v>19</v>
      </c>
      <c r="Q676" s="25" t="s">
        <v>19</v>
      </c>
      <c r="R676" s="25" t="s">
        <v>1827</v>
      </c>
      <c r="S676" s="25">
        <v>5</v>
      </c>
      <c r="T676" s="25" t="s">
        <v>1893</v>
      </c>
      <c r="U676" s="25" t="s">
        <v>2</v>
      </c>
      <c r="V676" s="25">
        <v>6</v>
      </c>
      <c r="W676" s="25" t="s">
        <v>1830</v>
      </c>
      <c r="X676" s="25">
        <v>2</v>
      </c>
      <c r="Y676" s="62"/>
      <c r="Z676" s="25"/>
      <c r="AA676" s="25">
        <v>5.81</v>
      </c>
      <c r="AB676" s="25"/>
      <c r="AC676" s="25"/>
      <c r="AD676" s="44" t="s">
        <v>3275</v>
      </c>
      <c r="AE676" s="22"/>
      <c r="AF676" s="22"/>
      <c r="AG676" s="22">
        <f t="shared" si="45"/>
        <v>3.779190533334404</v>
      </c>
      <c r="AH676" s="22"/>
      <c r="AI676" s="22"/>
      <c r="AJ676" s="35"/>
      <c r="AK676" s="35"/>
      <c r="AL676" s="35">
        <f t="shared" si="46"/>
        <v>37791.905333344039</v>
      </c>
      <c r="AM676" s="35"/>
      <c r="AN676" s="35"/>
      <c r="AO676" s="24">
        <v>84.00833333333334</v>
      </c>
      <c r="AP676" s="24"/>
      <c r="AQ676" s="24">
        <v>1.95583</v>
      </c>
      <c r="AR676" s="27">
        <v>2</v>
      </c>
      <c r="AS676" s="24">
        <v>1E-4</v>
      </c>
      <c r="AT676" s="44">
        <v>17</v>
      </c>
      <c r="AU676" s="44" t="s">
        <v>4146</v>
      </c>
      <c r="AV676" s="25"/>
      <c r="AW676" s="25">
        <v>1998</v>
      </c>
      <c r="AX676" s="25"/>
      <c r="AY676" s="44" t="s">
        <v>3274</v>
      </c>
      <c r="AZ676" s="25" t="s">
        <v>1824</v>
      </c>
      <c r="BA676" s="25" t="s">
        <v>1881</v>
      </c>
      <c r="BB676" s="44" t="s">
        <v>4147</v>
      </c>
      <c r="BC676" s="25"/>
      <c r="BD676" s="25" t="s">
        <v>1614</v>
      </c>
      <c r="BE676" s="25" t="s">
        <v>1825</v>
      </c>
      <c r="BF676" s="25">
        <v>3</v>
      </c>
      <c r="BG676" s="62">
        <v>3</v>
      </c>
      <c r="BH676" s="75" t="s">
        <v>4149</v>
      </c>
      <c r="BI676" s="74">
        <v>0</v>
      </c>
      <c r="BJ676" s="75" t="s">
        <v>4149</v>
      </c>
      <c r="BK676" s="75" t="s">
        <v>4150</v>
      </c>
      <c r="BL676" s="221"/>
      <c r="BM676" s="221"/>
      <c r="BN676" s="221"/>
      <c r="BO676" s="221"/>
      <c r="BP676" s="221"/>
      <c r="BQ676" s="221"/>
      <c r="BR676" s="221"/>
    </row>
    <row r="677" spans="1:70" s="54" customFormat="1" ht="15" customHeight="1" x14ac:dyDescent="0.25">
      <c r="A677" s="25">
        <v>521</v>
      </c>
      <c r="B677" s="26"/>
      <c r="C677" s="190" t="s">
        <v>387</v>
      </c>
      <c r="D677" s="200" t="s">
        <v>4224</v>
      </c>
      <c r="E677" s="57" t="s">
        <v>414</v>
      </c>
      <c r="F677" s="57" t="s">
        <v>5</v>
      </c>
      <c r="G677" s="25" t="s">
        <v>412</v>
      </c>
      <c r="H677" s="104">
        <v>1</v>
      </c>
      <c r="I677" s="44" t="s">
        <v>4148</v>
      </c>
      <c r="J677" s="25"/>
      <c r="K677" s="25">
        <v>4</v>
      </c>
      <c r="L677" s="25">
        <v>3</v>
      </c>
      <c r="M677" s="25">
        <v>24</v>
      </c>
      <c r="N677" s="25">
        <v>24</v>
      </c>
      <c r="O677" s="25" t="s">
        <v>1822</v>
      </c>
      <c r="P677" s="25" t="s">
        <v>19</v>
      </c>
      <c r="Q677" s="25" t="s">
        <v>19</v>
      </c>
      <c r="R677" s="25" t="s">
        <v>1827</v>
      </c>
      <c r="S677" s="25">
        <v>5</v>
      </c>
      <c r="T677" s="25" t="s">
        <v>1891</v>
      </c>
      <c r="U677" s="25" t="s">
        <v>2</v>
      </c>
      <c r="V677" s="25">
        <v>6</v>
      </c>
      <c r="W677" s="25" t="s">
        <v>1830</v>
      </c>
      <c r="X677" s="25">
        <v>2</v>
      </c>
      <c r="Y677" s="62"/>
      <c r="Z677" s="25"/>
      <c r="AA677" s="25">
        <v>7.11</v>
      </c>
      <c r="AB677" s="25"/>
      <c r="AC677" s="25"/>
      <c r="AD677" s="44" t="s">
        <v>3275</v>
      </c>
      <c r="AE677" s="22"/>
      <c r="AF677" s="22"/>
      <c r="AG677" s="22">
        <f t="shared" si="45"/>
        <v>4.6247925459565602</v>
      </c>
      <c r="AH677" s="22"/>
      <c r="AI677" s="22"/>
      <c r="AJ677" s="35"/>
      <c r="AK677" s="35"/>
      <c r="AL677" s="35">
        <f t="shared" si="46"/>
        <v>46247.925459565602</v>
      </c>
      <c r="AM677" s="35"/>
      <c r="AN677" s="35"/>
      <c r="AO677" s="24">
        <v>84.00833333333334</v>
      </c>
      <c r="AP677" s="24"/>
      <c r="AQ677" s="24">
        <v>1.95583</v>
      </c>
      <c r="AR677" s="27">
        <v>2</v>
      </c>
      <c r="AS677" s="24">
        <v>1E-4</v>
      </c>
      <c r="AT677" s="44">
        <v>17</v>
      </c>
      <c r="AU677" s="44" t="s">
        <v>4146</v>
      </c>
      <c r="AV677" s="25"/>
      <c r="AW677" s="25">
        <v>1998</v>
      </c>
      <c r="AX677" s="25"/>
      <c r="AY677" s="44" t="s">
        <v>3274</v>
      </c>
      <c r="AZ677" s="25" t="s">
        <v>1824</v>
      </c>
      <c r="BA677" s="25" t="s">
        <v>1831</v>
      </c>
      <c r="BB677" s="44" t="s">
        <v>4147</v>
      </c>
      <c r="BC677" s="25"/>
      <c r="BD677" s="25" t="s">
        <v>1614</v>
      </c>
      <c r="BE677" s="25" t="s">
        <v>1825</v>
      </c>
      <c r="BF677" s="25">
        <v>3</v>
      </c>
      <c r="BG677" s="62">
        <v>3</v>
      </c>
      <c r="BH677" s="75" t="s">
        <v>4149</v>
      </c>
      <c r="BI677" s="74">
        <v>0</v>
      </c>
      <c r="BJ677" s="75" t="s">
        <v>4149</v>
      </c>
      <c r="BK677" s="75" t="s">
        <v>4150</v>
      </c>
      <c r="BL677" s="51"/>
      <c r="BM677" s="51"/>
      <c r="BN677" s="51"/>
      <c r="BO677" s="51"/>
      <c r="BP677" s="51"/>
      <c r="BQ677" s="51"/>
      <c r="BR677" s="51"/>
    </row>
    <row r="678" spans="1:70" ht="15" customHeight="1" x14ac:dyDescent="0.25">
      <c r="A678" s="25">
        <v>522</v>
      </c>
      <c r="B678" s="26"/>
      <c r="C678" s="190" t="s">
        <v>387</v>
      </c>
      <c r="D678" s="200" t="s">
        <v>4224</v>
      </c>
      <c r="E678" s="57" t="s">
        <v>414</v>
      </c>
      <c r="F678" s="57" t="s">
        <v>5</v>
      </c>
      <c r="G678" s="25" t="s">
        <v>412</v>
      </c>
      <c r="H678" s="104">
        <v>1</v>
      </c>
      <c r="I678" s="44" t="s">
        <v>4148</v>
      </c>
      <c r="J678" s="25"/>
      <c r="K678" s="25">
        <v>4</v>
      </c>
      <c r="L678" s="25">
        <v>3</v>
      </c>
      <c r="M678" s="25">
        <v>24</v>
      </c>
      <c r="N678" s="25">
        <v>24</v>
      </c>
      <c r="O678" s="25" t="s">
        <v>1822</v>
      </c>
      <c r="P678" s="25" t="s">
        <v>19</v>
      </c>
      <c r="Q678" s="25" t="s">
        <v>19</v>
      </c>
      <c r="R678" s="25" t="s">
        <v>1827</v>
      </c>
      <c r="S678" s="25">
        <v>5</v>
      </c>
      <c r="T678" s="25" t="s">
        <v>1894</v>
      </c>
      <c r="U678" s="25" t="s">
        <v>2</v>
      </c>
      <c r="V678" s="25">
        <v>6</v>
      </c>
      <c r="W678" s="25" t="s">
        <v>1830</v>
      </c>
      <c r="X678" s="25">
        <v>2</v>
      </c>
      <c r="Y678" s="62"/>
      <c r="Z678" s="25"/>
      <c r="AA678" s="25">
        <v>40.369999999999997</v>
      </c>
      <c r="AB678" s="25"/>
      <c r="AC678" s="25"/>
      <c r="AD678" s="44" t="s">
        <v>3275</v>
      </c>
      <c r="AE678" s="22"/>
      <c r="AF678" s="22"/>
      <c r="AG678" s="22">
        <f t="shared" si="45"/>
        <v>26.259194807351101</v>
      </c>
      <c r="AH678" s="22"/>
      <c r="AI678" s="22"/>
      <c r="AJ678" s="35"/>
      <c r="AK678" s="35"/>
      <c r="AL678" s="35">
        <f t="shared" si="46"/>
        <v>262591.94807351101</v>
      </c>
      <c r="AM678" s="35"/>
      <c r="AN678" s="35"/>
      <c r="AO678" s="24">
        <v>84.00833333333334</v>
      </c>
      <c r="AP678" s="24"/>
      <c r="AQ678" s="24">
        <v>1.95583</v>
      </c>
      <c r="AR678" s="27">
        <v>2</v>
      </c>
      <c r="AS678" s="24">
        <v>1E-4</v>
      </c>
      <c r="AT678" s="44">
        <v>17</v>
      </c>
      <c r="AU678" s="44" t="s">
        <v>4146</v>
      </c>
      <c r="AV678" s="25"/>
      <c r="AW678" s="25">
        <v>1998</v>
      </c>
      <c r="AX678" s="25"/>
      <c r="AY678" s="44" t="s">
        <v>3274</v>
      </c>
      <c r="AZ678" s="25" t="s">
        <v>1824</v>
      </c>
      <c r="BA678" s="25" t="s">
        <v>1842</v>
      </c>
      <c r="BB678" s="44" t="s">
        <v>4147</v>
      </c>
      <c r="BC678" s="25"/>
      <c r="BD678" s="25" t="s">
        <v>1614</v>
      </c>
      <c r="BE678" s="25" t="s">
        <v>1825</v>
      </c>
      <c r="BF678" s="25">
        <v>3</v>
      </c>
      <c r="BG678" s="62">
        <v>3</v>
      </c>
      <c r="BH678" s="75" t="s">
        <v>4149</v>
      </c>
      <c r="BI678" s="74">
        <v>0</v>
      </c>
      <c r="BJ678" s="75" t="s">
        <v>4149</v>
      </c>
      <c r="BK678" s="75" t="s">
        <v>4150</v>
      </c>
      <c r="BL678" s="221"/>
      <c r="BM678" s="221"/>
      <c r="BN678" s="221"/>
      <c r="BO678" s="221"/>
      <c r="BP678" s="221"/>
      <c r="BQ678" s="221"/>
      <c r="BR678" s="221"/>
    </row>
    <row r="679" spans="1:70" ht="15" customHeight="1" x14ac:dyDescent="0.25">
      <c r="A679" s="25">
        <v>523</v>
      </c>
      <c r="B679" s="26"/>
      <c r="C679" s="190" t="s">
        <v>387</v>
      </c>
      <c r="D679" s="200" t="s">
        <v>4224</v>
      </c>
      <c r="E679" s="57" t="s">
        <v>414</v>
      </c>
      <c r="F679" s="57" t="s">
        <v>5</v>
      </c>
      <c r="G679" s="25" t="s">
        <v>412</v>
      </c>
      <c r="H679" s="104">
        <v>1</v>
      </c>
      <c r="I679" s="44" t="s">
        <v>4148</v>
      </c>
      <c r="J679" s="25"/>
      <c r="K679" s="25">
        <v>4</v>
      </c>
      <c r="L679" s="25">
        <v>3</v>
      </c>
      <c r="M679" s="25">
        <v>24</v>
      </c>
      <c r="N679" s="25">
        <v>24</v>
      </c>
      <c r="O679" s="25" t="s">
        <v>1822</v>
      </c>
      <c r="P679" s="25" t="s">
        <v>19</v>
      </c>
      <c r="Q679" s="25" t="s">
        <v>19</v>
      </c>
      <c r="R679" s="25" t="s">
        <v>1827</v>
      </c>
      <c r="S679" s="25">
        <v>5</v>
      </c>
      <c r="T679" s="25" t="s">
        <v>1895</v>
      </c>
      <c r="U679" s="25" t="s">
        <v>2</v>
      </c>
      <c r="V679" s="25">
        <v>6</v>
      </c>
      <c r="W679" s="25" t="s">
        <v>1830</v>
      </c>
      <c r="X679" s="25">
        <v>2</v>
      </c>
      <c r="Y679" s="62"/>
      <c r="Z679" s="25"/>
      <c r="AA679" s="25">
        <v>8.73</v>
      </c>
      <c r="AB679" s="25"/>
      <c r="AC679" s="25"/>
      <c r="AD679" s="44" t="s">
        <v>3275</v>
      </c>
      <c r="AE679" s="22"/>
      <c r="AF679" s="22"/>
      <c r="AG679" s="22">
        <f t="shared" si="45"/>
        <v>5.6785427463010931</v>
      </c>
      <c r="AH679" s="22"/>
      <c r="AI679" s="22"/>
      <c r="AJ679" s="35"/>
      <c r="AK679" s="35"/>
      <c r="AL679" s="35">
        <f t="shared" si="46"/>
        <v>56785.427463010928</v>
      </c>
      <c r="AM679" s="35"/>
      <c r="AN679" s="35"/>
      <c r="AO679" s="24">
        <v>84.00833333333334</v>
      </c>
      <c r="AP679" s="24"/>
      <c r="AQ679" s="24">
        <v>1.95583</v>
      </c>
      <c r="AR679" s="27">
        <v>2</v>
      </c>
      <c r="AS679" s="24">
        <v>1E-4</v>
      </c>
      <c r="AT679" s="44">
        <v>17</v>
      </c>
      <c r="AU679" s="44" t="s">
        <v>4146</v>
      </c>
      <c r="AV679" s="25"/>
      <c r="AW679" s="25">
        <v>1998</v>
      </c>
      <c r="AX679" s="25"/>
      <c r="AY679" s="44" t="s">
        <v>3274</v>
      </c>
      <c r="AZ679" s="25" t="s">
        <v>1824</v>
      </c>
      <c r="BA679" s="25" t="s">
        <v>1842</v>
      </c>
      <c r="BB679" s="44" t="s">
        <v>4147</v>
      </c>
      <c r="BC679" s="25"/>
      <c r="BD679" s="25" t="s">
        <v>1614</v>
      </c>
      <c r="BE679" s="25" t="s">
        <v>1825</v>
      </c>
      <c r="BF679" s="25">
        <v>3</v>
      </c>
      <c r="BG679" s="62">
        <v>3</v>
      </c>
      <c r="BH679" s="75" t="s">
        <v>4149</v>
      </c>
      <c r="BI679" s="74">
        <v>0</v>
      </c>
      <c r="BJ679" s="75" t="s">
        <v>4149</v>
      </c>
      <c r="BK679" s="75" t="s">
        <v>4150</v>
      </c>
      <c r="BL679" s="238"/>
      <c r="BM679" s="238"/>
      <c r="BN679" s="238"/>
      <c r="BO679" s="238"/>
      <c r="BP679" s="238"/>
      <c r="BQ679" s="238"/>
      <c r="BR679" s="238"/>
    </row>
    <row r="680" spans="1:70" ht="15" customHeight="1" x14ac:dyDescent="0.25">
      <c r="A680" s="25">
        <v>524</v>
      </c>
      <c r="B680" s="26"/>
      <c r="C680" s="190" t="s">
        <v>387</v>
      </c>
      <c r="D680" s="200" t="s">
        <v>4224</v>
      </c>
      <c r="E680" s="57" t="s">
        <v>414</v>
      </c>
      <c r="F680" s="57" t="s">
        <v>5</v>
      </c>
      <c r="G680" s="25" t="s">
        <v>412</v>
      </c>
      <c r="H680" s="104">
        <v>1</v>
      </c>
      <c r="I680" s="44" t="s">
        <v>4148</v>
      </c>
      <c r="J680" s="25"/>
      <c r="K680" s="25">
        <v>4</v>
      </c>
      <c r="L680" s="25">
        <v>3</v>
      </c>
      <c r="M680" s="25">
        <v>24</v>
      </c>
      <c r="N680" s="25">
        <v>24</v>
      </c>
      <c r="O680" s="25" t="s">
        <v>1822</v>
      </c>
      <c r="P680" s="25" t="s">
        <v>19</v>
      </c>
      <c r="Q680" s="25" t="s">
        <v>19</v>
      </c>
      <c r="R680" s="25" t="s">
        <v>1827</v>
      </c>
      <c r="S680" s="25">
        <v>5</v>
      </c>
      <c r="T680" s="25" t="s">
        <v>1896</v>
      </c>
      <c r="U680" s="25" t="s">
        <v>2</v>
      </c>
      <c r="V680" s="25">
        <v>6</v>
      </c>
      <c r="W680" s="25" t="s">
        <v>1830</v>
      </c>
      <c r="X680" s="25">
        <v>2</v>
      </c>
      <c r="Y680" s="62"/>
      <c r="Z680" s="25"/>
      <c r="AA680" s="25">
        <v>18.98</v>
      </c>
      <c r="AB680" s="25"/>
      <c r="AC680" s="25"/>
      <c r="AD680" s="44" t="s">
        <v>3275</v>
      </c>
      <c r="AE680" s="22"/>
      <c r="AF680" s="22"/>
      <c r="AG680" s="22">
        <f t="shared" si="45"/>
        <v>12.345789384283474</v>
      </c>
      <c r="AH680" s="22"/>
      <c r="AI680" s="22"/>
      <c r="AJ680" s="35"/>
      <c r="AK680" s="35"/>
      <c r="AL680" s="35">
        <f t="shared" si="46"/>
        <v>123457.89384283473</v>
      </c>
      <c r="AM680" s="35"/>
      <c r="AN680" s="35"/>
      <c r="AO680" s="24">
        <v>84.00833333333334</v>
      </c>
      <c r="AP680" s="24"/>
      <c r="AQ680" s="24">
        <v>1.95583</v>
      </c>
      <c r="AR680" s="27">
        <v>2</v>
      </c>
      <c r="AS680" s="24">
        <v>1E-4</v>
      </c>
      <c r="AT680" s="44">
        <v>17</v>
      </c>
      <c r="AU680" s="44" t="s">
        <v>4146</v>
      </c>
      <c r="AV680" s="25"/>
      <c r="AW680" s="25">
        <v>1998</v>
      </c>
      <c r="AX680" s="25"/>
      <c r="AY680" s="44" t="s">
        <v>3274</v>
      </c>
      <c r="AZ680" s="25" t="s">
        <v>1824</v>
      </c>
      <c r="BA680" s="25" t="s">
        <v>1897</v>
      </c>
      <c r="BB680" s="44" t="s">
        <v>4147</v>
      </c>
      <c r="BC680" s="25"/>
      <c r="BD680" s="25" t="s">
        <v>1614</v>
      </c>
      <c r="BE680" s="25" t="s">
        <v>1825</v>
      </c>
      <c r="BF680" s="25">
        <v>3</v>
      </c>
      <c r="BG680" s="62">
        <v>3</v>
      </c>
      <c r="BH680" s="75" t="s">
        <v>4149</v>
      </c>
      <c r="BI680" s="74">
        <v>0</v>
      </c>
      <c r="BJ680" s="75" t="s">
        <v>4149</v>
      </c>
      <c r="BK680" s="75" t="s">
        <v>4150</v>
      </c>
      <c r="BL680" s="221"/>
      <c r="BM680" s="221"/>
      <c r="BN680" s="221"/>
      <c r="BO680" s="221"/>
      <c r="BP680" s="221"/>
      <c r="BQ680" s="221"/>
      <c r="BR680" s="221"/>
    </row>
    <row r="681" spans="1:70" ht="15" customHeight="1" x14ac:dyDescent="0.25">
      <c r="A681" s="25">
        <v>525</v>
      </c>
      <c r="B681" s="26"/>
      <c r="C681" s="190" t="s">
        <v>387</v>
      </c>
      <c r="D681" s="200" t="s">
        <v>4224</v>
      </c>
      <c r="E681" s="57" t="s">
        <v>414</v>
      </c>
      <c r="F681" s="57" t="s">
        <v>5</v>
      </c>
      <c r="G681" s="25" t="s">
        <v>412</v>
      </c>
      <c r="H681" s="104">
        <v>1</v>
      </c>
      <c r="I681" s="44" t="s">
        <v>4148</v>
      </c>
      <c r="J681" s="25"/>
      <c r="K681" s="25">
        <v>4</v>
      </c>
      <c r="L681" s="25">
        <v>3</v>
      </c>
      <c r="M681" s="25">
        <v>24</v>
      </c>
      <c r="N681" s="25">
        <v>24</v>
      </c>
      <c r="O681" s="25" t="s">
        <v>1822</v>
      </c>
      <c r="P681" s="25" t="s">
        <v>19</v>
      </c>
      <c r="Q681" s="25" t="s">
        <v>19</v>
      </c>
      <c r="R681" s="25" t="s">
        <v>1827</v>
      </c>
      <c r="S681" s="25">
        <v>5</v>
      </c>
      <c r="T681" s="25" t="s">
        <v>1898</v>
      </c>
      <c r="U681" s="25" t="s">
        <v>2</v>
      </c>
      <c r="V681" s="25">
        <v>6</v>
      </c>
      <c r="W681" s="25" t="s">
        <v>1830</v>
      </c>
      <c r="X681" s="25">
        <v>2</v>
      </c>
      <c r="Y681" s="62"/>
      <c r="Z681" s="25"/>
      <c r="AA681" s="25">
        <v>44.56</v>
      </c>
      <c r="AB681" s="25"/>
      <c r="AC681" s="25"/>
      <c r="AD681" s="44" t="s">
        <v>3275</v>
      </c>
      <c r="AE681" s="22"/>
      <c r="AF681" s="22"/>
      <c r="AG681" s="22">
        <f t="shared" si="45"/>
        <v>28.984635140340973</v>
      </c>
      <c r="AH681" s="22"/>
      <c r="AI681" s="22"/>
      <c r="AJ681" s="35"/>
      <c r="AK681" s="35"/>
      <c r="AL681" s="35">
        <f t="shared" si="46"/>
        <v>289846.35140340973</v>
      </c>
      <c r="AM681" s="35"/>
      <c r="AN681" s="35"/>
      <c r="AO681" s="24">
        <v>84.00833333333334</v>
      </c>
      <c r="AP681" s="24"/>
      <c r="AQ681" s="24">
        <v>1.95583</v>
      </c>
      <c r="AR681" s="27">
        <v>2</v>
      </c>
      <c r="AS681" s="24">
        <v>1E-4</v>
      </c>
      <c r="AT681" s="44">
        <v>17</v>
      </c>
      <c r="AU681" s="44" t="s">
        <v>4146</v>
      </c>
      <c r="AV681" s="25"/>
      <c r="AW681" s="25">
        <v>1998</v>
      </c>
      <c r="AX681" s="25"/>
      <c r="AY681" s="44" t="s">
        <v>3274</v>
      </c>
      <c r="AZ681" s="25" t="s">
        <v>1824</v>
      </c>
      <c r="BA681" s="25" t="s">
        <v>1899</v>
      </c>
      <c r="BB681" s="44" t="s">
        <v>4147</v>
      </c>
      <c r="BC681" s="25"/>
      <c r="BD681" s="25" t="s">
        <v>1614</v>
      </c>
      <c r="BE681" s="25" t="s">
        <v>1825</v>
      </c>
      <c r="BF681" s="25">
        <v>3</v>
      </c>
      <c r="BG681" s="62">
        <v>3</v>
      </c>
      <c r="BH681" s="75" t="s">
        <v>4149</v>
      </c>
      <c r="BI681" s="74">
        <v>0</v>
      </c>
      <c r="BJ681" s="75" t="s">
        <v>4149</v>
      </c>
      <c r="BK681" s="75" t="s">
        <v>4150</v>
      </c>
      <c r="BL681" s="221"/>
      <c r="BM681" s="221"/>
      <c r="BN681" s="221"/>
      <c r="BO681" s="221"/>
      <c r="BP681" s="221"/>
      <c r="BQ681" s="221"/>
      <c r="BR681" s="221"/>
    </row>
    <row r="682" spans="1:70" ht="15" customHeight="1" x14ac:dyDescent="0.25">
      <c r="A682" s="25">
        <v>526</v>
      </c>
      <c r="B682" s="26"/>
      <c r="C682" s="190" t="s">
        <v>387</v>
      </c>
      <c r="D682" s="200" t="s">
        <v>4224</v>
      </c>
      <c r="E682" s="57" t="s">
        <v>414</v>
      </c>
      <c r="F682" s="57" t="s">
        <v>5</v>
      </c>
      <c r="G682" s="25" t="s">
        <v>412</v>
      </c>
      <c r="H682" s="104">
        <v>1</v>
      </c>
      <c r="I682" s="44" t="s">
        <v>4148</v>
      </c>
      <c r="J682" s="25"/>
      <c r="K682" s="25">
        <v>4</v>
      </c>
      <c r="L682" s="25">
        <v>3</v>
      </c>
      <c r="M682" s="25">
        <v>24</v>
      </c>
      <c r="N682" s="25">
        <v>24</v>
      </c>
      <c r="O682" s="25" t="s">
        <v>1822</v>
      </c>
      <c r="P682" s="25" t="s">
        <v>19</v>
      </c>
      <c r="Q682" s="25" t="s">
        <v>19</v>
      </c>
      <c r="R682" s="25" t="s">
        <v>1827</v>
      </c>
      <c r="S682" s="25">
        <v>5</v>
      </c>
      <c r="T682" s="25" t="s">
        <v>1900</v>
      </c>
      <c r="U682" s="25" t="s">
        <v>2</v>
      </c>
      <c r="V682" s="25">
        <v>6</v>
      </c>
      <c r="W682" s="25" t="s">
        <v>1830</v>
      </c>
      <c r="X682" s="25">
        <v>2</v>
      </c>
      <c r="Y682" s="62"/>
      <c r="Z682" s="25"/>
      <c r="AA682" s="25">
        <v>4.1900000000000004</v>
      </c>
      <c r="AB682" s="25"/>
      <c r="AC682" s="25"/>
      <c r="AD682" s="44" t="s">
        <v>3275</v>
      </c>
      <c r="AE682" s="22"/>
      <c r="AF682" s="22"/>
      <c r="AG682" s="22">
        <f t="shared" si="45"/>
        <v>2.7254403329898715</v>
      </c>
      <c r="AH682" s="22"/>
      <c r="AI682" s="22"/>
      <c r="AJ682" s="35"/>
      <c r="AK682" s="35"/>
      <c r="AL682" s="35">
        <f t="shared" si="46"/>
        <v>27254.403329898712</v>
      </c>
      <c r="AM682" s="35"/>
      <c r="AN682" s="35"/>
      <c r="AO682" s="24">
        <v>84.00833333333334</v>
      </c>
      <c r="AP682" s="24"/>
      <c r="AQ682" s="24">
        <v>1.95583</v>
      </c>
      <c r="AR682" s="27">
        <v>2</v>
      </c>
      <c r="AS682" s="24">
        <v>1E-4</v>
      </c>
      <c r="AT682" s="44">
        <v>17</v>
      </c>
      <c r="AU682" s="44" t="s">
        <v>4146</v>
      </c>
      <c r="AV682" s="25"/>
      <c r="AW682" s="25">
        <v>1998</v>
      </c>
      <c r="AX682" s="25"/>
      <c r="AY682" s="44" t="s">
        <v>3274</v>
      </c>
      <c r="AZ682" s="25" t="s">
        <v>1824</v>
      </c>
      <c r="BA682" s="25" t="s">
        <v>1875</v>
      </c>
      <c r="BB682" s="44" t="s">
        <v>4147</v>
      </c>
      <c r="BC682" s="25"/>
      <c r="BD682" s="25" t="s">
        <v>1614</v>
      </c>
      <c r="BE682" s="25" t="s">
        <v>1825</v>
      </c>
      <c r="BF682" s="25">
        <v>3</v>
      </c>
      <c r="BG682" s="62">
        <v>3</v>
      </c>
      <c r="BH682" s="75" t="s">
        <v>4149</v>
      </c>
      <c r="BI682" s="74">
        <v>0</v>
      </c>
      <c r="BJ682" s="75" t="s">
        <v>4149</v>
      </c>
      <c r="BK682" s="75" t="s">
        <v>4150</v>
      </c>
      <c r="BL682" s="221"/>
      <c r="BM682" s="221"/>
      <c r="BN682" s="221"/>
      <c r="BO682" s="221"/>
      <c r="BP682" s="221"/>
      <c r="BQ682" s="221"/>
      <c r="BR682" s="221"/>
    </row>
    <row r="683" spans="1:70" ht="15" customHeight="1" x14ac:dyDescent="0.25">
      <c r="A683" s="25">
        <v>527</v>
      </c>
      <c r="B683" s="26"/>
      <c r="C683" s="190" t="s">
        <v>387</v>
      </c>
      <c r="D683" s="200" t="s">
        <v>4224</v>
      </c>
      <c r="E683" s="57" t="s">
        <v>414</v>
      </c>
      <c r="F683" s="57" t="s">
        <v>5</v>
      </c>
      <c r="G683" s="25" t="s">
        <v>412</v>
      </c>
      <c r="H683" s="104">
        <v>1</v>
      </c>
      <c r="I683" s="44" t="s">
        <v>4148</v>
      </c>
      <c r="J683" s="25"/>
      <c r="K683" s="25">
        <v>4</v>
      </c>
      <c r="L683" s="25">
        <v>3</v>
      </c>
      <c r="M683" s="25">
        <v>24</v>
      </c>
      <c r="N683" s="25">
        <v>24</v>
      </c>
      <c r="O683" s="25" t="s">
        <v>1822</v>
      </c>
      <c r="P683" s="25" t="s">
        <v>19</v>
      </c>
      <c r="Q683" s="25" t="s">
        <v>19</v>
      </c>
      <c r="R683" s="25" t="s">
        <v>1827</v>
      </c>
      <c r="S683" s="25">
        <v>5</v>
      </c>
      <c r="T683" s="25" t="s">
        <v>1901</v>
      </c>
      <c r="U683" s="25" t="s">
        <v>2</v>
      </c>
      <c r="V683" s="25">
        <v>6</v>
      </c>
      <c r="W683" s="25" t="s">
        <v>1830</v>
      </c>
      <c r="X683" s="25">
        <v>2</v>
      </c>
      <c r="Y683" s="62"/>
      <c r="Z683" s="25"/>
      <c r="AA683" s="25">
        <v>5.52</v>
      </c>
      <c r="AB683" s="25"/>
      <c r="AC683" s="25"/>
      <c r="AD683" s="44" t="s">
        <v>3275</v>
      </c>
      <c r="AE683" s="22"/>
      <c r="AF683" s="22"/>
      <c r="AG683" s="22">
        <f t="shared" si="45"/>
        <v>3.5905562382109997</v>
      </c>
      <c r="AH683" s="22"/>
      <c r="AI683" s="22"/>
      <c r="AJ683" s="35"/>
      <c r="AK683" s="35"/>
      <c r="AL683" s="35">
        <f t="shared" si="46"/>
        <v>35905.562382109994</v>
      </c>
      <c r="AM683" s="35"/>
      <c r="AN683" s="35"/>
      <c r="AO683" s="24">
        <v>84.00833333333334</v>
      </c>
      <c r="AP683" s="24"/>
      <c r="AQ683" s="24">
        <v>1.95583</v>
      </c>
      <c r="AR683" s="27">
        <v>2</v>
      </c>
      <c r="AS683" s="24">
        <v>1E-4</v>
      </c>
      <c r="AT683" s="44">
        <v>17</v>
      </c>
      <c r="AU683" s="44" t="s">
        <v>4146</v>
      </c>
      <c r="AV683" s="25"/>
      <c r="AW683" s="25">
        <v>1998</v>
      </c>
      <c r="AX683" s="25"/>
      <c r="AY683" s="44" t="s">
        <v>3274</v>
      </c>
      <c r="AZ683" s="25" t="s">
        <v>1824</v>
      </c>
      <c r="BA683" s="25" t="s">
        <v>1902</v>
      </c>
      <c r="BB683" s="44" t="s">
        <v>4147</v>
      </c>
      <c r="BC683" s="25"/>
      <c r="BD683" s="25" t="s">
        <v>1614</v>
      </c>
      <c r="BE683" s="25" t="s">
        <v>1825</v>
      </c>
      <c r="BF683" s="25">
        <v>3</v>
      </c>
      <c r="BG683" s="62">
        <v>3</v>
      </c>
      <c r="BH683" s="75" t="s">
        <v>4149</v>
      </c>
      <c r="BI683" s="74">
        <v>0</v>
      </c>
      <c r="BJ683" s="75" t="s">
        <v>4149</v>
      </c>
      <c r="BK683" s="75" t="s">
        <v>4150</v>
      </c>
      <c r="BL683" s="221"/>
      <c r="BM683" s="221"/>
      <c r="BN683" s="221"/>
      <c r="BO683" s="221"/>
      <c r="BP683" s="221"/>
      <c r="BQ683" s="221"/>
      <c r="BR683" s="221"/>
    </row>
    <row r="684" spans="1:70" ht="15" customHeight="1" x14ac:dyDescent="0.25">
      <c r="A684" s="25">
        <v>528</v>
      </c>
      <c r="B684" s="26"/>
      <c r="C684" s="190" t="s">
        <v>387</v>
      </c>
      <c r="D684" s="200" t="s">
        <v>4224</v>
      </c>
      <c r="E684" s="57" t="s">
        <v>414</v>
      </c>
      <c r="F684" s="57" t="s">
        <v>5</v>
      </c>
      <c r="G684" s="25" t="s">
        <v>412</v>
      </c>
      <c r="H684" s="104">
        <v>1</v>
      </c>
      <c r="I684" s="44" t="s">
        <v>4148</v>
      </c>
      <c r="J684" s="25"/>
      <c r="K684" s="25">
        <v>4</v>
      </c>
      <c r="L684" s="25">
        <v>3</v>
      </c>
      <c r="M684" s="25">
        <v>24</v>
      </c>
      <c r="N684" s="25">
        <v>24</v>
      </c>
      <c r="O684" s="25" t="s">
        <v>1822</v>
      </c>
      <c r="P684" s="25" t="s">
        <v>19</v>
      </c>
      <c r="Q684" s="25" t="s">
        <v>19</v>
      </c>
      <c r="R684" s="25" t="s">
        <v>1827</v>
      </c>
      <c r="S684" s="25">
        <v>8</v>
      </c>
      <c r="T684" s="25" t="s">
        <v>1903</v>
      </c>
      <c r="U684" s="25" t="s">
        <v>2</v>
      </c>
      <c r="V684" s="25">
        <v>6</v>
      </c>
      <c r="W684" s="25" t="s">
        <v>1830</v>
      </c>
      <c r="X684" s="25">
        <v>2</v>
      </c>
      <c r="Y684" s="62"/>
      <c r="Z684" s="25"/>
      <c r="AA684" s="25">
        <v>31.84</v>
      </c>
      <c r="AB684" s="25"/>
      <c r="AC684" s="25"/>
      <c r="AD684" s="44" t="s">
        <v>3275</v>
      </c>
      <c r="AE684" s="22"/>
      <c r="AF684" s="22"/>
      <c r="AG684" s="22">
        <f t="shared" si="45"/>
        <v>20.710744678376493</v>
      </c>
      <c r="AH684" s="22"/>
      <c r="AI684" s="22"/>
      <c r="AJ684" s="35"/>
      <c r="AK684" s="35"/>
      <c r="AL684" s="35">
        <f t="shared" si="46"/>
        <v>207107.44678376493</v>
      </c>
      <c r="AM684" s="35"/>
      <c r="AN684" s="35"/>
      <c r="AO684" s="24">
        <v>84.00833333333334</v>
      </c>
      <c r="AP684" s="24"/>
      <c r="AQ684" s="24">
        <v>1.95583</v>
      </c>
      <c r="AR684" s="27">
        <v>2</v>
      </c>
      <c r="AS684" s="24">
        <v>1E-4</v>
      </c>
      <c r="AT684" s="44">
        <v>17</v>
      </c>
      <c r="AU684" s="44" t="s">
        <v>4146</v>
      </c>
      <c r="AV684" s="25"/>
      <c r="AW684" s="25">
        <v>1998</v>
      </c>
      <c r="AX684" s="25"/>
      <c r="AY684" s="44" t="s">
        <v>3274</v>
      </c>
      <c r="AZ684" s="25" t="s">
        <v>1824</v>
      </c>
      <c r="BA684" s="25" t="s">
        <v>1904</v>
      </c>
      <c r="BB684" s="44" t="s">
        <v>4147</v>
      </c>
      <c r="BC684" s="25"/>
      <c r="BD684" s="25" t="s">
        <v>1614</v>
      </c>
      <c r="BE684" s="25" t="s">
        <v>1825</v>
      </c>
      <c r="BF684" s="25">
        <v>3</v>
      </c>
      <c r="BG684" s="62">
        <v>3</v>
      </c>
      <c r="BH684" s="75" t="s">
        <v>4149</v>
      </c>
      <c r="BI684" s="74">
        <v>0</v>
      </c>
      <c r="BJ684" s="75" t="s">
        <v>4149</v>
      </c>
      <c r="BK684" s="75" t="s">
        <v>4150</v>
      </c>
      <c r="BL684" s="221"/>
      <c r="BM684" s="221"/>
      <c r="BN684" s="221"/>
      <c r="BO684" s="221"/>
      <c r="BP684" s="221"/>
      <c r="BQ684" s="221"/>
      <c r="BR684" s="221"/>
    </row>
    <row r="685" spans="1:70" ht="15" customHeight="1" x14ac:dyDescent="0.25">
      <c r="A685" s="25">
        <v>529</v>
      </c>
      <c r="B685" s="26"/>
      <c r="C685" s="190" t="s">
        <v>387</v>
      </c>
      <c r="D685" s="200" t="s">
        <v>4224</v>
      </c>
      <c r="E685" s="57" t="s">
        <v>414</v>
      </c>
      <c r="F685" s="57" t="s">
        <v>5</v>
      </c>
      <c r="G685" s="25" t="s">
        <v>412</v>
      </c>
      <c r="H685" s="104">
        <v>1</v>
      </c>
      <c r="I685" s="44" t="s">
        <v>4148</v>
      </c>
      <c r="J685" s="25"/>
      <c r="K685" s="25">
        <v>4</v>
      </c>
      <c r="L685" s="25">
        <v>3</v>
      </c>
      <c r="M685" s="25">
        <v>24</v>
      </c>
      <c r="N685" s="25">
        <v>24</v>
      </c>
      <c r="O685" s="25" t="s">
        <v>1822</v>
      </c>
      <c r="P685" s="25" t="s">
        <v>19</v>
      </c>
      <c r="Q685" s="25" t="s">
        <v>19</v>
      </c>
      <c r="R685" s="25" t="s">
        <v>1827</v>
      </c>
      <c r="S685" s="25">
        <v>8</v>
      </c>
      <c r="T685" s="25" t="s">
        <v>1905</v>
      </c>
      <c r="U685" s="25" t="s">
        <v>2</v>
      </c>
      <c r="V685" s="25">
        <v>7</v>
      </c>
      <c r="W685" s="25" t="s">
        <v>1830</v>
      </c>
      <c r="X685" s="25">
        <v>2</v>
      </c>
      <c r="Y685" s="62"/>
      <c r="Z685" s="25"/>
      <c r="AA685" s="25">
        <v>19.07</v>
      </c>
      <c r="AB685" s="25"/>
      <c r="AC685" s="25"/>
      <c r="AD685" s="44" t="s">
        <v>3275</v>
      </c>
      <c r="AE685" s="22"/>
      <c r="AF685" s="22"/>
      <c r="AG685" s="22">
        <f t="shared" si="45"/>
        <v>12.404331062080393</v>
      </c>
      <c r="AH685" s="22"/>
      <c r="AI685" s="22"/>
      <c r="AJ685" s="35"/>
      <c r="AK685" s="35"/>
      <c r="AL685" s="35">
        <f t="shared" si="46"/>
        <v>124043.31062080392</v>
      </c>
      <c r="AM685" s="35"/>
      <c r="AN685" s="35"/>
      <c r="AO685" s="24">
        <v>84.00833333333334</v>
      </c>
      <c r="AP685" s="24"/>
      <c r="AQ685" s="24">
        <v>1.95583</v>
      </c>
      <c r="AR685" s="27">
        <v>2</v>
      </c>
      <c r="AS685" s="24">
        <v>1E-4</v>
      </c>
      <c r="AT685" s="44">
        <v>17</v>
      </c>
      <c r="AU685" s="44" t="s">
        <v>4146</v>
      </c>
      <c r="AV685" s="25"/>
      <c r="AW685" s="25">
        <v>1998</v>
      </c>
      <c r="AX685" s="25"/>
      <c r="AY685" s="44" t="s">
        <v>3274</v>
      </c>
      <c r="AZ685" s="25" t="s">
        <v>1824</v>
      </c>
      <c r="BA685" s="25" t="s">
        <v>1867</v>
      </c>
      <c r="BB685" s="44" t="s">
        <v>4147</v>
      </c>
      <c r="BC685" s="25"/>
      <c r="BD685" s="25" t="s">
        <v>1614</v>
      </c>
      <c r="BE685" s="25" t="s">
        <v>1825</v>
      </c>
      <c r="BF685" s="25">
        <v>3</v>
      </c>
      <c r="BG685" s="62">
        <v>3</v>
      </c>
      <c r="BH685" s="75" t="s">
        <v>4149</v>
      </c>
      <c r="BI685" s="74">
        <v>0</v>
      </c>
      <c r="BJ685" s="75" t="s">
        <v>4149</v>
      </c>
      <c r="BK685" s="75" t="s">
        <v>4150</v>
      </c>
      <c r="BL685" s="221"/>
    </row>
    <row r="686" spans="1:70" ht="15" customHeight="1" x14ac:dyDescent="0.25">
      <c r="A686" s="25">
        <v>530</v>
      </c>
      <c r="B686" s="26"/>
      <c r="C686" s="190" t="s">
        <v>387</v>
      </c>
      <c r="D686" s="200" t="s">
        <v>4224</v>
      </c>
      <c r="E686" s="57" t="s">
        <v>414</v>
      </c>
      <c r="F686" s="57" t="s">
        <v>5</v>
      </c>
      <c r="G686" s="25" t="s">
        <v>412</v>
      </c>
      <c r="H686" s="104">
        <v>1</v>
      </c>
      <c r="I686" s="44" t="s">
        <v>4148</v>
      </c>
      <c r="J686" s="25"/>
      <c r="K686" s="25">
        <v>4</v>
      </c>
      <c r="L686" s="25">
        <v>3</v>
      </c>
      <c r="M686" s="25">
        <v>24</v>
      </c>
      <c r="N686" s="25">
        <v>24</v>
      </c>
      <c r="O686" s="25" t="s">
        <v>1822</v>
      </c>
      <c r="P686" s="25" t="s">
        <v>19</v>
      </c>
      <c r="Q686" s="25" t="s">
        <v>19</v>
      </c>
      <c r="R686" s="25" t="s">
        <v>1827</v>
      </c>
      <c r="S686" s="25">
        <v>8</v>
      </c>
      <c r="T686" s="25" t="s">
        <v>1906</v>
      </c>
      <c r="U686" s="25" t="s">
        <v>2</v>
      </c>
      <c r="V686" s="25">
        <v>7</v>
      </c>
      <c r="W686" s="25" t="s">
        <v>1830</v>
      </c>
      <c r="X686" s="25">
        <v>2</v>
      </c>
      <c r="Y686" s="62"/>
      <c r="Z686" s="25"/>
      <c r="AA686" s="25">
        <v>4.4000000000000004</v>
      </c>
      <c r="AB686" s="25"/>
      <c r="AC686" s="25"/>
      <c r="AD686" s="44" t="s">
        <v>3275</v>
      </c>
      <c r="AE686" s="22"/>
      <c r="AF686" s="22"/>
      <c r="AG686" s="22">
        <f t="shared" si="45"/>
        <v>2.8620375811826815</v>
      </c>
      <c r="AH686" s="22"/>
      <c r="AI686" s="22"/>
      <c r="AJ686" s="35"/>
      <c r="AK686" s="35"/>
      <c r="AL686" s="35">
        <f t="shared" si="46"/>
        <v>28620.375811826812</v>
      </c>
      <c r="AM686" s="35"/>
      <c r="AN686" s="35"/>
      <c r="AO686" s="24">
        <v>84.00833333333334</v>
      </c>
      <c r="AP686" s="24"/>
      <c r="AQ686" s="24">
        <v>1.95583</v>
      </c>
      <c r="AR686" s="27">
        <v>2</v>
      </c>
      <c r="AS686" s="24">
        <v>1E-4</v>
      </c>
      <c r="AT686" s="44">
        <v>17</v>
      </c>
      <c r="AU686" s="44" t="s">
        <v>4146</v>
      </c>
      <c r="AV686" s="25"/>
      <c r="AW686" s="25">
        <v>1998</v>
      </c>
      <c r="AX686" s="25"/>
      <c r="AY686" s="44" t="s">
        <v>3274</v>
      </c>
      <c r="AZ686" s="25" t="s">
        <v>1824</v>
      </c>
      <c r="BA686" s="25" t="s">
        <v>1907</v>
      </c>
      <c r="BB686" s="44" t="s">
        <v>4147</v>
      </c>
      <c r="BC686" s="25"/>
      <c r="BD686" s="25" t="s">
        <v>1614</v>
      </c>
      <c r="BE686" s="25" t="s">
        <v>1825</v>
      </c>
      <c r="BF686" s="25">
        <v>3</v>
      </c>
      <c r="BG686" s="62">
        <v>3</v>
      </c>
      <c r="BH686" s="75" t="s">
        <v>4149</v>
      </c>
      <c r="BI686" s="74">
        <v>0</v>
      </c>
      <c r="BJ686" s="75" t="s">
        <v>4149</v>
      </c>
      <c r="BK686" s="75" t="s">
        <v>4150</v>
      </c>
      <c r="BL686" s="221"/>
      <c r="BM686" s="221"/>
      <c r="BN686" s="221"/>
      <c r="BO686" s="221"/>
      <c r="BP686" s="221"/>
      <c r="BQ686" s="221"/>
      <c r="BR686" s="221"/>
    </row>
    <row r="687" spans="1:70" ht="15" customHeight="1" x14ac:dyDescent="0.25">
      <c r="A687" s="25">
        <v>531</v>
      </c>
      <c r="B687" s="26"/>
      <c r="C687" s="190" t="s">
        <v>387</v>
      </c>
      <c r="D687" s="200" t="s">
        <v>4224</v>
      </c>
      <c r="E687" s="57" t="s">
        <v>414</v>
      </c>
      <c r="F687" s="57" t="s">
        <v>5</v>
      </c>
      <c r="G687" s="25" t="s">
        <v>412</v>
      </c>
      <c r="H687" s="104">
        <v>1</v>
      </c>
      <c r="I687" s="44" t="s">
        <v>4148</v>
      </c>
      <c r="J687" s="25"/>
      <c r="K687" s="25">
        <v>4</v>
      </c>
      <c r="L687" s="25">
        <v>3</v>
      </c>
      <c r="M687" s="25">
        <v>24</v>
      </c>
      <c r="N687" s="25">
        <v>24</v>
      </c>
      <c r="O687" s="25" t="s">
        <v>1822</v>
      </c>
      <c r="P687" s="25" t="s">
        <v>19</v>
      </c>
      <c r="Q687" s="25" t="s">
        <v>19</v>
      </c>
      <c r="R687" s="25" t="s">
        <v>1827</v>
      </c>
      <c r="S687" s="25">
        <v>8</v>
      </c>
      <c r="T687" s="25" t="s">
        <v>1908</v>
      </c>
      <c r="U687" s="25" t="s">
        <v>2</v>
      </c>
      <c r="V687" s="25">
        <v>7</v>
      </c>
      <c r="W687" s="25" t="s">
        <v>1830</v>
      </c>
      <c r="X687" s="25">
        <v>2</v>
      </c>
      <c r="Y687" s="62"/>
      <c r="Z687" s="25"/>
      <c r="AA687" s="25">
        <v>9.11</v>
      </c>
      <c r="AB687" s="25"/>
      <c r="AC687" s="25"/>
      <c r="AD687" s="44" t="s">
        <v>3275</v>
      </c>
      <c r="AE687" s="22"/>
      <c r="AF687" s="22"/>
      <c r="AG687" s="22">
        <f t="shared" si="45"/>
        <v>5.9257187192214147</v>
      </c>
      <c r="AH687" s="22"/>
      <c r="AI687" s="22"/>
      <c r="AJ687" s="35"/>
      <c r="AK687" s="35"/>
      <c r="AL687" s="35">
        <f t="shared" si="46"/>
        <v>59257.187192214144</v>
      </c>
      <c r="AM687" s="35"/>
      <c r="AN687" s="35"/>
      <c r="AO687" s="24">
        <v>84.00833333333334</v>
      </c>
      <c r="AP687" s="24"/>
      <c r="AQ687" s="24">
        <v>1.95583</v>
      </c>
      <c r="AR687" s="27">
        <v>2</v>
      </c>
      <c r="AS687" s="24">
        <v>1E-4</v>
      </c>
      <c r="AT687" s="44">
        <v>17</v>
      </c>
      <c r="AU687" s="44" t="s">
        <v>4146</v>
      </c>
      <c r="AV687" s="25"/>
      <c r="AW687" s="25">
        <v>1998</v>
      </c>
      <c r="AX687" s="25"/>
      <c r="AY687" s="44" t="s">
        <v>3274</v>
      </c>
      <c r="AZ687" s="25" t="s">
        <v>1824</v>
      </c>
      <c r="BA687" s="25" t="s">
        <v>1909</v>
      </c>
      <c r="BB687" s="44" t="s">
        <v>4147</v>
      </c>
      <c r="BC687" s="25"/>
      <c r="BD687" s="25" t="s">
        <v>1614</v>
      </c>
      <c r="BE687" s="25" t="s">
        <v>1825</v>
      </c>
      <c r="BF687" s="25">
        <v>3</v>
      </c>
      <c r="BG687" s="62">
        <v>3</v>
      </c>
      <c r="BH687" s="75" t="s">
        <v>4149</v>
      </c>
      <c r="BI687" s="74">
        <v>0</v>
      </c>
      <c r="BJ687" s="75" t="s">
        <v>4149</v>
      </c>
      <c r="BK687" s="75" t="s">
        <v>4150</v>
      </c>
      <c r="BL687" s="221"/>
    </row>
    <row r="688" spans="1:70" ht="15" customHeight="1" x14ac:dyDescent="0.25">
      <c r="A688" s="25">
        <v>532</v>
      </c>
      <c r="B688" s="26"/>
      <c r="C688" s="190" t="s">
        <v>387</v>
      </c>
      <c r="D688" s="200" t="s">
        <v>4224</v>
      </c>
      <c r="E688" s="57" t="s">
        <v>414</v>
      </c>
      <c r="F688" s="57" t="s">
        <v>5</v>
      </c>
      <c r="G688" s="25" t="s">
        <v>412</v>
      </c>
      <c r="H688" s="104">
        <v>1</v>
      </c>
      <c r="I688" s="44" t="s">
        <v>4148</v>
      </c>
      <c r="J688" s="25"/>
      <c r="K688" s="25">
        <v>4</v>
      </c>
      <c r="L688" s="25">
        <v>3</v>
      </c>
      <c r="M688" s="25">
        <v>24</v>
      </c>
      <c r="N688" s="25">
        <v>24</v>
      </c>
      <c r="O688" s="25" t="s">
        <v>1822</v>
      </c>
      <c r="P688" s="25" t="s">
        <v>19</v>
      </c>
      <c r="Q688" s="25" t="s">
        <v>19</v>
      </c>
      <c r="R688" s="25" t="s">
        <v>1827</v>
      </c>
      <c r="S688" s="25">
        <v>8</v>
      </c>
      <c r="T688" s="25" t="s">
        <v>1910</v>
      </c>
      <c r="U688" s="25" t="s">
        <v>2</v>
      </c>
      <c r="V688" s="25">
        <v>7</v>
      </c>
      <c r="W688" s="25" t="s">
        <v>1830</v>
      </c>
      <c r="X688" s="25">
        <v>2</v>
      </c>
      <c r="Y688" s="62"/>
      <c r="Z688" s="25"/>
      <c r="AA688" s="25">
        <v>26.03</v>
      </c>
      <c r="AB688" s="25"/>
      <c r="AC688" s="25"/>
      <c r="AD688" s="44" t="s">
        <v>3275</v>
      </c>
      <c r="AE688" s="22"/>
      <c r="AF688" s="22"/>
      <c r="AG688" s="22">
        <f t="shared" si="45"/>
        <v>16.931554145042089</v>
      </c>
      <c r="AH688" s="22"/>
      <c r="AI688" s="22"/>
      <c r="AJ688" s="35"/>
      <c r="AK688" s="35"/>
      <c r="AL688" s="35">
        <f t="shared" si="46"/>
        <v>169315.54145042089</v>
      </c>
      <c r="AM688" s="35"/>
      <c r="AN688" s="35"/>
      <c r="AO688" s="24">
        <v>84.00833333333334</v>
      </c>
      <c r="AP688" s="24"/>
      <c r="AQ688" s="24">
        <v>1.95583</v>
      </c>
      <c r="AR688" s="27">
        <v>2</v>
      </c>
      <c r="AS688" s="24">
        <v>1E-4</v>
      </c>
      <c r="AT688" s="44">
        <v>17</v>
      </c>
      <c r="AU688" s="44" t="s">
        <v>4146</v>
      </c>
      <c r="AV688" s="25"/>
      <c r="AW688" s="25">
        <v>1998</v>
      </c>
      <c r="AX688" s="25"/>
      <c r="AY688" s="44" t="s">
        <v>3274</v>
      </c>
      <c r="AZ688" s="25" t="s">
        <v>1824</v>
      </c>
      <c r="BA688" s="25" t="s">
        <v>1858</v>
      </c>
      <c r="BB688" s="44" t="s">
        <v>4147</v>
      </c>
      <c r="BC688" s="25"/>
      <c r="BD688" s="25" t="s">
        <v>1614</v>
      </c>
      <c r="BE688" s="25" t="s">
        <v>1825</v>
      </c>
      <c r="BF688" s="25">
        <v>3</v>
      </c>
      <c r="BG688" s="62">
        <v>3</v>
      </c>
      <c r="BH688" s="75" t="s">
        <v>4149</v>
      </c>
      <c r="BI688" s="74">
        <v>0</v>
      </c>
      <c r="BJ688" s="75" t="s">
        <v>4149</v>
      </c>
      <c r="BK688" s="75" t="s">
        <v>4150</v>
      </c>
      <c r="BL688" s="221"/>
    </row>
    <row r="689" spans="1:64" ht="15" customHeight="1" x14ac:dyDescent="0.25">
      <c r="A689" s="25">
        <v>534</v>
      </c>
      <c r="B689" s="26"/>
      <c r="C689" s="190" t="s">
        <v>387</v>
      </c>
      <c r="D689" s="200" t="s">
        <v>4224</v>
      </c>
      <c r="E689" s="57" t="s">
        <v>414</v>
      </c>
      <c r="F689" s="57" t="s">
        <v>5</v>
      </c>
      <c r="G689" s="25" t="s">
        <v>412</v>
      </c>
      <c r="H689" s="104">
        <v>1</v>
      </c>
      <c r="I689" s="44" t="s">
        <v>4148</v>
      </c>
      <c r="J689" s="25"/>
      <c r="K689" s="44">
        <v>4</v>
      </c>
      <c r="L689" s="44">
        <v>3</v>
      </c>
      <c r="M689" s="44">
        <v>24</v>
      </c>
      <c r="N689" s="25">
        <v>24</v>
      </c>
      <c r="O689" s="44" t="s">
        <v>1822</v>
      </c>
      <c r="P689" s="44" t="s">
        <v>19</v>
      </c>
      <c r="Q689" s="44" t="s">
        <v>19</v>
      </c>
      <c r="R689" s="44" t="s">
        <v>1827</v>
      </c>
      <c r="S689" s="44">
        <v>7</v>
      </c>
      <c r="T689" s="25" t="s">
        <v>1912</v>
      </c>
      <c r="U689" s="44" t="s">
        <v>2</v>
      </c>
      <c r="V689" s="44">
        <v>7</v>
      </c>
      <c r="W689" s="25" t="s">
        <v>1830</v>
      </c>
      <c r="X689" s="25">
        <v>2</v>
      </c>
      <c r="Y689" s="62"/>
      <c r="Z689" s="25"/>
      <c r="AA689" s="25">
        <v>8.43</v>
      </c>
      <c r="AB689" s="25"/>
      <c r="AC689" s="25"/>
      <c r="AD689" s="44" t="s">
        <v>3275</v>
      </c>
      <c r="AE689" s="22"/>
      <c r="AF689" s="22"/>
      <c r="AG689" s="22">
        <f t="shared" si="45"/>
        <v>5.4834038203113638</v>
      </c>
      <c r="AH689" s="22"/>
      <c r="AI689" s="22"/>
      <c r="AJ689" s="35"/>
      <c r="AK689" s="35"/>
      <c r="AL689" s="35">
        <f t="shared" si="46"/>
        <v>54834.038203113632</v>
      </c>
      <c r="AM689" s="35"/>
      <c r="AN689" s="35"/>
      <c r="AO689" s="24">
        <v>84.00833333333334</v>
      </c>
      <c r="AP689" s="24"/>
      <c r="AQ689" s="24">
        <v>1.95583</v>
      </c>
      <c r="AR689" s="27">
        <v>2</v>
      </c>
      <c r="AS689" s="24">
        <v>1E-4</v>
      </c>
      <c r="AT689" s="44">
        <v>17</v>
      </c>
      <c r="AU689" s="44" t="s">
        <v>4146</v>
      </c>
      <c r="AV689" s="25"/>
      <c r="AW689" s="25">
        <v>1998</v>
      </c>
      <c r="AX689" s="25"/>
      <c r="AY689" s="44" t="s">
        <v>3274</v>
      </c>
      <c r="AZ689" s="25" t="s">
        <v>1824</v>
      </c>
      <c r="BA689" s="25" t="s">
        <v>1913</v>
      </c>
      <c r="BB689" s="44" t="s">
        <v>4147</v>
      </c>
      <c r="BC689" s="25"/>
      <c r="BD689" s="25" t="s">
        <v>1614</v>
      </c>
      <c r="BE689" s="44" t="s">
        <v>1825</v>
      </c>
      <c r="BF689" s="25">
        <v>3</v>
      </c>
      <c r="BG689" s="62">
        <v>3</v>
      </c>
      <c r="BH689" s="75" t="s">
        <v>4149</v>
      </c>
      <c r="BI689" s="74">
        <v>0</v>
      </c>
      <c r="BJ689" s="75" t="s">
        <v>4149</v>
      </c>
      <c r="BK689" s="75" t="s">
        <v>4150</v>
      </c>
      <c r="BL689" s="221"/>
    </row>
    <row r="690" spans="1:64" ht="15" customHeight="1" x14ac:dyDescent="0.25">
      <c r="A690" s="25">
        <v>536</v>
      </c>
      <c r="B690" s="21">
        <v>224</v>
      </c>
      <c r="C690" s="191" t="s">
        <v>387</v>
      </c>
      <c r="D690" s="201">
        <v>0</v>
      </c>
      <c r="E690" s="87" t="s">
        <v>3682</v>
      </c>
      <c r="F690" s="87" t="s">
        <v>5</v>
      </c>
      <c r="G690" s="94" t="s">
        <v>427</v>
      </c>
      <c r="H690" s="104">
        <v>1</v>
      </c>
      <c r="I690" s="44">
        <v>1</v>
      </c>
      <c r="J690" s="44" t="s">
        <v>1656</v>
      </c>
      <c r="K690" s="44">
        <v>3</v>
      </c>
      <c r="L690" s="44">
        <v>1</v>
      </c>
      <c r="M690" s="44">
        <v>24</v>
      </c>
      <c r="N690" s="25">
        <v>24</v>
      </c>
      <c r="O690" s="44" t="s">
        <v>536</v>
      </c>
      <c r="P690" s="44" t="s">
        <v>316</v>
      </c>
      <c r="Q690" s="44" t="s">
        <v>1608</v>
      </c>
      <c r="R690" s="44" t="s">
        <v>1609</v>
      </c>
      <c r="S690" s="44">
        <v>7</v>
      </c>
      <c r="T690" s="44" t="s">
        <v>1610</v>
      </c>
      <c r="U690" s="44" t="s">
        <v>2</v>
      </c>
      <c r="V690" s="44">
        <v>7</v>
      </c>
      <c r="W690" s="44" t="s">
        <v>1611</v>
      </c>
      <c r="X690" s="25">
        <v>2</v>
      </c>
      <c r="Y690" s="44"/>
      <c r="Z690" s="85"/>
      <c r="AA690" s="85">
        <v>736416070000</v>
      </c>
      <c r="AB690" s="85"/>
      <c r="AC690" s="85"/>
      <c r="AD690" s="44" t="s">
        <v>3277</v>
      </c>
      <c r="AE690" s="22"/>
      <c r="AF690" s="22"/>
      <c r="AG690" s="22">
        <f t="shared" si="45"/>
        <v>819909375618.54321</v>
      </c>
      <c r="AH690" s="22"/>
      <c r="AI690" s="22"/>
      <c r="AJ690" s="35"/>
      <c r="AK690" s="35"/>
      <c r="AL690" s="35">
        <f t="shared" si="46"/>
        <v>230633.40779636736</v>
      </c>
      <c r="AM690" s="35"/>
      <c r="AN690" s="35"/>
      <c r="AO690" s="24">
        <v>95.991666666666674</v>
      </c>
      <c r="AP690" s="24"/>
      <c r="AQ690" s="24">
        <v>1</v>
      </c>
      <c r="AR690" s="27">
        <v>2</v>
      </c>
      <c r="AS690" s="24">
        <v>3555033</v>
      </c>
      <c r="AT690" s="25">
        <v>17</v>
      </c>
      <c r="AU690" s="44" t="s">
        <v>3684</v>
      </c>
      <c r="AV690" s="44" t="s">
        <v>1613</v>
      </c>
      <c r="AW690" s="44">
        <v>2007</v>
      </c>
      <c r="AX690" s="44" t="s">
        <v>1615</v>
      </c>
      <c r="AY690" s="79" t="s">
        <v>1612</v>
      </c>
      <c r="AZ690" s="78">
        <v>0.04</v>
      </c>
      <c r="BA690" s="44"/>
      <c r="BB690" s="44" t="s">
        <v>3683</v>
      </c>
      <c r="BC690" s="44"/>
      <c r="BD690" s="44" t="s">
        <v>1614</v>
      </c>
      <c r="BE690" s="44" t="s">
        <v>3685</v>
      </c>
      <c r="BF690" s="44">
        <v>2</v>
      </c>
      <c r="BG690" s="25" t="s">
        <v>2000</v>
      </c>
      <c r="BH690" s="25" t="s">
        <v>4149</v>
      </c>
      <c r="BI690" s="75">
        <v>2</v>
      </c>
      <c r="BJ690" s="75" t="s">
        <v>4153</v>
      </c>
      <c r="BK690" s="75" t="s">
        <v>4151</v>
      </c>
      <c r="BL690" s="221"/>
    </row>
    <row r="691" spans="1:64" ht="15" customHeight="1" x14ac:dyDescent="0.25">
      <c r="A691" s="25">
        <v>535</v>
      </c>
      <c r="B691" s="26"/>
      <c r="C691" s="191" t="s">
        <v>387</v>
      </c>
      <c r="D691" s="201">
        <v>0</v>
      </c>
      <c r="E691" s="87" t="s">
        <v>3682</v>
      </c>
      <c r="F691" s="87" t="s">
        <v>5</v>
      </c>
      <c r="G691" s="94" t="s">
        <v>427</v>
      </c>
      <c r="H691" s="104">
        <v>1</v>
      </c>
      <c r="I691" s="44">
        <v>1</v>
      </c>
      <c r="J691" s="44" t="s">
        <v>1656</v>
      </c>
      <c r="K691" s="44">
        <v>3</v>
      </c>
      <c r="L691" s="44">
        <v>1</v>
      </c>
      <c r="M691" s="44">
        <v>24</v>
      </c>
      <c r="N691" s="44">
        <v>24</v>
      </c>
      <c r="O691" s="44" t="s">
        <v>536</v>
      </c>
      <c r="P691" s="44" t="s">
        <v>316</v>
      </c>
      <c r="Q691" s="44" t="s">
        <v>4187</v>
      </c>
      <c r="R691" s="44" t="s">
        <v>1616</v>
      </c>
      <c r="S691" s="44">
        <v>8</v>
      </c>
      <c r="T691" s="44" t="s">
        <v>1918</v>
      </c>
      <c r="U691" s="44" t="s">
        <v>2</v>
      </c>
      <c r="V691" s="44">
        <v>7</v>
      </c>
      <c r="W691" s="44" t="s">
        <v>1617</v>
      </c>
      <c r="X691" s="25">
        <v>2</v>
      </c>
      <c r="Y691" s="98"/>
      <c r="Z691" s="85"/>
      <c r="AA691" s="85">
        <v>34790010000</v>
      </c>
      <c r="AB691" s="85"/>
      <c r="AC691" s="85"/>
      <c r="AD691" s="44" t="s">
        <v>3276</v>
      </c>
      <c r="AE691" s="22"/>
      <c r="AF691" s="22"/>
      <c r="AG691" s="22">
        <f t="shared" si="45"/>
        <v>38734428183.870125</v>
      </c>
      <c r="AH691" s="22"/>
      <c r="AI691" s="22"/>
      <c r="AJ691" s="35"/>
      <c r="AK691" s="35"/>
      <c r="AL691" s="35">
        <f t="shared" si="46"/>
        <v>465725.96109017823</v>
      </c>
      <c r="AM691" s="35"/>
      <c r="AN691" s="35"/>
      <c r="AO691" s="24">
        <v>95.991666666666674</v>
      </c>
      <c r="AP691" s="24"/>
      <c r="AQ691" s="24">
        <v>1</v>
      </c>
      <c r="AR691" s="27">
        <v>2</v>
      </c>
      <c r="AS691" s="24">
        <v>83170</v>
      </c>
      <c r="AT691" s="25">
        <v>17</v>
      </c>
      <c r="AU691" s="44" t="s">
        <v>3684</v>
      </c>
      <c r="AV691" s="44" t="s">
        <v>1613</v>
      </c>
      <c r="AW691" s="44">
        <v>2007</v>
      </c>
      <c r="AX691" s="44" t="s">
        <v>1615</v>
      </c>
      <c r="AY691" s="79" t="s">
        <v>1612</v>
      </c>
      <c r="AZ691" s="78">
        <v>0.04</v>
      </c>
      <c r="BA691" s="44"/>
      <c r="BB691" s="44" t="s">
        <v>3683</v>
      </c>
      <c r="BC691" s="44"/>
      <c r="BD691" s="44" t="s">
        <v>1614</v>
      </c>
      <c r="BE691" s="44" t="s">
        <v>3685</v>
      </c>
      <c r="BF691" s="44">
        <v>2</v>
      </c>
      <c r="BG691" s="25" t="s">
        <v>2000</v>
      </c>
      <c r="BH691" s="25" t="s">
        <v>4149</v>
      </c>
      <c r="BI691" s="75">
        <v>2</v>
      </c>
      <c r="BJ691" s="75" t="s">
        <v>4153</v>
      </c>
      <c r="BK691" s="75" t="s">
        <v>4151</v>
      </c>
      <c r="BL691" s="221"/>
    </row>
    <row r="692" spans="1:64" ht="15" customHeight="1" x14ac:dyDescent="0.25">
      <c r="A692" s="25">
        <v>537</v>
      </c>
      <c r="B692" s="26"/>
      <c r="C692" s="190" t="s">
        <v>387</v>
      </c>
      <c r="D692" s="201">
        <v>0</v>
      </c>
      <c r="E692" s="87" t="s">
        <v>3682</v>
      </c>
      <c r="F692" s="57" t="s">
        <v>5</v>
      </c>
      <c r="G692" s="25" t="s">
        <v>427</v>
      </c>
      <c r="H692" s="104">
        <v>1</v>
      </c>
      <c r="I692" s="25">
        <v>1</v>
      </c>
      <c r="J692" s="44" t="s">
        <v>1656</v>
      </c>
      <c r="K692" s="25">
        <v>3</v>
      </c>
      <c r="L692" s="25">
        <v>1</v>
      </c>
      <c r="M692" s="25">
        <v>24</v>
      </c>
      <c r="N692" s="25">
        <v>24</v>
      </c>
      <c r="O692" s="25" t="s">
        <v>536</v>
      </c>
      <c r="P692" s="25" t="s">
        <v>316</v>
      </c>
      <c r="Q692" s="25" t="s">
        <v>1630</v>
      </c>
      <c r="R692" s="25" t="s">
        <v>1631</v>
      </c>
      <c r="S692" s="25" t="s">
        <v>3865</v>
      </c>
      <c r="T692" s="25" t="s">
        <v>1930</v>
      </c>
      <c r="U692" s="25" t="s">
        <v>2</v>
      </c>
      <c r="V692" s="44">
        <v>1</v>
      </c>
      <c r="W692" s="25" t="s">
        <v>1617</v>
      </c>
      <c r="X692" s="25">
        <v>2</v>
      </c>
      <c r="Y692" s="25"/>
      <c r="Z692" s="83"/>
      <c r="AA692" s="83">
        <v>2318310000</v>
      </c>
      <c r="AB692" s="83"/>
      <c r="AC692" s="83"/>
      <c r="AD692" s="25" t="s">
        <v>3278</v>
      </c>
      <c r="AE692" s="22"/>
      <c r="AF692" s="22"/>
      <c r="AG692" s="22">
        <f t="shared" si="45"/>
        <v>2581155113.2910843</v>
      </c>
      <c r="AH692" s="22"/>
      <c r="AI692" s="22"/>
      <c r="AJ692" s="35"/>
      <c r="AK692" s="35"/>
      <c r="AL692" s="35">
        <f t="shared" si="46"/>
        <v>5455.5573449900749</v>
      </c>
      <c r="AM692" s="35"/>
      <c r="AN692" s="35"/>
      <c r="AO692" s="24">
        <v>95.991666666666674</v>
      </c>
      <c r="AP692" s="24"/>
      <c r="AQ692" s="24">
        <v>1</v>
      </c>
      <c r="AR692" s="27">
        <v>2</v>
      </c>
      <c r="AS692" s="24">
        <v>473124</v>
      </c>
      <c r="AT692" s="25">
        <v>17</v>
      </c>
      <c r="AU692" s="44" t="s">
        <v>3684</v>
      </c>
      <c r="AV692" s="25" t="s">
        <v>1613</v>
      </c>
      <c r="AW692" s="25">
        <v>2007</v>
      </c>
      <c r="AX692" s="25" t="s">
        <v>1615</v>
      </c>
      <c r="AY692" s="25" t="s">
        <v>1612</v>
      </c>
      <c r="AZ692" s="78">
        <v>0.04</v>
      </c>
      <c r="BA692" s="25"/>
      <c r="BB692" s="44" t="s">
        <v>3683</v>
      </c>
      <c r="BC692" s="25"/>
      <c r="BD692" s="25" t="s">
        <v>1614</v>
      </c>
      <c r="BE692" s="44" t="s">
        <v>3685</v>
      </c>
      <c r="BF692" s="44">
        <v>2</v>
      </c>
      <c r="BG692" s="62">
        <v>3</v>
      </c>
      <c r="BH692" s="25" t="s">
        <v>4149</v>
      </c>
      <c r="BI692" s="75">
        <v>2</v>
      </c>
      <c r="BJ692" s="75" t="s">
        <v>4153</v>
      </c>
      <c r="BK692" s="75" t="s">
        <v>4151</v>
      </c>
      <c r="BL692" s="221"/>
    </row>
    <row r="693" spans="1:64" ht="15" customHeight="1" x14ac:dyDescent="0.25">
      <c r="A693" s="25">
        <v>538</v>
      </c>
      <c r="B693" s="26"/>
      <c r="C693" s="190" t="s">
        <v>387</v>
      </c>
      <c r="D693" s="201">
        <v>0</v>
      </c>
      <c r="E693" s="87" t="s">
        <v>3682</v>
      </c>
      <c r="F693" s="57" t="s">
        <v>5</v>
      </c>
      <c r="G693" s="25" t="s">
        <v>427</v>
      </c>
      <c r="H693" s="104">
        <v>1</v>
      </c>
      <c r="I693" s="25">
        <v>1</v>
      </c>
      <c r="J693" s="44" t="s">
        <v>1656</v>
      </c>
      <c r="K693" s="25">
        <v>3</v>
      </c>
      <c r="L693" s="25">
        <v>1</v>
      </c>
      <c r="M693" s="25">
        <v>24</v>
      </c>
      <c r="N693" s="25">
        <v>24</v>
      </c>
      <c r="O693" s="25" t="s">
        <v>536</v>
      </c>
      <c r="P693" s="25" t="s">
        <v>316</v>
      </c>
      <c r="Q693" s="25" t="s">
        <v>1644</v>
      </c>
      <c r="R693" s="25" t="s">
        <v>1645</v>
      </c>
      <c r="S693" s="25">
        <v>5</v>
      </c>
      <c r="T693" s="25" t="s">
        <v>1644</v>
      </c>
      <c r="U693" s="25" t="s">
        <v>2</v>
      </c>
      <c r="V693" s="44">
        <v>7</v>
      </c>
      <c r="W693" s="25" t="s">
        <v>1617</v>
      </c>
      <c r="X693" s="25">
        <v>2</v>
      </c>
      <c r="Y693" s="77"/>
      <c r="Z693" s="83"/>
      <c r="AA693" s="83">
        <v>8171720000</v>
      </c>
      <c r="AB693" s="83"/>
      <c r="AC693" s="83"/>
      <c r="AD693" s="25" t="s">
        <v>3279</v>
      </c>
      <c r="AE693" s="22"/>
      <c r="AF693" s="22"/>
      <c r="AG693" s="22">
        <f t="shared" si="45"/>
        <v>9098212431.6346912</v>
      </c>
      <c r="AH693" s="22"/>
      <c r="AI693" s="22"/>
      <c r="AJ693" s="35"/>
      <c r="AK693" s="35"/>
      <c r="AL693" s="35">
        <f t="shared" si="46"/>
        <v>49767.863508802388</v>
      </c>
      <c r="AM693" s="35"/>
      <c r="AN693" s="35"/>
      <c r="AO693" s="24">
        <v>95.991666666666674</v>
      </c>
      <c r="AP693" s="24"/>
      <c r="AQ693" s="24">
        <v>1</v>
      </c>
      <c r="AR693" s="27">
        <v>2</v>
      </c>
      <c r="AS693" s="24">
        <v>182813</v>
      </c>
      <c r="AT693" s="25">
        <v>17</v>
      </c>
      <c r="AU693" s="44" t="s">
        <v>3684</v>
      </c>
      <c r="AV693" s="25" t="s">
        <v>1613</v>
      </c>
      <c r="AW693" s="25">
        <v>2007</v>
      </c>
      <c r="AX693" s="25" t="s">
        <v>1615</v>
      </c>
      <c r="AY693" s="25" t="s">
        <v>1612</v>
      </c>
      <c r="AZ693" s="78">
        <v>0.04</v>
      </c>
      <c r="BA693" s="25"/>
      <c r="BB693" s="44" t="s">
        <v>3683</v>
      </c>
      <c r="BC693" s="25"/>
      <c r="BD693" s="25" t="s">
        <v>1614</v>
      </c>
      <c r="BE693" s="44" t="s">
        <v>3685</v>
      </c>
      <c r="BF693" s="44">
        <v>2</v>
      </c>
      <c r="BG693" s="25" t="s">
        <v>2000</v>
      </c>
      <c r="BH693" s="25" t="s">
        <v>4149</v>
      </c>
      <c r="BI693" s="75">
        <v>2</v>
      </c>
      <c r="BJ693" s="75" t="s">
        <v>4153</v>
      </c>
      <c r="BK693" s="75" t="s">
        <v>4151</v>
      </c>
      <c r="BL693" s="221"/>
    </row>
    <row r="694" spans="1:64" ht="15" customHeight="1" x14ac:dyDescent="0.25">
      <c r="A694" s="25">
        <v>539</v>
      </c>
      <c r="B694" s="26"/>
      <c r="C694" s="190" t="s">
        <v>387</v>
      </c>
      <c r="D694" s="201">
        <v>0</v>
      </c>
      <c r="E694" s="87" t="s">
        <v>3682</v>
      </c>
      <c r="F694" s="57" t="s">
        <v>5</v>
      </c>
      <c r="G694" s="25" t="s">
        <v>427</v>
      </c>
      <c r="H694" s="104">
        <v>1</v>
      </c>
      <c r="I694" s="25">
        <v>1</v>
      </c>
      <c r="J694" s="44" t="s">
        <v>1656</v>
      </c>
      <c r="K694" s="25">
        <v>3</v>
      </c>
      <c r="L694" s="25">
        <v>1</v>
      </c>
      <c r="M694" s="25">
        <v>24</v>
      </c>
      <c r="N694" s="25">
        <v>24</v>
      </c>
      <c r="O694" s="25" t="s">
        <v>536</v>
      </c>
      <c r="P694" s="25" t="s">
        <v>316</v>
      </c>
      <c r="Q694" s="25" t="s">
        <v>1638</v>
      </c>
      <c r="R694" s="25" t="s">
        <v>1639</v>
      </c>
      <c r="S694" s="25">
        <v>5</v>
      </c>
      <c r="T694" s="25" t="s">
        <v>1922</v>
      </c>
      <c r="U694" s="25" t="s">
        <v>2</v>
      </c>
      <c r="V694" s="44">
        <v>6</v>
      </c>
      <c r="W694" s="25" t="s">
        <v>1617</v>
      </c>
      <c r="X694" s="25">
        <v>2</v>
      </c>
      <c r="Y694" s="25"/>
      <c r="Z694" s="83"/>
      <c r="AA694" s="83">
        <v>122100000000</v>
      </c>
      <c r="AB694" s="83"/>
      <c r="AC694" s="83"/>
      <c r="AD694" s="25" t="s">
        <v>3280</v>
      </c>
      <c r="AE694" s="22"/>
      <c r="AF694" s="22"/>
      <c r="AG694" s="22">
        <f t="shared" si="45"/>
        <v>135943441270.94366</v>
      </c>
      <c r="AH694" s="22"/>
      <c r="AI694" s="22"/>
      <c r="AJ694" s="35"/>
      <c r="AK694" s="35"/>
      <c r="AL694" s="35">
        <f t="shared" si="46"/>
        <v>181257.92169459155</v>
      </c>
      <c r="AM694" s="35"/>
      <c r="AN694" s="35"/>
      <c r="AO694" s="24">
        <v>95.991666666666674</v>
      </c>
      <c r="AP694" s="24"/>
      <c r="AQ694" s="24">
        <v>1</v>
      </c>
      <c r="AR694" s="27">
        <v>2</v>
      </c>
      <c r="AS694" s="24">
        <v>750000</v>
      </c>
      <c r="AT694" s="25">
        <v>17</v>
      </c>
      <c r="AU694" s="44" t="s">
        <v>3684</v>
      </c>
      <c r="AV694" s="25" t="s">
        <v>1613</v>
      </c>
      <c r="AW694" s="25">
        <v>2007</v>
      </c>
      <c r="AX694" s="25" t="s">
        <v>1615</v>
      </c>
      <c r="AY694" s="25" t="s">
        <v>1612</v>
      </c>
      <c r="AZ694" s="78">
        <v>0.04</v>
      </c>
      <c r="BA694" s="25"/>
      <c r="BB694" s="44" t="s">
        <v>3683</v>
      </c>
      <c r="BC694" s="25"/>
      <c r="BD694" s="25" t="s">
        <v>1614</v>
      </c>
      <c r="BE694" s="44" t="s">
        <v>3685</v>
      </c>
      <c r="BF694" s="44">
        <v>2</v>
      </c>
      <c r="BG694" s="25" t="s">
        <v>2000</v>
      </c>
      <c r="BH694" s="25" t="s">
        <v>4149</v>
      </c>
      <c r="BI694" s="75">
        <v>2</v>
      </c>
      <c r="BJ694" s="75" t="s">
        <v>4153</v>
      </c>
      <c r="BK694" s="75" t="s">
        <v>4151</v>
      </c>
      <c r="BL694" s="221"/>
    </row>
    <row r="695" spans="1:64" ht="15" customHeight="1" x14ac:dyDescent="0.25">
      <c r="A695" s="25">
        <v>540</v>
      </c>
      <c r="B695" s="26"/>
      <c r="C695" s="190" t="s">
        <v>387</v>
      </c>
      <c r="D695" s="201">
        <v>0</v>
      </c>
      <c r="E695" s="87" t="s">
        <v>3682</v>
      </c>
      <c r="F695" s="57" t="s">
        <v>5</v>
      </c>
      <c r="G695" s="25" t="s">
        <v>427</v>
      </c>
      <c r="H695" s="104">
        <v>1</v>
      </c>
      <c r="I695" s="25">
        <v>1</v>
      </c>
      <c r="J695" s="44" t="s">
        <v>1656</v>
      </c>
      <c r="K695" s="25">
        <v>3</v>
      </c>
      <c r="L695" s="25">
        <v>1</v>
      </c>
      <c r="M695" s="25">
        <v>24</v>
      </c>
      <c r="N695" s="25">
        <v>24</v>
      </c>
      <c r="O695" s="25" t="s">
        <v>536</v>
      </c>
      <c r="P695" s="25" t="s">
        <v>316</v>
      </c>
      <c r="Q695" s="25" t="s">
        <v>1626</v>
      </c>
      <c r="R695" s="25" t="s">
        <v>1627</v>
      </c>
      <c r="S695" s="25">
        <v>3</v>
      </c>
      <c r="T695" s="25" t="s">
        <v>1920</v>
      </c>
      <c r="U695" s="25" t="s">
        <v>2</v>
      </c>
      <c r="V695" s="44">
        <v>4</v>
      </c>
      <c r="W695" s="25" t="s">
        <v>1617</v>
      </c>
      <c r="X695" s="25">
        <v>2</v>
      </c>
      <c r="Y695" s="25"/>
      <c r="Z695" s="83"/>
      <c r="AA695" s="83">
        <v>1087800000</v>
      </c>
      <c r="AB695" s="83"/>
      <c r="AC695" s="83"/>
      <c r="AD695" s="25" t="s">
        <v>3281</v>
      </c>
      <c r="AE695" s="22"/>
      <c r="AF695" s="22"/>
      <c r="AG695" s="22">
        <f t="shared" si="45"/>
        <v>1211132476.777498</v>
      </c>
      <c r="AH695" s="22"/>
      <c r="AI695" s="22"/>
      <c r="AJ695" s="35"/>
      <c r="AK695" s="35"/>
      <c r="AL695" s="35">
        <f t="shared" si="46"/>
        <v>109111.03394391874</v>
      </c>
      <c r="AM695" s="35"/>
      <c r="AN695" s="35"/>
      <c r="AO695" s="24">
        <v>95.991666666666674</v>
      </c>
      <c r="AP695" s="24"/>
      <c r="AQ695" s="24">
        <v>1</v>
      </c>
      <c r="AR695" s="27">
        <v>2</v>
      </c>
      <c r="AS695" s="24">
        <v>11100</v>
      </c>
      <c r="AT695" s="25">
        <v>17</v>
      </c>
      <c r="AU695" s="44" t="s">
        <v>3684</v>
      </c>
      <c r="AV695" s="25" t="s">
        <v>1613</v>
      </c>
      <c r="AW695" s="25">
        <v>2007</v>
      </c>
      <c r="AX695" s="25" t="s">
        <v>1615</v>
      </c>
      <c r="AY695" s="25" t="s">
        <v>1612</v>
      </c>
      <c r="AZ695" s="78">
        <v>0.04</v>
      </c>
      <c r="BA695" s="25"/>
      <c r="BB695" s="44" t="s">
        <v>3683</v>
      </c>
      <c r="BC695" s="25"/>
      <c r="BD695" s="25" t="s">
        <v>1614</v>
      </c>
      <c r="BE695" s="44" t="s">
        <v>3685</v>
      </c>
      <c r="BF695" s="44">
        <v>2</v>
      </c>
      <c r="BG695" s="62">
        <v>3</v>
      </c>
      <c r="BH695" s="25" t="s">
        <v>4149</v>
      </c>
      <c r="BI695" s="75">
        <v>2</v>
      </c>
      <c r="BJ695" s="75" t="s">
        <v>4153</v>
      </c>
      <c r="BK695" s="75" t="s">
        <v>4151</v>
      </c>
      <c r="BL695" s="221"/>
    </row>
    <row r="696" spans="1:64" ht="15" customHeight="1" x14ac:dyDescent="0.25">
      <c r="A696" s="25">
        <v>541</v>
      </c>
      <c r="B696" s="26"/>
      <c r="C696" s="190" t="s">
        <v>387</v>
      </c>
      <c r="D696" s="201">
        <v>0</v>
      </c>
      <c r="E696" s="87" t="s">
        <v>3682</v>
      </c>
      <c r="F696" s="57" t="s">
        <v>5</v>
      </c>
      <c r="G696" s="25" t="s">
        <v>427</v>
      </c>
      <c r="H696" s="104">
        <v>1</v>
      </c>
      <c r="I696" s="25">
        <v>1</v>
      </c>
      <c r="J696" s="44" t="s">
        <v>1656</v>
      </c>
      <c r="K696" s="25">
        <v>3</v>
      </c>
      <c r="L696" s="25">
        <v>1</v>
      </c>
      <c r="M696" s="25">
        <v>24</v>
      </c>
      <c r="N696" s="25">
        <v>24</v>
      </c>
      <c r="O696" s="25" t="s">
        <v>536</v>
      </c>
      <c r="P696" s="25" t="s">
        <v>316</v>
      </c>
      <c r="Q696" s="25" t="s">
        <v>1632</v>
      </c>
      <c r="R696" s="25" t="s">
        <v>1633</v>
      </c>
      <c r="S696" s="25">
        <v>8</v>
      </c>
      <c r="T696" s="25" t="s">
        <v>1931</v>
      </c>
      <c r="U696" s="25" t="s">
        <v>2</v>
      </c>
      <c r="V696" s="44">
        <v>7</v>
      </c>
      <c r="W696" s="25" t="s">
        <v>1617</v>
      </c>
      <c r="X696" s="25">
        <v>2</v>
      </c>
      <c r="Y696" s="25"/>
      <c r="Z696" s="83"/>
      <c r="AA696" s="83">
        <v>982280000</v>
      </c>
      <c r="AB696" s="83"/>
      <c r="AC696" s="83"/>
      <c r="AD696" s="25" t="s">
        <v>3282</v>
      </c>
      <c r="AE696" s="22"/>
      <c r="AF696" s="22"/>
      <c r="AG696" s="22">
        <f t="shared" si="45"/>
        <v>1093648841.0452297</v>
      </c>
      <c r="AH696" s="22"/>
      <c r="AI696" s="22"/>
      <c r="AJ696" s="35"/>
      <c r="AK696" s="35"/>
      <c r="AL696" s="35">
        <f t="shared" si="46"/>
        <v>148190.89987062733</v>
      </c>
      <c r="AM696" s="35"/>
      <c r="AN696" s="35"/>
      <c r="AO696" s="24">
        <v>95.991666666666674</v>
      </c>
      <c r="AP696" s="24"/>
      <c r="AQ696" s="24">
        <v>1</v>
      </c>
      <c r="AR696" s="27">
        <v>2</v>
      </c>
      <c r="AS696" s="24">
        <v>7380</v>
      </c>
      <c r="AT696" s="25">
        <v>17</v>
      </c>
      <c r="AU696" s="44" t="s">
        <v>3684</v>
      </c>
      <c r="AV696" s="25" t="s">
        <v>1613</v>
      </c>
      <c r="AW696" s="25">
        <v>2007</v>
      </c>
      <c r="AX696" s="25" t="s">
        <v>1615</v>
      </c>
      <c r="AY696" s="25" t="s">
        <v>1612</v>
      </c>
      <c r="AZ696" s="78">
        <v>0.04</v>
      </c>
      <c r="BA696" s="25"/>
      <c r="BB696" s="44" t="s">
        <v>3683</v>
      </c>
      <c r="BC696" s="25"/>
      <c r="BD696" s="25" t="s">
        <v>1614</v>
      </c>
      <c r="BE696" s="44" t="s">
        <v>3685</v>
      </c>
      <c r="BF696" s="44">
        <v>2</v>
      </c>
      <c r="BG696" s="25" t="s">
        <v>2000</v>
      </c>
      <c r="BH696" s="25" t="s">
        <v>4149</v>
      </c>
      <c r="BI696" s="75">
        <v>2</v>
      </c>
      <c r="BJ696" s="75" t="s">
        <v>4153</v>
      </c>
      <c r="BK696" s="75" t="s">
        <v>4151</v>
      </c>
      <c r="BL696" s="221"/>
    </row>
    <row r="697" spans="1:64" ht="15" customHeight="1" x14ac:dyDescent="0.25">
      <c r="A697" s="25">
        <v>542</v>
      </c>
      <c r="B697" s="26"/>
      <c r="C697" s="190" t="s">
        <v>387</v>
      </c>
      <c r="D697" s="201">
        <v>0</v>
      </c>
      <c r="E697" s="87" t="s">
        <v>3682</v>
      </c>
      <c r="F697" s="57" t="s">
        <v>5</v>
      </c>
      <c r="G697" s="25" t="s">
        <v>427</v>
      </c>
      <c r="H697" s="104">
        <v>1</v>
      </c>
      <c r="I697" s="25">
        <v>1</v>
      </c>
      <c r="J697" s="44" t="s">
        <v>1656</v>
      </c>
      <c r="K697" s="25">
        <v>3</v>
      </c>
      <c r="L697" s="25">
        <v>1</v>
      </c>
      <c r="M697" s="25">
        <v>24</v>
      </c>
      <c r="N697" s="25">
        <v>24</v>
      </c>
      <c r="O697" s="25" t="s">
        <v>536</v>
      </c>
      <c r="P697" s="25" t="s">
        <v>316</v>
      </c>
      <c r="Q697" s="25" t="s">
        <v>1624</v>
      </c>
      <c r="R697" s="25" t="s">
        <v>1625</v>
      </c>
      <c r="S697" s="25" t="s">
        <v>3862</v>
      </c>
      <c r="T697" s="25" t="s">
        <v>1919</v>
      </c>
      <c r="U697" s="25" t="s">
        <v>2</v>
      </c>
      <c r="V697" s="44">
        <v>1</v>
      </c>
      <c r="W697" s="25" t="s">
        <v>1617</v>
      </c>
      <c r="X697" s="25">
        <v>2</v>
      </c>
      <c r="Y697" s="25"/>
      <c r="Z697" s="83"/>
      <c r="AA697" s="83">
        <v>10990600000</v>
      </c>
      <c r="AB697" s="83"/>
      <c r="AC697" s="83"/>
      <c r="AD697" s="25" t="s">
        <v>3283</v>
      </c>
      <c r="AE697" s="22"/>
      <c r="AF697" s="22"/>
      <c r="AG697" s="22">
        <f t="shared" si="45"/>
        <v>12236691119.020748</v>
      </c>
      <c r="AH697" s="22"/>
      <c r="AI697" s="22"/>
      <c r="AJ697" s="35"/>
      <c r="AK697" s="35"/>
      <c r="AL697" s="35">
        <f t="shared" si="46"/>
        <v>68361.402899557259</v>
      </c>
      <c r="AM697" s="35"/>
      <c r="AN697" s="35"/>
      <c r="AO697" s="24">
        <v>95.991666666666674</v>
      </c>
      <c r="AP697" s="24"/>
      <c r="AQ697" s="24">
        <v>1</v>
      </c>
      <c r="AR697" s="27">
        <v>2</v>
      </c>
      <c r="AS697" s="24">
        <v>179000</v>
      </c>
      <c r="AT697" s="25">
        <v>17</v>
      </c>
      <c r="AU697" s="44" t="s">
        <v>3684</v>
      </c>
      <c r="AV697" s="25" t="s">
        <v>1613</v>
      </c>
      <c r="AW697" s="25">
        <v>2007</v>
      </c>
      <c r="AX697" s="25" t="s">
        <v>1615</v>
      </c>
      <c r="AY697" s="25" t="s">
        <v>1612</v>
      </c>
      <c r="AZ697" s="78">
        <v>0.04</v>
      </c>
      <c r="BA697" s="25"/>
      <c r="BB697" s="44" t="s">
        <v>3683</v>
      </c>
      <c r="BC697" s="25"/>
      <c r="BD697" s="25" t="s">
        <v>1614</v>
      </c>
      <c r="BE697" s="44" t="s">
        <v>3685</v>
      </c>
      <c r="BF697" s="44">
        <v>2</v>
      </c>
      <c r="BG697" s="62">
        <v>3</v>
      </c>
      <c r="BH697" s="25" t="s">
        <v>4149</v>
      </c>
      <c r="BI697" s="75">
        <v>2</v>
      </c>
      <c r="BJ697" s="75" t="s">
        <v>4153</v>
      </c>
      <c r="BK697" s="75" t="s">
        <v>4151</v>
      </c>
      <c r="BL697" s="221"/>
    </row>
    <row r="698" spans="1:64" ht="15" customHeight="1" x14ac:dyDescent="0.25">
      <c r="A698" s="25">
        <v>543</v>
      </c>
      <c r="B698" s="26"/>
      <c r="C698" s="190" t="s">
        <v>387</v>
      </c>
      <c r="D698" s="201">
        <v>0</v>
      </c>
      <c r="E698" s="87" t="s">
        <v>3682</v>
      </c>
      <c r="F698" s="57" t="s">
        <v>5</v>
      </c>
      <c r="G698" s="25" t="s">
        <v>427</v>
      </c>
      <c r="H698" s="104">
        <v>1</v>
      </c>
      <c r="I698" s="25">
        <v>1</v>
      </c>
      <c r="J698" s="44" t="s">
        <v>1656</v>
      </c>
      <c r="K698" s="25">
        <v>3</v>
      </c>
      <c r="L698" s="25">
        <v>1</v>
      </c>
      <c r="M698" s="25">
        <v>24</v>
      </c>
      <c r="N698" s="25">
        <v>24</v>
      </c>
      <c r="O698" s="25" t="s">
        <v>536</v>
      </c>
      <c r="P698" s="25" t="s">
        <v>316</v>
      </c>
      <c r="Q698" s="25" t="s">
        <v>1636</v>
      </c>
      <c r="R698" s="25" t="s">
        <v>1637</v>
      </c>
      <c r="S698" s="25">
        <v>8</v>
      </c>
      <c r="T698" s="25" t="s">
        <v>1636</v>
      </c>
      <c r="U698" s="25" t="s">
        <v>2</v>
      </c>
      <c r="V698" s="44">
        <v>7</v>
      </c>
      <c r="W698" s="25" t="s">
        <v>1617</v>
      </c>
      <c r="X698" s="25">
        <v>2</v>
      </c>
      <c r="Y698" s="25"/>
      <c r="Z698" s="83"/>
      <c r="AA698" s="83">
        <v>1541300000</v>
      </c>
      <c r="AB698" s="83"/>
      <c r="AC698" s="83"/>
      <c r="AD698" s="25" t="s">
        <v>3284</v>
      </c>
      <c r="AE698" s="22"/>
      <c r="AF698" s="22"/>
      <c r="AG698" s="22">
        <f t="shared" si="45"/>
        <v>1716049353.2424688</v>
      </c>
      <c r="AH698" s="22"/>
      <c r="AI698" s="22"/>
      <c r="AJ698" s="35"/>
      <c r="AK698" s="35"/>
      <c r="AL698" s="35">
        <f t="shared" si="46"/>
        <v>544777.57245792658</v>
      </c>
      <c r="AM698" s="35"/>
      <c r="AN698" s="35"/>
      <c r="AO698" s="24">
        <v>95.991666666666674</v>
      </c>
      <c r="AP698" s="24"/>
      <c r="AQ698" s="24">
        <v>1</v>
      </c>
      <c r="AR698" s="27">
        <v>2</v>
      </c>
      <c r="AS698" s="24">
        <v>3150</v>
      </c>
      <c r="AT698" s="25">
        <v>17</v>
      </c>
      <c r="AU698" s="44" t="s">
        <v>3684</v>
      </c>
      <c r="AV698" s="25" t="s">
        <v>1613</v>
      </c>
      <c r="AW698" s="25">
        <v>2007</v>
      </c>
      <c r="AX698" s="25" t="s">
        <v>1615</v>
      </c>
      <c r="AY698" s="25" t="s">
        <v>1612</v>
      </c>
      <c r="AZ698" s="78">
        <v>0.04</v>
      </c>
      <c r="BA698" s="25"/>
      <c r="BB698" s="44" t="s">
        <v>3683</v>
      </c>
      <c r="BC698" s="25"/>
      <c r="BD698" s="25" t="s">
        <v>1614</v>
      </c>
      <c r="BE698" s="44" t="s">
        <v>3685</v>
      </c>
      <c r="BF698" s="44">
        <v>2</v>
      </c>
      <c r="BG698" s="25" t="s">
        <v>2000</v>
      </c>
      <c r="BH698" s="25" t="s">
        <v>4149</v>
      </c>
      <c r="BI698" s="75">
        <v>2</v>
      </c>
      <c r="BJ698" s="75" t="s">
        <v>4153</v>
      </c>
      <c r="BK698" s="75" t="s">
        <v>4151</v>
      </c>
      <c r="BL698" s="221"/>
    </row>
    <row r="699" spans="1:64" ht="15" customHeight="1" x14ac:dyDescent="0.25">
      <c r="A699" s="25">
        <v>544</v>
      </c>
      <c r="B699" s="26"/>
      <c r="C699" s="191" t="s">
        <v>387</v>
      </c>
      <c r="D699" s="201">
        <v>0</v>
      </c>
      <c r="E699" s="87" t="s">
        <v>3682</v>
      </c>
      <c r="F699" s="87" t="s">
        <v>5</v>
      </c>
      <c r="G699" s="94" t="s">
        <v>427</v>
      </c>
      <c r="H699" s="104">
        <v>1</v>
      </c>
      <c r="I699" s="44">
        <v>1</v>
      </c>
      <c r="J699" s="44" t="s">
        <v>1656</v>
      </c>
      <c r="K699" s="44">
        <v>3</v>
      </c>
      <c r="L699" s="44">
        <v>1</v>
      </c>
      <c r="M699" s="44">
        <v>24</v>
      </c>
      <c r="N699" s="44">
        <v>24</v>
      </c>
      <c r="O699" s="44" t="s">
        <v>536</v>
      </c>
      <c r="P699" s="44" t="s">
        <v>316</v>
      </c>
      <c r="Q699" s="44" t="s">
        <v>1619</v>
      </c>
      <c r="R699" s="44" t="s">
        <v>1620</v>
      </c>
      <c r="S699" s="44">
        <v>1</v>
      </c>
      <c r="T699" s="44" t="s">
        <v>1916</v>
      </c>
      <c r="U699" s="44" t="s">
        <v>2</v>
      </c>
      <c r="V699" s="44">
        <v>1</v>
      </c>
      <c r="W699" s="44" t="s">
        <v>1617</v>
      </c>
      <c r="X699" s="25">
        <v>2</v>
      </c>
      <c r="Y699" s="98"/>
      <c r="Z699" s="85"/>
      <c r="AA699" s="85">
        <v>2591400000</v>
      </c>
      <c r="AB699" s="85"/>
      <c r="AC699" s="85"/>
      <c r="AD699" s="44" t="s">
        <v>3285</v>
      </c>
      <c r="AE699" s="22"/>
      <c r="AF699" s="22"/>
      <c r="AG699" s="22">
        <f t="shared" si="45"/>
        <v>2885207483.2884798</v>
      </c>
      <c r="AH699" s="22"/>
      <c r="AI699" s="22"/>
      <c r="AJ699" s="35"/>
      <c r="AK699" s="35"/>
      <c r="AL699" s="35">
        <f t="shared" si="46"/>
        <v>206086.24880631999</v>
      </c>
      <c r="AM699" s="35"/>
      <c r="AN699" s="35"/>
      <c r="AO699" s="24">
        <v>95.991666666666674</v>
      </c>
      <c r="AP699" s="24"/>
      <c r="AQ699" s="24">
        <v>1</v>
      </c>
      <c r="AR699" s="27">
        <v>2</v>
      </c>
      <c r="AS699" s="24">
        <v>14000</v>
      </c>
      <c r="AT699" s="25">
        <v>17</v>
      </c>
      <c r="AU699" s="44" t="s">
        <v>3684</v>
      </c>
      <c r="AV699" s="44" t="s">
        <v>1613</v>
      </c>
      <c r="AW699" s="44">
        <v>2007</v>
      </c>
      <c r="AX699" s="44" t="s">
        <v>1615</v>
      </c>
      <c r="AY699" s="79" t="s">
        <v>1612</v>
      </c>
      <c r="AZ699" s="78">
        <v>0.04</v>
      </c>
      <c r="BA699" s="44"/>
      <c r="BB699" s="44" t="s">
        <v>3683</v>
      </c>
      <c r="BC699" s="44"/>
      <c r="BD699" s="44" t="s">
        <v>1614</v>
      </c>
      <c r="BE699" s="44" t="s">
        <v>3685</v>
      </c>
      <c r="BF699" s="44">
        <v>2</v>
      </c>
      <c r="BG699" s="62">
        <v>3</v>
      </c>
      <c r="BH699" s="25" t="s">
        <v>4149</v>
      </c>
      <c r="BI699" s="75">
        <v>2</v>
      </c>
      <c r="BJ699" s="75" t="s">
        <v>4153</v>
      </c>
      <c r="BK699" s="75" t="s">
        <v>4151</v>
      </c>
      <c r="BL699" s="221"/>
    </row>
    <row r="700" spans="1:64" ht="15" customHeight="1" x14ac:dyDescent="0.25">
      <c r="A700" s="25">
        <v>545</v>
      </c>
      <c r="B700" s="26"/>
      <c r="C700" s="191" t="s">
        <v>387</v>
      </c>
      <c r="D700" s="201">
        <v>0</v>
      </c>
      <c r="E700" s="87" t="s">
        <v>3682</v>
      </c>
      <c r="F700" s="87" t="s">
        <v>5</v>
      </c>
      <c r="G700" s="94" t="s">
        <v>427</v>
      </c>
      <c r="H700" s="104">
        <v>1</v>
      </c>
      <c r="I700" s="44">
        <v>1</v>
      </c>
      <c r="J700" s="44" t="s">
        <v>1656</v>
      </c>
      <c r="K700" s="44">
        <v>3</v>
      </c>
      <c r="L700" s="44">
        <v>1</v>
      </c>
      <c r="M700" s="44">
        <v>24</v>
      </c>
      <c r="N700" s="44">
        <v>24</v>
      </c>
      <c r="O700" s="44" t="s">
        <v>536</v>
      </c>
      <c r="P700" s="44" t="s">
        <v>316</v>
      </c>
      <c r="Q700" s="44" t="s">
        <v>1811</v>
      </c>
      <c r="R700" s="44" t="s">
        <v>1618</v>
      </c>
      <c r="S700" s="44" t="s">
        <v>3862</v>
      </c>
      <c r="T700" s="44" t="s">
        <v>1917</v>
      </c>
      <c r="U700" s="44" t="s">
        <v>2</v>
      </c>
      <c r="V700" s="44">
        <v>1</v>
      </c>
      <c r="W700" s="44" t="s">
        <v>1617</v>
      </c>
      <c r="X700" s="25">
        <v>2</v>
      </c>
      <c r="Y700" s="98"/>
      <c r="Z700" s="85"/>
      <c r="AA700" s="85">
        <v>8037430000</v>
      </c>
      <c r="AB700" s="85"/>
      <c r="AC700" s="85"/>
      <c r="AD700" s="44" t="s">
        <v>3286</v>
      </c>
      <c r="AE700" s="22"/>
      <c r="AF700" s="22"/>
      <c r="AG700" s="22">
        <f t="shared" ref="AG700:AG731" si="47">(AA700*(106.875/AO700))/$AQ700</f>
        <v>8948696913.7945995</v>
      </c>
      <c r="AH700" s="22"/>
      <c r="AI700" s="22"/>
      <c r="AJ700" s="35"/>
      <c r="AK700" s="35"/>
      <c r="AL700" s="35">
        <f t="shared" ref="AL700:AL731" si="48">AG700/$AS700</f>
        <v>89738.236199304039</v>
      </c>
      <c r="AM700" s="35"/>
      <c r="AN700" s="35"/>
      <c r="AO700" s="24">
        <v>95.991666666666674</v>
      </c>
      <c r="AP700" s="24"/>
      <c r="AQ700" s="24">
        <v>1</v>
      </c>
      <c r="AR700" s="27">
        <v>2</v>
      </c>
      <c r="AS700" s="24">
        <v>99720</v>
      </c>
      <c r="AT700" s="25">
        <v>17</v>
      </c>
      <c r="AU700" s="44" t="s">
        <v>3684</v>
      </c>
      <c r="AV700" s="44" t="s">
        <v>1613</v>
      </c>
      <c r="AW700" s="44">
        <v>2007</v>
      </c>
      <c r="AX700" s="44" t="s">
        <v>1615</v>
      </c>
      <c r="AY700" s="79" t="s">
        <v>1612</v>
      </c>
      <c r="AZ700" s="78">
        <v>0.04</v>
      </c>
      <c r="BA700" s="44"/>
      <c r="BB700" s="44" t="s">
        <v>3683</v>
      </c>
      <c r="BC700" s="44"/>
      <c r="BD700" s="44" t="s">
        <v>1614</v>
      </c>
      <c r="BE700" s="44" t="s">
        <v>3685</v>
      </c>
      <c r="BF700" s="44">
        <v>2</v>
      </c>
      <c r="BG700" s="62">
        <v>3</v>
      </c>
      <c r="BH700" s="25" t="s">
        <v>4149</v>
      </c>
      <c r="BI700" s="75">
        <v>2</v>
      </c>
      <c r="BJ700" s="75" t="s">
        <v>4153</v>
      </c>
      <c r="BK700" s="75" t="s">
        <v>4151</v>
      </c>
      <c r="BL700" s="221"/>
    </row>
    <row r="701" spans="1:64" ht="15" customHeight="1" x14ac:dyDescent="0.25">
      <c r="A701" s="25">
        <v>546</v>
      </c>
      <c r="B701" s="26"/>
      <c r="C701" s="190" t="s">
        <v>387</v>
      </c>
      <c r="D701" s="201">
        <v>0</v>
      </c>
      <c r="E701" s="87" t="s">
        <v>3682</v>
      </c>
      <c r="F701" s="57" t="s">
        <v>5</v>
      </c>
      <c r="G701" s="25" t="s">
        <v>427</v>
      </c>
      <c r="H701" s="104">
        <v>1</v>
      </c>
      <c r="I701" s="25">
        <v>1</v>
      </c>
      <c r="J701" s="44" t="s">
        <v>1656</v>
      </c>
      <c r="K701" s="25">
        <v>3</v>
      </c>
      <c r="L701" s="25">
        <v>1</v>
      </c>
      <c r="M701" s="25">
        <v>24</v>
      </c>
      <c r="N701" s="25">
        <v>24</v>
      </c>
      <c r="O701" s="25" t="s">
        <v>536</v>
      </c>
      <c r="P701" s="25" t="s">
        <v>316</v>
      </c>
      <c r="Q701" s="25" t="s">
        <v>1640</v>
      </c>
      <c r="R701" s="25" t="s">
        <v>1641</v>
      </c>
      <c r="S701" s="25">
        <v>5</v>
      </c>
      <c r="T701" s="25" t="s">
        <v>1932</v>
      </c>
      <c r="U701" s="25" t="s">
        <v>2</v>
      </c>
      <c r="V701" s="44">
        <v>6</v>
      </c>
      <c r="W701" s="25" t="s">
        <v>1617</v>
      </c>
      <c r="X701" s="25">
        <v>2</v>
      </c>
      <c r="Y701" s="25"/>
      <c r="Z701" s="83"/>
      <c r="AA701" s="83">
        <v>135430280000</v>
      </c>
      <c r="AB701" s="83"/>
      <c r="AC701" s="83"/>
      <c r="AD701" s="25" t="s">
        <v>3287</v>
      </c>
      <c r="AE701" s="22"/>
      <c r="AF701" s="22"/>
      <c r="AG701" s="22">
        <f t="shared" si="47"/>
        <v>150785080388.92264</v>
      </c>
      <c r="AH701" s="22"/>
      <c r="AI701" s="22"/>
      <c r="AJ701" s="35"/>
      <c r="AK701" s="35"/>
      <c r="AL701" s="35">
        <f t="shared" si="48"/>
        <v>205306.75208652418</v>
      </c>
      <c r="AM701" s="35"/>
      <c r="AN701" s="35"/>
      <c r="AO701" s="24">
        <v>95.991666666666674</v>
      </c>
      <c r="AP701" s="24"/>
      <c r="AQ701" s="24">
        <v>1</v>
      </c>
      <c r="AR701" s="27">
        <v>2</v>
      </c>
      <c r="AS701" s="24">
        <v>734438</v>
      </c>
      <c r="AT701" s="25">
        <v>17</v>
      </c>
      <c r="AU701" s="44" t="s">
        <v>3684</v>
      </c>
      <c r="AV701" s="25" t="s">
        <v>1613</v>
      </c>
      <c r="AW701" s="25">
        <v>2007</v>
      </c>
      <c r="AX701" s="25" t="s">
        <v>1615</v>
      </c>
      <c r="AY701" s="25" t="s">
        <v>1612</v>
      </c>
      <c r="AZ701" s="78">
        <v>0.04</v>
      </c>
      <c r="BA701" s="25"/>
      <c r="BB701" s="44" t="s">
        <v>3683</v>
      </c>
      <c r="BC701" s="25"/>
      <c r="BD701" s="25" t="s">
        <v>1614</v>
      </c>
      <c r="BE701" s="44" t="s">
        <v>3685</v>
      </c>
      <c r="BF701" s="44">
        <v>2</v>
      </c>
      <c r="BG701" s="25" t="s">
        <v>2000</v>
      </c>
      <c r="BH701" s="25" t="s">
        <v>4149</v>
      </c>
      <c r="BI701" s="75">
        <v>2</v>
      </c>
      <c r="BJ701" s="75" t="s">
        <v>4153</v>
      </c>
      <c r="BK701" s="75" t="s">
        <v>4151</v>
      </c>
      <c r="BL701" s="221"/>
    </row>
    <row r="702" spans="1:64" ht="15" customHeight="1" x14ac:dyDescent="0.25">
      <c r="A702" s="25">
        <v>547</v>
      </c>
      <c r="B702" s="26"/>
      <c r="C702" s="190" t="s">
        <v>387</v>
      </c>
      <c r="D702" s="201">
        <v>0</v>
      </c>
      <c r="E702" s="87" t="s">
        <v>3682</v>
      </c>
      <c r="F702" s="57" t="s">
        <v>5</v>
      </c>
      <c r="G702" s="25" t="s">
        <v>427</v>
      </c>
      <c r="H702" s="104">
        <v>1</v>
      </c>
      <c r="I702" s="25">
        <v>1</v>
      </c>
      <c r="J702" s="44" t="s">
        <v>1656</v>
      </c>
      <c r="K702" s="25">
        <v>3</v>
      </c>
      <c r="L702" s="25">
        <v>1</v>
      </c>
      <c r="M702" s="25">
        <v>24</v>
      </c>
      <c r="N702" s="25">
        <v>24</v>
      </c>
      <c r="O702" s="25" t="s">
        <v>536</v>
      </c>
      <c r="P702" s="25" t="s">
        <v>316</v>
      </c>
      <c r="Q702" s="25" t="s">
        <v>1654</v>
      </c>
      <c r="R702" s="25" t="s">
        <v>1655</v>
      </c>
      <c r="S702" s="25">
        <v>8</v>
      </c>
      <c r="T702" s="25" t="s">
        <v>1933</v>
      </c>
      <c r="U702" s="25" t="s">
        <v>2</v>
      </c>
      <c r="V702" s="44">
        <v>7</v>
      </c>
      <c r="W702" s="25" t="s">
        <v>1617</v>
      </c>
      <c r="X702" s="25">
        <v>2</v>
      </c>
      <c r="Y702" s="77"/>
      <c r="Z702" s="83"/>
      <c r="AA702" s="83">
        <v>120698080000</v>
      </c>
      <c r="AB702" s="83"/>
      <c r="AC702" s="83"/>
      <c r="AD702" s="25" t="s">
        <v>3288</v>
      </c>
      <c r="AE702" s="22"/>
      <c r="AF702" s="22"/>
      <c r="AG702" s="22">
        <f t="shared" si="47"/>
        <v>134382574529.03897</v>
      </c>
      <c r="AH702" s="22"/>
      <c r="AI702" s="22"/>
      <c r="AJ702" s="35"/>
      <c r="AK702" s="35"/>
      <c r="AL702" s="35">
        <f t="shared" si="48"/>
        <v>544775.81647527707</v>
      </c>
      <c r="AM702" s="35"/>
      <c r="AN702" s="35"/>
      <c r="AO702" s="24">
        <v>95.991666666666674</v>
      </c>
      <c r="AP702" s="24"/>
      <c r="AQ702" s="24">
        <v>1</v>
      </c>
      <c r="AR702" s="27">
        <v>2</v>
      </c>
      <c r="AS702" s="24">
        <v>246675</v>
      </c>
      <c r="AT702" s="25">
        <v>17</v>
      </c>
      <c r="AU702" s="44" t="s">
        <v>3684</v>
      </c>
      <c r="AV702" s="25" t="s">
        <v>1613</v>
      </c>
      <c r="AW702" s="25">
        <v>2007</v>
      </c>
      <c r="AX702" s="25" t="s">
        <v>1615</v>
      </c>
      <c r="AY702" s="25" t="s">
        <v>1612</v>
      </c>
      <c r="AZ702" s="78">
        <v>0.04</v>
      </c>
      <c r="BA702" s="25"/>
      <c r="BB702" s="44" t="s">
        <v>3683</v>
      </c>
      <c r="BC702" s="25"/>
      <c r="BD702" s="25" t="s">
        <v>1614</v>
      </c>
      <c r="BE702" s="44" t="s">
        <v>3685</v>
      </c>
      <c r="BF702" s="44">
        <v>2</v>
      </c>
      <c r="BG702" s="25" t="s">
        <v>2000</v>
      </c>
      <c r="BH702" s="25" t="s">
        <v>4149</v>
      </c>
      <c r="BI702" s="75">
        <v>2</v>
      </c>
      <c r="BJ702" s="75" t="s">
        <v>4153</v>
      </c>
      <c r="BK702" s="75" t="s">
        <v>4151</v>
      </c>
      <c r="BL702" s="221"/>
    </row>
    <row r="703" spans="1:64" ht="15" customHeight="1" x14ac:dyDescent="0.25">
      <c r="A703" s="25">
        <v>548</v>
      </c>
      <c r="B703" s="26"/>
      <c r="C703" s="190" t="s">
        <v>387</v>
      </c>
      <c r="D703" s="201">
        <v>0</v>
      </c>
      <c r="E703" s="87" t="s">
        <v>3682</v>
      </c>
      <c r="F703" s="57" t="s">
        <v>5</v>
      </c>
      <c r="G703" s="25" t="s">
        <v>427</v>
      </c>
      <c r="H703" s="104">
        <v>1</v>
      </c>
      <c r="I703" s="25">
        <v>1</v>
      </c>
      <c r="J703" s="44" t="s">
        <v>1656</v>
      </c>
      <c r="K703" s="25">
        <v>3</v>
      </c>
      <c r="L703" s="25">
        <v>1</v>
      </c>
      <c r="M703" s="25">
        <v>24</v>
      </c>
      <c r="N703" s="25">
        <v>24</v>
      </c>
      <c r="O703" s="25" t="s">
        <v>536</v>
      </c>
      <c r="P703" s="25" t="s">
        <v>316</v>
      </c>
      <c r="Q703" s="25" t="s">
        <v>1646</v>
      </c>
      <c r="R703" s="25" t="s">
        <v>1647</v>
      </c>
      <c r="S703" s="25">
        <v>5</v>
      </c>
      <c r="T703" s="25" t="s">
        <v>1924</v>
      </c>
      <c r="U703" s="25" t="s">
        <v>2</v>
      </c>
      <c r="V703" s="44">
        <v>6</v>
      </c>
      <c r="W703" s="25" t="s">
        <v>1617</v>
      </c>
      <c r="X703" s="25">
        <v>2</v>
      </c>
      <c r="Y703" s="77"/>
      <c r="Z703" s="83"/>
      <c r="AA703" s="83">
        <v>786260000</v>
      </c>
      <c r="AB703" s="83"/>
      <c r="AC703" s="83"/>
      <c r="AD703" s="25" t="s">
        <v>3289</v>
      </c>
      <c r="AE703" s="22"/>
      <c r="AF703" s="22"/>
      <c r="AG703" s="22">
        <f t="shared" si="47"/>
        <v>875404505.59944439</v>
      </c>
      <c r="AH703" s="22"/>
      <c r="AI703" s="22"/>
      <c r="AJ703" s="35"/>
      <c r="AK703" s="35"/>
      <c r="AL703" s="35">
        <f t="shared" si="48"/>
        <v>253740.43640563605</v>
      </c>
      <c r="AM703" s="35"/>
      <c r="AN703" s="35"/>
      <c r="AO703" s="24">
        <v>95.991666666666674</v>
      </c>
      <c r="AP703" s="24"/>
      <c r="AQ703" s="24">
        <v>1</v>
      </c>
      <c r="AR703" s="27">
        <v>2</v>
      </c>
      <c r="AS703" s="24">
        <v>3450</v>
      </c>
      <c r="AT703" s="25">
        <v>17</v>
      </c>
      <c r="AU703" s="44" t="s">
        <v>3684</v>
      </c>
      <c r="AV703" s="25" t="s">
        <v>1613</v>
      </c>
      <c r="AW703" s="25">
        <v>2007</v>
      </c>
      <c r="AX703" s="25" t="s">
        <v>1615</v>
      </c>
      <c r="AY703" s="25" t="s">
        <v>1612</v>
      </c>
      <c r="AZ703" s="78">
        <v>0.04</v>
      </c>
      <c r="BA703" s="25"/>
      <c r="BB703" s="44" t="s">
        <v>3683</v>
      </c>
      <c r="BC703" s="25"/>
      <c r="BD703" s="25" t="s">
        <v>1614</v>
      </c>
      <c r="BE703" s="44" t="s">
        <v>3685</v>
      </c>
      <c r="BF703" s="44">
        <v>2</v>
      </c>
      <c r="BG703" s="25" t="s">
        <v>2000</v>
      </c>
      <c r="BH703" s="25" t="s">
        <v>4149</v>
      </c>
      <c r="BI703" s="75">
        <v>2</v>
      </c>
      <c r="BJ703" s="75" t="s">
        <v>4153</v>
      </c>
      <c r="BK703" s="75" t="s">
        <v>4151</v>
      </c>
      <c r="BL703" s="221"/>
    </row>
    <row r="704" spans="1:64" ht="15" customHeight="1" x14ac:dyDescent="0.25">
      <c r="A704" s="25">
        <v>549</v>
      </c>
      <c r="B704" s="26"/>
      <c r="C704" s="190" t="s">
        <v>387</v>
      </c>
      <c r="D704" s="201">
        <v>0</v>
      </c>
      <c r="E704" s="87" t="s">
        <v>3682</v>
      </c>
      <c r="F704" s="57" t="s">
        <v>5</v>
      </c>
      <c r="G704" s="25" t="s">
        <v>427</v>
      </c>
      <c r="H704" s="104">
        <v>1</v>
      </c>
      <c r="I704" s="25">
        <v>1</v>
      </c>
      <c r="J704" s="44" t="s">
        <v>1656</v>
      </c>
      <c r="K704" s="25">
        <v>3</v>
      </c>
      <c r="L704" s="25">
        <v>1</v>
      </c>
      <c r="M704" s="25">
        <v>24</v>
      </c>
      <c r="N704" s="25">
        <v>24</v>
      </c>
      <c r="O704" s="25" t="s">
        <v>536</v>
      </c>
      <c r="P704" s="25" t="s">
        <v>316</v>
      </c>
      <c r="Q704" s="25" t="s">
        <v>1628</v>
      </c>
      <c r="R704" s="25" t="s">
        <v>1629</v>
      </c>
      <c r="S704" s="25" t="s">
        <v>3862</v>
      </c>
      <c r="T704" s="25" t="s">
        <v>1929</v>
      </c>
      <c r="U704" s="25" t="s">
        <v>2</v>
      </c>
      <c r="V704" s="44">
        <v>1</v>
      </c>
      <c r="W704" s="25" t="s">
        <v>1617</v>
      </c>
      <c r="X704" s="25">
        <v>2</v>
      </c>
      <c r="Y704" s="25"/>
      <c r="Z704" s="83"/>
      <c r="AA704" s="83">
        <v>11897220000</v>
      </c>
      <c r="AB704" s="83"/>
      <c r="AC704" s="83"/>
      <c r="AD704" s="25" t="s">
        <v>3290</v>
      </c>
      <c r="AE704" s="22"/>
      <c r="AF704" s="22"/>
      <c r="AG704" s="22">
        <f t="shared" si="47"/>
        <v>13246101788.349684</v>
      </c>
      <c r="AH704" s="22"/>
      <c r="AI704" s="22"/>
      <c r="AJ704" s="35"/>
      <c r="AK704" s="35"/>
      <c r="AL704" s="35">
        <f t="shared" si="48"/>
        <v>29615.846096152796</v>
      </c>
      <c r="AM704" s="35"/>
      <c r="AN704" s="35"/>
      <c r="AO704" s="24">
        <v>95.991666666666674</v>
      </c>
      <c r="AP704" s="24"/>
      <c r="AQ704" s="24">
        <v>1</v>
      </c>
      <c r="AR704" s="27">
        <v>2</v>
      </c>
      <c r="AS704" s="24">
        <v>447264</v>
      </c>
      <c r="AT704" s="25">
        <v>17</v>
      </c>
      <c r="AU704" s="44" t="s">
        <v>3684</v>
      </c>
      <c r="AV704" s="25" t="s">
        <v>1613</v>
      </c>
      <c r="AW704" s="25">
        <v>2007</v>
      </c>
      <c r="AX704" s="25" t="s">
        <v>1615</v>
      </c>
      <c r="AY704" s="25" t="s">
        <v>1612</v>
      </c>
      <c r="AZ704" s="78">
        <v>0.04</v>
      </c>
      <c r="BA704" s="25"/>
      <c r="BB704" s="44" t="s">
        <v>3683</v>
      </c>
      <c r="BC704" s="25"/>
      <c r="BD704" s="25" t="s">
        <v>1614</v>
      </c>
      <c r="BE704" s="44" t="s">
        <v>3685</v>
      </c>
      <c r="BF704" s="44">
        <v>2</v>
      </c>
      <c r="BG704" s="62">
        <v>3</v>
      </c>
      <c r="BH704" s="25" t="s">
        <v>4149</v>
      </c>
      <c r="BI704" s="75">
        <v>2</v>
      </c>
      <c r="BJ704" s="75" t="s">
        <v>4153</v>
      </c>
      <c r="BK704" s="75" t="s">
        <v>4151</v>
      </c>
      <c r="BL704" s="221"/>
    </row>
    <row r="705" spans="1:64" ht="15" customHeight="1" x14ac:dyDescent="0.25">
      <c r="A705" s="25">
        <v>550</v>
      </c>
      <c r="B705" s="26"/>
      <c r="C705" s="190" t="s">
        <v>387</v>
      </c>
      <c r="D705" s="201">
        <v>0</v>
      </c>
      <c r="E705" s="87" t="s">
        <v>3682</v>
      </c>
      <c r="F705" s="57" t="s">
        <v>5</v>
      </c>
      <c r="G705" s="25" t="s">
        <v>427</v>
      </c>
      <c r="H705" s="104">
        <v>1</v>
      </c>
      <c r="I705" s="25">
        <v>1</v>
      </c>
      <c r="J705" s="44" t="s">
        <v>1656</v>
      </c>
      <c r="K705" s="25">
        <v>3</v>
      </c>
      <c r="L705" s="25">
        <v>1</v>
      </c>
      <c r="M705" s="25">
        <v>24</v>
      </c>
      <c r="N705" s="25">
        <v>24</v>
      </c>
      <c r="O705" s="25" t="s">
        <v>536</v>
      </c>
      <c r="P705" s="25" t="s">
        <v>316</v>
      </c>
      <c r="Q705" s="25" t="s">
        <v>1642</v>
      </c>
      <c r="R705" s="25" t="s">
        <v>1643</v>
      </c>
      <c r="S705" s="25">
        <v>5</v>
      </c>
      <c r="T705" s="25" t="s">
        <v>1923</v>
      </c>
      <c r="U705" s="25" t="s">
        <v>2</v>
      </c>
      <c r="V705" s="44">
        <v>6</v>
      </c>
      <c r="W705" s="25" t="s">
        <v>1617</v>
      </c>
      <c r="X705" s="25">
        <v>2</v>
      </c>
      <c r="Y705" s="77"/>
      <c r="Z705" s="83"/>
      <c r="AA705" s="83">
        <v>6594480000</v>
      </c>
      <c r="AB705" s="83"/>
      <c r="AC705" s="83"/>
      <c r="AD705" s="25" t="s">
        <v>3291</v>
      </c>
      <c r="AE705" s="22"/>
      <c r="AF705" s="22"/>
      <c r="AG705" s="22">
        <f t="shared" si="47"/>
        <v>7342148276.7601357</v>
      </c>
      <c r="AH705" s="22"/>
      <c r="AI705" s="22"/>
      <c r="AJ705" s="35"/>
      <c r="AK705" s="35"/>
      <c r="AL705" s="35">
        <f t="shared" si="48"/>
        <v>229801.19802066151</v>
      </c>
      <c r="AM705" s="35"/>
      <c r="AN705" s="35"/>
      <c r="AO705" s="24">
        <v>95.991666666666674</v>
      </c>
      <c r="AP705" s="24"/>
      <c r="AQ705" s="24">
        <v>1</v>
      </c>
      <c r="AR705" s="27">
        <v>2</v>
      </c>
      <c r="AS705" s="24">
        <v>31950</v>
      </c>
      <c r="AT705" s="25">
        <v>17</v>
      </c>
      <c r="AU705" s="44" t="s">
        <v>3684</v>
      </c>
      <c r="AV705" s="25" t="s">
        <v>1613</v>
      </c>
      <c r="AW705" s="25">
        <v>2007</v>
      </c>
      <c r="AX705" s="25" t="s">
        <v>1615</v>
      </c>
      <c r="AY705" s="25" t="s">
        <v>1612</v>
      </c>
      <c r="AZ705" s="78">
        <v>0.04</v>
      </c>
      <c r="BA705" s="25"/>
      <c r="BB705" s="44" t="s">
        <v>3683</v>
      </c>
      <c r="BC705" s="25"/>
      <c r="BD705" s="25" t="s">
        <v>1614</v>
      </c>
      <c r="BE705" s="44" t="s">
        <v>3685</v>
      </c>
      <c r="BF705" s="44">
        <v>2</v>
      </c>
      <c r="BG705" s="25" t="s">
        <v>2000</v>
      </c>
      <c r="BH705" s="25" t="s">
        <v>4149</v>
      </c>
      <c r="BI705" s="75">
        <v>2</v>
      </c>
      <c r="BJ705" s="75" t="s">
        <v>4153</v>
      </c>
      <c r="BK705" s="75" t="s">
        <v>4151</v>
      </c>
      <c r="BL705" s="221"/>
    </row>
    <row r="706" spans="1:64" ht="15" customHeight="1" x14ac:dyDescent="0.25">
      <c r="A706" s="25">
        <v>551</v>
      </c>
      <c r="B706" s="26"/>
      <c r="C706" s="190" t="s">
        <v>387</v>
      </c>
      <c r="D706" s="201">
        <v>0</v>
      </c>
      <c r="E706" s="87" t="s">
        <v>3682</v>
      </c>
      <c r="F706" s="57" t="s">
        <v>5</v>
      </c>
      <c r="G706" s="25" t="s">
        <v>427</v>
      </c>
      <c r="H706" s="104">
        <v>1</v>
      </c>
      <c r="I706" s="25">
        <v>1</v>
      </c>
      <c r="J706" s="44" t="s">
        <v>1656</v>
      </c>
      <c r="K706" s="25">
        <v>3</v>
      </c>
      <c r="L706" s="25">
        <v>1</v>
      </c>
      <c r="M706" s="25">
        <v>24</v>
      </c>
      <c r="N706" s="25">
        <v>24</v>
      </c>
      <c r="O706" s="25" t="s">
        <v>536</v>
      </c>
      <c r="P706" s="25" t="s">
        <v>316</v>
      </c>
      <c r="Q706" s="25" t="s">
        <v>1650</v>
      </c>
      <c r="R706" s="25" t="s">
        <v>1651</v>
      </c>
      <c r="S706" s="25">
        <v>3</v>
      </c>
      <c r="T706" s="25" t="s">
        <v>1927</v>
      </c>
      <c r="U706" s="25" t="s">
        <v>2</v>
      </c>
      <c r="V706" s="44">
        <v>4</v>
      </c>
      <c r="W706" s="25" t="s">
        <v>1617</v>
      </c>
      <c r="X706" s="25">
        <v>2</v>
      </c>
      <c r="Y706" s="77"/>
      <c r="Z706" s="83"/>
      <c r="AA706" s="83">
        <v>131914410000</v>
      </c>
      <c r="AB706" s="83"/>
      <c r="AC706" s="83"/>
      <c r="AD706" s="25" t="s">
        <v>3292</v>
      </c>
      <c r="AE706" s="22"/>
      <c r="AF706" s="22"/>
      <c r="AG706" s="22">
        <f t="shared" si="47"/>
        <v>146870588440.83688</v>
      </c>
      <c r="AH706" s="22"/>
      <c r="AI706" s="22"/>
      <c r="AJ706" s="35"/>
      <c r="AK706" s="35"/>
      <c r="AL706" s="35">
        <f t="shared" si="48"/>
        <v>2176215.2119728681</v>
      </c>
      <c r="AM706" s="35"/>
      <c r="AN706" s="35"/>
      <c r="AO706" s="24">
        <v>95.991666666666674</v>
      </c>
      <c r="AP706" s="24"/>
      <c r="AQ706" s="24">
        <v>1</v>
      </c>
      <c r="AR706" s="27">
        <v>2</v>
      </c>
      <c r="AS706" s="24">
        <v>67489</v>
      </c>
      <c r="AT706" s="25">
        <v>17</v>
      </c>
      <c r="AU706" s="44" t="s">
        <v>3684</v>
      </c>
      <c r="AV706" s="25" t="s">
        <v>1613</v>
      </c>
      <c r="AW706" s="25">
        <v>2007</v>
      </c>
      <c r="AX706" s="25" t="s">
        <v>1615</v>
      </c>
      <c r="AY706" s="25" t="s">
        <v>1612</v>
      </c>
      <c r="AZ706" s="78">
        <v>0.04</v>
      </c>
      <c r="BA706" s="25"/>
      <c r="BB706" s="44" t="s">
        <v>3683</v>
      </c>
      <c r="BC706" s="25"/>
      <c r="BD706" s="25" t="s">
        <v>1614</v>
      </c>
      <c r="BE706" s="44" t="s">
        <v>3685</v>
      </c>
      <c r="BF706" s="44">
        <v>2</v>
      </c>
      <c r="BG706" s="62">
        <v>3</v>
      </c>
      <c r="BH706" s="25" t="s">
        <v>4149</v>
      </c>
      <c r="BI706" s="75">
        <v>2</v>
      </c>
      <c r="BJ706" s="75" t="s">
        <v>4153</v>
      </c>
      <c r="BK706" s="75" t="s">
        <v>4151</v>
      </c>
      <c r="BL706" s="221"/>
    </row>
    <row r="707" spans="1:64" ht="15" customHeight="1" x14ac:dyDescent="0.25">
      <c r="A707" s="25">
        <v>552</v>
      </c>
      <c r="B707" s="26"/>
      <c r="C707" s="191" t="s">
        <v>387</v>
      </c>
      <c r="D707" s="201">
        <v>0</v>
      </c>
      <c r="E707" s="87" t="s">
        <v>3682</v>
      </c>
      <c r="F707" s="87" t="s">
        <v>5</v>
      </c>
      <c r="G707" s="94" t="s">
        <v>427</v>
      </c>
      <c r="H707" s="104">
        <v>1</v>
      </c>
      <c r="I707" s="44">
        <v>1</v>
      </c>
      <c r="J707" s="44" t="s">
        <v>1656</v>
      </c>
      <c r="K707" s="44">
        <v>3</v>
      </c>
      <c r="L707" s="44">
        <v>1</v>
      </c>
      <c r="M707" s="44">
        <v>24</v>
      </c>
      <c r="N707" s="44">
        <v>24</v>
      </c>
      <c r="O707" s="44" t="s">
        <v>536</v>
      </c>
      <c r="P707" s="44" t="s">
        <v>316</v>
      </c>
      <c r="Q707" s="44" t="s">
        <v>1621</v>
      </c>
      <c r="R707" s="44" t="s">
        <v>1622</v>
      </c>
      <c r="S707" s="44" t="s">
        <v>3862</v>
      </c>
      <c r="T707" s="44" t="s">
        <v>1623</v>
      </c>
      <c r="U707" s="44" t="s">
        <v>2</v>
      </c>
      <c r="V707" s="44">
        <v>4</v>
      </c>
      <c r="W707" s="44" t="s">
        <v>1617</v>
      </c>
      <c r="X707" s="25">
        <v>2</v>
      </c>
      <c r="Y707" s="98"/>
      <c r="Z707" s="85"/>
      <c r="AA707" s="85">
        <v>2314780000</v>
      </c>
      <c r="AB707" s="85"/>
      <c r="AC707" s="85"/>
      <c r="AD707" s="44" t="s">
        <v>3293</v>
      </c>
      <c r="AE707" s="22"/>
      <c r="AF707" s="22"/>
      <c r="AG707" s="22">
        <f t="shared" si="47"/>
        <v>2577224889.3133082</v>
      </c>
      <c r="AH707" s="22"/>
      <c r="AI707" s="22"/>
      <c r="AJ707" s="35"/>
      <c r="AK707" s="35"/>
      <c r="AL707" s="35">
        <f t="shared" si="48"/>
        <v>68361.402899557244</v>
      </c>
      <c r="AM707" s="35"/>
      <c r="AN707" s="35"/>
      <c r="AO707" s="24">
        <v>95.991666666666674</v>
      </c>
      <c r="AP707" s="24"/>
      <c r="AQ707" s="24">
        <v>1</v>
      </c>
      <c r="AR707" s="27">
        <v>2</v>
      </c>
      <c r="AS707" s="24">
        <v>37700</v>
      </c>
      <c r="AT707" s="25">
        <v>17</v>
      </c>
      <c r="AU707" s="44" t="s">
        <v>3684</v>
      </c>
      <c r="AV707" s="44" t="s">
        <v>1613</v>
      </c>
      <c r="AW707" s="44">
        <v>2007</v>
      </c>
      <c r="AX707" s="44" t="s">
        <v>1615</v>
      </c>
      <c r="AY707" s="79" t="s">
        <v>1612</v>
      </c>
      <c r="AZ707" s="78">
        <v>0.04</v>
      </c>
      <c r="BA707" s="44"/>
      <c r="BB707" s="44" t="s">
        <v>3683</v>
      </c>
      <c r="BC707" s="44"/>
      <c r="BD707" s="44" t="s">
        <v>1614</v>
      </c>
      <c r="BE707" s="44" t="s">
        <v>3685</v>
      </c>
      <c r="BF707" s="44">
        <v>2</v>
      </c>
      <c r="BG707" s="62">
        <v>3</v>
      </c>
      <c r="BH707" s="25" t="s">
        <v>4149</v>
      </c>
      <c r="BI707" s="75">
        <v>2</v>
      </c>
      <c r="BJ707" s="75" t="s">
        <v>4153</v>
      </c>
      <c r="BK707" s="75" t="s">
        <v>4151</v>
      </c>
      <c r="BL707" s="221"/>
    </row>
    <row r="708" spans="1:64" ht="15" customHeight="1" x14ac:dyDescent="0.25">
      <c r="A708" s="25">
        <v>553</v>
      </c>
      <c r="B708" s="26"/>
      <c r="C708" s="190" t="s">
        <v>387</v>
      </c>
      <c r="D708" s="201">
        <v>0</v>
      </c>
      <c r="E708" s="87" t="s">
        <v>3682</v>
      </c>
      <c r="F708" s="57" t="s">
        <v>5</v>
      </c>
      <c r="G708" s="25" t="s">
        <v>427</v>
      </c>
      <c r="H708" s="104">
        <v>1</v>
      </c>
      <c r="I708" s="25">
        <v>1</v>
      </c>
      <c r="J708" s="44" t="s">
        <v>1656</v>
      </c>
      <c r="K708" s="25">
        <v>3</v>
      </c>
      <c r="L708" s="25">
        <v>1</v>
      </c>
      <c r="M708" s="25">
        <v>24</v>
      </c>
      <c r="N708" s="25">
        <v>24</v>
      </c>
      <c r="O708" s="25" t="s">
        <v>536</v>
      </c>
      <c r="P708" s="25" t="s">
        <v>316</v>
      </c>
      <c r="Q708" s="25" t="s">
        <v>1648</v>
      </c>
      <c r="R708" s="25" t="s">
        <v>1649</v>
      </c>
      <c r="S708" s="25">
        <v>5</v>
      </c>
      <c r="T708" s="25" t="s">
        <v>1925</v>
      </c>
      <c r="U708" s="25" t="s">
        <v>2</v>
      </c>
      <c r="V708" s="44">
        <v>6</v>
      </c>
      <c r="W708" s="25" t="s">
        <v>1617</v>
      </c>
      <c r="X708" s="25">
        <v>2</v>
      </c>
      <c r="Y708" s="77"/>
      <c r="Z708" s="83"/>
      <c r="AA708" s="83">
        <v>22210000</v>
      </c>
      <c r="AB708" s="83"/>
      <c r="AC708" s="83"/>
      <c r="AD708" s="25" t="s">
        <v>3294</v>
      </c>
      <c r="AE708" s="22"/>
      <c r="AF708" s="22"/>
      <c r="AG708" s="22">
        <f t="shared" si="47"/>
        <v>24728123.100963626</v>
      </c>
      <c r="AH708" s="22"/>
      <c r="AI708" s="22"/>
      <c r="AJ708" s="35"/>
      <c r="AK708" s="35"/>
      <c r="AL708" s="35">
        <f t="shared" si="48"/>
        <v>31380.866879395464</v>
      </c>
      <c r="AM708" s="35"/>
      <c r="AN708" s="35"/>
      <c r="AO708" s="24">
        <v>95.991666666666674</v>
      </c>
      <c r="AP708" s="24"/>
      <c r="AQ708" s="24">
        <v>1</v>
      </c>
      <c r="AR708" s="27">
        <v>2</v>
      </c>
      <c r="AS708" s="24">
        <v>788</v>
      </c>
      <c r="AT708" s="25">
        <v>17</v>
      </c>
      <c r="AU708" s="44" t="s">
        <v>3684</v>
      </c>
      <c r="AV708" s="25" t="s">
        <v>1613</v>
      </c>
      <c r="AW708" s="25">
        <v>2007</v>
      </c>
      <c r="AX708" s="25" t="s">
        <v>1615</v>
      </c>
      <c r="AY708" s="25" t="s">
        <v>1612</v>
      </c>
      <c r="AZ708" s="78">
        <v>0.04</v>
      </c>
      <c r="BA708" s="25"/>
      <c r="BB708" s="44" t="s">
        <v>3683</v>
      </c>
      <c r="BC708" s="25"/>
      <c r="BD708" s="25" t="s">
        <v>1614</v>
      </c>
      <c r="BE708" s="44" t="s">
        <v>3685</v>
      </c>
      <c r="BF708" s="44">
        <v>2</v>
      </c>
      <c r="BG708" s="25" t="s">
        <v>2000</v>
      </c>
      <c r="BH708" s="25" t="s">
        <v>4149</v>
      </c>
      <c r="BI708" s="75">
        <v>2</v>
      </c>
      <c r="BJ708" s="75" t="s">
        <v>4153</v>
      </c>
      <c r="BK708" s="75" t="s">
        <v>4151</v>
      </c>
      <c r="BL708" s="221"/>
    </row>
    <row r="709" spans="1:64" ht="15" customHeight="1" x14ac:dyDescent="0.25">
      <c r="A709" s="25">
        <v>554</v>
      </c>
      <c r="B709" s="26"/>
      <c r="C709" s="190" t="s">
        <v>387</v>
      </c>
      <c r="D709" s="201">
        <v>0</v>
      </c>
      <c r="E709" s="87" t="s">
        <v>3682</v>
      </c>
      <c r="F709" s="57" t="s">
        <v>5</v>
      </c>
      <c r="G709" s="25" t="s">
        <v>427</v>
      </c>
      <c r="H709" s="104">
        <v>1</v>
      </c>
      <c r="I709" s="25">
        <v>1</v>
      </c>
      <c r="J709" s="44" t="s">
        <v>1656</v>
      </c>
      <c r="K709" s="25">
        <v>3</v>
      </c>
      <c r="L709" s="25">
        <v>1</v>
      </c>
      <c r="M709" s="25">
        <v>24</v>
      </c>
      <c r="N709" s="25">
        <v>24</v>
      </c>
      <c r="O709" s="25" t="s">
        <v>536</v>
      </c>
      <c r="P709" s="25" t="s">
        <v>316</v>
      </c>
      <c r="Q709" s="25" t="s">
        <v>1634</v>
      </c>
      <c r="R709" s="25" t="s">
        <v>1635</v>
      </c>
      <c r="S709" s="25">
        <v>8</v>
      </c>
      <c r="T709" s="25" t="s">
        <v>1921</v>
      </c>
      <c r="U709" s="25" t="s">
        <v>2</v>
      </c>
      <c r="V709" s="44">
        <v>7</v>
      </c>
      <c r="W709" s="25" t="s">
        <v>1617</v>
      </c>
      <c r="X709" s="25">
        <v>2</v>
      </c>
      <c r="Y709" s="25"/>
      <c r="Z709" s="83"/>
      <c r="AA709" s="83">
        <v>34125000000</v>
      </c>
      <c r="AB709" s="83"/>
      <c r="AC709" s="83"/>
      <c r="AD709" s="25" t="s">
        <v>3295</v>
      </c>
      <c r="AE709" s="22"/>
      <c r="AF709" s="22"/>
      <c r="AG709" s="22">
        <f t="shared" si="47"/>
        <v>37994020748.32885</v>
      </c>
      <c r="AH709" s="22"/>
      <c r="AI709" s="22"/>
      <c r="AJ709" s="35"/>
      <c r="AK709" s="35"/>
      <c r="AL709" s="35">
        <f t="shared" si="48"/>
        <v>108554.34499522528</v>
      </c>
      <c r="AM709" s="35"/>
      <c r="AN709" s="35"/>
      <c r="AO709" s="24">
        <v>95.991666666666674</v>
      </c>
      <c r="AP709" s="24"/>
      <c r="AQ709" s="24">
        <v>1</v>
      </c>
      <c r="AR709" s="27">
        <v>2</v>
      </c>
      <c r="AS709" s="24">
        <v>350000</v>
      </c>
      <c r="AT709" s="25">
        <v>17</v>
      </c>
      <c r="AU709" s="44" t="s">
        <v>3684</v>
      </c>
      <c r="AV709" s="25" t="s">
        <v>1613</v>
      </c>
      <c r="AW709" s="25">
        <v>2007</v>
      </c>
      <c r="AX709" s="25" t="s">
        <v>1615</v>
      </c>
      <c r="AY709" s="25" t="s">
        <v>1612</v>
      </c>
      <c r="AZ709" s="78">
        <v>0.04</v>
      </c>
      <c r="BA709" s="25"/>
      <c r="BB709" s="44" t="s">
        <v>3683</v>
      </c>
      <c r="BC709" s="25"/>
      <c r="BD709" s="25" t="s">
        <v>1614</v>
      </c>
      <c r="BE709" s="44" t="s">
        <v>3685</v>
      </c>
      <c r="BF709" s="44">
        <v>2</v>
      </c>
      <c r="BG709" s="25" t="s">
        <v>2000</v>
      </c>
      <c r="BH709" s="25" t="s">
        <v>4149</v>
      </c>
      <c r="BI709" s="75">
        <v>2</v>
      </c>
      <c r="BJ709" s="75" t="s">
        <v>4153</v>
      </c>
      <c r="BK709" s="75" t="s">
        <v>4151</v>
      </c>
      <c r="BL709" s="221"/>
    </row>
    <row r="710" spans="1:64" ht="15" customHeight="1" x14ac:dyDescent="0.25">
      <c r="A710" s="25">
        <v>555</v>
      </c>
      <c r="B710" s="26"/>
      <c r="C710" s="190" t="s">
        <v>387</v>
      </c>
      <c r="D710" s="201">
        <v>0</v>
      </c>
      <c r="E710" s="87" t="s">
        <v>3682</v>
      </c>
      <c r="F710" s="57" t="s">
        <v>5</v>
      </c>
      <c r="G710" s="25" t="s">
        <v>427</v>
      </c>
      <c r="H710" s="104">
        <v>1</v>
      </c>
      <c r="I710" s="25">
        <v>1</v>
      </c>
      <c r="J710" s="44" t="s">
        <v>1656</v>
      </c>
      <c r="K710" s="25">
        <v>3</v>
      </c>
      <c r="L710" s="25">
        <v>1</v>
      </c>
      <c r="M710" s="25">
        <v>24</v>
      </c>
      <c r="N710" s="25">
        <v>24</v>
      </c>
      <c r="O710" s="25" t="s">
        <v>536</v>
      </c>
      <c r="P710" s="25" t="s">
        <v>316</v>
      </c>
      <c r="Q710" s="25" t="s">
        <v>1652</v>
      </c>
      <c r="R710" s="25" t="s">
        <v>1653</v>
      </c>
      <c r="S710" s="25">
        <v>3</v>
      </c>
      <c r="T710" s="25" t="s">
        <v>1928</v>
      </c>
      <c r="U710" s="25" t="s">
        <v>2</v>
      </c>
      <c r="V710" s="44">
        <v>4</v>
      </c>
      <c r="W710" s="25" t="s">
        <v>1617</v>
      </c>
      <c r="X710" s="25">
        <v>2</v>
      </c>
      <c r="Y710" s="77"/>
      <c r="Z710" s="83"/>
      <c r="AA710" s="83">
        <v>100022520000</v>
      </c>
      <c r="AB710" s="83"/>
      <c r="AC710" s="83"/>
      <c r="AD710" s="25" t="s">
        <v>3296</v>
      </c>
      <c r="AE710" s="22"/>
      <c r="AF710" s="22"/>
      <c r="AG710" s="22">
        <f t="shared" si="47"/>
        <v>111362863008.94174</v>
      </c>
      <c r="AH710" s="22"/>
      <c r="AI710" s="22"/>
      <c r="AJ710" s="35"/>
      <c r="AK710" s="35"/>
      <c r="AL710" s="35">
        <f t="shared" si="48"/>
        <v>1418671.3420589282</v>
      </c>
      <c r="AM710" s="35"/>
      <c r="AN710" s="35"/>
      <c r="AO710" s="24">
        <v>95.991666666666674</v>
      </c>
      <c r="AP710" s="24"/>
      <c r="AQ710" s="24">
        <v>1</v>
      </c>
      <c r="AR710" s="27">
        <v>2</v>
      </c>
      <c r="AS710" s="24">
        <v>78498</v>
      </c>
      <c r="AT710" s="25">
        <v>17</v>
      </c>
      <c r="AU710" s="44" t="s">
        <v>3684</v>
      </c>
      <c r="AV710" s="25" t="s">
        <v>1613</v>
      </c>
      <c r="AW710" s="25">
        <v>2007</v>
      </c>
      <c r="AX710" s="25" t="s">
        <v>1615</v>
      </c>
      <c r="AY710" s="25" t="s">
        <v>1612</v>
      </c>
      <c r="AZ710" s="78">
        <v>0.04</v>
      </c>
      <c r="BA710" s="25"/>
      <c r="BB710" s="44" t="s">
        <v>3683</v>
      </c>
      <c r="BC710" s="25"/>
      <c r="BD710" s="25" t="s">
        <v>1614</v>
      </c>
      <c r="BE710" s="44" t="s">
        <v>3685</v>
      </c>
      <c r="BF710" s="44">
        <v>2</v>
      </c>
      <c r="BG710" s="62">
        <v>3</v>
      </c>
      <c r="BH710" s="25" t="s">
        <v>4149</v>
      </c>
      <c r="BI710" s="75">
        <v>2</v>
      </c>
      <c r="BJ710" s="75" t="s">
        <v>4153</v>
      </c>
      <c r="BK710" s="75" t="s">
        <v>4151</v>
      </c>
      <c r="BL710" s="221"/>
    </row>
    <row r="711" spans="1:64" ht="15" customHeight="1" x14ac:dyDescent="0.25">
      <c r="A711" s="25">
        <v>556</v>
      </c>
      <c r="B711" s="26"/>
      <c r="C711" s="191" t="s">
        <v>387</v>
      </c>
      <c r="D711" s="201">
        <v>1</v>
      </c>
      <c r="E711" s="87" t="s">
        <v>3682</v>
      </c>
      <c r="F711" s="87" t="s">
        <v>5</v>
      </c>
      <c r="G711" s="94" t="s">
        <v>427</v>
      </c>
      <c r="H711" s="104">
        <v>1</v>
      </c>
      <c r="I711" s="44">
        <v>1</v>
      </c>
      <c r="J711" s="44" t="s">
        <v>1656</v>
      </c>
      <c r="K711" s="44">
        <v>3</v>
      </c>
      <c r="L711" s="44">
        <v>1</v>
      </c>
      <c r="M711" s="44">
        <v>24</v>
      </c>
      <c r="N711" s="25">
        <v>24</v>
      </c>
      <c r="O711" s="44" t="s">
        <v>536</v>
      </c>
      <c r="P711" s="44" t="s">
        <v>316</v>
      </c>
      <c r="Q711" s="44" t="s">
        <v>4188</v>
      </c>
      <c r="R711" s="44" t="s">
        <v>1942</v>
      </c>
      <c r="S711" s="44">
        <v>8</v>
      </c>
      <c r="T711" s="44" t="s">
        <v>1918</v>
      </c>
      <c r="U711" s="44" t="s">
        <v>2</v>
      </c>
      <c r="V711" s="44">
        <v>7</v>
      </c>
      <c r="W711" s="44" t="s">
        <v>1617</v>
      </c>
      <c r="X711" s="25">
        <v>2</v>
      </c>
      <c r="Y711" s="84"/>
      <c r="Z711" s="85"/>
      <c r="AA711" s="85">
        <v>41.83</v>
      </c>
      <c r="AB711" s="85"/>
      <c r="AC711" s="85"/>
      <c r="AD711" s="44" t="s">
        <v>3297</v>
      </c>
      <c r="AE711" s="22"/>
      <c r="AF711" s="22"/>
      <c r="AG711" s="22">
        <f t="shared" si="47"/>
        <v>46.572597447695109</v>
      </c>
      <c r="AH711" s="22"/>
      <c r="AI711" s="22"/>
      <c r="AJ711" s="35"/>
      <c r="AK711" s="35"/>
      <c r="AL711" s="35">
        <f t="shared" si="48"/>
        <v>465725.97447695106</v>
      </c>
      <c r="AM711" s="35"/>
      <c r="AN711" s="35"/>
      <c r="AO711" s="24">
        <v>95.991666666666674</v>
      </c>
      <c r="AP711" s="24"/>
      <c r="AQ711" s="24">
        <v>1</v>
      </c>
      <c r="AR711" s="27">
        <v>2</v>
      </c>
      <c r="AS711" s="24">
        <v>1E-4</v>
      </c>
      <c r="AT711" s="25">
        <v>17</v>
      </c>
      <c r="AU711" s="44" t="s">
        <v>3684</v>
      </c>
      <c r="AV711" s="44" t="s">
        <v>1613</v>
      </c>
      <c r="AW711" s="44">
        <v>2007</v>
      </c>
      <c r="AX711" s="44" t="s">
        <v>1615</v>
      </c>
      <c r="AY711" s="79" t="s">
        <v>1612</v>
      </c>
      <c r="AZ711" s="78">
        <v>0.04</v>
      </c>
      <c r="BA711" s="44"/>
      <c r="BB711" s="44" t="s">
        <v>3683</v>
      </c>
      <c r="BC711" s="44"/>
      <c r="BD711" s="44" t="s">
        <v>1614</v>
      </c>
      <c r="BE711" s="44" t="s">
        <v>3685</v>
      </c>
      <c r="BF711" s="44">
        <v>2</v>
      </c>
      <c r="BG711" s="25" t="s">
        <v>2000</v>
      </c>
      <c r="BH711" s="25" t="s">
        <v>4149</v>
      </c>
      <c r="BI711" s="75">
        <v>2</v>
      </c>
      <c r="BJ711" s="75" t="s">
        <v>4153</v>
      </c>
      <c r="BK711" s="75" t="s">
        <v>4151</v>
      </c>
      <c r="BL711" s="221"/>
    </row>
    <row r="712" spans="1:64" ht="15" customHeight="1" x14ac:dyDescent="0.25">
      <c r="A712" s="25">
        <v>557</v>
      </c>
      <c r="B712" s="26"/>
      <c r="C712" s="190" t="s">
        <v>387</v>
      </c>
      <c r="D712" s="201">
        <v>1</v>
      </c>
      <c r="E712" s="87" t="s">
        <v>3682</v>
      </c>
      <c r="F712" s="57" t="s">
        <v>5</v>
      </c>
      <c r="G712" s="25" t="s">
        <v>427</v>
      </c>
      <c r="H712" s="104">
        <v>1</v>
      </c>
      <c r="I712" s="25">
        <v>1</v>
      </c>
      <c r="J712" s="44" t="s">
        <v>1656</v>
      </c>
      <c r="K712" s="25">
        <v>3</v>
      </c>
      <c r="L712" s="25">
        <v>1</v>
      </c>
      <c r="M712" s="25">
        <v>24</v>
      </c>
      <c r="N712" s="25">
        <v>24</v>
      </c>
      <c r="O712" s="25" t="s">
        <v>536</v>
      </c>
      <c r="P712" s="25" t="s">
        <v>316</v>
      </c>
      <c r="Q712" s="25" t="s">
        <v>4189</v>
      </c>
      <c r="R712" s="44" t="s">
        <v>1942</v>
      </c>
      <c r="S712" s="25" t="s">
        <v>3865</v>
      </c>
      <c r="T712" s="25" t="s">
        <v>1930</v>
      </c>
      <c r="U712" s="25" t="s">
        <v>2</v>
      </c>
      <c r="V712" s="44">
        <v>1</v>
      </c>
      <c r="W712" s="25" t="s">
        <v>1617</v>
      </c>
      <c r="X712" s="25">
        <v>2</v>
      </c>
      <c r="Y712" s="62"/>
      <c r="Z712" s="83"/>
      <c r="AA712" s="83">
        <v>0.49</v>
      </c>
      <c r="AB712" s="83"/>
      <c r="AC712" s="83"/>
      <c r="AD712" s="25" t="s">
        <v>3298</v>
      </c>
      <c r="AE712" s="22"/>
      <c r="AF712" s="22"/>
      <c r="AG712" s="22">
        <f t="shared" si="47"/>
        <v>0.54555516971959372</v>
      </c>
      <c r="AH712" s="22"/>
      <c r="AI712" s="22"/>
      <c r="AJ712" s="35"/>
      <c r="AK712" s="35"/>
      <c r="AL712" s="35">
        <f t="shared" si="48"/>
        <v>5455.5516971959369</v>
      </c>
      <c r="AM712" s="35"/>
      <c r="AN712" s="35"/>
      <c r="AO712" s="24">
        <v>95.991666666666674</v>
      </c>
      <c r="AP712" s="24"/>
      <c r="AQ712" s="24">
        <v>1</v>
      </c>
      <c r="AR712" s="27">
        <v>2</v>
      </c>
      <c r="AS712" s="24">
        <v>1E-4</v>
      </c>
      <c r="AT712" s="25">
        <v>17</v>
      </c>
      <c r="AU712" s="44" t="s">
        <v>3684</v>
      </c>
      <c r="AV712" s="25" t="s">
        <v>1613</v>
      </c>
      <c r="AW712" s="25">
        <v>2007</v>
      </c>
      <c r="AX712" s="25" t="s">
        <v>1615</v>
      </c>
      <c r="AY712" s="25" t="s">
        <v>1612</v>
      </c>
      <c r="AZ712" s="78">
        <v>0.04</v>
      </c>
      <c r="BA712" s="25"/>
      <c r="BB712" s="44" t="s">
        <v>3683</v>
      </c>
      <c r="BC712" s="25"/>
      <c r="BD712" s="25" t="s">
        <v>1614</v>
      </c>
      <c r="BE712" s="44" t="s">
        <v>3685</v>
      </c>
      <c r="BF712" s="44">
        <v>2</v>
      </c>
      <c r="BG712" s="62">
        <v>3</v>
      </c>
      <c r="BH712" s="25" t="s">
        <v>4149</v>
      </c>
      <c r="BI712" s="75">
        <v>2</v>
      </c>
      <c r="BJ712" s="75" t="s">
        <v>4153</v>
      </c>
      <c r="BK712" s="75" t="s">
        <v>4151</v>
      </c>
      <c r="BL712" s="221"/>
    </row>
    <row r="713" spans="1:64" ht="15" customHeight="1" x14ac:dyDescent="0.25">
      <c r="A713" s="25">
        <v>558</v>
      </c>
      <c r="B713" s="26"/>
      <c r="C713" s="190" t="s">
        <v>387</v>
      </c>
      <c r="D713" s="201">
        <v>1</v>
      </c>
      <c r="E713" s="87" t="s">
        <v>3682</v>
      </c>
      <c r="F713" s="57" t="s">
        <v>5</v>
      </c>
      <c r="G713" s="25" t="s">
        <v>427</v>
      </c>
      <c r="H713" s="104">
        <v>1</v>
      </c>
      <c r="I713" s="25">
        <v>1</v>
      </c>
      <c r="J713" s="44" t="s">
        <v>1656</v>
      </c>
      <c r="K713" s="25">
        <v>3</v>
      </c>
      <c r="L713" s="25">
        <v>1</v>
      </c>
      <c r="M713" s="25">
        <v>24</v>
      </c>
      <c r="N713" s="25">
        <v>24</v>
      </c>
      <c r="O713" s="25" t="s">
        <v>536</v>
      </c>
      <c r="P713" s="25" t="s">
        <v>316</v>
      </c>
      <c r="Q713" s="25" t="s">
        <v>4190</v>
      </c>
      <c r="R713" s="44" t="s">
        <v>1942</v>
      </c>
      <c r="S713" s="25">
        <v>5</v>
      </c>
      <c r="T713" s="25" t="s">
        <v>1644</v>
      </c>
      <c r="U713" s="25" t="s">
        <v>2</v>
      </c>
      <c r="V713" s="44">
        <v>7</v>
      </c>
      <c r="W713" s="25" t="s">
        <v>1617</v>
      </c>
      <c r="X713" s="25">
        <v>2</v>
      </c>
      <c r="Y713" s="62"/>
      <c r="Z713" s="83"/>
      <c r="AA713" s="83">
        <v>4.47</v>
      </c>
      <c r="AB713" s="83"/>
      <c r="AC713" s="83"/>
      <c r="AD713" s="25" t="s">
        <v>3299</v>
      </c>
      <c r="AE713" s="22"/>
      <c r="AF713" s="22"/>
      <c r="AG713" s="22">
        <f t="shared" si="47"/>
        <v>4.976799201319559</v>
      </c>
      <c r="AH713" s="22"/>
      <c r="AI713" s="22"/>
      <c r="AJ713" s="35"/>
      <c r="AK713" s="35"/>
      <c r="AL713" s="35">
        <f t="shared" si="48"/>
        <v>49767.992013195588</v>
      </c>
      <c r="AM713" s="35"/>
      <c r="AN713" s="35"/>
      <c r="AO713" s="24">
        <v>95.991666666666674</v>
      </c>
      <c r="AP713" s="24"/>
      <c r="AQ713" s="24">
        <v>1</v>
      </c>
      <c r="AR713" s="27">
        <v>2</v>
      </c>
      <c r="AS713" s="24">
        <v>1E-4</v>
      </c>
      <c r="AT713" s="25">
        <v>17</v>
      </c>
      <c r="AU713" s="44" t="s">
        <v>3684</v>
      </c>
      <c r="AV713" s="25" t="s">
        <v>1613</v>
      </c>
      <c r="AW713" s="25">
        <v>2007</v>
      </c>
      <c r="AX713" s="25" t="s">
        <v>1615</v>
      </c>
      <c r="AY713" s="25" t="s">
        <v>1612</v>
      </c>
      <c r="AZ713" s="78">
        <v>0.04</v>
      </c>
      <c r="BA713" s="25"/>
      <c r="BB713" s="44" t="s">
        <v>3683</v>
      </c>
      <c r="BC713" s="25"/>
      <c r="BD713" s="25" t="s">
        <v>1614</v>
      </c>
      <c r="BE713" s="44" t="s">
        <v>3685</v>
      </c>
      <c r="BF713" s="44">
        <v>2</v>
      </c>
      <c r="BG713" s="25" t="s">
        <v>2000</v>
      </c>
      <c r="BH713" s="25" t="s">
        <v>4149</v>
      </c>
      <c r="BI713" s="75">
        <v>2</v>
      </c>
      <c r="BJ713" s="75" t="s">
        <v>4153</v>
      </c>
      <c r="BK713" s="75" t="s">
        <v>4151</v>
      </c>
      <c r="BL713" s="221"/>
    </row>
    <row r="714" spans="1:64" ht="15" customHeight="1" x14ac:dyDescent="0.25">
      <c r="A714" s="25">
        <v>559</v>
      </c>
      <c r="B714" s="26"/>
      <c r="C714" s="190" t="s">
        <v>387</v>
      </c>
      <c r="D714" s="201">
        <v>1</v>
      </c>
      <c r="E714" s="87" t="s">
        <v>3682</v>
      </c>
      <c r="F714" s="57" t="s">
        <v>5</v>
      </c>
      <c r="G714" s="25" t="s">
        <v>427</v>
      </c>
      <c r="H714" s="104">
        <v>1</v>
      </c>
      <c r="I714" s="25">
        <v>1</v>
      </c>
      <c r="J714" s="44" t="s">
        <v>1656</v>
      </c>
      <c r="K714" s="25">
        <v>3</v>
      </c>
      <c r="L714" s="25">
        <v>1</v>
      </c>
      <c r="M714" s="25">
        <v>24</v>
      </c>
      <c r="N714" s="25">
        <v>24</v>
      </c>
      <c r="O714" s="25" t="s">
        <v>536</v>
      </c>
      <c r="P714" s="25" t="s">
        <v>316</v>
      </c>
      <c r="Q714" s="25" t="s">
        <v>4191</v>
      </c>
      <c r="R714" s="44" t="s">
        <v>1942</v>
      </c>
      <c r="S714" s="25">
        <v>5</v>
      </c>
      <c r="T714" s="25" t="s">
        <v>1922</v>
      </c>
      <c r="U714" s="25" t="s">
        <v>2</v>
      </c>
      <c r="V714" s="44">
        <v>6</v>
      </c>
      <c r="W714" s="25" t="s">
        <v>1617</v>
      </c>
      <c r="X714" s="25">
        <v>2</v>
      </c>
      <c r="Y714" s="62"/>
      <c r="Z714" s="83"/>
      <c r="AA714" s="83">
        <v>16.28</v>
      </c>
      <c r="AB714" s="83"/>
      <c r="AC714" s="83"/>
      <c r="AD714" s="25" t="s">
        <v>3300</v>
      </c>
      <c r="AE714" s="22"/>
      <c r="AF714" s="22"/>
      <c r="AG714" s="22">
        <f t="shared" si="47"/>
        <v>18.125792169459157</v>
      </c>
      <c r="AH714" s="22"/>
      <c r="AI714" s="22"/>
      <c r="AJ714" s="35"/>
      <c r="AK714" s="35"/>
      <c r="AL714" s="35">
        <f t="shared" si="48"/>
        <v>181257.92169459155</v>
      </c>
      <c r="AM714" s="35"/>
      <c r="AN714" s="35"/>
      <c r="AO714" s="24">
        <v>95.991666666666674</v>
      </c>
      <c r="AP714" s="24"/>
      <c r="AQ714" s="24">
        <v>1</v>
      </c>
      <c r="AR714" s="27">
        <v>2</v>
      </c>
      <c r="AS714" s="24">
        <v>1E-4</v>
      </c>
      <c r="AT714" s="25">
        <v>17</v>
      </c>
      <c r="AU714" s="44" t="s">
        <v>3684</v>
      </c>
      <c r="AV714" s="25" t="s">
        <v>1613</v>
      </c>
      <c r="AW714" s="25">
        <v>2007</v>
      </c>
      <c r="AX714" s="25" t="s">
        <v>1615</v>
      </c>
      <c r="AY714" s="25" t="s">
        <v>1612</v>
      </c>
      <c r="AZ714" s="78">
        <v>0.04</v>
      </c>
      <c r="BA714" s="25"/>
      <c r="BB714" s="44" t="s">
        <v>3683</v>
      </c>
      <c r="BC714" s="25"/>
      <c r="BD714" s="25" t="s">
        <v>1614</v>
      </c>
      <c r="BE714" s="44" t="s">
        <v>3685</v>
      </c>
      <c r="BF714" s="44">
        <v>2</v>
      </c>
      <c r="BG714" s="62">
        <v>3</v>
      </c>
      <c r="BH714" s="25" t="s">
        <v>4149</v>
      </c>
      <c r="BI714" s="75">
        <v>2</v>
      </c>
      <c r="BJ714" s="75" t="s">
        <v>4153</v>
      </c>
      <c r="BK714" s="75" t="s">
        <v>4151</v>
      </c>
      <c r="BL714" s="221"/>
    </row>
    <row r="715" spans="1:64" ht="15" customHeight="1" x14ac:dyDescent="0.25">
      <c r="A715" s="25">
        <v>560</v>
      </c>
      <c r="B715" s="26"/>
      <c r="C715" s="190" t="s">
        <v>387</v>
      </c>
      <c r="D715" s="201">
        <v>1</v>
      </c>
      <c r="E715" s="87" t="s">
        <v>3682</v>
      </c>
      <c r="F715" s="57" t="s">
        <v>5</v>
      </c>
      <c r="G715" s="25" t="s">
        <v>427</v>
      </c>
      <c r="H715" s="104">
        <v>1</v>
      </c>
      <c r="I715" s="25">
        <v>1</v>
      </c>
      <c r="J715" s="44" t="s">
        <v>1656</v>
      </c>
      <c r="K715" s="25">
        <v>3</v>
      </c>
      <c r="L715" s="25">
        <v>1</v>
      </c>
      <c r="M715" s="25">
        <v>24</v>
      </c>
      <c r="N715" s="25">
        <v>24</v>
      </c>
      <c r="O715" s="25" t="s">
        <v>536</v>
      </c>
      <c r="P715" s="25" t="s">
        <v>316</v>
      </c>
      <c r="Q715" s="25" t="s">
        <v>4192</v>
      </c>
      <c r="R715" s="44" t="s">
        <v>1942</v>
      </c>
      <c r="S715" s="25">
        <v>3</v>
      </c>
      <c r="T715" s="25" t="s">
        <v>1920</v>
      </c>
      <c r="U715" s="25" t="s">
        <v>2</v>
      </c>
      <c r="V715" s="44">
        <v>4</v>
      </c>
      <c r="W715" s="25" t="s">
        <v>1617</v>
      </c>
      <c r="X715" s="25">
        <v>2</v>
      </c>
      <c r="Y715" s="62"/>
      <c r="Z715" s="83"/>
      <c r="AA715" s="83">
        <v>9.8000000000000007</v>
      </c>
      <c r="AB715" s="83"/>
      <c r="AC715" s="83"/>
      <c r="AD715" s="25" t="s">
        <v>3301</v>
      </c>
      <c r="AE715" s="22"/>
      <c r="AF715" s="22"/>
      <c r="AG715" s="22">
        <f t="shared" si="47"/>
        <v>10.911103394391874</v>
      </c>
      <c r="AH715" s="22"/>
      <c r="AI715" s="22"/>
      <c r="AJ715" s="35"/>
      <c r="AK715" s="35"/>
      <c r="AL715" s="35">
        <f t="shared" si="48"/>
        <v>109111.03394391874</v>
      </c>
      <c r="AM715" s="35"/>
      <c r="AN715" s="35"/>
      <c r="AO715" s="24">
        <v>95.991666666666674</v>
      </c>
      <c r="AP715" s="24"/>
      <c r="AQ715" s="24">
        <v>1</v>
      </c>
      <c r="AR715" s="27">
        <v>2</v>
      </c>
      <c r="AS715" s="24">
        <v>1E-4</v>
      </c>
      <c r="AT715" s="25">
        <v>17</v>
      </c>
      <c r="AU715" s="44" t="s">
        <v>3684</v>
      </c>
      <c r="AV715" s="25" t="s">
        <v>1613</v>
      </c>
      <c r="AW715" s="25">
        <v>2007</v>
      </c>
      <c r="AX715" s="25" t="s">
        <v>1615</v>
      </c>
      <c r="AY715" s="25" t="s">
        <v>1612</v>
      </c>
      <c r="AZ715" s="78">
        <v>0.04</v>
      </c>
      <c r="BA715" s="25"/>
      <c r="BB715" s="44" t="s">
        <v>3683</v>
      </c>
      <c r="BC715" s="25"/>
      <c r="BD715" s="25" t="s">
        <v>1614</v>
      </c>
      <c r="BE715" s="44" t="s">
        <v>3685</v>
      </c>
      <c r="BF715" s="44">
        <v>2</v>
      </c>
      <c r="BG715" s="62">
        <v>3</v>
      </c>
      <c r="BH715" s="25" t="s">
        <v>4149</v>
      </c>
      <c r="BI715" s="75">
        <v>2</v>
      </c>
      <c r="BJ715" s="75" t="s">
        <v>4153</v>
      </c>
      <c r="BK715" s="75" t="s">
        <v>4151</v>
      </c>
      <c r="BL715" s="221"/>
    </row>
    <row r="716" spans="1:64" ht="15" customHeight="1" x14ac:dyDescent="0.25">
      <c r="A716" s="25">
        <v>561</v>
      </c>
      <c r="B716" s="26"/>
      <c r="C716" s="190" t="s">
        <v>387</v>
      </c>
      <c r="D716" s="201">
        <v>1</v>
      </c>
      <c r="E716" s="87" t="s">
        <v>3682</v>
      </c>
      <c r="F716" s="57" t="s">
        <v>5</v>
      </c>
      <c r="G716" s="25" t="s">
        <v>427</v>
      </c>
      <c r="H716" s="104">
        <v>1</v>
      </c>
      <c r="I716" s="25">
        <v>1</v>
      </c>
      <c r="J716" s="44" t="s">
        <v>1656</v>
      </c>
      <c r="K716" s="25">
        <v>3</v>
      </c>
      <c r="L716" s="25">
        <v>1</v>
      </c>
      <c r="M716" s="25">
        <v>24</v>
      </c>
      <c r="N716" s="25">
        <v>24</v>
      </c>
      <c r="O716" s="25" t="s">
        <v>536</v>
      </c>
      <c r="P716" s="25" t="s">
        <v>316</v>
      </c>
      <c r="Q716" s="25" t="s">
        <v>4193</v>
      </c>
      <c r="R716" s="44" t="s">
        <v>1942</v>
      </c>
      <c r="S716" s="25">
        <v>8</v>
      </c>
      <c r="T716" s="25" t="s">
        <v>1931</v>
      </c>
      <c r="U716" s="25" t="s">
        <v>2</v>
      </c>
      <c r="V716" s="44">
        <v>7</v>
      </c>
      <c r="W716" s="25" t="s">
        <v>1617</v>
      </c>
      <c r="X716" s="25">
        <v>2</v>
      </c>
      <c r="Y716" s="62"/>
      <c r="Z716" s="83"/>
      <c r="AA716" s="83">
        <v>13.31</v>
      </c>
      <c r="AB716" s="83"/>
      <c r="AC716" s="83"/>
      <c r="AD716" s="25" t="s">
        <v>3302</v>
      </c>
      <c r="AE716" s="22"/>
      <c r="AF716" s="22"/>
      <c r="AG716" s="22">
        <f t="shared" si="47"/>
        <v>14.819059814219985</v>
      </c>
      <c r="AH716" s="22"/>
      <c r="AI716" s="22"/>
      <c r="AJ716" s="35"/>
      <c r="AK716" s="35"/>
      <c r="AL716" s="35">
        <f t="shared" si="48"/>
        <v>148190.59814219983</v>
      </c>
      <c r="AM716" s="35"/>
      <c r="AN716" s="35"/>
      <c r="AO716" s="24">
        <v>95.991666666666674</v>
      </c>
      <c r="AP716" s="24"/>
      <c r="AQ716" s="24">
        <v>1</v>
      </c>
      <c r="AR716" s="27">
        <v>2</v>
      </c>
      <c r="AS716" s="24">
        <v>1E-4</v>
      </c>
      <c r="AT716" s="25">
        <v>17</v>
      </c>
      <c r="AU716" s="44" t="s">
        <v>3684</v>
      </c>
      <c r="AV716" s="25" t="s">
        <v>1613</v>
      </c>
      <c r="AW716" s="25">
        <v>2007</v>
      </c>
      <c r="AX716" s="25" t="s">
        <v>1615</v>
      </c>
      <c r="AY716" s="25" t="s">
        <v>1612</v>
      </c>
      <c r="AZ716" s="78">
        <v>0.04</v>
      </c>
      <c r="BA716" s="25"/>
      <c r="BB716" s="44" t="s">
        <v>3683</v>
      </c>
      <c r="BC716" s="25"/>
      <c r="BD716" s="25" t="s">
        <v>1614</v>
      </c>
      <c r="BE716" s="44" t="s">
        <v>3685</v>
      </c>
      <c r="BF716" s="44">
        <v>2</v>
      </c>
      <c r="BG716" s="25" t="s">
        <v>2000</v>
      </c>
      <c r="BH716" s="25" t="s">
        <v>4149</v>
      </c>
      <c r="BI716" s="75">
        <v>2</v>
      </c>
      <c r="BJ716" s="75" t="s">
        <v>4153</v>
      </c>
      <c r="BK716" s="75" t="s">
        <v>4151</v>
      </c>
      <c r="BL716" s="221"/>
    </row>
    <row r="717" spans="1:64" ht="15" customHeight="1" x14ac:dyDescent="0.25">
      <c r="A717" s="25">
        <v>562</v>
      </c>
      <c r="B717" s="26"/>
      <c r="C717" s="190" t="s">
        <v>387</v>
      </c>
      <c r="D717" s="201">
        <v>1</v>
      </c>
      <c r="E717" s="87" t="s">
        <v>3682</v>
      </c>
      <c r="F717" s="57" t="s">
        <v>5</v>
      </c>
      <c r="G717" s="25" t="s">
        <v>427</v>
      </c>
      <c r="H717" s="104">
        <v>1</v>
      </c>
      <c r="I717" s="25">
        <v>1</v>
      </c>
      <c r="J717" s="44" t="s">
        <v>1656</v>
      </c>
      <c r="K717" s="25">
        <v>3</v>
      </c>
      <c r="L717" s="25">
        <v>1</v>
      </c>
      <c r="M717" s="25">
        <v>24</v>
      </c>
      <c r="N717" s="25">
        <v>24</v>
      </c>
      <c r="O717" s="25" t="s">
        <v>536</v>
      </c>
      <c r="P717" s="25" t="s">
        <v>316</v>
      </c>
      <c r="Q717" s="25" t="s">
        <v>4194</v>
      </c>
      <c r="R717" s="44" t="s">
        <v>1942</v>
      </c>
      <c r="S717" s="25" t="s">
        <v>3862</v>
      </c>
      <c r="T717" s="25" t="s">
        <v>1919</v>
      </c>
      <c r="U717" s="25" t="s">
        <v>2</v>
      </c>
      <c r="V717" s="44">
        <v>1</v>
      </c>
      <c r="W717" s="25" t="s">
        <v>1617</v>
      </c>
      <c r="X717" s="25">
        <v>2</v>
      </c>
      <c r="Y717" s="62"/>
      <c r="Z717" s="83"/>
      <c r="AA717" s="83">
        <v>6.14</v>
      </c>
      <c r="AB717" s="83"/>
      <c r="AC717" s="83"/>
      <c r="AD717" s="25" t="s">
        <v>3303</v>
      </c>
      <c r="AE717" s="22"/>
      <c r="AF717" s="22"/>
      <c r="AG717" s="22">
        <f t="shared" si="47"/>
        <v>6.8361402899557246</v>
      </c>
      <c r="AH717" s="22"/>
      <c r="AI717" s="22"/>
      <c r="AJ717" s="35"/>
      <c r="AK717" s="35"/>
      <c r="AL717" s="35">
        <f t="shared" si="48"/>
        <v>68361.402899557244</v>
      </c>
      <c r="AM717" s="35"/>
      <c r="AN717" s="35"/>
      <c r="AO717" s="24">
        <v>95.991666666666674</v>
      </c>
      <c r="AP717" s="24"/>
      <c r="AQ717" s="24">
        <v>1</v>
      </c>
      <c r="AR717" s="27">
        <v>2</v>
      </c>
      <c r="AS717" s="24">
        <v>1E-4</v>
      </c>
      <c r="AT717" s="25">
        <v>17</v>
      </c>
      <c r="AU717" s="44" t="s">
        <v>3684</v>
      </c>
      <c r="AV717" s="25" t="s">
        <v>1613</v>
      </c>
      <c r="AW717" s="25">
        <v>2007</v>
      </c>
      <c r="AX717" s="25" t="s">
        <v>1615</v>
      </c>
      <c r="AY717" s="25" t="s">
        <v>1612</v>
      </c>
      <c r="AZ717" s="78">
        <v>0.04</v>
      </c>
      <c r="BA717" s="25"/>
      <c r="BB717" s="44" t="s">
        <v>3683</v>
      </c>
      <c r="BC717" s="25"/>
      <c r="BD717" s="25" t="s">
        <v>1614</v>
      </c>
      <c r="BE717" s="44" t="s">
        <v>3685</v>
      </c>
      <c r="BF717" s="44">
        <v>2</v>
      </c>
      <c r="BG717" s="62">
        <v>3</v>
      </c>
      <c r="BH717" s="25" t="s">
        <v>4149</v>
      </c>
      <c r="BI717" s="75">
        <v>2</v>
      </c>
      <c r="BJ717" s="75" t="s">
        <v>4153</v>
      </c>
      <c r="BK717" s="75" t="s">
        <v>4151</v>
      </c>
      <c r="BL717" s="221"/>
    </row>
    <row r="718" spans="1:64" ht="15" customHeight="1" x14ac:dyDescent="0.25">
      <c r="A718" s="25">
        <v>563</v>
      </c>
      <c r="B718" s="26"/>
      <c r="C718" s="190" t="s">
        <v>387</v>
      </c>
      <c r="D718" s="201">
        <v>1</v>
      </c>
      <c r="E718" s="87" t="s">
        <v>3682</v>
      </c>
      <c r="F718" s="57" t="s">
        <v>5</v>
      </c>
      <c r="G718" s="25" t="s">
        <v>427</v>
      </c>
      <c r="H718" s="104">
        <v>1</v>
      </c>
      <c r="I718" s="25">
        <v>1</v>
      </c>
      <c r="J718" s="44" t="s">
        <v>1656</v>
      </c>
      <c r="K718" s="25">
        <v>3</v>
      </c>
      <c r="L718" s="25">
        <v>1</v>
      </c>
      <c r="M718" s="25">
        <v>24</v>
      </c>
      <c r="N718" s="25">
        <v>24</v>
      </c>
      <c r="O718" s="25" t="s">
        <v>536</v>
      </c>
      <c r="P718" s="25" t="s">
        <v>316</v>
      </c>
      <c r="Q718" s="25" t="s">
        <v>4195</v>
      </c>
      <c r="R718" s="44" t="s">
        <v>1942</v>
      </c>
      <c r="S718" s="25">
        <v>8</v>
      </c>
      <c r="T718" s="25" t="s">
        <v>1636</v>
      </c>
      <c r="U718" s="25" t="s">
        <v>2</v>
      </c>
      <c r="V718" s="44">
        <v>7</v>
      </c>
      <c r="W718" s="25" t="s">
        <v>1617</v>
      </c>
      <c r="X718" s="25">
        <v>2</v>
      </c>
      <c r="Y718" s="62"/>
      <c r="Z718" s="83"/>
      <c r="AA718" s="83">
        <v>48.93</v>
      </c>
      <c r="AB718" s="83"/>
      <c r="AC718" s="83"/>
      <c r="AD718" s="25" t="s">
        <v>3304</v>
      </c>
      <c r="AE718" s="22"/>
      <c r="AF718" s="22"/>
      <c r="AG718" s="22">
        <f t="shared" si="47"/>
        <v>54.477580519142286</v>
      </c>
      <c r="AH718" s="22"/>
      <c r="AI718" s="22"/>
      <c r="AJ718" s="35"/>
      <c r="AK718" s="35"/>
      <c r="AL718" s="35">
        <f t="shared" si="48"/>
        <v>544775.80519142281</v>
      </c>
      <c r="AM718" s="35"/>
      <c r="AN718" s="35"/>
      <c r="AO718" s="24">
        <v>95.991666666666674</v>
      </c>
      <c r="AP718" s="24"/>
      <c r="AQ718" s="24">
        <v>1</v>
      </c>
      <c r="AR718" s="27">
        <v>2</v>
      </c>
      <c r="AS718" s="24">
        <v>1E-4</v>
      </c>
      <c r="AT718" s="25">
        <v>17</v>
      </c>
      <c r="AU718" s="44" t="s">
        <v>3684</v>
      </c>
      <c r="AV718" s="25" t="s">
        <v>1613</v>
      </c>
      <c r="AW718" s="25">
        <v>2007</v>
      </c>
      <c r="AX718" s="25" t="s">
        <v>1615</v>
      </c>
      <c r="AY718" s="25" t="s">
        <v>1612</v>
      </c>
      <c r="AZ718" s="78">
        <v>0.04</v>
      </c>
      <c r="BA718" s="25"/>
      <c r="BB718" s="44" t="s">
        <v>3683</v>
      </c>
      <c r="BC718" s="25"/>
      <c r="BD718" s="25" t="s">
        <v>1614</v>
      </c>
      <c r="BE718" s="44" t="s">
        <v>3685</v>
      </c>
      <c r="BF718" s="44">
        <v>2</v>
      </c>
      <c r="BG718" s="25" t="s">
        <v>2000</v>
      </c>
      <c r="BH718" s="25" t="s">
        <v>4149</v>
      </c>
      <c r="BI718" s="75">
        <v>2</v>
      </c>
      <c r="BJ718" s="75" t="s">
        <v>4153</v>
      </c>
      <c r="BK718" s="75" t="s">
        <v>4151</v>
      </c>
      <c r="BL718" s="221"/>
    </row>
    <row r="719" spans="1:64" ht="15" customHeight="1" x14ac:dyDescent="0.25">
      <c r="A719" s="25">
        <v>564</v>
      </c>
      <c r="B719" s="26"/>
      <c r="C719" s="191" t="s">
        <v>387</v>
      </c>
      <c r="D719" s="201">
        <v>1</v>
      </c>
      <c r="E719" s="87" t="s">
        <v>3682</v>
      </c>
      <c r="F719" s="87" t="s">
        <v>5</v>
      </c>
      <c r="G719" s="94" t="s">
        <v>427</v>
      </c>
      <c r="H719" s="104">
        <v>1</v>
      </c>
      <c r="I719" s="44">
        <v>1</v>
      </c>
      <c r="J719" s="44" t="s">
        <v>1656</v>
      </c>
      <c r="K719" s="44">
        <v>3</v>
      </c>
      <c r="L719" s="44">
        <v>1</v>
      </c>
      <c r="M719" s="44">
        <v>24</v>
      </c>
      <c r="N719" s="25">
        <v>24</v>
      </c>
      <c r="O719" s="44" t="s">
        <v>536</v>
      </c>
      <c r="P719" s="44" t="s">
        <v>316</v>
      </c>
      <c r="Q719" s="44" t="s">
        <v>4196</v>
      </c>
      <c r="R719" s="44" t="s">
        <v>1942</v>
      </c>
      <c r="S719" s="44" t="s">
        <v>3862</v>
      </c>
      <c r="T719" s="44" t="s">
        <v>1916</v>
      </c>
      <c r="U719" s="44" t="s">
        <v>2</v>
      </c>
      <c r="V719" s="44">
        <v>1</v>
      </c>
      <c r="W719" s="44" t="s">
        <v>1617</v>
      </c>
      <c r="X719" s="25">
        <v>2</v>
      </c>
      <c r="Y719" s="84"/>
      <c r="Z719" s="85"/>
      <c r="AA719" s="85">
        <v>18.510000000000002</v>
      </c>
      <c r="AB719" s="85"/>
      <c r="AC719" s="85"/>
      <c r="AD719" s="44" t="s">
        <v>3305</v>
      </c>
      <c r="AE719" s="22"/>
      <c r="AF719" s="22"/>
      <c r="AG719" s="22">
        <f t="shared" si="47"/>
        <v>20.608624880632</v>
      </c>
      <c r="AH719" s="22"/>
      <c r="AI719" s="22"/>
      <c r="AJ719" s="35"/>
      <c r="AK719" s="35"/>
      <c r="AL719" s="35">
        <f t="shared" si="48"/>
        <v>206086.24880631999</v>
      </c>
      <c r="AM719" s="35"/>
      <c r="AN719" s="35"/>
      <c r="AO719" s="24">
        <v>95.991666666666674</v>
      </c>
      <c r="AP719" s="24"/>
      <c r="AQ719" s="24">
        <v>1</v>
      </c>
      <c r="AR719" s="27">
        <v>2</v>
      </c>
      <c r="AS719" s="24">
        <v>1E-4</v>
      </c>
      <c r="AT719" s="25">
        <v>17</v>
      </c>
      <c r="AU719" s="44" t="s">
        <v>3684</v>
      </c>
      <c r="AV719" s="44" t="s">
        <v>1613</v>
      </c>
      <c r="AW719" s="44">
        <v>2007</v>
      </c>
      <c r="AX719" s="44" t="s">
        <v>1615</v>
      </c>
      <c r="AY719" s="79" t="s">
        <v>1612</v>
      </c>
      <c r="AZ719" s="78">
        <v>0.04</v>
      </c>
      <c r="BA719" s="44"/>
      <c r="BB719" s="44" t="s">
        <v>3683</v>
      </c>
      <c r="BC719" s="44"/>
      <c r="BD719" s="44" t="s">
        <v>1614</v>
      </c>
      <c r="BE719" s="44" t="s">
        <v>3685</v>
      </c>
      <c r="BF719" s="44">
        <v>2</v>
      </c>
      <c r="BG719" s="62">
        <v>3</v>
      </c>
      <c r="BH719" s="25" t="s">
        <v>4149</v>
      </c>
      <c r="BI719" s="75">
        <v>2</v>
      </c>
      <c r="BJ719" s="75" t="s">
        <v>4153</v>
      </c>
      <c r="BK719" s="75" t="s">
        <v>4151</v>
      </c>
      <c r="BL719" s="221"/>
    </row>
    <row r="720" spans="1:64" ht="15" customHeight="1" x14ac:dyDescent="0.25">
      <c r="A720" s="25">
        <v>565</v>
      </c>
      <c r="B720" s="26"/>
      <c r="C720" s="191" t="s">
        <v>387</v>
      </c>
      <c r="D720" s="201">
        <v>1</v>
      </c>
      <c r="E720" s="87" t="s">
        <v>3682</v>
      </c>
      <c r="F720" s="87" t="s">
        <v>5</v>
      </c>
      <c r="G720" s="94" t="s">
        <v>427</v>
      </c>
      <c r="H720" s="104">
        <v>1</v>
      </c>
      <c r="I720" s="44">
        <v>1</v>
      </c>
      <c r="J720" s="44" t="s">
        <v>1656</v>
      </c>
      <c r="K720" s="44">
        <v>3</v>
      </c>
      <c r="L720" s="44">
        <v>1</v>
      </c>
      <c r="M720" s="44">
        <v>24</v>
      </c>
      <c r="N720" s="25">
        <v>24</v>
      </c>
      <c r="O720" s="44" t="s">
        <v>536</v>
      </c>
      <c r="P720" s="44" t="s">
        <v>316</v>
      </c>
      <c r="Q720" s="44" t="s">
        <v>4197</v>
      </c>
      <c r="R720" s="44" t="s">
        <v>1942</v>
      </c>
      <c r="S720" s="44" t="s">
        <v>3862</v>
      </c>
      <c r="T720" s="44" t="s">
        <v>1917</v>
      </c>
      <c r="U720" s="44" t="s">
        <v>2</v>
      </c>
      <c r="V720" s="44">
        <v>1</v>
      </c>
      <c r="W720" s="44" t="s">
        <v>1617</v>
      </c>
      <c r="X720" s="25">
        <v>2</v>
      </c>
      <c r="Y720" s="84"/>
      <c r="Z720" s="85"/>
      <c r="AA720" s="85">
        <v>8.06</v>
      </c>
      <c r="AB720" s="85"/>
      <c r="AC720" s="85"/>
      <c r="AD720" s="44" t="s">
        <v>3306</v>
      </c>
      <c r="AE720" s="22"/>
      <c r="AF720" s="22"/>
      <c r="AG720" s="22">
        <f t="shared" si="47"/>
        <v>8.9738258529386243</v>
      </c>
      <c r="AH720" s="22"/>
      <c r="AI720" s="22"/>
      <c r="AJ720" s="35"/>
      <c r="AK720" s="35"/>
      <c r="AL720" s="35">
        <f t="shared" si="48"/>
        <v>89738.258529386236</v>
      </c>
      <c r="AM720" s="35"/>
      <c r="AN720" s="35"/>
      <c r="AO720" s="24">
        <v>95.991666666666674</v>
      </c>
      <c r="AP720" s="24"/>
      <c r="AQ720" s="24">
        <v>1</v>
      </c>
      <c r="AR720" s="27">
        <v>2</v>
      </c>
      <c r="AS720" s="24">
        <v>1E-4</v>
      </c>
      <c r="AT720" s="25">
        <v>17</v>
      </c>
      <c r="AU720" s="44" t="s">
        <v>3684</v>
      </c>
      <c r="AV720" s="44" t="s">
        <v>1613</v>
      </c>
      <c r="AW720" s="44">
        <v>2007</v>
      </c>
      <c r="AX720" s="44" t="s">
        <v>1615</v>
      </c>
      <c r="AY720" s="79" t="s">
        <v>1612</v>
      </c>
      <c r="AZ720" s="78">
        <v>0.04</v>
      </c>
      <c r="BA720" s="44"/>
      <c r="BB720" s="44" t="s">
        <v>3683</v>
      </c>
      <c r="BC720" s="44"/>
      <c r="BD720" s="44" t="s">
        <v>1614</v>
      </c>
      <c r="BE720" s="44" t="s">
        <v>3685</v>
      </c>
      <c r="BF720" s="44">
        <v>2</v>
      </c>
      <c r="BG720" s="62">
        <v>3</v>
      </c>
      <c r="BH720" s="25" t="s">
        <v>4149</v>
      </c>
      <c r="BI720" s="75">
        <v>2</v>
      </c>
      <c r="BJ720" s="75" t="s">
        <v>4153</v>
      </c>
      <c r="BK720" s="75" t="s">
        <v>4151</v>
      </c>
      <c r="BL720" s="221"/>
    </row>
    <row r="721" spans="1:70" ht="15" customHeight="1" x14ac:dyDescent="0.25">
      <c r="A721" s="25">
        <v>566</v>
      </c>
      <c r="B721" s="26"/>
      <c r="C721" s="190" t="s">
        <v>387</v>
      </c>
      <c r="D721" s="201">
        <v>1</v>
      </c>
      <c r="E721" s="87" t="s">
        <v>3682</v>
      </c>
      <c r="F721" s="57" t="s">
        <v>5</v>
      </c>
      <c r="G721" s="25" t="s">
        <v>427</v>
      </c>
      <c r="H721" s="104">
        <v>1</v>
      </c>
      <c r="I721" s="25">
        <v>1</v>
      </c>
      <c r="J721" s="44" t="s">
        <v>1656</v>
      </c>
      <c r="K721" s="25">
        <v>3</v>
      </c>
      <c r="L721" s="25">
        <v>1</v>
      </c>
      <c r="M721" s="25">
        <v>24</v>
      </c>
      <c r="N721" s="25">
        <v>24</v>
      </c>
      <c r="O721" s="25" t="s">
        <v>536</v>
      </c>
      <c r="P721" s="25" t="s">
        <v>316</v>
      </c>
      <c r="Q721" s="25" t="s">
        <v>4198</v>
      </c>
      <c r="R721" s="44" t="s">
        <v>1942</v>
      </c>
      <c r="S721" s="25">
        <v>5</v>
      </c>
      <c r="T721" s="25" t="s">
        <v>1932</v>
      </c>
      <c r="U721" s="25" t="s">
        <v>2</v>
      </c>
      <c r="V721" s="44">
        <v>6</v>
      </c>
      <c r="W721" s="25" t="s">
        <v>1617</v>
      </c>
      <c r="X721" s="25">
        <v>2</v>
      </c>
      <c r="Y721" s="62"/>
      <c r="Z721" s="83"/>
      <c r="AA721" s="83">
        <v>18.440000000000001</v>
      </c>
      <c r="AB721" s="83"/>
      <c r="AC721" s="83"/>
      <c r="AD721" s="25" t="s">
        <v>3307</v>
      </c>
      <c r="AE721" s="22"/>
      <c r="AF721" s="22"/>
      <c r="AG721" s="22">
        <f t="shared" si="47"/>
        <v>20.530688427814916</v>
      </c>
      <c r="AH721" s="22"/>
      <c r="AI721" s="22"/>
      <c r="AJ721" s="35"/>
      <c r="AK721" s="35"/>
      <c r="AL721" s="35">
        <f t="shared" si="48"/>
        <v>205306.88427814914</v>
      </c>
      <c r="AM721" s="35"/>
      <c r="AN721" s="35"/>
      <c r="AO721" s="24">
        <v>95.991666666666674</v>
      </c>
      <c r="AP721" s="24"/>
      <c r="AQ721" s="24">
        <v>1</v>
      </c>
      <c r="AR721" s="27">
        <v>2</v>
      </c>
      <c r="AS721" s="24">
        <v>1E-4</v>
      </c>
      <c r="AT721" s="25">
        <v>17</v>
      </c>
      <c r="AU721" s="44" t="s">
        <v>3684</v>
      </c>
      <c r="AV721" s="25" t="s">
        <v>1613</v>
      </c>
      <c r="AW721" s="25">
        <v>2007</v>
      </c>
      <c r="AX721" s="25" t="s">
        <v>1615</v>
      </c>
      <c r="AY721" s="25" t="s">
        <v>1612</v>
      </c>
      <c r="AZ721" s="78">
        <v>0.04</v>
      </c>
      <c r="BA721" s="25"/>
      <c r="BB721" s="44" t="s">
        <v>3683</v>
      </c>
      <c r="BC721" s="25"/>
      <c r="BD721" s="25" t="s">
        <v>1614</v>
      </c>
      <c r="BE721" s="44" t="s">
        <v>3685</v>
      </c>
      <c r="BF721" s="44">
        <v>2</v>
      </c>
      <c r="BG721" s="62">
        <v>3</v>
      </c>
      <c r="BH721" s="25" t="s">
        <v>4149</v>
      </c>
      <c r="BI721" s="75">
        <v>2</v>
      </c>
      <c r="BJ721" s="75" t="s">
        <v>4153</v>
      </c>
      <c r="BK721" s="75" t="s">
        <v>4151</v>
      </c>
      <c r="BL721" s="221"/>
    </row>
    <row r="722" spans="1:70" ht="15" customHeight="1" x14ac:dyDescent="0.25">
      <c r="A722" s="25">
        <v>567</v>
      </c>
      <c r="B722" s="26"/>
      <c r="C722" s="190" t="s">
        <v>387</v>
      </c>
      <c r="D722" s="201">
        <v>1</v>
      </c>
      <c r="E722" s="87" t="s">
        <v>3682</v>
      </c>
      <c r="F722" s="57" t="s">
        <v>5</v>
      </c>
      <c r="G722" s="25" t="s">
        <v>427</v>
      </c>
      <c r="H722" s="104">
        <v>1</v>
      </c>
      <c r="I722" s="25">
        <v>1</v>
      </c>
      <c r="J722" s="44" t="s">
        <v>1656</v>
      </c>
      <c r="K722" s="25">
        <v>3</v>
      </c>
      <c r="L722" s="25">
        <v>1</v>
      </c>
      <c r="M722" s="25">
        <v>24</v>
      </c>
      <c r="N722" s="25">
        <v>24</v>
      </c>
      <c r="O722" s="25" t="s">
        <v>536</v>
      </c>
      <c r="P722" s="25" t="s">
        <v>316</v>
      </c>
      <c r="Q722" s="25" t="s">
        <v>4199</v>
      </c>
      <c r="R722" s="44" t="s">
        <v>1942</v>
      </c>
      <c r="S722" s="25">
        <v>8</v>
      </c>
      <c r="T722" s="25" t="s">
        <v>1933</v>
      </c>
      <c r="U722" s="25" t="s">
        <v>2</v>
      </c>
      <c r="V722" s="44">
        <v>7</v>
      </c>
      <c r="W722" s="25" t="s">
        <v>1617</v>
      </c>
      <c r="X722" s="25">
        <v>2</v>
      </c>
      <c r="Y722" s="62"/>
      <c r="Z722" s="83"/>
      <c r="AA722" s="83">
        <v>48.93</v>
      </c>
      <c r="AB722" s="83"/>
      <c r="AC722" s="83"/>
      <c r="AD722" s="25" t="s">
        <v>3308</v>
      </c>
      <c r="AE722" s="22"/>
      <c r="AF722" s="22"/>
      <c r="AG722" s="22">
        <f t="shared" si="47"/>
        <v>54.477580519142286</v>
      </c>
      <c r="AH722" s="22"/>
      <c r="AI722" s="22"/>
      <c r="AJ722" s="35"/>
      <c r="AK722" s="35"/>
      <c r="AL722" s="35">
        <f t="shared" si="48"/>
        <v>544775.80519142281</v>
      </c>
      <c r="AM722" s="35"/>
      <c r="AN722" s="35"/>
      <c r="AO722" s="24">
        <v>95.991666666666674</v>
      </c>
      <c r="AP722" s="24"/>
      <c r="AQ722" s="24">
        <v>1</v>
      </c>
      <c r="AR722" s="27">
        <v>2</v>
      </c>
      <c r="AS722" s="24">
        <v>1E-4</v>
      </c>
      <c r="AT722" s="25">
        <v>17</v>
      </c>
      <c r="AU722" s="44" t="s">
        <v>3684</v>
      </c>
      <c r="AV722" s="25" t="s">
        <v>1613</v>
      </c>
      <c r="AW722" s="25">
        <v>2007</v>
      </c>
      <c r="AX722" s="25" t="s">
        <v>1615</v>
      </c>
      <c r="AY722" s="25" t="s">
        <v>1612</v>
      </c>
      <c r="AZ722" s="78">
        <v>0.04</v>
      </c>
      <c r="BA722" s="25"/>
      <c r="BB722" s="44" t="s">
        <v>3683</v>
      </c>
      <c r="BC722" s="25"/>
      <c r="BD722" s="25" t="s">
        <v>1614</v>
      </c>
      <c r="BE722" s="44" t="s">
        <v>3685</v>
      </c>
      <c r="BF722" s="44">
        <v>2</v>
      </c>
      <c r="BG722" s="25" t="s">
        <v>2000</v>
      </c>
      <c r="BH722" s="25" t="s">
        <v>4149</v>
      </c>
      <c r="BI722" s="75">
        <v>2</v>
      </c>
      <c r="BJ722" s="75" t="s">
        <v>4153</v>
      </c>
      <c r="BK722" s="75" t="s">
        <v>4151</v>
      </c>
      <c r="BL722" s="221"/>
    </row>
    <row r="723" spans="1:70" ht="15" customHeight="1" x14ac:dyDescent="0.25">
      <c r="A723" s="25">
        <v>568</v>
      </c>
      <c r="B723" s="26"/>
      <c r="C723" s="190" t="s">
        <v>387</v>
      </c>
      <c r="D723" s="201">
        <v>1</v>
      </c>
      <c r="E723" s="87" t="s">
        <v>3682</v>
      </c>
      <c r="F723" s="57" t="s">
        <v>5</v>
      </c>
      <c r="G723" s="25" t="s">
        <v>427</v>
      </c>
      <c r="H723" s="104">
        <v>1</v>
      </c>
      <c r="I723" s="25">
        <v>1</v>
      </c>
      <c r="J723" s="44" t="s">
        <v>1656</v>
      </c>
      <c r="K723" s="25">
        <v>3</v>
      </c>
      <c r="L723" s="25">
        <v>1</v>
      </c>
      <c r="M723" s="25">
        <v>24</v>
      </c>
      <c r="N723" s="25">
        <v>24</v>
      </c>
      <c r="O723" s="25" t="s">
        <v>536</v>
      </c>
      <c r="P723" s="25" t="s">
        <v>316</v>
      </c>
      <c r="Q723" s="25" t="s">
        <v>4200</v>
      </c>
      <c r="R723" s="44" t="s">
        <v>1942</v>
      </c>
      <c r="S723" s="25">
        <v>5</v>
      </c>
      <c r="T723" s="25" t="s">
        <v>1924</v>
      </c>
      <c r="U723" s="25" t="s">
        <v>2</v>
      </c>
      <c r="V723" s="44">
        <v>6</v>
      </c>
      <c r="W723" s="25" t="s">
        <v>1617</v>
      </c>
      <c r="X723" s="25">
        <v>2</v>
      </c>
      <c r="Y723" s="62"/>
      <c r="Z723" s="83"/>
      <c r="AA723" s="83">
        <v>22.79</v>
      </c>
      <c r="AB723" s="83"/>
      <c r="AC723" s="83"/>
      <c r="AD723" s="25" t="s">
        <v>3309</v>
      </c>
      <c r="AE723" s="22"/>
      <c r="AF723" s="22"/>
      <c r="AG723" s="22">
        <f t="shared" si="47"/>
        <v>25.37388228144804</v>
      </c>
      <c r="AH723" s="22"/>
      <c r="AI723" s="22"/>
      <c r="AJ723" s="35"/>
      <c r="AK723" s="35"/>
      <c r="AL723" s="35">
        <f t="shared" si="48"/>
        <v>253738.8228144804</v>
      </c>
      <c r="AM723" s="35"/>
      <c r="AN723" s="35"/>
      <c r="AO723" s="24">
        <v>95.991666666666674</v>
      </c>
      <c r="AP723" s="24"/>
      <c r="AQ723" s="24">
        <v>1</v>
      </c>
      <c r="AR723" s="27">
        <v>2</v>
      </c>
      <c r="AS723" s="24">
        <v>1E-4</v>
      </c>
      <c r="AT723" s="25">
        <v>17</v>
      </c>
      <c r="AU723" s="44" t="s">
        <v>3684</v>
      </c>
      <c r="AV723" s="25" t="s">
        <v>1613</v>
      </c>
      <c r="AW723" s="25">
        <v>2007</v>
      </c>
      <c r="AX723" s="25" t="s">
        <v>1615</v>
      </c>
      <c r="AY723" s="25" t="s">
        <v>1612</v>
      </c>
      <c r="AZ723" s="78">
        <v>0.04</v>
      </c>
      <c r="BA723" s="25"/>
      <c r="BB723" s="44" t="s">
        <v>3683</v>
      </c>
      <c r="BC723" s="25"/>
      <c r="BD723" s="25" t="s">
        <v>1614</v>
      </c>
      <c r="BE723" s="44" t="s">
        <v>3685</v>
      </c>
      <c r="BF723" s="44">
        <v>2</v>
      </c>
      <c r="BG723" s="62">
        <v>3</v>
      </c>
      <c r="BH723" s="25" t="s">
        <v>4149</v>
      </c>
      <c r="BI723" s="75">
        <v>2</v>
      </c>
      <c r="BJ723" s="75" t="s">
        <v>4153</v>
      </c>
      <c r="BK723" s="75" t="s">
        <v>4151</v>
      </c>
      <c r="BL723" s="221"/>
    </row>
    <row r="724" spans="1:70" ht="15" customHeight="1" x14ac:dyDescent="0.25">
      <c r="A724" s="25">
        <v>569</v>
      </c>
      <c r="B724" s="26"/>
      <c r="C724" s="190" t="s">
        <v>387</v>
      </c>
      <c r="D724" s="201">
        <v>1</v>
      </c>
      <c r="E724" s="87" t="s">
        <v>3682</v>
      </c>
      <c r="F724" s="57" t="s">
        <v>5</v>
      </c>
      <c r="G724" s="25" t="s">
        <v>427</v>
      </c>
      <c r="H724" s="104">
        <v>1</v>
      </c>
      <c r="I724" s="25">
        <v>1</v>
      </c>
      <c r="J724" s="44" t="s">
        <v>1656</v>
      </c>
      <c r="K724" s="25">
        <v>3</v>
      </c>
      <c r="L724" s="25">
        <v>1</v>
      </c>
      <c r="M724" s="25">
        <v>24</v>
      </c>
      <c r="N724" s="25">
        <v>24</v>
      </c>
      <c r="O724" s="25" t="s">
        <v>536</v>
      </c>
      <c r="P724" s="25" t="s">
        <v>316</v>
      </c>
      <c r="Q724" s="25" t="s">
        <v>4201</v>
      </c>
      <c r="R724" s="44" t="s">
        <v>1942</v>
      </c>
      <c r="S724" s="25" t="s">
        <v>3862</v>
      </c>
      <c r="T724" s="25" t="s">
        <v>1929</v>
      </c>
      <c r="U724" s="25" t="s">
        <v>2</v>
      </c>
      <c r="V724" s="44">
        <v>1</v>
      </c>
      <c r="W724" s="25" t="s">
        <v>1617</v>
      </c>
      <c r="X724" s="25">
        <v>2</v>
      </c>
      <c r="Y724" s="62"/>
      <c r="Z724" s="83"/>
      <c r="AA724" s="83">
        <v>2.66</v>
      </c>
      <c r="AB724" s="83"/>
      <c r="AC724" s="83"/>
      <c r="AD724" s="25" t="s">
        <v>3310</v>
      </c>
      <c r="AE724" s="22"/>
      <c r="AF724" s="22"/>
      <c r="AG724" s="22">
        <f t="shared" si="47"/>
        <v>2.961585207049223</v>
      </c>
      <c r="AH724" s="22"/>
      <c r="AI724" s="22"/>
      <c r="AJ724" s="35"/>
      <c r="AK724" s="35"/>
      <c r="AL724" s="35">
        <f t="shared" si="48"/>
        <v>29615.85207049223</v>
      </c>
      <c r="AM724" s="35"/>
      <c r="AN724" s="35"/>
      <c r="AO724" s="24">
        <v>95.991666666666674</v>
      </c>
      <c r="AP724" s="24"/>
      <c r="AQ724" s="24">
        <v>1</v>
      </c>
      <c r="AR724" s="27">
        <v>2</v>
      </c>
      <c r="AS724" s="24">
        <v>1E-4</v>
      </c>
      <c r="AT724" s="25">
        <v>17</v>
      </c>
      <c r="AU724" s="44" t="s">
        <v>3684</v>
      </c>
      <c r="AV724" s="25" t="s">
        <v>1613</v>
      </c>
      <c r="AW724" s="25">
        <v>2007</v>
      </c>
      <c r="AX724" s="25" t="s">
        <v>1615</v>
      </c>
      <c r="AY724" s="25" t="s">
        <v>1612</v>
      </c>
      <c r="AZ724" s="78">
        <v>0.04</v>
      </c>
      <c r="BA724" s="25"/>
      <c r="BB724" s="44" t="s">
        <v>3683</v>
      </c>
      <c r="BC724" s="25"/>
      <c r="BD724" s="25" t="s">
        <v>1614</v>
      </c>
      <c r="BE724" s="44" t="s">
        <v>3685</v>
      </c>
      <c r="BF724" s="44">
        <v>2</v>
      </c>
      <c r="BG724" s="62">
        <v>3</v>
      </c>
      <c r="BH724" s="25" t="s">
        <v>4149</v>
      </c>
      <c r="BI724" s="75">
        <v>2</v>
      </c>
      <c r="BJ724" s="75" t="s">
        <v>4153</v>
      </c>
      <c r="BK724" s="75" t="s">
        <v>4151</v>
      </c>
      <c r="BL724" s="221"/>
    </row>
    <row r="725" spans="1:70" ht="15" customHeight="1" x14ac:dyDescent="0.25">
      <c r="A725" s="25">
        <v>570</v>
      </c>
      <c r="B725" s="26"/>
      <c r="C725" s="190" t="s">
        <v>387</v>
      </c>
      <c r="D725" s="201">
        <v>1</v>
      </c>
      <c r="E725" s="87" t="s">
        <v>3682</v>
      </c>
      <c r="F725" s="57" t="s">
        <v>5</v>
      </c>
      <c r="G725" s="25" t="s">
        <v>427</v>
      </c>
      <c r="H725" s="104">
        <v>1</v>
      </c>
      <c r="I725" s="25">
        <v>1</v>
      </c>
      <c r="J725" s="44" t="s">
        <v>1656</v>
      </c>
      <c r="K725" s="25">
        <v>3</v>
      </c>
      <c r="L725" s="25">
        <v>1</v>
      </c>
      <c r="M725" s="25">
        <v>24</v>
      </c>
      <c r="N725" s="25">
        <v>24</v>
      </c>
      <c r="O725" s="25" t="s">
        <v>536</v>
      </c>
      <c r="P725" s="25" t="s">
        <v>316</v>
      </c>
      <c r="Q725" s="25" t="s">
        <v>4202</v>
      </c>
      <c r="R725" s="44" t="s">
        <v>1942</v>
      </c>
      <c r="S725" s="25">
        <v>5</v>
      </c>
      <c r="T725" s="25" t="s">
        <v>1923</v>
      </c>
      <c r="U725" s="25" t="s">
        <v>2</v>
      </c>
      <c r="V725" s="44">
        <v>6</v>
      </c>
      <c r="W725" s="25" t="s">
        <v>1617</v>
      </c>
      <c r="X725" s="25">
        <v>2</v>
      </c>
      <c r="Y725" s="62"/>
      <c r="Z725" s="83"/>
      <c r="AA725" s="83">
        <v>20.64</v>
      </c>
      <c r="AB725" s="83"/>
      <c r="AC725" s="83"/>
      <c r="AD725" s="25" t="s">
        <v>3311</v>
      </c>
      <c r="AE725" s="22"/>
      <c r="AF725" s="22"/>
      <c r="AG725" s="22">
        <f t="shared" si="47"/>
        <v>22.980119802066152</v>
      </c>
      <c r="AH725" s="22"/>
      <c r="AI725" s="22"/>
      <c r="AJ725" s="35"/>
      <c r="AK725" s="35"/>
      <c r="AL725" s="35">
        <f t="shared" si="48"/>
        <v>229801.19802066151</v>
      </c>
      <c r="AM725" s="35"/>
      <c r="AN725" s="35"/>
      <c r="AO725" s="24">
        <v>95.991666666666674</v>
      </c>
      <c r="AP725" s="24"/>
      <c r="AQ725" s="24">
        <v>1</v>
      </c>
      <c r="AR725" s="27">
        <v>2</v>
      </c>
      <c r="AS725" s="24">
        <v>1E-4</v>
      </c>
      <c r="AT725" s="25">
        <v>17</v>
      </c>
      <c r="AU725" s="44" t="s">
        <v>3684</v>
      </c>
      <c r="AV725" s="25" t="s">
        <v>1613</v>
      </c>
      <c r="AW725" s="25">
        <v>2007</v>
      </c>
      <c r="AX725" s="25" t="s">
        <v>1615</v>
      </c>
      <c r="AY725" s="25" t="s">
        <v>1612</v>
      </c>
      <c r="AZ725" s="78">
        <v>0.04</v>
      </c>
      <c r="BA725" s="25"/>
      <c r="BB725" s="44" t="s">
        <v>3683</v>
      </c>
      <c r="BC725" s="25"/>
      <c r="BD725" s="25" t="s">
        <v>1614</v>
      </c>
      <c r="BE725" s="44" t="s">
        <v>3685</v>
      </c>
      <c r="BF725" s="44">
        <v>2</v>
      </c>
      <c r="BG725" s="62">
        <v>3</v>
      </c>
      <c r="BH725" s="25" t="s">
        <v>4149</v>
      </c>
      <c r="BI725" s="75">
        <v>2</v>
      </c>
      <c r="BJ725" s="75" t="s">
        <v>4153</v>
      </c>
      <c r="BK725" s="75" t="s">
        <v>4151</v>
      </c>
      <c r="BL725" s="221"/>
    </row>
    <row r="726" spans="1:70" ht="15" customHeight="1" x14ac:dyDescent="0.25">
      <c r="A726" s="25">
        <v>571</v>
      </c>
      <c r="B726" s="26"/>
      <c r="C726" s="190" t="s">
        <v>387</v>
      </c>
      <c r="D726" s="201">
        <v>1</v>
      </c>
      <c r="E726" s="87" t="s">
        <v>3682</v>
      </c>
      <c r="F726" s="57" t="s">
        <v>5</v>
      </c>
      <c r="G726" s="25" t="s">
        <v>427</v>
      </c>
      <c r="H726" s="104">
        <v>1</v>
      </c>
      <c r="I726" s="25">
        <v>1</v>
      </c>
      <c r="J726" s="44" t="s">
        <v>1656</v>
      </c>
      <c r="K726" s="25">
        <v>3</v>
      </c>
      <c r="L726" s="25">
        <v>1</v>
      </c>
      <c r="M726" s="25">
        <v>24</v>
      </c>
      <c r="N726" s="25">
        <v>24</v>
      </c>
      <c r="O726" s="25" t="s">
        <v>536</v>
      </c>
      <c r="P726" s="25" t="s">
        <v>316</v>
      </c>
      <c r="Q726" s="25" t="s">
        <v>4203</v>
      </c>
      <c r="R726" s="44" t="s">
        <v>1942</v>
      </c>
      <c r="S726" s="25">
        <v>3</v>
      </c>
      <c r="T726" s="25" t="s">
        <v>1927</v>
      </c>
      <c r="U726" s="25" t="s">
        <v>2</v>
      </c>
      <c r="V726" s="44">
        <v>4</v>
      </c>
      <c r="W726" s="25" t="s">
        <v>1617</v>
      </c>
      <c r="X726" s="25">
        <v>2</v>
      </c>
      <c r="Y726" s="62"/>
      <c r="Z726" s="83"/>
      <c r="AA726" s="83">
        <v>195.46</v>
      </c>
      <c r="AB726" s="83"/>
      <c r="AC726" s="83"/>
      <c r="AD726" s="25" t="s">
        <v>3312</v>
      </c>
      <c r="AE726" s="22"/>
      <c r="AF726" s="22"/>
      <c r="AG726" s="22">
        <f t="shared" si="47"/>
        <v>217.62084382324855</v>
      </c>
      <c r="AH726" s="22"/>
      <c r="AI726" s="22"/>
      <c r="AJ726" s="35"/>
      <c r="AK726" s="35"/>
      <c r="AL726" s="35">
        <f t="shared" si="48"/>
        <v>2176208.4382324852</v>
      </c>
      <c r="AM726" s="35"/>
      <c r="AN726" s="35"/>
      <c r="AO726" s="24">
        <v>95.991666666666674</v>
      </c>
      <c r="AP726" s="24"/>
      <c r="AQ726" s="24">
        <v>1</v>
      </c>
      <c r="AR726" s="27">
        <v>2</v>
      </c>
      <c r="AS726" s="24">
        <v>1E-4</v>
      </c>
      <c r="AT726" s="25">
        <v>17</v>
      </c>
      <c r="AU726" s="44" t="s">
        <v>3684</v>
      </c>
      <c r="AV726" s="25" t="s">
        <v>1613</v>
      </c>
      <c r="AW726" s="25">
        <v>2007</v>
      </c>
      <c r="AX726" s="25" t="s">
        <v>1615</v>
      </c>
      <c r="AY726" s="25" t="s">
        <v>1612</v>
      </c>
      <c r="AZ726" s="78">
        <v>0.04</v>
      </c>
      <c r="BA726" s="25"/>
      <c r="BB726" s="44" t="s">
        <v>3683</v>
      </c>
      <c r="BC726" s="25"/>
      <c r="BD726" s="25" t="s">
        <v>1614</v>
      </c>
      <c r="BE726" s="44" t="s">
        <v>3685</v>
      </c>
      <c r="BF726" s="44">
        <v>2</v>
      </c>
      <c r="BG726" s="62">
        <v>3</v>
      </c>
      <c r="BH726" s="25" t="s">
        <v>4149</v>
      </c>
      <c r="BI726" s="75">
        <v>2</v>
      </c>
      <c r="BJ726" s="75" t="s">
        <v>4153</v>
      </c>
      <c r="BK726" s="75" t="s">
        <v>4151</v>
      </c>
      <c r="BL726" s="221"/>
    </row>
    <row r="727" spans="1:70" ht="15" customHeight="1" x14ac:dyDescent="0.25">
      <c r="A727" s="25">
        <v>572</v>
      </c>
      <c r="B727" s="26"/>
      <c r="C727" s="191" t="s">
        <v>387</v>
      </c>
      <c r="D727" s="201">
        <v>1</v>
      </c>
      <c r="E727" s="87" t="s">
        <v>3682</v>
      </c>
      <c r="F727" s="87" t="s">
        <v>5</v>
      </c>
      <c r="G727" s="94" t="s">
        <v>427</v>
      </c>
      <c r="H727" s="104">
        <v>1</v>
      </c>
      <c r="I727" s="44">
        <v>1</v>
      </c>
      <c r="J727" s="44" t="s">
        <v>1656</v>
      </c>
      <c r="K727" s="44">
        <v>3</v>
      </c>
      <c r="L727" s="44">
        <v>1</v>
      </c>
      <c r="M727" s="44">
        <v>24</v>
      </c>
      <c r="N727" s="25">
        <v>24</v>
      </c>
      <c r="O727" s="44" t="s">
        <v>536</v>
      </c>
      <c r="P727" s="44" t="s">
        <v>316</v>
      </c>
      <c r="Q727" s="44" t="s">
        <v>4204</v>
      </c>
      <c r="R727" s="44" t="s">
        <v>1942</v>
      </c>
      <c r="S727" s="44" t="s">
        <v>3862</v>
      </c>
      <c r="T727" s="44" t="s">
        <v>1623</v>
      </c>
      <c r="U727" s="44" t="s">
        <v>2</v>
      </c>
      <c r="V727" s="44">
        <v>4</v>
      </c>
      <c r="W727" s="44" t="s">
        <v>1617</v>
      </c>
      <c r="X727" s="25">
        <v>2</v>
      </c>
      <c r="Y727" s="84"/>
      <c r="Z727" s="85"/>
      <c r="AA727" s="85">
        <v>6.14</v>
      </c>
      <c r="AB727" s="85"/>
      <c r="AC727" s="85"/>
      <c r="AD727" s="44" t="s">
        <v>3313</v>
      </c>
      <c r="AE727" s="22"/>
      <c r="AF727" s="22"/>
      <c r="AG727" s="22">
        <f t="shared" si="47"/>
        <v>6.8361402899557246</v>
      </c>
      <c r="AH727" s="22"/>
      <c r="AI727" s="22"/>
      <c r="AJ727" s="35"/>
      <c r="AK727" s="35"/>
      <c r="AL727" s="35">
        <f t="shared" si="48"/>
        <v>68361.402899557244</v>
      </c>
      <c r="AM727" s="35"/>
      <c r="AN727" s="35"/>
      <c r="AO727" s="24">
        <v>95.991666666666674</v>
      </c>
      <c r="AP727" s="24"/>
      <c r="AQ727" s="24">
        <v>1</v>
      </c>
      <c r="AR727" s="27">
        <v>2</v>
      </c>
      <c r="AS727" s="24">
        <v>1E-4</v>
      </c>
      <c r="AT727" s="25">
        <v>17</v>
      </c>
      <c r="AU727" s="44" t="s">
        <v>3684</v>
      </c>
      <c r="AV727" s="44" t="s">
        <v>1613</v>
      </c>
      <c r="AW727" s="44">
        <v>2007</v>
      </c>
      <c r="AX727" s="44" t="s">
        <v>1615</v>
      </c>
      <c r="AY727" s="79" t="s">
        <v>1612</v>
      </c>
      <c r="AZ727" s="78">
        <v>0.04</v>
      </c>
      <c r="BA727" s="44"/>
      <c r="BB727" s="44" t="s">
        <v>3683</v>
      </c>
      <c r="BC727" s="44"/>
      <c r="BD727" s="44" t="s">
        <v>1614</v>
      </c>
      <c r="BE727" s="44" t="s">
        <v>3685</v>
      </c>
      <c r="BF727" s="44">
        <v>2</v>
      </c>
      <c r="BG727" s="62">
        <v>3</v>
      </c>
      <c r="BH727" s="25" t="s">
        <v>4149</v>
      </c>
      <c r="BI727" s="75">
        <v>2</v>
      </c>
      <c r="BJ727" s="75" t="s">
        <v>4153</v>
      </c>
      <c r="BK727" s="75" t="s">
        <v>4151</v>
      </c>
      <c r="BL727" s="221"/>
    </row>
    <row r="728" spans="1:70" ht="15" customHeight="1" x14ac:dyDescent="0.25">
      <c r="A728" s="25">
        <v>573</v>
      </c>
      <c r="B728" s="26"/>
      <c r="C728" s="190" t="s">
        <v>387</v>
      </c>
      <c r="D728" s="201">
        <v>1</v>
      </c>
      <c r="E728" s="87" t="s">
        <v>3682</v>
      </c>
      <c r="F728" s="57" t="s">
        <v>5</v>
      </c>
      <c r="G728" s="25" t="s">
        <v>427</v>
      </c>
      <c r="H728" s="104">
        <v>1</v>
      </c>
      <c r="I728" s="25">
        <v>1</v>
      </c>
      <c r="J728" s="44" t="s">
        <v>1656</v>
      </c>
      <c r="K728" s="25">
        <v>3</v>
      </c>
      <c r="L728" s="25">
        <v>1</v>
      </c>
      <c r="M728" s="25">
        <v>24</v>
      </c>
      <c r="N728" s="25">
        <v>24</v>
      </c>
      <c r="O728" s="25" t="s">
        <v>536</v>
      </c>
      <c r="P728" s="25" t="s">
        <v>316</v>
      </c>
      <c r="Q728" s="25" t="s">
        <v>4205</v>
      </c>
      <c r="R728" s="44" t="s">
        <v>1942</v>
      </c>
      <c r="S728" s="25">
        <v>5</v>
      </c>
      <c r="T728" s="25" t="s">
        <v>1925</v>
      </c>
      <c r="U728" s="25" t="s">
        <v>2</v>
      </c>
      <c r="V728" s="44">
        <v>6</v>
      </c>
      <c r="W728" s="25" t="s">
        <v>1617</v>
      </c>
      <c r="X728" s="25">
        <v>2</v>
      </c>
      <c r="Y728" s="62"/>
      <c r="Z728" s="83"/>
      <c r="AA728" s="83">
        <v>2.82</v>
      </c>
      <c r="AB728" s="83"/>
      <c r="AC728" s="83"/>
      <c r="AD728" s="25" t="s">
        <v>3314</v>
      </c>
      <c r="AE728" s="22"/>
      <c r="AF728" s="22"/>
      <c r="AG728" s="22">
        <f t="shared" si="47"/>
        <v>3.1397256706311309</v>
      </c>
      <c r="AH728" s="22"/>
      <c r="AI728" s="22"/>
      <c r="AJ728" s="35"/>
      <c r="AK728" s="35"/>
      <c r="AL728" s="35">
        <f t="shared" si="48"/>
        <v>31397.256706311309</v>
      </c>
      <c r="AM728" s="35"/>
      <c r="AN728" s="35"/>
      <c r="AO728" s="24">
        <v>95.991666666666674</v>
      </c>
      <c r="AP728" s="24"/>
      <c r="AQ728" s="24">
        <v>1</v>
      </c>
      <c r="AR728" s="27">
        <v>2</v>
      </c>
      <c r="AS728" s="24">
        <v>1E-4</v>
      </c>
      <c r="AT728" s="25">
        <v>17</v>
      </c>
      <c r="AU728" s="44" t="s">
        <v>3684</v>
      </c>
      <c r="AV728" s="25" t="s">
        <v>1613</v>
      </c>
      <c r="AW728" s="25">
        <v>2007</v>
      </c>
      <c r="AX728" s="25" t="s">
        <v>1615</v>
      </c>
      <c r="AY728" s="25" t="s">
        <v>1612</v>
      </c>
      <c r="AZ728" s="78">
        <v>0.04</v>
      </c>
      <c r="BA728" s="25"/>
      <c r="BB728" s="44" t="s">
        <v>3683</v>
      </c>
      <c r="BC728" s="25"/>
      <c r="BD728" s="25" t="s">
        <v>1614</v>
      </c>
      <c r="BE728" s="44" t="s">
        <v>3685</v>
      </c>
      <c r="BF728" s="44">
        <v>2</v>
      </c>
      <c r="BG728" s="62">
        <v>3</v>
      </c>
      <c r="BH728" s="25" t="s">
        <v>4149</v>
      </c>
      <c r="BI728" s="75">
        <v>2</v>
      </c>
      <c r="BJ728" s="75" t="s">
        <v>4153</v>
      </c>
      <c r="BK728" s="75" t="s">
        <v>4151</v>
      </c>
      <c r="BL728" s="221"/>
    </row>
    <row r="729" spans="1:70" ht="15" customHeight="1" x14ac:dyDescent="0.25">
      <c r="A729" s="25">
        <v>574</v>
      </c>
      <c r="B729" s="26"/>
      <c r="C729" s="190" t="s">
        <v>387</v>
      </c>
      <c r="D729" s="201">
        <v>1</v>
      </c>
      <c r="E729" s="87" t="s">
        <v>3682</v>
      </c>
      <c r="F729" s="57" t="s">
        <v>5</v>
      </c>
      <c r="G729" s="25" t="s">
        <v>427</v>
      </c>
      <c r="H729" s="104">
        <v>1</v>
      </c>
      <c r="I729" s="25">
        <v>1</v>
      </c>
      <c r="J729" s="44" t="s">
        <v>1656</v>
      </c>
      <c r="K729" s="25">
        <v>3</v>
      </c>
      <c r="L729" s="25">
        <v>1</v>
      </c>
      <c r="M729" s="25">
        <v>24</v>
      </c>
      <c r="N729" s="25">
        <v>24</v>
      </c>
      <c r="O729" s="25" t="s">
        <v>536</v>
      </c>
      <c r="P729" s="25" t="s">
        <v>316</v>
      </c>
      <c r="Q729" s="25" t="s">
        <v>4206</v>
      </c>
      <c r="R729" s="44" t="s">
        <v>1942</v>
      </c>
      <c r="S729" s="25">
        <v>8</v>
      </c>
      <c r="T729" s="25" t="s">
        <v>1921</v>
      </c>
      <c r="U729" s="25" t="s">
        <v>2</v>
      </c>
      <c r="V729" s="44">
        <v>7</v>
      </c>
      <c r="W729" s="25" t="s">
        <v>1617</v>
      </c>
      <c r="X729" s="25">
        <v>2</v>
      </c>
      <c r="Y729" s="62"/>
      <c r="Z729" s="83"/>
      <c r="AA729" s="83">
        <v>9.75</v>
      </c>
      <c r="AB729" s="83"/>
      <c r="AC729" s="83"/>
      <c r="AD729" s="25" t="s">
        <v>3315</v>
      </c>
      <c r="AE729" s="22"/>
      <c r="AF729" s="22"/>
      <c r="AG729" s="22">
        <f t="shared" si="47"/>
        <v>10.855434499522527</v>
      </c>
      <c r="AH729" s="22"/>
      <c r="AI729" s="22"/>
      <c r="AJ729" s="35"/>
      <c r="AK729" s="35"/>
      <c r="AL729" s="35">
        <f t="shared" si="48"/>
        <v>108554.34499522527</v>
      </c>
      <c r="AM729" s="35"/>
      <c r="AN729" s="35"/>
      <c r="AO729" s="24">
        <v>95.991666666666674</v>
      </c>
      <c r="AP729" s="24"/>
      <c r="AQ729" s="24">
        <v>1</v>
      </c>
      <c r="AR729" s="27">
        <v>2</v>
      </c>
      <c r="AS729" s="24">
        <v>1E-4</v>
      </c>
      <c r="AT729" s="25">
        <v>17</v>
      </c>
      <c r="AU729" s="44" t="s">
        <v>3684</v>
      </c>
      <c r="AV729" s="25" t="s">
        <v>1613</v>
      </c>
      <c r="AW729" s="25">
        <v>2007</v>
      </c>
      <c r="AX729" s="25" t="s">
        <v>1615</v>
      </c>
      <c r="AY729" s="25" t="s">
        <v>1612</v>
      </c>
      <c r="AZ729" s="78">
        <v>0.04</v>
      </c>
      <c r="BA729" s="25"/>
      <c r="BB729" s="44" t="s">
        <v>3683</v>
      </c>
      <c r="BC729" s="25"/>
      <c r="BD729" s="25" t="s">
        <v>1614</v>
      </c>
      <c r="BE729" s="44" t="s">
        <v>3685</v>
      </c>
      <c r="BF729" s="44">
        <v>2</v>
      </c>
      <c r="BG729" s="25" t="s">
        <v>2000</v>
      </c>
      <c r="BH729" s="25" t="s">
        <v>4149</v>
      </c>
      <c r="BI729" s="75">
        <v>2</v>
      </c>
      <c r="BJ729" s="75" t="s">
        <v>4153</v>
      </c>
      <c r="BK729" s="75" t="s">
        <v>4151</v>
      </c>
      <c r="BL729" s="221"/>
    </row>
    <row r="730" spans="1:70" ht="15" customHeight="1" x14ac:dyDescent="0.25">
      <c r="A730" s="25">
        <v>575</v>
      </c>
      <c r="B730" s="26"/>
      <c r="C730" s="190" t="s">
        <v>387</v>
      </c>
      <c r="D730" s="201">
        <v>1</v>
      </c>
      <c r="E730" s="87" t="s">
        <v>3682</v>
      </c>
      <c r="F730" s="57" t="s">
        <v>5</v>
      </c>
      <c r="G730" s="25" t="s">
        <v>427</v>
      </c>
      <c r="H730" s="104">
        <v>1</v>
      </c>
      <c r="I730" s="25">
        <v>1</v>
      </c>
      <c r="J730" s="44" t="s">
        <v>1656</v>
      </c>
      <c r="K730" s="25">
        <v>3</v>
      </c>
      <c r="L730" s="25">
        <v>1</v>
      </c>
      <c r="M730" s="25">
        <v>24</v>
      </c>
      <c r="N730" s="25">
        <v>24</v>
      </c>
      <c r="O730" s="25" t="s">
        <v>536</v>
      </c>
      <c r="P730" s="25" t="s">
        <v>316</v>
      </c>
      <c r="Q730" s="25" t="s">
        <v>4207</v>
      </c>
      <c r="R730" s="44" t="s">
        <v>1942</v>
      </c>
      <c r="S730" s="25">
        <v>3</v>
      </c>
      <c r="T730" s="25" t="s">
        <v>1928</v>
      </c>
      <c r="U730" s="25" t="s">
        <v>2</v>
      </c>
      <c r="V730" s="44">
        <v>4</v>
      </c>
      <c r="W730" s="25" t="s">
        <v>1617</v>
      </c>
      <c r="X730" s="25">
        <v>2</v>
      </c>
      <c r="Y730" s="62"/>
      <c r="Z730" s="83"/>
      <c r="AA730" s="83">
        <v>127.42</v>
      </c>
      <c r="AB730" s="83"/>
      <c r="AC730" s="83"/>
      <c r="AD730" s="25" t="s">
        <v>3316</v>
      </c>
      <c r="AE730" s="22"/>
      <c r="AF730" s="22"/>
      <c r="AG730" s="22">
        <f t="shared" si="47"/>
        <v>141.8666116850421</v>
      </c>
      <c r="AH730" s="22"/>
      <c r="AI730" s="22"/>
      <c r="AJ730" s="35"/>
      <c r="AK730" s="35"/>
      <c r="AL730" s="35">
        <f t="shared" si="48"/>
        <v>1418666.1168504211</v>
      </c>
      <c r="AM730" s="35"/>
      <c r="AN730" s="35"/>
      <c r="AO730" s="24">
        <v>95.991666666666674</v>
      </c>
      <c r="AP730" s="24"/>
      <c r="AQ730" s="24">
        <v>1</v>
      </c>
      <c r="AR730" s="27">
        <v>2</v>
      </c>
      <c r="AS730" s="24">
        <v>1E-4</v>
      </c>
      <c r="AT730" s="25">
        <v>17</v>
      </c>
      <c r="AU730" s="44" t="s">
        <v>3684</v>
      </c>
      <c r="AV730" s="25" t="s">
        <v>1613</v>
      </c>
      <c r="AW730" s="25">
        <v>2007</v>
      </c>
      <c r="AX730" s="25" t="s">
        <v>1615</v>
      </c>
      <c r="AY730" s="25" t="s">
        <v>1612</v>
      </c>
      <c r="AZ730" s="78">
        <v>0.04</v>
      </c>
      <c r="BA730" s="25"/>
      <c r="BB730" s="44" t="s">
        <v>3683</v>
      </c>
      <c r="BC730" s="25"/>
      <c r="BD730" s="25" t="s">
        <v>1614</v>
      </c>
      <c r="BE730" s="44" t="s">
        <v>3685</v>
      </c>
      <c r="BF730" s="44">
        <v>2</v>
      </c>
      <c r="BG730" s="62">
        <v>3</v>
      </c>
      <c r="BH730" s="25" t="s">
        <v>4149</v>
      </c>
      <c r="BI730" s="75">
        <v>2</v>
      </c>
      <c r="BJ730" s="75" t="s">
        <v>4153</v>
      </c>
      <c r="BK730" s="75" t="s">
        <v>4151</v>
      </c>
      <c r="BL730" s="221"/>
    </row>
    <row r="731" spans="1:70" ht="15" customHeight="1" x14ac:dyDescent="0.25">
      <c r="A731" s="25">
        <v>818</v>
      </c>
      <c r="B731" s="70"/>
      <c r="C731" s="193"/>
      <c r="D731" s="201">
        <v>0</v>
      </c>
      <c r="E731" s="90" t="s">
        <v>3686</v>
      </c>
      <c r="F731" s="90" t="s">
        <v>5</v>
      </c>
      <c r="G731" s="81" t="s">
        <v>3687</v>
      </c>
      <c r="H731" s="104">
        <v>1</v>
      </c>
      <c r="I731" s="81" t="s">
        <v>3699</v>
      </c>
      <c r="J731" s="81"/>
      <c r="K731" s="25">
        <v>5</v>
      </c>
      <c r="L731" s="185" t="s">
        <v>3687</v>
      </c>
      <c r="M731" s="185">
        <v>24</v>
      </c>
      <c r="N731" s="185">
        <v>24</v>
      </c>
      <c r="O731" s="97" t="s">
        <v>536</v>
      </c>
      <c r="P731" s="185" t="s">
        <v>19</v>
      </c>
      <c r="Q731" s="185" t="s">
        <v>1045</v>
      </c>
      <c r="R731" s="81"/>
      <c r="S731" s="81">
        <v>8</v>
      </c>
      <c r="T731" s="81" t="s">
        <v>3712</v>
      </c>
      <c r="U731" s="25" t="s">
        <v>2</v>
      </c>
      <c r="V731" s="25">
        <v>53</v>
      </c>
      <c r="W731" s="185" t="s">
        <v>3870</v>
      </c>
      <c r="X731" s="185">
        <v>2</v>
      </c>
      <c r="Y731" s="81"/>
      <c r="Z731" s="81"/>
      <c r="AA731" s="100">
        <v>87480.709723703578</v>
      </c>
      <c r="AB731" s="81"/>
      <c r="AC731" s="81"/>
      <c r="AD731" s="25" t="s">
        <v>3689</v>
      </c>
      <c r="AE731" s="22"/>
      <c r="AF731" s="22"/>
      <c r="AG731" s="22">
        <f t="shared" si="47"/>
        <v>87480.709723703578</v>
      </c>
      <c r="AH731" s="22"/>
      <c r="AI731" s="22"/>
      <c r="AJ731" s="35"/>
      <c r="AK731" s="35"/>
      <c r="AL731" s="35">
        <f t="shared" si="48"/>
        <v>87480.709723703578</v>
      </c>
      <c r="AM731" s="35"/>
      <c r="AN731" s="35"/>
      <c r="AO731" s="24">
        <v>106.875</v>
      </c>
      <c r="AP731" s="70"/>
      <c r="AQ731" s="28">
        <v>1</v>
      </c>
      <c r="AR731" s="27">
        <v>2</v>
      </c>
      <c r="AS731" s="73">
        <v>1</v>
      </c>
      <c r="AT731" s="185">
        <v>17</v>
      </c>
      <c r="AU731" s="185" t="s">
        <v>3692</v>
      </c>
      <c r="AV731" s="185" t="s">
        <v>3694</v>
      </c>
      <c r="AW731" s="185">
        <v>2016</v>
      </c>
      <c r="AX731" s="185"/>
      <c r="AY731" s="185" t="s">
        <v>3693</v>
      </c>
      <c r="AZ731" s="185"/>
      <c r="BA731" s="81" t="s">
        <v>3713</v>
      </c>
      <c r="BB731" s="185" t="s">
        <v>3691</v>
      </c>
      <c r="BC731" s="185"/>
      <c r="BD731" s="185"/>
      <c r="BE731" s="185"/>
      <c r="BF731" s="185">
        <v>2</v>
      </c>
      <c r="BG731" s="81" t="s">
        <v>2000</v>
      </c>
      <c r="BH731" s="81" t="s">
        <v>2000</v>
      </c>
      <c r="BI731" s="75" t="s">
        <v>2000</v>
      </c>
      <c r="BJ731" s="75" t="s">
        <v>4152</v>
      </c>
      <c r="BK731" s="75" t="s">
        <v>2000</v>
      </c>
      <c r="BL731" s="52"/>
      <c r="BM731" s="238"/>
      <c r="BN731" s="238"/>
      <c r="BO731" s="238"/>
      <c r="BP731" s="238"/>
      <c r="BQ731" s="238"/>
      <c r="BR731" s="238"/>
    </row>
    <row r="732" spans="1:70" ht="15" customHeight="1" x14ac:dyDescent="0.25">
      <c r="A732" s="25">
        <v>809</v>
      </c>
      <c r="B732" s="40"/>
      <c r="C732" s="192"/>
      <c r="D732" s="200">
        <v>2</v>
      </c>
      <c r="E732" s="90" t="s">
        <v>3686</v>
      </c>
      <c r="F732" s="90" t="s">
        <v>5</v>
      </c>
      <c r="G732" s="185" t="s">
        <v>3687</v>
      </c>
      <c r="H732" s="104">
        <v>1</v>
      </c>
      <c r="I732" s="185">
        <v>1</v>
      </c>
      <c r="J732" s="185"/>
      <c r="K732" s="185">
        <v>5</v>
      </c>
      <c r="L732" s="185" t="s">
        <v>3687</v>
      </c>
      <c r="M732" s="185">
        <v>24</v>
      </c>
      <c r="N732" s="185">
        <v>24</v>
      </c>
      <c r="O732" s="97" t="s">
        <v>536</v>
      </c>
      <c r="P732" s="185" t="s">
        <v>19</v>
      </c>
      <c r="Q732" s="185" t="s">
        <v>1045</v>
      </c>
      <c r="R732" s="185"/>
      <c r="S732" s="185">
        <v>3</v>
      </c>
      <c r="T732" s="101" t="s">
        <v>3688</v>
      </c>
      <c r="U732" s="25" t="s">
        <v>2</v>
      </c>
      <c r="V732" s="25">
        <v>2</v>
      </c>
      <c r="W732" s="185" t="s">
        <v>3870</v>
      </c>
      <c r="X732" s="185">
        <v>2</v>
      </c>
      <c r="Y732" s="185"/>
      <c r="Z732" s="185"/>
      <c r="AA732" s="102">
        <v>75551.522034107635</v>
      </c>
      <c r="AB732" s="185"/>
      <c r="AC732" s="185"/>
      <c r="AD732" s="25" t="s">
        <v>3689</v>
      </c>
      <c r="AE732" s="22"/>
      <c r="AF732" s="22"/>
      <c r="AG732" s="22">
        <f t="shared" ref="AG732:AG763" si="49">(AA732*(106.875/AO732))/$AQ732</f>
        <v>75551.522034107635</v>
      </c>
      <c r="AH732" s="22"/>
      <c r="AI732" s="22"/>
      <c r="AJ732" s="35"/>
      <c r="AK732" s="35"/>
      <c r="AL732" s="35">
        <f t="shared" ref="AL732:AL763" si="50">AG732/$AS732</f>
        <v>75551.522034107635</v>
      </c>
      <c r="AM732" s="35"/>
      <c r="AN732" s="35"/>
      <c r="AO732" s="24">
        <v>106.875</v>
      </c>
      <c r="AP732" s="40"/>
      <c r="AQ732" s="28">
        <v>1</v>
      </c>
      <c r="AR732" s="27">
        <v>2</v>
      </c>
      <c r="AS732" s="72">
        <v>1</v>
      </c>
      <c r="AT732" s="185">
        <v>17</v>
      </c>
      <c r="AU732" s="185" t="s">
        <v>3692</v>
      </c>
      <c r="AV732" s="185" t="s">
        <v>3694</v>
      </c>
      <c r="AW732" s="185">
        <v>2016</v>
      </c>
      <c r="AX732" s="185"/>
      <c r="AY732" s="185" t="s">
        <v>3693</v>
      </c>
      <c r="AZ732" s="185"/>
      <c r="BA732" s="185" t="s">
        <v>3690</v>
      </c>
      <c r="BB732" s="185" t="s">
        <v>3691</v>
      </c>
      <c r="BC732" s="185"/>
      <c r="BD732" s="185"/>
      <c r="BE732" s="185"/>
      <c r="BF732" s="185">
        <v>2</v>
      </c>
      <c r="BG732" s="76">
        <v>3</v>
      </c>
      <c r="BH732" s="185" t="s">
        <v>2000</v>
      </c>
      <c r="BI732" s="74">
        <v>2</v>
      </c>
      <c r="BJ732" s="75" t="s">
        <v>4152</v>
      </c>
      <c r="BK732" s="75" t="s">
        <v>2000</v>
      </c>
      <c r="BL732" s="53"/>
      <c r="BM732" s="238"/>
      <c r="BN732" s="238"/>
      <c r="BO732" s="238"/>
      <c r="BP732" s="238"/>
      <c r="BQ732" s="238"/>
      <c r="BR732" s="238"/>
    </row>
    <row r="733" spans="1:70" ht="15" customHeight="1" x14ac:dyDescent="0.25">
      <c r="A733" s="25">
        <v>810</v>
      </c>
      <c r="B733" s="70"/>
      <c r="C733" s="193"/>
      <c r="D733" s="200">
        <v>2</v>
      </c>
      <c r="E733" s="90" t="s">
        <v>3686</v>
      </c>
      <c r="F733" s="90" t="s">
        <v>5</v>
      </c>
      <c r="G733" s="81" t="s">
        <v>3687</v>
      </c>
      <c r="H733" s="104">
        <v>1</v>
      </c>
      <c r="I733" s="185">
        <v>1</v>
      </c>
      <c r="J733" s="81"/>
      <c r="K733" s="25">
        <v>5</v>
      </c>
      <c r="L733" s="185" t="s">
        <v>3687</v>
      </c>
      <c r="M733" s="185">
        <v>24</v>
      </c>
      <c r="N733" s="185">
        <v>24</v>
      </c>
      <c r="O733" s="97" t="s">
        <v>536</v>
      </c>
      <c r="P733" s="185" t="s">
        <v>19</v>
      </c>
      <c r="Q733" s="185" t="s">
        <v>1045</v>
      </c>
      <c r="R733" s="81"/>
      <c r="S733" s="81">
        <v>3</v>
      </c>
      <c r="T733" s="81" t="s">
        <v>3695</v>
      </c>
      <c r="U733" s="25" t="s">
        <v>2</v>
      </c>
      <c r="V733" s="25">
        <v>2</v>
      </c>
      <c r="W733" s="185" t="s">
        <v>3870</v>
      </c>
      <c r="X733" s="185">
        <v>2</v>
      </c>
      <c r="Y733" s="81"/>
      <c r="Z733" s="81"/>
      <c r="AA733" s="100">
        <v>75551.522034107635</v>
      </c>
      <c r="AB733" s="81"/>
      <c r="AC733" s="81"/>
      <c r="AD733" s="25" t="s">
        <v>3689</v>
      </c>
      <c r="AE733" s="22"/>
      <c r="AF733" s="22"/>
      <c r="AG733" s="22">
        <f t="shared" si="49"/>
        <v>75551.522034107635</v>
      </c>
      <c r="AH733" s="22"/>
      <c r="AI733" s="22"/>
      <c r="AJ733" s="35"/>
      <c r="AK733" s="35"/>
      <c r="AL733" s="35">
        <f t="shared" si="50"/>
        <v>75551.522034107635</v>
      </c>
      <c r="AM733" s="35"/>
      <c r="AN733" s="35"/>
      <c r="AO733" s="24">
        <v>106.875</v>
      </c>
      <c r="AP733" s="70"/>
      <c r="AQ733" s="28">
        <v>1</v>
      </c>
      <c r="AR733" s="27">
        <v>2</v>
      </c>
      <c r="AS733" s="73">
        <v>1</v>
      </c>
      <c r="AT733" s="185">
        <v>17</v>
      </c>
      <c r="AU733" s="185" t="s">
        <v>3692</v>
      </c>
      <c r="AV733" s="185" t="s">
        <v>3694</v>
      </c>
      <c r="AW733" s="185">
        <v>2016</v>
      </c>
      <c r="AX733" s="185"/>
      <c r="AY733" s="185" t="s">
        <v>3693</v>
      </c>
      <c r="AZ733" s="185"/>
      <c r="BA733" s="81" t="s">
        <v>3696</v>
      </c>
      <c r="BB733" s="185" t="s">
        <v>3691</v>
      </c>
      <c r="BC733" s="185"/>
      <c r="BD733" s="185"/>
      <c r="BE733" s="185"/>
      <c r="BF733" s="185">
        <v>2</v>
      </c>
      <c r="BG733" s="82">
        <v>3</v>
      </c>
      <c r="BH733" s="81" t="s">
        <v>2000</v>
      </c>
      <c r="BI733" s="74">
        <v>2</v>
      </c>
      <c r="BJ733" s="75" t="s">
        <v>4152</v>
      </c>
      <c r="BK733" s="75" t="s">
        <v>2000</v>
      </c>
      <c r="BL733" s="52"/>
      <c r="BM733" s="221"/>
      <c r="BN733" s="221"/>
      <c r="BO733" s="221"/>
      <c r="BP733" s="221"/>
      <c r="BQ733" s="221"/>
      <c r="BR733" s="221"/>
    </row>
    <row r="734" spans="1:70" ht="15" customHeight="1" x14ac:dyDescent="0.25">
      <c r="A734" s="25">
        <v>811</v>
      </c>
      <c r="B734" s="70"/>
      <c r="C734" s="193"/>
      <c r="D734" s="200">
        <v>2</v>
      </c>
      <c r="E734" s="90" t="s">
        <v>3686</v>
      </c>
      <c r="F734" s="90" t="s">
        <v>5</v>
      </c>
      <c r="G734" s="81" t="s">
        <v>3687</v>
      </c>
      <c r="H734" s="104">
        <v>1</v>
      </c>
      <c r="I734" s="185">
        <v>1</v>
      </c>
      <c r="J734" s="81"/>
      <c r="K734" s="25">
        <v>5</v>
      </c>
      <c r="L734" s="185" t="s">
        <v>3687</v>
      </c>
      <c r="M734" s="185">
        <v>24</v>
      </c>
      <c r="N734" s="185">
        <v>24</v>
      </c>
      <c r="O734" s="97" t="s">
        <v>536</v>
      </c>
      <c r="P734" s="185" t="s">
        <v>19</v>
      </c>
      <c r="Q734" s="185" t="s">
        <v>1045</v>
      </c>
      <c r="R734" s="81"/>
      <c r="S734" s="81">
        <v>3</v>
      </c>
      <c r="T734" s="81" t="s">
        <v>3697</v>
      </c>
      <c r="U734" s="25" t="s">
        <v>2</v>
      </c>
      <c r="V734" s="25">
        <v>2</v>
      </c>
      <c r="W734" s="185" t="s">
        <v>3870</v>
      </c>
      <c r="X734" s="185">
        <v>2</v>
      </c>
      <c r="Y734" s="81"/>
      <c r="Z734" s="81"/>
      <c r="AA734" s="100">
        <v>87480.709723703578</v>
      </c>
      <c r="AB734" s="81"/>
      <c r="AC734" s="81"/>
      <c r="AD734" s="25" t="s">
        <v>3689</v>
      </c>
      <c r="AE734" s="22"/>
      <c r="AF734" s="22"/>
      <c r="AG734" s="22">
        <f t="shared" si="49"/>
        <v>87480.709723703578</v>
      </c>
      <c r="AH734" s="22"/>
      <c r="AI734" s="22"/>
      <c r="AJ734" s="35"/>
      <c r="AK734" s="35"/>
      <c r="AL734" s="35">
        <f t="shared" si="50"/>
        <v>87480.709723703578</v>
      </c>
      <c r="AM734" s="35"/>
      <c r="AN734" s="35"/>
      <c r="AO734" s="24">
        <v>106.875</v>
      </c>
      <c r="AP734" s="70"/>
      <c r="AQ734" s="28">
        <v>1</v>
      </c>
      <c r="AR734" s="27">
        <v>2</v>
      </c>
      <c r="AS734" s="73">
        <v>1</v>
      </c>
      <c r="AT734" s="185">
        <v>17</v>
      </c>
      <c r="AU734" s="185" t="s">
        <v>3692</v>
      </c>
      <c r="AV734" s="185" t="s">
        <v>3694</v>
      </c>
      <c r="AW734" s="185">
        <v>2016</v>
      </c>
      <c r="AX734" s="185"/>
      <c r="AY734" s="185" t="s">
        <v>3693</v>
      </c>
      <c r="AZ734" s="185"/>
      <c r="BA734" s="81" t="s">
        <v>3698</v>
      </c>
      <c r="BB734" s="185" t="s">
        <v>3691</v>
      </c>
      <c r="BC734" s="185"/>
      <c r="BD734" s="185"/>
      <c r="BE734" s="185"/>
      <c r="BF734" s="185">
        <v>2</v>
      </c>
      <c r="BG734" s="82">
        <v>3</v>
      </c>
      <c r="BH734" s="81" t="s">
        <v>2000</v>
      </c>
      <c r="BI734" s="74">
        <v>2</v>
      </c>
      <c r="BJ734" s="75" t="s">
        <v>4152</v>
      </c>
      <c r="BK734" s="75" t="s">
        <v>2000</v>
      </c>
      <c r="BL734" s="52"/>
      <c r="BM734" s="221"/>
      <c r="BN734" s="221"/>
      <c r="BO734" s="221"/>
      <c r="BP734" s="221"/>
      <c r="BQ734" s="221"/>
      <c r="BR734" s="221"/>
    </row>
    <row r="735" spans="1:70" ht="15" customHeight="1" x14ac:dyDescent="0.25">
      <c r="A735" s="25">
        <v>812</v>
      </c>
      <c r="B735" s="70"/>
      <c r="C735" s="193"/>
      <c r="D735" s="201">
        <v>0</v>
      </c>
      <c r="E735" s="90" t="s">
        <v>3686</v>
      </c>
      <c r="F735" s="90" t="s">
        <v>5</v>
      </c>
      <c r="G735" s="81" t="s">
        <v>3687</v>
      </c>
      <c r="H735" s="104">
        <v>1</v>
      </c>
      <c r="I735" s="81" t="s">
        <v>3699</v>
      </c>
      <c r="J735" s="81"/>
      <c r="K735" s="25">
        <v>5</v>
      </c>
      <c r="L735" s="185" t="s">
        <v>3687</v>
      </c>
      <c r="M735" s="185">
        <v>24</v>
      </c>
      <c r="N735" s="185">
        <v>24</v>
      </c>
      <c r="O735" s="97" t="s">
        <v>536</v>
      </c>
      <c r="P735" s="185" t="s">
        <v>19</v>
      </c>
      <c r="Q735" s="185" t="s">
        <v>1045</v>
      </c>
      <c r="R735" s="81"/>
      <c r="S735" s="81">
        <v>8</v>
      </c>
      <c r="T735" s="81" t="s">
        <v>3700</v>
      </c>
      <c r="U735" s="25" t="s">
        <v>2</v>
      </c>
      <c r="V735" s="25">
        <v>7</v>
      </c>
      <c r="W735" s="185" t="s">
        <v>3870</v>
      </c>
      <c r="X735" s="185">
        <v>2</v>
      </c>
      <c r="Y735" s="81"/>
      <c r="Z735" s="81"/>
      <c r="AA735" s="100">
        <v>75551.522034107635</v>
      </c>
      <c r="AB735" s="81"/>
      <c r="AC735" s="81"/>
      <c r="AD735" s="25" t="s">
        <v>3689</v>
      </c>
      <c r="AE735" s="22"/>
      <c r="AF735" s="22"/>
      <c r="AG735" s="22">
        <f t="shared" si="49"/>
        <v>75551.522034107635</v>
      </c>
      <c r="AH735" s="22"/>
      <c r="AI735" s="22"/>
      <c r="AJ735" s="35"/>
      <c r="AK735" s="35"/>
      <c r="AL735" s="35">
        <f t="shared" si="50"/>
        <v>75551.522034107635</v>
      </c>
      <c r="AM735" s="35"/>
      <c r="AN735" s="35"/>
      <c r="AO735" s="24">
        <v>106.875</v>
      </c>
      <c r="AP735" s="70"/>
      <c r="AQ735" s="28">
        <v>1</v>
      </c>
      <c r="AR735" s="27">
        <v>2</v>
      </c>
      <c r="AS735" s="73">
        <v>1</v>
      </c>
      <c r="AT735" s="185">
        <v>17</v>
      </c>
      <c r="AU735" s="185" t="s">
        <v>3692</v>
      </c>
      <c r="AV735" s="185" t="s">
        <v>3694</v>
      </c>
      <c r="AW735" s="185">
        <v>2016</v>
      </c>
      <c r="AX735" s="185"/>
      <c r="AY735" s="185" t="s">
        <v>3693</v>
      </c>
      <c r="AZ735" s="185"/>
      <c r="BA735" s="81" t="s">
        <v>3701</v>
      </c>
      <c r="BB735" s="185" t="s">
        <v>3691</v>
      </c>
      <c r="BC735" s="185"/>
      <c r="BD735" s="185"/>
      <c r="BE735" s="185"/>
      <c r="BF735" s="185">
        <v>2</v>
      </c>
      <c r="BG735" s="81" t="s">
        <v>2000</v>
      </c>
      <c r="BH735" s="81" t="s">
        <v>2000</v>
      </c>
      <c r="BI735" s="75">
        <v>0</v>
      </c>
      <c r="BJ735" s="75" t="s">
        <v>4152</v>
      </c>
      <c r="BK735" s="75" t="s">
        <v>2000</v>
      </c>
      <c r="BL735" s="52"/>
      <c r="BM735" s="221"/>
      <c r="BN735" s="221"/>
      <c r="BO735" s="221"/>
      <c r="BP735" s="221"/>
      <c r="BQ735" s="221"/>
      <c r="BR735" s="221"/>
    </row>
    <row r="736" spans="1:70" ht="15" customHeight="1" x14ac:dyDescent="0.25">
      <c r="A736" s="25">
        <v>813</v>
      </c>
      <c r="B736" s="70"/>
      <c r="C736" s="193"/>
      <c r="D736" s="201">
        <v>0</v>
      </c>
      <c r="E736" s="90" t="s">
        <v>3686</v>
      </c>
      <c r="F736" s="90" t="s">
        <v>5</v>
      </c>
      <c r="G736" s="81" t="s">
        <v>3687</v>
      </c>
      <c r="H736" s="104">
        <v>1</v>
      </c>
      <c r="I736" s="81" t="s">
        <v>3699</v>
      </c>
      <c r="J736" s="81"/>
      <c r="K736" s="25">
        <v>5</v>
      </c>
      <c r="L736" s="185" t="s">
        <v>3687</v>
      </c>
      <c r="M736" s="185">
        <v>24</v>
      </c>
      <c r="N736" s="185">
        <v>24</v>
      </c>
      <c r="O736" s="97" t="s">
        <v>536</v>
      </c>
      <c r="P736" s="185" t="s">
        <v>19</v>
      </c>
      <c r="Q736" s="185" t="s">
        <v>1045</v>
      </c>
      <c r="R736" s="81"/>
      <c r="S736" s="81">
        <v>8</v>
      </c>
      <c r="T736" s="81" t="s">
        <v>3702</v>
      </c>
      <c r="U736" s="25" t="s">
        <v>2</v>
      </c>
      <c r="V736" s="25">
        <v>7</v>
      </c>
      <c r="W736" s="185" t="s">
        <v>3870</v>
      </c>
      <c r="X736" s="185">
        <v>2</v>
      </c>
      <c r="Y736" s="81"/>
      <c r="Z736" s="81"/>
      <c r="AA736" s="100">
        <v>79527.917930639611</v>
      </c>
      <c r="AB736" s="81"/>
      <c r="AC736" s="81"/>
      <c r="AD736" s="25" t="s">
        <v>3689</v>
      </c>
      <c r="AE736" s="22"/>
      <c r="AF736" s="22"/>
      <c r="AG736" s="22">
        <f t="shared" si="49"/>
        <v>79527.917930639611</v>
      </c>
      <c r="AH736" s="22"/>
      <c r="AI736" s="22"/>
      <c r="AJ736" s="35"/>
      <c r="AK736" s="35"/>
      <c r="AL736" s="35">
        <f t="shared" si="50"/>
        <v>79527.917930639611</v>
      </c>
      <c r="AM736" s="35"/>
      <c r="AN736" s="35"/>
      <c r="AO736" s="24">
        <v>106.875</v>
      </c>
      <c r="AP736" s="70"/>
      <c r="AQ736" s="28">
        <v>1</v>
      </c>
      <c r="AR736" s="27">
        <v>2</v>
      </c>
      <c r="AS736" s="73">
        <v>1</v>
      </c>
      <c r="AT736" s="185">
        <v>17</v>
      </c>
      <c r="AU736" s="185" t="s">
        <v>3692</v>
      </c>
      <c r="AV736" s="185" t="s">
        <v>3694</v>
      </c>
      <c r="AW736" s="185">
        <v>2016</v>
      </c>
      <c r="AX736" s="185"/>
      <c r="AY736" s="185" t="s">
        <v>3693</v>
      </c>
      <c r="AZ736" s="185"/>
      <c r="BA736" s="81" t="s">
        <v>3703</v>
      </c>
      <c r="BB736" s="185" t="s">
        <v>3691</v>
      </c>
      <c r="BC736" s="185"/>
      <c r="BD736" s="185"/>
      <c r="BE736" s="185"/>
      <c r="BF736" s="185">
        <v>2</v>
      </c>
      <c r="BG736" s="81" t="s">
        <v>2000</v>
      </c>
      <c r="BH736" s="81" t="s">
        <v>2000</v>
      </c>
      <c r="BI736" s="75">
        <v>0</v>
      </c>
      <c r="BJ736" s="75" t="s">
        <v>4152</v>
      </c>
      <c r="BK736" s="75" t="s">
        <v>2000</v>
      </c>
      <c r="BL736" s="52"/>
      <c r="BM736" s="221"/>
      <c r="BN736" s="221"/>
      <c r="BO736" s="221"/>
      <c r="BP736" s="221"/>
      <c r="BQ736" s="221"/>
      <c r="BR736" s="221"/>
    </row>
    <row r="737" spans="1:70" ht="15" customHeight="1" x14ac:dyDescent="0.25">
      <c r="A737" s="25">
        <v>814</v>
      </c>
      <c r="B737" s="70"/>
      <c r="C737" s="193"/>
      <c r="D737" s="201">
        <v>0</v>
      </c>
      <c r="E737" s="90" t="s">
        <v>3686</v>
      </c>
      <c r="F737" s="90" t="s">
        <v>5</v>
      </c>
      <c r="G737" s="81" t="s">
        <v>3687</v>
      </c>
      <c r="H737" s="104">
        <v>1</v>
      </c>
      <c r="I737" s="81" t="s">
        <v>3699</v>
      </c>
      <c r="J737" s="81"/>
      <c r="K737" s="25">
        <v>5</v>
      </c>
      <c r="L737" s="185" t="s">
        <v>3687</v>
      </c>
      <c r="M737" s="185">
        <v>24</v>
      </c>
      <c r="N737" s="185">
        <v>24</v>
      </c>
      <c r="O737" s="97" t="s">
        <v>536</v>
      </c>
      <c r="P737" s="185" t="s">
        <v>19</v>
      </c>
      <c r="Q737" s="185" t="s">
        <v>1045</v>
      </c>
      <c r="R737" s="81"/>
      <c r="S737" s="81">
        <v>8</v>
      </c>
      <c r="T737" s="81" t="s">
        <v>3704</v>
      </c>
      <c r="U737" s="25" t="s">
        <v>2</v>
      </c>
      <c r="V737" s="25">
        <v>7</v>
      </c>
      <c r="W737" s="185" t="s">
        <v>3870</v>
      </c>
      <c r="X737" s="185">
        <v>2</v>
      </c>
      <c r="Y737" s="81"/>
      <c r="Z737" s="81"/>
      <c r="AA737" s="100">
        <v>83504.313827171602</v>
      </c>
      <c r="AB737" s="81"/>
      <c r="AC737" s="81"/>
      <c r="AD737" s="25" t="s">
        <v>3689</v>
      </c>
      <c r="AE737" s="22"/>
      <c r="AF737" s="22"/>
      <c r="AG737" s="22">
        <f t="shared" si="49"/>
        <v>83504.313827171602</v>
      </c>
      <c r="AH737" s="22"/>
      <c r="AI737" s="22"/>
      <c r="AJ737" s="35"/>
      <c r="AK737" s="35"/>
      <c r="AL737" s="35">
        <f t="shared" si="50"/>
        <v>83504.313827171602</v>
      </c>
      <c r="AM737" s="35"/>
      <c r="AN737" s="35"/>
      <c r="AO737" s="24">
        <v>106.875</v>
      </c>
      <c r="AP737" s="70"/>
      <c r="AQ737" s="28">
        <v>1</v>
      </c>
      <c r="AR737" s="27">
        <v>2</v>
      </c>
      <c r="AS737" s="73">
        <v>1</v>
      </c>
      <c r="AT737" s="185">
        <v>17</v>
      </c>
      <c r="AU737" s="185" t="s">
        <v>3692</v>
      </c>
      <c r="AV737" s="185" t="s">
        <v>3694</v>
      </c>
      <c r="AW737" s="185">
        <v>2016</v>
      </c>
      <c r="AX737" s="185"/>
      <c r="AY737" s="185" t="s">
        <v>3693</v>
      </c>
      <c r="AZ737" s="185"/>
      <c r="BA737" s="81" t="s">
        <v>3705</v>
      </c>
      <c r="BB737" s="185" t="s">
        <v>3691</v>
      </c>
      <c r="BC737" s="185"/>
      <c r="BD737" s="185"/>
      <c r="BE737" s="185"/>
      <c r="BF737" s="185">
        <v>2</v>
      </c>
      <c r="BG737" s="81" t="s">
        <v>2000</v>
      </c>
      <c r="BH737" s="81" t="s">
        <v>2000</v>
      </c>
      <c r="BI737" s="75">
        <v>0</v>
      </c>
      <c r="BJ737" s="75" t="s">
        <v>4152</v>
      </c>
      <c r="BK737" s="75" t="s">
        <v>2000</v>
      </c>
      <c r="BL737" s="67"/>
      <c r="BM737" s="221"/>
      <c r="BN737" s="221"/>
      <c r="BO737" s="221"/>
      <c r="BP737" s="221"/>
      <c r="BQ737" s="221"/>
      <c r="BR737" s="221"/>
    </row>
    <row r="738" spans="1:70" ht="15" customHeight="1" x14ac:dyDescent="0.25">
      <c r="A738" s="25">
        <v>815</v>
      </c>
      <c r="B738" s="70"/>
      <c r="C738" s="193"/>
      <c r="D738" s="201">
        <v>0</v>
      </c>
      <c r="E738" s="90" t="s">
        <v>3686</v>
      </c>
      <c r="F738" s="90" t="s">
        <v>5</v>
      </c>
      <c r="G738" s="81" t="s">
        <v>3687</v>
      </c>
      <c r="H738" s="104">
        <v>1</v>
      </c>
      <c r="I738" s="81" t="s">
        <v>3699</v>
      </c>
      <c r="J738" s="81"/>
      <c r="K738" s="25">
        <v>5</v>
      </c>
      <c r="L738" s="185" t="s">
        <v>3687</v>
      </c>
      <c r="M738" s="185">
        <v>24</v>
      </c>
      <c r="N738" s="185">
        <v>24</v>
      </c>
      <c r="O738" s="97" t="s">
        <v>536</v>
      </c>
      <c r="P738" s="185" t="s">
        <v>19</v>
      </c>
      <c r="Q738" s="185" t="s">
        <v>1045</v>
      </c>
      <c r="R738" s="81"/>
      <c r="S738" s="81">
        <v>8</v>
      </c>
      <c r="T738" s="81" t="s">
        <v>3706</v>
      </c>
      <c r="U738" s="25" t="s">
        <v>2</v>
      </c>
      <c r="V738" s="25">
        <v>7</v>
      </c>
      <c r="W738" s="185" t="s">
        <v>3870</v>
      </c>
      <c r="X738" s="185">
        <v>2</v>
      </c>
      <c r="Y738" s="81"/>
      <c r="Z738" s="81"/>
      <c r="AA738" s="100">
        <v>83504.313827171602</v>
      </c>
      <c r="AB738" s="81"/>
      <c r="AC738" s="81"/>
      <c r="AD738" s="25" t="s">
        <v>3689</v>
      </c>
      <c r="AE738" s="22"/>
      <c r="AF738" s="22"/>
      <c r="AG738" s="22">
        <f t="shared" si="49"/>
        <v>83504.313827171602</v>
      </c>
      <c r="AH738" s="22"/>
      <c r="AI738" s="22"/>
      <c r="AJ738" s="35"/>
      <c r="AK738" s="35"/>
      <c r="AL738" s="35">
        <f t="shared" si="50"/>
        <v>83504.313827171602</v>
      </c>
      <c r="AM738" s="35"/>
      <c r="AN738" s="35"/>
      <c r="AO738" s="24">
        <v>106.875</v>
      </c>
      <c r="AP738" s="70"/>
      <c r="AQ738" s="28">
        <v>1</v>
      </c>
      <c r="AR738" s="27">
        <v>2</v>
      </c>
      <c r="AS738" s="73">
        <v>1</v>
      </c>
      <c r="AT738" s="185">
        <v>17</v>
      </c>
      <c r="AU738" s="185" t="s">
        <v>3692</v>
      </c>
      <c r="AV738" s="185" t="s">
        <v>3694</v>
      </c>
      <c r="AW738" s="185">
        <v>2016</v>
      </c>
      <c r="AX738" s="185"/>
      <c r="AY738" s="185" t="s">
        <v>3693</v>
      </c>
      <c r="AZ738" s="185"/>
      <c r="BA738" s="81" t="s">
        <v>3707</v>
      </c>
      <c r="BB738" s="185" t="s">
        <v>3691</v>
      </c>
      <c r="BC738" s="185"/>
      <c r="BD738" s="185"/>
      <c r="BE738" s="185"/>
      <c r="BF738" s="185">
        <v>2</v>
      </c>
      <c r="BG738" s="81" t="s">
        <v>2000</v>
      </c>
      <c r="BH738" s="81" t="s">
        <v>2000</v>
      </c>
      <c r="BI738" s="75">
        <v>0</v>
      </c>
      <c r="BJ738" s="75" t="s">
        <v>4152</v>
      </c>
      <c r="BK738" s="75" t="s">
        <v>2000</v>
      </c>
      <c r="BL738" s="52"/>
      <c r="BM738" s="221"/>
      <c r="BN738" s="221"/>
      <c r="BO738" s="221"/>
      <c r="BP738" s="221"/>
      <c r="BQ738" s="221"/>
      <c r="BR738" s="221"/>
    </row>
    <row r="739" spans="1:70" ht="15" customHeight="1" x14ac:dyDescent="0.25">
      <c r="A739" s="25">
        <v>816</v>
      </c>
      <c r="B739" s="70"/>
      <c r="C739" s="193"/>
      <c r="D739" s="201">
        <v>0</v>
      </c>
      <c r="E739" s="90" t="s">
        <v>3686</v>
      </c>
      <c r="F739" s="90" t="s">
        <v>5</v>
      </c>
      <c r="G739" s="81" t="s">
        <v>3687</v>
      </c>
      <c r="H739" s="104">
        <v>1</v>
      </c>
      <c r="I739" s="81" t="s">
        <v>3699</v>
      </c>
      <c r="J739" s="81"/>
      <c r="K739" s="25">
        <v>5</v>
      </c>
      <c r="L739" s="185" t="s">
        <v>3687</v>
      </c>
      <c r="M739" s="185">
        <v>24</v>
      </c>
      <c r="N739" s="185">
        <v>24</v>
      </c>
      <c r="O739" s="97" t="s">
        <v>536</v>
      </c>
      <c r="P739" s="185" t="s">
        <v>19</v>
      </c>
      <c r="Q739" s="185" t="s">
        <v>1045</v>
      </c>
      <c r="R739" s="81"/>
      <c r="S739" s="81">
        <v>8</v>
      </c>
      <c r="T739" s="81" t="s">
        <v>3708</v>
      </c>
      <c r="U739" s="25" t="s">
        <v>2</v>
      </c>
      <c r="V739" s="25">
        <v>7</v>
      </c>
      <c r="W739" s="185" t="s">
        <v>3870</v>
      </c>
      <c r="X739" s="185">
        <v>2</v>
      </c>
      <c r="Y739" s="81"/>
      <c r="Z739" s="81"/>
      <c r="AA739" s="100">
        <v>83504.313827171602</v>
      </c>
      <c r="AB739" s="81"/>
      <c r="AC739" s="81"/>
      <c r="AD739" s="25" t="s">
        <v>3689</v>
      </c>
      <c r="AE739" s="22"/>
      <c r="AF739" s="22"/>
      <c r="AG739" s="22">
        <f t="shared" si="49"/>
        <v>83504.313827171602</v>
      </c>
      <c r="AH739" s="22"/>
      <c r="AI739" s="22"/>
      <c r="AJ739" s="35"/>
      <c r="AK739" s="35"/>
      <c r="AL739" s="35">
        <f t="shared" si="50"/>
        <v>83504.313827171602</v>
      </c>
      <c r="AM739" s="35"/>
      <c r="AN739" s="35"/>
      <c r="AO739" s="24">
        <v>106.875</v>
      </c>
      <c r="AP739" s="70"/>
      <c r="AQ739" s="28">
        <v>1</v>
      </c>
      <c r="AR739" s="27">
        <v>2</v>
      </c>
      <c r="AS739" s="73">
        <v>1</v>
      </c>
      <c r="AT739" s="185">
        <v>17</v>
      </c>
      <c r="AU739" s="185" t="s">
        <v>3692</v>
      </c>
      <c r="AV739" s="185" t="s">
        <v>3694</v>
      </c>
      <c r="AW739" s="185">
        <v>2016</v>
      </c>
      <c r="AX739" s="185"/>
      <c r="AY739" s="185" t="s">
        <v>3693</v>
      </c>
      <c r="AZ739" s="185"/>
      <c r="BA739" s="81" t="s">
        <v>3709</v>
      </c>
      <c r="BB739" s="185" t="s">
        <v>3691</v>
      </c>
      <c r="BC739" s="185"/>
      <c r="BD739" s="185"/>
      <c r="BE739" s="185"/>
      <c r="BF739" s="185">
        <v>2</v>
      </c>
      <c r="BG739" s="81" t="s">
        <v>2000</v>
      </c>
      <c r="BH739" s="81" t="s">
        <v>2000</v>
      </c>
      <c r="BI739" s="75">
        <v>0</v>
      </c>
      <c r="BJ739" s="75" t="s">
        <v>4152</v>
      </c>
      <c r="BK739" s="75" t="s">
        <v>2000</v>
      </c>
      <c r="BL739" s="52"/>
      <c r="BM739" s="221"/>
      <c r="BN739" s="221"/>
      <c r="BO739" s="221"/>
      <c r="BP739" s="221"/>
      <c r="BQ739" s="221"/>
      <c r="BR739" s="221"/>
    </row>
    <row r="740" spans="1:70" ht="15" customHeight="1" x14ac:dyDescent="0.25">
      <c r="A740" s="25">
        <v>817</v>
      </c>
      <c r="B740" s="70"/>
      <c r="C740" s="193"/>
      <c r="D740" s="201">
        <v>0</v>
      </c>
      <c r="E740" s="90" t="s">
        <v>3686</v>
      </c>
      <c r="F740" s="90" t="s">
        <v>5</v>
      </c>
      <c r="G740" s="81" t="s">
        <v>3687</v>
      </c>
      <c r="H740" s="104">
        <v>1</v>
      </c>
      <c r="I740" s="81" t="s">
        <v>3699</v>
      </c>
      <c r="J740" s="81"/>
      <c r="K740" s="25">
        <v>5</v>
      </c>
      <c r="L740" s="185" t="s">
        <v>3687</v>
      </c>
      <c r="M740" s="185">
        <v>24</v>
      </c>
      <c r="N740" s="185">
        <v>24</v>
      </c>
      <c r="O740" s="97" t="s">
        <v>536</v>
      </c>
      <c r="P740" s="185" t="s">
        <v>19</v>
      </c>
      <c r="Q740" s="185" t="s">
        <v>1045</v>
      </c>
      <c r="R740" s="81"/>
      <c r="S740" s="81">
        <v>8</v>
      </c>
      <c r="T740" s="81" t="s">
        <v>3710</v>
      </c>
      <c r="U740" s="25" t="s">
        <v>2</v>
      </c>
      <c r="V740" s="25">
        <v>7</v>
      </c>
      <c r="W740" s="185" t="s">
        <v>3870</v>
      </c>
      <c r="X740" s="185">
        <v>2</v>
      </c>
      <c r="Y740" s="81"/>
      <c r="Z740" s="81"/>
      <c r="AA740" s="100">
        <v>83504.313827171602</v>
      </c>
      <c r="AB740" s="81"/>
      <c r="AC740" s="81"/>
      <c r="AD740" s="25" t="s">
        <v>3689</v>
      </c>
      <c r="AE740" s="22"/>
      <c r="AF740" s="22"/>
      <c r="AG740" s="22">
        <f t="shared" si="49"/>
        <v>83504.313827171602</v>
      </c>
      <c r="AH740" s="22"/>
      <c r="AI740" s="22"/>
      <c r="AJ740" s="35"/>
      <c r="AK740" s="35"/>
      <c r="AL740" s="35">
        <f t="shared" si="50"/>
        <v>83504.313827171602</v>
      </c>
      <c r="AM740" s="35"/>
      <c r="AN740" s="35"/>
      <c r="AO740" s="24">
        <v>106.875</v>
      </c>
      <c r="AP740" s="70"/>
      <c r="AQ740" s="28">
        <v>1</v>
      </c>
      <c r="AR740" s="27">
        <v>2</v>
      </c>
      <c r="AS740" s="73">
        <v>1</v>
      </c>
      <c r="AT740" s="185">
        <v>17</v>
      </c>
      <c r="AU740" s="185" t="s">
        <v>3692</v>
      </c>
      <c r="AV740" s="185" t="s">
        <v>3694</v>
      </c>
      <c r="AW740" s="185">
        <v>2016</v>
      </c>
      <c r="AX740" s="185"/>
      <c r="AY740" s="185" t="s">
        <v>3693</v>
      </c>
      <c r="AZ740" s="185"/>
      <c r="BA740" s="81" t="s">
        <v>3711</v>
      </c>
      <c r="BB740" s="185" t="s">
        <v>3691</v>
      </c>
      <c r="BC740" s="185"/>
      <c r="BD740" s="185"/>
      <c r="BE740" s="185"/>
      <c r="BF740" s="185">
        <v>2</v>
      </c>
      <c r="BG740" s="81" t="s">
        <v>2000</v>
      </c>
      <c r="BH740" s="81" t="s">
        <v>2000</v>
      </c>
      <c r="BI740" s="75">
        <v>0</v>
      </c>
      <c r="BJ740" s="75" t="s">
        <v>4152</v>
      </c>
      <c r="BK740" s="75" t="s">
        <v>2000</v>
      </c>
      <c r="BL740" s="52"/>
      <c r="BM740" s="213"/>
      <c r="BN740" s="213"/>
      <c r="BO740" s="213"/>
      <c r="BP740" s="213"/>
      <c r="BQ740" s="213"/>
      <c r="BR740" s="213"/>
    </row>
    <row r="741" spans="1:70" ht="15" customHeight="1" x14ac:dyDescent="0.25">
      <c r="A741" s="25">
        <v>819</v>
      </c>
      <c r="B741" s="70"/>
      <c r="C741" s="193"/>
      <c r="D741" s="201">
        <v>0</v>
      </c>
      <c r="E741" s="90" t="s">
        <v>3686</v>
      </c>
      <c r="F741" s="90" t="s">
        <v>5</v>
      </c>
      <c r="G741" s="81" t="s">
        <v>3687</v>
      </c>
      <c r="H741" s="104">
        <v>1</v>
      </c>
      <c r="I741" s="81" t="s">
        <v>3699</v>
      </c>
      <c r="J741" s="81"/>
      <c r="K741" s="25">
        <v>5</v>
      </c>
      <c r="L741" s="185" t="s">
        <v>3687</v>
      </c>
      <c r="M741" s="185">
        <v>24</v>
      </c>
      <c r="N741" s="185">
        <v>24</v>
      </c>
      <c r="O741" s="97" t="s">
        <v>536</v>
      </c>
      <c r="P741" s="185" t="s">
        <v>19</v>
      </c>
      <c r="Q741" s="185" t="s">
        <v>1045</v>
      </c>
      <c r="R741" s="81"/>
      <c r="S741" s="81">
        <v>8</v>
      </c>
      <c r="T741" s="81" t="s">
        <v>3714</v>
      </c>
      <c r="U741" s="25" t="s">
        <v>2</v>
      </c>
      <c r="V741" s="25">
        <v>7</v>
      </c>
      <c r="W741" s="185" t="s">
        <v>3870</v>
      </c>
      <c r="X741" s="185">
        <v>2</v>
      </c>
      <c r="Y741" s="81"/>
      <c r="Z741" s="81"/>
      <c r="AA741" s="100">
        <v>83504.313827171602</v>
      </c>
      <c r="AB741" s="81"/>
      <c r="AC741" s="81"/>
      <c r="AD741" s="25" t="s">
        <v>3689</v>
      </c>
      <c r="AE741" s="22"/>
      <c r="AF741" s="22"/>
      <c r="AG741" s="22">
        <f t="shared" si="49"/>
        <v>83504.313827171602</v>
      </c>
      <c r="AH741" s="22"/>
      <c r="AI741" s="22"/>
      <c r="AJ741" s="35"/>
      <c r="AK741" s="35"/>
      <c r="AL741" s="35">
        <f t="shared" si="50"/>
        <v>83504.313827171602</v>
      </c>
      <c r="AM741" s="35"/>
      <c r="AN741" s="35"/>
      <c r="AO741" s="24">
        <v>106.875</v>
      </c>
      <c r="AP741" s="70"/>
      <c r="AQ741" s="28">
        <v>1</v>
      </c>
      <c r="AR741" s="27">
        <v>2</v>
      </c>
      <c r="AS741" s="73">
        <v>1</v>
      </c>
      <c r="AT741" s="185">
        <v>17</v>
      </c>
      <c r="AU741" s="185" t="s">
        <v>3692</v>
      </c>
      <c r="AV741" s="185" t="s">
        <v>3694</v>
      </c>
      <c r="AW741" s="185">
        <v>2016</v>
      </c>
      <c r="AX741" s="185"/>
      <c r="AY741" s="185" t="s">
        <v>3693</v>
      </c>
      <c r="AZ741" s="185"/>
      <c r="BA741" s="81" t="s">
        <v>3715</v>
      </c>
      <c r="BB741" s="185" t="s">
        <v>3691</v>
      </c>
      <c r="BC741" s="185"/>
      <c r="BD741" s="185"/>
      <c r="BE741" s="185"/>
      <c r="BF741" s="185">
        <v>2</v>
      </c>
      <c r="BG741" s="81" t="s">
        <v>2000</v>
      </c>
      <c r="BH741" s="81" t="s">
        <v>2000</v>
      </c>
      <c r="BI741" s="75">
        <v>0</v>
      </c>
      <c r="BJ741" s="75" t="s">
        <v>4152</v>
      </c>
      <c r="BK741" s="75" t="s">
        <v>2000</v>
      </c>
      <c r="BL741" s="52"/>
      <c r="BM741" s="213"/>
      <c r="BN741" s="213"/>
      <c r="BO741" s="213"/>
      <c r="BP741" s="213"/>
      <c r="BQ741" s="213"/>
      <c r="BR741" s="213"/>
    </row>
    <row r="742" spans="1:70" ht="15" customHeight="1" x14ac:dyDescent="0.25">
      <c r="A742" s="25">
        <v>820</v>
      </c>
      <c r="B742" s="70"/>
      <c r="C742" s="193"/>
      <c r="D742" s="201">
        <v>0</v>
      </c>
      <c r="E742" s="90" t="s">
        <v>3686</v>
      </c>
      <c r="F742" s="90" t="s">
        <v>5</v>
      </c>
      <c r="G742" s="81" t="s">
        <v>3687</v>
      </c>
      <c r="H742" s="104">
        <v>1</v>
      </c>
      <c r="I742" s="81" t="s">
        <v>3699</v>
      </c>
      <c r="J742" s="81"/>
      <c r="K742" s="25">
        <v>5</v>
      </c>
      <c r="L742" s="185" t="s">
        <v>3687</v>
      </c>
      <c r="M742" s="185">
        <v>24</v>
      </c>
      <c r="N742" s="185">
        <v>24</v>
      </c>
      <c r="O742" s="97" t="s">
        <v>536</v>
      </c>
      <c r="P742" s="185" t="s">
        <v>19</v>
      </c>
      <c r="Q742" s="185" t="s">
        <v>1045</v>
      </c>
      <c r="R742" s="81"/>
      <c r="S742" s="81">
        <v>8</v>
      </c>
      <c r="T742" s="81" t="s">
        <v>3716</v>
      </c>
      <c r="U742" s="25" t="s">
        <v>2</v>
      </c>
      <c r="V742" s="25">
        <v>7</v>
      </c>
      <c r="W742" s="185" t="s">
        <v>3870</v>
      </c>
      <c r="X742" s="185">
        <v>2</v>
      </c>
      <c r="Y742" s="81"/>
      <c r="Z742" s="81"/>
      <c r="AA742" s="100">
        <v>83504.313827171602</v>
      </c>
      <c r="AB742" s="81"/>
      <c r="AC742" s="81"/>
      <c r="AD742" s="25" t="s">
        <v>3689</v>
      </c>
      <c r="AE742" s="22"/>
      <c r="AF742" s="22"/>
      <c r="AG742" s="22">
        <f t="shared" si="49"/>
        <v>83504.313827171602</v>
      </c>
      <c r="AH742" s="22"/>
      <c r="AI742" s="22"/>
      <c r="AJ742" s="35"/>
      <c r="AK742" s="35"/>
      <c r="AL742" s="35">
        <f t="shared" si="50"/>
        <v>83504.313827171602</v>
      </c>
      <c r="AM742" s="35"/>
      <c r="AN742" s="35"/>
      <c r="AO742" s="24">
        <v>106.875</v>
      </c>
      <c r="AP742" s="70"/>
      <c r="AQ742" s="28">
        <v>1</v>
      </c>
      <c r="AR742" s="27">
        <v>2</v>
      </c>
      <c r="AS742" s="73">
        <v>1</v>
      </c>
      <c r="AT742" s="185">
        <v>17</v>
      </c>
      <c r="AU742" s="185" t="s">
        <v>3692</v>
      </c>
      <c r="AV742" s="185" t="s">
        <v>3694</v>
      </c>
      <c r="AW742" s="185">
        <v>2016</v>
      </c>
      <c r="AX742" s="185"/>
      <c r="AY742" s="185" t="s">
        <v>3693</v>
      </c>
      <c r="AZ742" s="185"/>
      <c r="BA742" s="81" t="s">
        <v>3717</v>
      </c>
      <c r="BB742" s="185" t="s">
        <v>3691</v>
      </c>
      <c r="BC742" s="185"/>
      <c r="BD742" s="185"/>
      <c r="BE742" s="185"/>
      <c r="BF742" s="185">
        <v>2</v>
      </c>
      <c r="BG742" s="81" t="s">
        <v>2000</v>
      </c>
      <c r="BH742" s="81" t="s">
        <v>2000</v>
      </c>
      <c r="BI742" s="75">
        <v>0</v>
      </c>
      <c r="BJ742" s="75" t="s">
        <v>4152</v>
      </c>
      <c r="BK742" s="75" t="s">
        <v>2000</v>
      </c>
      <c r="BL742" s="52"/>
      <c r="BM742" s="221"/>
      <c r="BN742" s="221"/>
      <c r="BO742" s="221"/>
      <c r="BP742" s="221"/>
      <c r="BQ742" s="221"/>
      <c r="BR742" s="221"/>
    </row>
    <row r="743" spans="1:70" ht="15" customHeight="1" x14ac:dyDescent="0.25">
      <c r="A743" s="25">
        <v>821</v>
      </c>
      <c r="B743" s="70"/>
      <c r="C743" s="193"/>
      <c r="D743" s="201">
        <v>0</v>
      </c>
      <c r="E743" s="90" t="s">
        <v>3686</v>
      </c>
      <c r="F743" s="90" t="s">
        <v>5</v>
      </c>
      <c r="G743" s="81" t="s">
        <v>3687</v>
      </c>
      <c r="H743" s="104">
        <v>1</v>
      </c>
      <c r="I743" s="81" t="s">
        <v>3699</v>
      </c>
      <c r="J743" s="81"/>
      <c r="K743" s="25">
        <v>5</v>
      </c>
      <c r="L743" s="185" t="s">
        <v>3687</v>
      </c>
      <c r="M743" s="185">
        <v>24</v>
      </c>
      <c r="N743" s="185">
        <v>24</v>
      </c>
      <c r="O743" s="97" t="s">
        <v>536</v>
      </c>
      <c r="P743" s="185" t="s">
        <v>19</v>
      </c>
      <c r="Q743" s="185" t="s">
        <v>1045</v>
      </c>
      <c r="R743" s="81"/>
      <c r="S743" s="81" t="s">
        <v>3862</v>
      </c>
      <c r="T743" s="81" t="s">
        <v>3718</v>
      </c>
      <c r="U743" s="25" t="s">
        <v>2</v>
      </c>
      <c r="V743" s="25">
        <v>1</v>
      </c>
      <c r="W743" s="185" t="s">
        <v>3870</v>
      </c>
      <c r="X743" s="185">
        <v>2</v>
      </c>
      <c r="Y743" s="81"/>
      <c r="Z743" s="81"/>
      <c r="AA743" s="100">
        <v>79527.917930639611</v>
      </c>
      <c r="AB743" s="81"/>
      <c r="AC743" s="81"/>
      <c r="AD743" s="25" t="s">
        <v>3689</v>
      </c>
      <c r="AE743" s="22"/>
      <c r="AF743" s="22"/>
      <c r="AG743" s="22">
        <f t="shared" si="49"/>
        <v>79527.917930639611</v>
      </c>
      <c r="AH743" s="22"/>
      <c r="AI743" s="22"/>
      <c r="AJ743" s="35"/>
      <c r="AK743" s="35"/>
      <c r="AL743" s="35">
        <f t="shared" si="50"/>
        <v>79527.917930639611</v>
      </c>
      <c r="AM743" s="35"/>
      <c r="AN743" s="35"/>
      <c r="AO743" s="24">
        <v>106.875</v>
      </c>
      <c r="AP743" s="70"/>
      <c r="AQ743" s="28">
        <v>1</v>
      </c>
      <c r="AR743" s="27">
        <v>2</v>
      </c>
      <c r="AS743" s="73">
        <v>1</v>
      </c>
      <c r="AT743" s="185">
        <v>17</v>
      </c>
      <c r="AU743" s="185" t="s">
        <v>3692</v>
      </c>
      <c r="AV743" s="185" t="s">
        <v>3694</v>
      </c>
      <c r="AW743" s="185">
        <v>2016</v>
      </c>
      <c r="AX743" s="185"/>
      <c r="AY743" s="185" t="s">
        <v>3693</v>
      </c>
      <c r="AZ743" s="185"/>
      <c r="BA743" s="81" t="s">
        <v>3719</v>
      </c>
      <c r="BB743" s="185" t="s">
        <v>3691</v>
      </c>
      <c r="BC743" s="185"/>
      <c r="BD743" s="185"/>
      <c r="BE743" s="185"/>
      <c r="BF743" s="185">
        <v>2</v>
      </c>
      <c r="BG743" s="81" t="s">
        <v>2000</v>
      </c>
      <c r="BH743" s="81" t="s">
        <v>2000</v>
      </c>
      <c r="BI743" s="75">
        <v>0</v>
      </c>
      <c r="BJ743" s="75" t="s">
        <v>4152</v>
      </c>
      <c r="BK743" s="75" t="s">
        <v>2000</v>
      </c>
      <c r="BL743" s="52"/>
      <c r="BM743" s="221"/>
      <c r="BN743" s="221"/>
      <c r="BO743" s="221"/>
      <c r="BP743" s="221"/>
      <c r="BQ743" s="221"/>
      <c r="BR743" s="221"/>
    </row>
    <row r="744" spans="1:70" ht="15" customHeight="1" x14ac:dyDescent="0.25">
      <c r="A744" s="25">
        <v>822</v>
      </c>
      <c r="B744" s="70"/>
      <c r="C744" s="193"/>
      <c r="D744" s="201">
        <v>0</v>
      </c>
      <c r="E744" s="90" t="s">
        <v>3686</v>
      </c>
      <c r="F744" s="90" t="s">
        <v>5</v>
      </c>
      <c r="G744" s="81" t="s">
        <v>3687</v>
      </c>
      <c r="H744" s="104">
        <v>1</v>
      </c>
      <c r="I744" s="81" t="s">
        <v>3699</v>
      </c>
      <c r="J744" s="81"/>
      <c r="K744" s="25">
        <v>5</v>
      </c>
      <c r="L744" s="185" t="s">
        <v>3687</v>
      </c>
      <c r="M744" s="185">
        <v>24</v>
      </c>
      <c r="N744" s="185">
        <v>24</v>
      </c>
      <c r="O744" s="97" t="s">
        <v>536</v>
      </c>
      <c r="P744" s="185" t="s">
        <v>19</v>
      </c>
      <c r="Q744" s="185" t="s">
        <v>1045</v>
      </c>
      <c r="R744" s="81"/>
      <c r="S744" s="81">
        <v>8</v>
      </c>
      <c r="T744" s="81" t="s">
        <v>3720</v>
      </c>
      <c r="U744" s="25" t="s">
        <v>2</v>
      </c>
      <c r="V744" s="25">
        <v>7</v>
      </c>
      <c r="W744" s="185" t="s">
        <v>3870</v>
      </c>
      <c r="X744" s="185">
        <v>2</v>
      </c>
      <c r="Y744" s="81"/>
      <c r="Z744" s="81"/>
      <c r="AA744" s="100">
        <v>79527.917930639611</v>
      </c>
      <c r="AB744" s="81"/>
      <c r="AC744" s="81"/>
      <c r="AD744" s="25" t="s">
        <v>3689</v>
      </c>
      <c r="AE744" s="22"/>
      <c r="AF744" s="22"/>
      <c r="AG744" s="22">
        <f t="shared" si="49"/>
        <v>79527.917930639611</v>
      </c>
      <c r="AH744" s="22"/>
      <c r="AI744" s="22"/>
      <c r="AJ744" s="35"/>
      <c r="AK744" s="35"/>
      <c r="AL744" s="35">
        <f t="shared" si="50"/>
        <v>79527.917930639611</v>
      </c>
      <c r="AM744" s="35"/>
      <c r="AN744" s="35"/>
      <c r="AO744" s="24">
        <v>106.875</v>
      </c>
      <c r="AP744" s="70"/>
      <c r="AQ744" s="28">
        <v>1</v>
      </c>
      <c r="AR744" s="27">
        <v>2</v>
      </c>
      <c r="AS744" s="73">
        <v>1</v>
      </c>
      <c r="AT744" s="185">
        <v>17</v>
      </c>
      <c r="AU744" s="185" t="s">
        <v>3692</v>
      </c>
      <c r="AV744" s="185" t="s">
        <v>3694</v>
      </c>
      <c r="AW744" s="185">
        <v>2016</v>
      </c>
      <c r="AX744" s="185"/>
      <c r="AY744" s="185" t="s">
        <v>3693</v>
      </c>
      <c r="AZ744" s="185"/>
      <c r="BA744" s="81" t="s">
        <v>3721</v>
      </c>
      <c r="BB744" s="185" t="s">
        <v>3691</v>
      </c>
      <c r="BC744" s="185"/>
      <c r="BD744" s="185"/>
      <c r="BE744" s="185"/>
      <c r="BF744" s="185">
        <v>2</v>
      </c>
      <c r="BG744" s="81" t="s">
        <v>2000</v>
      </c>
      <c r="BH744" s="81" t="s">
        <v>2000</v>
      </c>
      <c r="BI744" s="75">
        <v>0</v>
      </c>
      <c r="BJ744" s="75" t="s">
        <v>4152</v>
      </c>
      <c r="BK744" s="75" t="s">
        <v>2000</v>
      </c>
      <c r="BL744" s="52"/>
      <c r="BM744" s="221"/>
      <c r="BN744" s="221"/>
      <c r="BO744" s="221"/>
      <c r="BP744" s="221"/>
      <c r="BQ744" s="221"/>
      <c r="BR744" s="221"/>
    </row>
    <row r="745" spans="1:70" ht="15" customHeight="1" x14ac:dyDescent="0.25">
      <c r="A745" s="25">
        <v>823</v>
      </c>
      <c r="B745" s="70"/>
      <c r="C745" s="193"/>
      <c r="D745" s="201">
        <v>0</v>
      </c>
      <c r="E745" s="90" t="s">
        <v>3686</v>
      </c>
      <c r="F745" s="90" t="s">
        <v>5</v>
      </c>
      <c r="G745" s="81" t="s">
        <v>3687</v>
      </c>
      <c r="H745" s="104">
        <v>1</v>
      </c>
      <c r="I745" s="81" t="s">
        <v>3699</v>
      </c>
      <c r="J745" s="81"/>
      <c r="K745" s="25">
        <v>5</v>
      </c>
      <c r="L745" s="185" t="s">
        <v>3687</v>
      </c>
      <c r="M745" s="185">
        <v>24</v>
      </c>
      <c r="N745" s="185">
        <v>24</v>
      </c>
      <c r="O745" s="97" t="s">
        <v>536</v>
      </c>
      <c r="P745" s="185" t="s">
        <v>19</v>
      </c>
      <c r="Q745" s="185" t="s">
        <v>1045</v>
      </c>
      <c r="R745" s="81"/>
      <c r="S745" s="81">
        <v>8</v>
      </c>
      <c r="T745" s="81" t="s">
        <v>3722</v>
      </c>
      <c r="U745" s="25" t="s">
        <v>2</v>
      </c>
      <c r="V745" s="25">
        <v>7</v>
      </c>
      <c r="W745" s="185" t="s">
        <v>3870</v>
      </c>
      <c r="X745" s="185">
        <v>2</v>
      </c>
      <c r="Y745" s="81"/>
      <c r="Z745" s="81"/>
      <c r="AA745" s="100">
        <v>71575.126137575659</v>
      </c>
      <c r="AB745" s="81"/>
      <c r="AC745" s="81"/>
      <c r="AD745" s="25" t="s">
        <v>3689</v>
      </c>
      <c r="AE745" s="22"/>
      <c r="AF745" s="22"/>
      <c r="AG745" s="22">
        <f t="shared" si="49"/>
        <v>71575.126137575659</v>
      </c>
      <c r="AH745" s="22"/>
      <c r="AI745" s="22"/>
      <c r="AJ745" s="35"/>
      <c r="AK745" s="35"/>
      <c r="AL745" s="35">
        <f t="shared" si="50"/>
        <v>71575.126137575659</v>
      </c>
      <c r="AM745" s="35"/>
      <c r="AN745" s="35"/>
      <c r="AO745" s="24">
        <v>106.875</v>
      </c>
      <c r="AP745" s="70"/>
      <c r="AQ745" s="28">
        <v>1</v>
      </c>
      <c r="AR745" s="27">
        <v>2</v>
      </c>
      <c r="AS745" s="73">
        <v>1</v>
      </c>
      <c r="AT745" s="185">
        <v>17</v>
      </c>
      <c r="AU745" s="185" t="s">
        <v>3692</v>
      </c>
      <c r="AV745" s="185" t="s">
        <v>3694</v>
      </c>
      <c r="AW745" s="185">
        <v>2016</v>
      </c>
      <c r="AX745" s="185"/>
      <c r="AY745" s="185" t="s">
        <v>3693</v>
      </c>
      <c r="AZ745" s="185"/>
      <c r="BA745" s="81" t="s">
        <v>3723</v>
      </c>
      <c r="BB745" s="185" t="s">
        <v>3691</v>
      </c>
      <c r="BC745" s="185"/>
      <c r="BD745" s="185"/>
      <c r="BE745" s="185"/>
      <c r="BF745" s="185">
        <v>2</v>
      </c>
      <c r="BG745" s="81" t="s">
        <v>2000</v>
      </c>
      <c r="BH745" s="81" t="s">
        <v>2000</v>
      </c>
      <c r="BI745" s="75">
        <v>0</v>
      </c>
      <c r="BJ745" s="75" t="s">
        <v>4152</v>
      </c>
      <c r="BK745" s="75" t="s">
        <v>2000</v>
      </c>
      <c r="BL745" s="52"/>
      <c r="BM745" s="213"/>
      <c r="BN745" s="213"/>
      <c r="BO745" s="213"/>
      <c r="BP745" s="213"/>
      <c r="BQ745" s="213"/>
      <c r="BR745" s="213"/>
    </row>
    <row r="746" spans="1:70" ht="15" customHeight="1" x14ac:dyDescent="0.25">
      <c r="A746" s="25">
        <v>824</v>
      </c>
      <c r="B746" s="70"/>
      <c r="C746" s="193"/>
      <c r="D746" s="201">
        <v>0</v>
      </c>
      <c r="E746" s="90" t="s">
        <v>3686</v>
      </c>
      <c r="F746" s="90" t="s">
        <v>5</v>
      </c>
      <c r="G746" s="81" t="s">
        <v>3687</v>
      </c>
      <c r="H746" s="104">
        <v>1</v>
      </c>
      <c r="I746" s="81" t="s">
        <v>3699</v>
      </c>
      <c r="J746" s="81"/>
      <c r="K746" s="25">
        <v>5</v>
      </c>
      <c r="L746" s="185" t="s">
        <v>3687</v>
      </c>
      <c r="M746" s="185">
        <v>24</v>
      </c>
      <c r="N746" s="185">
        <v>24</v>
      </c>
      <c r="O746" s="97" t="s">
        <v>536</v>
      </c>
      <c r="P746" s="185" t="s">
        <v>19</v>
      </c>
      <c r="Q746" s="185" t="s">
        <v>1045</v>
      </c>
      <c r="R746" s="81"/>
      <c r="S746" s="81">
        <v>8</v>
      </c>
      <c r="T746" s="81" t="s">
        <v>3724</v>
      </c>
      <c r="U746" s="25" t="s">
        <v>2</v>
      </c>
      <c r="V746" s="25">
        <v>7</v>
      </c>
      <c r="W746" s="185" t="s">
        <v>3870</v>
      </c>
      <c r="X746" s="185">
        <v>2</v>
      </c>
      <c r="Y746" s="81"/>
      <c r="Z746" s="81"/>
      <c r="AA746" s="100">
        <v>71575.126137575659</v>
      </c>
      <c r="AB746" s="81"/>
      <c r="AC746" s="81"/>
      <c r="AD746" s="25" t="s">
        <v>3689</v>
      </c>
      <c r="AE746" s="22"/>
      <c r="AF746" s="22"/>
      <c r="AG746" s="22">
        <f t="shared" si="49"/>
        <v>71575.126137575659</v>
      </c>
      <c r="AH746" s="22"/>
      <c r="AI746" s="22"/>
      <c r="AJ746" s="35"/>
      <c r="AK746" s="35"/>
      <c r="AL746" s="35">
        <f t="shared" si="50"/>
        <v>71575.126137575659</v>
      </c>
      <c r="AM746" s="35"/>
      <c r="AN746" s="35"/>
      <c r="AO746" s="24">
        <v>106.875</v>
      </c>
      <c r="AP746" s="70"/>
      <c r="AQ746" s="28">
        <v>1</v>
      </c>
      <c r="AR746" s="27">
        <v>2</v>
      </c>
      <c r="AS746" s="73">
        <v>1</v>
      </c>
      <c r="AT746" s="185">
        <v>17</v>
      </c>
      <c r="AU746" s="185" t="s">
        <v>3692</v>
      </c>
      <c r="AV746" s="185" t="s">
        <v>3694</v>
      </c>
      <c r="AW746" s="185">
        <v>2016</v>
      </c>
      <c r="AX746" s="185"/>
      <c r="AY746" s="185" t="s">
        <v>3693</v>
      </c>
      <c r="AZ746" s="185"/>
      <c r="BA746" s="81" t="s">
        <v>3725</v>
      </c>
      <c r="BB746" s="185" t="s">
        <v>3691</v>
      </c>
      <c r="BC746" s="185"/>
      <c r="BD746" s="185"/>
      <c r="BE746" s="185"/>
      <c r="BF746" s="185">
        <v>2</v>
      </c>
      <c r="BG746" s="81" t="s">
        <v>2000</v>
      </c>
      <c r="BH746" s="81" t="s">
        <v>2000</v>
      </c>
      <c r="BI746" s="75">
        <v>0</v>
      </c>
      <c r="BJ746" s="75" t="s">
        <v>4152</v>
      </c>
      <c r="BK746" s="75" t="s">
        <v>2000</v>
      </c>
      <c r="BL746" s="52"/>
      <c r="BM746" s="221"/>
      <c r="BN746" s="221"/>
      <c r="BO746" s="221"/>
      <c r="BP746" s="221"/>
      <c r="BQ746" s="221"/>
      <c r="BR746" s="221"/>
    </row>
    <row r="747" spans="1:70" ht="15" customHeight="1" x14ac:dyDescent="0.25">
      <c r="A747" s="25">
        <v>825</v>
      </c>
      <c r="B747" s="70"/>
      <c r="C747" s="193"/>
      <c r="D747" s="201">
        <v>0</v>
      </c>
      <c r="E747" s="90" t="s">
        <v>3686</v>
      </c>
      <c r="F747" s="90" t="s">
        <v>5</v>
      </c>
      <c r="G747" s="81" t="s">
        <v>3687</v>
      </c>
      <c r="H747" s="104">
        <v>1</v>
      </c>
      <c r="I747" s="81" t="s">
        <v>3699</v>
      </c>
      <c r="J747" s="81"/>
      <c r="K747" s="25">
        <v>5</v>
      </c>
      <c r="L747" s="185" t="s">
        <v>3687</v>
      </c>
      <c r="M747" s="185">
        <v>24</v>
      </c>
      <c r="N747" s="185">
        <v>24</v>
      </c>
      <c r="O747" s="97" t="s">
        <v>536</v>
      </c>
      <c r="P747" s="185" t="s">
        <v>19</v>
      </c>
      <c r="Q747" s="185" t="s">
        <v>1045</v>
      </c>
      <c r="R747" s="81"/>
      <c r="S747" s="81">
        <v>8</v>
      </c>
      <c r="T747" s="81" t="s">
        <v>3726</v>
      </c>
      <c r="U747" s="25" t="s">
        <v>2</v>
      </c>
      <c r="V747" s="25">
        <v>7</v>
      </c>
      <c r="W747" s="185" t="s">
        <v>3870</v>
      </c>
      <c r="X747" s="185">
        <v>2</v>
      </c>
      <c r="Y747" s="81"/>
      <c r="Z747" s="81"/>
      <c r="AA747" s="100">
        <v>71575.126137575659</v>
      </c>
      <c r="AB747" s="81"/>
      <c r="AC747" s="81"/>
      <c r="AD747" s="25" t="s">
        <v>3689</v>
      </c>
      <c r="AE747" s="22"/>
      <c r="AF747" s="22"/>
      <c r="AG747" s="22">
        <f t="shared" si="49"/>
        <v>71575.126137575659</v>
      </c>
      <c r="AH747" s="22"/>
      <c r="AI747" s="22"/>
      <c r="AJ747" s="35"/>
      <c r="AK747" s="35"/>
      <c r="AL747" s="35">
        <f t="shared" si="50"/>
        <v>71575.126137575659</v>
      </c>
      <c r="AM747" s="35"/>
      <c r="AN747" s="35"/>
      <c r="AO747" s="24">
        <v>106.875</v>
      </c>
      <c r="AP747" s="70"/>
      <c r="AQ747" s="28">
        <v>1</v>
      </c>
      <c r="AR747" s="27">
        <v>2</v>
      </c>
      <c r="AS747" s="73">
        <v>1</v>
      </c>
      <c r="AT747" s="185">
        <v>17</v>
      </c>
      <c r="AU747" s="185" t="s">
        <v>3692</v>
      </c>
      <c r="AV747" s="185" t="s">
        <v>3694</v>
      </c>
      <c r="AW747" s="185">
        <v>2016</v>
      </c>
      <c r="AX747" s="185"/>
      <c r="AY747" s="185" t="s">
        <v>3693</v>
      </c>
      <c r="AZ747" s="185"/>
      <c r="BA747" s="81" t="s">
        <v>3727</v>
      </c>
      <c r="BB747" s="185" t="s">
        <v>3691</v>
      </c>
      <c r="BC747" s="185"/>
      <c r="BD747" s="185"/>
      <c r="BE747" s="185"/>
      <c r="BF747" s="185">
        <v>2</v>
      </c>
      <c r="BG747" s="81" t="s">
        <v>2000</v>
      </c>
      <c r="BH747" s="81" t="s">
        <v>2000</v>
      </c>
      <c r="BI747" s="75">
        <v>0</v>
      </c>
      <c r="BJ747" s="75" t="s">
        <v>4152</v>
      </c>
      <c r="BK747" s="75" t="s">
        <v>2000</v>
      </c>
      <c r="BL747" s="52"/>
      <c r="BM747" s="221"/>
      <c r="BN747" s="221"/>
      <c r="BO747" s="221"/>
      <c r="BP747" s="221"/>
      <c r="BQ747" s="221"/>
      <c r="BR747" s="221"/>
    </row>
    <row r="748" spans="1:70" ht="15" customHeight="1" x14ac:dyDescent="0.25">
      <c r="A748" s="25">
        <v>826</v>
      </c>
      <c r="B748" s="70"/>
      <c r="C748" s="193"/>
      <c r="D748" s="201">
        <v>0</v>
      </c>
      <c r="E748" s="90" t="s">
        <v>3686</v>
      </c>
      <c r="F748" s="90" t="s">
        <v>5</v>
      </c>
      <c r="G748" s="81" t="s">
        <v>3687</v>
      </c>
      <c r="H748" s="104">
        <v>1</v>
      </c>
      <c r="I748" s="81" t="s">
        <v>3699</v>
      </c>
      <c r="J748" s="81"/>
      <c r="K748" s="25">
        <v>5</v>
      </c>
      <c r="L748" s="185" t="s">
        <v>3687</v>
      </c>
      <c r="M748" s="185">
        <v>24</v>
      </c>
      <c r="N748" s="185">
        <v>24</v>
      </c>
      <c r="O748" s="97" t="s">
        <v>536</v>
      </c>
      <c r="P748" s="185" t="s">
        <v>19</v>
      </c>
      <c r="Q748" s="185" t="s">
        <v>1045</v>
      </c>
      <c r="R748" s="81"/>
      <c r="S748" s="81">
        <v>8</v>
      </c>
      <c r="T748" s="81" t="s">
        <v>3728</v>
      </c>
      <c r="U748" s="25" t="s">
        <v>2</v>
      </c>
      <c r="V748" s="25">
        <v>7</v>
      </c>
      <c r="W748" s="185" t="s">
        <v>3870</v>
      </c>
      <c r="X748" s="185">
        <v>2</v>
      </c>
      <c r="Y748" s="81"/>
      <c r="Z748" s="81"/>
      <c r="AA748" s="100">
        <v>75551.522034107635</v>
      </c>
      <c r="AB748" s="81"/>
      <c r="AC748" s="81"/>
      <c r="AD748" s="25" t="s">
        <v>3689</v>
      </c>
      <c r="AE748" s="22"/>
      <c r="AF748" s="22"/>
      <c r="AG748" s="22">
        <f t="shared" si="49"/>
        <v>75551.522034107635</v>
      </c>
      <c r="AH748" s="22"/>
      <c r="AI748" s="22"/>
      <c r="AJ748" s="35"/>
      <c r="AK748" s="35"/>
      <c r="AL748" s="35">
        <f t="shared" si="50"/>
        <v>75551.522034107635</v>
      </c>
      <c r="AM748" s="35"/>
      <c r="AN748" s="35"/>
      <c r="AO748" s="24">
        <v>106.875</v>
      </c>
      <c r="AP748" s="70"/>
      <c r="AQ748" s="28">
        <v>1</v>
      </c>
      <c r="AR748" s="27">
        <v>2</v>
      </c>
      <c r="AS748" s="73">
        <v>1</v>
      </c>
      <c r="AT748" s="185">
        <v>17</v>
      </c>
      <c r="AU748" s="185" t="s">
        <v>3692</v>
      </c>
      <c r="AV748" s="185" t="s">
        <v>3694</v>
      </c>
      <c r="AW748" s="185">
        <v>2016</v>
      </c>
      <c r="AX748" s="185"/>
      <c r="AY748" s="185" t="s">
        <v>3693</v>
      </c>
      <c r="AZ748" s="185"/>
      <c r="BA748" s="81" t="s">
        <v>3729</v>
      </c>
      <c r="BB748" s="185" t="s">
        <v>3691</v>
      </c>
      <c r="BC748" s="185"/>
      <c r="BD748" s="185"/>
      <c r="BE748" s="185"/>
      <c r="BF748" s="185">
        <v>2</v>
      </c>
      <c r="BG748" s="81" t="s">
        <v>2000</v>
      </c>
      <c r="BH748" s="81" t="s">
        <v>2000</v>
      </c>
      <c r="BI748" s="75">
        <v>0</v>
      </c>
      <c r="BJ748" s="75" t="s">
        <v>4152</v>
      </c>
      <c r="BK748" s="75" t="s">
        <v>2000</v>
      </c>
      <c r="BL748" s="52"/>
      <c r="BM748" s="221"/>
      <c r="BN748" s="221"/>
      <c r="BO748" s="221"/>
      <c r="BP748" s="221"/>
      <c r="BQ748" s="221"/>
      <c r="BR748" s="221"/>
    </row>
    <row r="749" spans="1:70" ht="15" customHeight="1" x14ac:dyDescent="0.25">
      <c r="A749" s="25">
        <v>827</v>
      </c>
      <c r="B749" s="70"/>
      <c r="C749" s="193"/>
      <c r="D749" s="201">
        <v>0</v>
      </c>
      <c r="E749" s="90" t="s">
        <v>3686</v>
      </c>
      <c r="F749" s="90" t="s">
        <v>5</v>
      </c>
      <c r="G749" s="81" t="s">
        <v>3687</v>
      </c>
      <c r="H749" s="104">
        <v>1</v>
      </c>
      <c r="I749" s="81" t="s">
        <v>3699</v>
      </c>
      <c r="J749" s="81"/>
      <c r="K749" s="25">
        <v>5</v>
      </c>
      <c r="L749" s="185" t="s">
        <v>3687</v>
      </c>
      <c r="M749" s="185">
        <v>24</v>
      </c>
      <c r="N749" s="185">
        <v>24</v>
      </c>
      <c r="O749" s="97" t="s">
        <v>536</v>
      </c>
      <c r="P749" s="185" t="s">
        <v>19</v>
      </c>
      <c r="Q749" s="185" t="s">
        <v>1045</v>
      </c>
      <c r="R749" s="81"/>
      <c r="S749" s="81">
        <v>8</v>
      </c>
      <c r="T749" s="81" t="s">
        <v>3730</v>
      </c>
      <c r="U749" s="25" t="s">
        <v>2</v>
      </c>
      <c r="V749" s="25">
        <v>7</v>
      </c>
      <c r="W749" s="185" t="s">
        <v>3870</v>
      </c>
      <c r="X749" s="185">
        <v>2</v>
      </c>
      <c r="Y749" s="81"/>
      <c r="Z749" s="81"/>
      <c r="AA749" s="100">
        <v>87480.709723703578</v>
      </c>
      <c r="AB749" s="81"/>
      <c r="AC749" s="81"/>
      <c r="AD749" s="25" t="s">
        <v>3689</v>
      </c>
      <c r="AE749" s="22"/>
      <c r="AF749" s="22"/>
      <c r="AG749" s="22">
        <f t="shared" si="49"/>
        <v>87480.709723703578</v>
      </c>
      <c r="AH749" s="22"/>
      <c r="AI749" s="22"/>
      <c r="AJ749" s="35"/>
      <c r="AK749" s="35"/>
      <c r="AL749" s="35">
        <f t="shared" si="50"/>
        <v>87480.709723703578</v>
      </c>
      <c r="AM749" s="35"/>
      <c r="AN749" s="35"/>
      <c r="AO749" s="24">
        <v>106.875</v>
      </c>
      <c r="AP749" s="70"/>
      <c r="AQ749" s="28">
        <v>1</v>
      </c>
      <c r="AR749" s="27">
        <v>2</v>
      </c>
      <c r="AS749" s="73">
        <v>1</v>
      </c>
      <c r="AT749" s="185">
        <v>17</v>
      </c>
      <c r="AU749" s="185" t="s">
        <v>3692</v>
      </c>
      <c r="AV749" s="185" t="s">
        <v>3694</v>
      </c>
      <c r="AW749" s="185">
        <v>2016</v>
      </c>
      <c r="AX749" s="185"/>
      <c r="AY749" s="185" t="s">
        <v>3693</v>
      </c>
      <c r="AZ749" s="185"/>
      <c r="BA749" s="81" t="s">
        <v>3731</v>
      </c>
      <c r="BB749" s="185" t="s">
        <v>3691</v>
      </c>
      <c r="BC749" s="185"/>
      <c r="BD749" s="185"/>
      <c r="BE749" s="185"/>
      <c r="BF749" s="185">
        <v>2</v>
      </c>
      <c r="BG749" s="81" t="s">
        <v>2000</v>
      </c>
      <c r="BH749" s="81" t="s">
        <v>2000</v>
      </c>
      <c r="BI749" s="75">
        <v>0</v>
      </c>
      <c r="BJ749" s="75" t="s">
        <v>4152</v>
      </c>
      <c r="BK749" s="75" t="s">
        <v>2000</v>
      </c>
      <c r="BL749" s="67"/>
      <c r="BM749" s="221"/>
      <c r="BN749" s="221"/>
      <c r="BO749" s="221"/>
      <c r="BP749" s="221"/>
      <c r="BQ749" s="221"/>
      <c r="BR749" s="221"/>
    </row>
    <row r="750" spans="1:70" ht="15" customHeight="1" x14ac:dyDescent="0.25">
      <c r="A750" s="25">
        <v>828</v>
      </c>
      <c r="B750" s="70"/>
      <c r="C750" s="193"/>
      <c r="D750" s="201">
        <v>0</v>
      </c>
      <c r="E750" s="90" t="s">
        <v>3686</v>
      </c>
      <c r="F750" s="90" t="s">
        <v>5</v>
      </c>
      <c r="G750" s="81" t="s">
        <v>3687</v>
      </c>
      <c r="H750" s="104">
        <v>1</v>
      </c>
      <c r="I750" s="81" t="s">
        <v>3699</v>
      </c>
      <c r="J750" s="81"/>
      <c r="K750" s="25">
        <v>5</v>
      </c>
      <c r="L750" s="185" t="s">
        <v>3687</v>
      </c>
      <c r="M750" s="185">
        <v>24</v>
      </c>
      <c r="N750" s="185">
        <v>24</v>
      </c>
      <c r="O750" s="97" t="s">
        <v>536</v>
      </c>
      <c r="P750" s="185" t="s">
        <v>19</v>
      </c>
      <c r="Q750" s="185" t="s">
        <v>1045</v>
      </c>
      <c r="R750" s="81"/>
      <c r="S750" s="81">
        <v>8</v>
      </c>
      <c r="T750" s="81" t="s">
        <v>3732</v>
      </c>
      <c r="U750" s="25" t="s">
        <v>2</v>
      </c>
      <c r="V750" s="25">
        <v>7</v>
      </c>
      <c r="W750" s="185" t="s">
        <v>3870</v>
      </c>
      <c r="X750" s="185">
        <v>2</v>
      </c>
      <c r="Y750" s="81"/>
      <c r="Z750" s="81"/>
      <c r="AA750" s="100">
        <v>87480.709723703578</v>
      </c>
      <c r="AB750" s="81"/>
      <c r="AC750" s="81"/>
      <c r="AD750" s="25" t="s">
        <v>3689</v>
      </c>
      <c r="AE750" s="22"/>
      <c r="AF750" s="22"/>
      <c r="AG750" s="22">
        <f t="shared" si="49"/>
        <v>87480.709723703578</v>
      </c>
      <c r="AH750" s="22"/>
      <c r="AI750" s="22"/>
      <c r="AJ750" s="35"/>
      <c r="AK750" s="35"/>
      <c r="AL750" s="35">
        <f t="shared" si="50"/>
        <v>87480.709723703578</v>
      </c>
      <c r="AM750" s="35"/>
      <c r="AN750" s="35"/>
      <c r="AO750" s="24">
        <v>106.875</v>
      </c>
      <c r="AP750" s="70"/>
      <c r="AQ750" s="28">
        <v>1</v>
      </c>
      <c r="AR750" s="27">
        <v>2</v>
      </c>
      <c r="AS750" s="73">
        <v>1</v>
      </c>
      <c r="AT750" s="185">
        <v>17</v>
      </c>
      <c r="AU750" s="185" t="s">
        <v>3692</v>
      </c>
      <c r="AV750" s="185" t="s">
        <v>3694</v>
      </c>
      <c r="AW750" s="185">
        <v>2016</v>
      </c>
      <c r="AX750" s="185"/>
      <c r="AY750" s="185" t="s">
        <v>3693</v>
      </c>
      <c r="AZ750" s="185"/>
      <c r="BA750" s="81" t="s">
        <v>3733</v>
      </c>
      <c r="BB750" s="185" t="s">
        <v>3691</v>
      </c>
      <c r="BC750" s="185"/>
      <c r="BD750" s="185"/>
      <c r="BE750" s="185"/>
      <c r="BF750" s="185">
        <v>2</v>
      </c>
      <c r="BG750" s="81" t="s">
        <v>2000</v>
      </c>
      <c r="BH750" s="81" t="s">
        <v>2000</v>
      </c>
      <c r="BI750" s="75">
        <v>0</v>
      </c>
      <c r="BJ750" s="75" t="s">
        <v>4152</v>
      </c>
      <c r="BK750" s="75" t="s">
        <v>2000</v>
      </c>
      <c r="BL750" s="52"/>
      <c r="BM750" s="221"/>
      <c r="BN750" s="221"/>
      <c r="BO750" s="221"/>
      <c r="BP750" s="221"/>
      <c r="BQ750" s="221"/>
      <c r="BR750" s="221"/>
    </row>
    <row r="751" spans="1:70" ht="15" customHeight="1" x14ac:dyDescent="0.25">
      <c r="A751" s="25">
        <v>829</v>
      </c>
      <c r="B751" s="70"/>
      <c r="C751" s="193"/>
      <c r="D751" s="201">
        <v>0</v>
      </c>
      <c r="E751" s="90" t="s">
        <v>3686</v>
      </c>
      <c r="F751" s="90" t="s">
        <v>5</v>
      </c>
      <c r="G751" s="81" t="s">
        <v>3687</v>
      </c>
      <c r="H751" s="104">
        <v>1</v>
      </c>
      <c r="I751" s="81" t="s">
        <v>3699</v>
      </c>
      <c r="J751" s="81"/>
      <c r="K751" s="25">
        <v>5</v>
      </c>
      <c r="L751" s="185" t="s">
        <v>3687</v>
      </c>
      <c r="M751" s="185">
        <v>24</v>
      </c>
      <c r="N751" s="185">
        <v>24</v>
      </c>
      <c r="O751" s="97" t="s">
        <v>536</v>
      </c>
      <c r="P751" s="185" t="s">
        <v>19</v>
      </c>
      <c r="Q751" s="185" t="s">
        <v>1045</v>
      </c>
      <c r="R751" s="81"/>
      <c r="S751" s="81">
        <v>8</v>
      </c>
      <c r="T751" s="81" t="s">
        <v>3734</v>
      </c>
      <c r="U751" s="25" t="s">
        <v>2</v>
      </c>
      <c r="V751" s="25">
        <v>7</v>
      </c>
      <c r="W751" s="185" t="s">
        <v>3870</v>
      </c>
      <c r="X751" s="185">
        <v>2</v>
      </c>
      <c r="Y751" s="81"/>
      <c r="Z751" s="81"/>
      <c r="AA751" s="100">
        <v>87480.709723703578</v>
      </c>
      <c r="AB751" s="81"/>
      <c r="AC751" s="81"/>
      <c r="AD751" s="25" t="s">
        <v>3689</v>
      </c>
      <c r="AE751" s="22"/>
      <c r="AF751" s="22"/>
      <c r="AG751" s="22">
        <f t="shared" si="49"/>
        <v>87480.709723703578</v>
      </c>
      <c r="AH751" s="22"/>
      <c r="AI751" s="22"/>
      <c r="AJ751" s="35"/>
      <c r="AK751" s="35"/>
      <c r="AL751" s="35">
        <f t="shared" si="50"/>
        <v>87480.709723703578</v>
      </c>
      <c r="AM751" s="35"/>
      <c r="AN751" s="35"/>
      <c r="AO751" s="24">
        <v>106.875</v>
      </c>
      <c r="AP751" s="70"/>
      <c r="AQ751" s="28">
        <v>1</v>
      </c>
      <c r="AR751" s="27">
        <v>2</v>
      </c>
      <c r="AS751" s="73">
        <v>1</v>
      </c>
      <c r="AT751" s="185">
        <v>17</v>
      </c>
      <c r="AU751" s="185" t="s">
        <v>3692</v>
      </c>
      <c r="AV751" s="185" t="s">
        <v>3694</v>
      </c>
      <c r="AW751" s="185">
        <v>2016</v>
      </c>
      <c r="AX751" s="185"/>
      <c r="AY751" s="185" t="s">
        <v>3693</v>
      </c>
      <c r="AZ751" s="185"/>
      <c r="BA751" s="81" t="s">
        <v>3735</v>
      </c>
      <c r="BB751" s="185" t="s">
        <v>3691</v>
      </c>
      <c r="BC751" s="185"/>
      <c r="BD751" s="185"/>
      <c r="BE751" s="185"/>
      <c r="BF751" s="185">
        <v>2</v>
      </c>
      <c r="BG751" s="81" t="s">
        <v>2000</v>
      </c>
      <c r="BH751" s="81" t="s">
        <v>2000</v>
      </c>
      <c r="BI751" s="75">
        <v>0</v>
      </c>
      <c r="BJ751" s="75" t="s">
        <v>4152</v>
      </c>
      <c r="BK751" s="75" t="s">
        <v>2000</v>
      </c>
      <c r="BL751" s="52"/>
      <c r="BM751" s="221"/>
      <c r="BN751" s="221"/>
      <c r="BO751" s="221"/>
      <c r="BP751" s="221"/>
      <c r="BQ751" s="221"/>
      <c r="BR751" s="221"/>
    </row>
    <row r="752" spans="1:70" ht="15" customHeight="1" x14ac:dyDescent="0.25">
      <c r="A752" s="25">
        <v>830</v>
      </c>
      <c r="B752" s="70"/>
      <c r="C752" s="193"/>
      <c r="D752" s="201">
        <v>0</v>
      </c>
      <c r="E752" s="90" t="s">
        <v>3686</v>
      </c>
      <c r="F752" s="90" t="s">
        <v>5</v>
      </c>
      <c r="G752" s="81" t="s">
        <v>3687</v>
      </c>
      <c r="H752" s="104">
        <v>1</v>
      </c>
      <c r="I752" s="81" t="s">
        <v>3699</v>
      </c>
      <c r="J752" s="81"/>
      <c r="K752" s="25">
        <v>5</v>
      </c>
      <c r="L752" s="185" t="s">
        <v>3687</v>
      </c>
      <c r="M752" s="185">
        <v>24</v>
      </c>
      <c r="N752" s="185">
        <v>24</v>
      </c>
      <c r="O752" s="97" t="s">
        <v>536</v>
      </c>
      <c r="P752" s="185" t="s">
        <v>19</v>
      </c>
      <c r="Q752" s="185" t="s">
        <v>1045</v>
      </c>
      <c r="R752" s="81"/>
      <c r="S752" s="81">
        <v>8</v>
      </c>
      <c r="T752" s="81" t="s">
        <v>3736</v>
      </c>
      <c r="U752" s="25" t="s">
        <v>2</v>
      </c>
      <c r="V752" s="25">
        <v>7</v>
      </c>
      <c r="W752" s="185" t="s">
        <v>3870</v>
      </c>
      <c r="X752" s="185">
        <v>2</v>
      </c>
      <c r="Y752" s="81"/>
      <c r="Z752" s="81"/>
      <c r="AA752" s="100">
        <v>87480.709723703578</v>
      </c>
      <c r="AB752" s="81"/>
      <c r="AC752" s="81"/>
      <c r="AD752" s="25" t="s">
        <v>3689</v>
      </c>
      <c r="AE752" s="22"/>
      <c r="AF752" s="22"/>
      <c r="AG752" s="22">
        <f t="shared" si="49"/>
        <v>87480.709723703578</v>
      </c>
      <c r="AH752" s="22"/>
      <c r="AI752" s="22"/>
      <c r="AJ752" s="35"/>
      <c r="AK752" s="35"/>
      <c r="AL752" s="35">
        <f t="shared" si="50"/>
        <v>87480.709723703578</v>
      </c>
      <c r="AM752" s="35"/>
      <c r="AN752" s="35"/>
      <c r="AO752" s="24">
        <v>106.875</v>
      </c>
      <c r="AP752" s="70"/>
      <c r="AQ752" s="28">
        <v>1</v>
      </c>
      <c r="AR752" s="27">
        <v>2</v>
      </c>
      <c r="AS752" s="73">
        <v>1</v>
      </c>
      <c r="AT752" s="185">
        <v>17</v>
      </c>
      <c r="AU752" s="185" t="s">
        <v>3692</v>
      </c>
      <c r="AV752" s="185" t="s">
        <v>3694</v>
      </c>
      <c r="AW752" s="185">
        <v>2016</v>
      </c>
      <c r="AX752" s="185"/>
      <c r="AY752" s="185" t="s">
        <v>3693</v>
      </c>
      <c r="AZ752" s="185"/>
      <c r="BA752" s="81" t="s">
        <v>3737</v>
      </c>
      <c r="BB752" s="185" t="s">
        <v>3691</v>
      </c>
      <c r="BC752" s="185"/>
      <c r="BD752" s="185"/>
      <c r="BE752" s="185"/>
      <c r="BF752" s="185">
        <v>2</v>
      </c>
      <c r="BG752" s="81" t="s">
        <v>2000</v>
      </c>
      <c r="BH752" s="81" t="s">
        <v>2000</v>
      </c>
      <c r="BI752" s="75">
        <v>0</v>
      </c>
      <c r="BJ752" s="75" t="s">
        <v>4152</v>
      </c>
      <c r="BK752" s="75" t="s">
        <v>2000</v>
      </c>
      <c r="BL752" s="52"/>
      <c r="BM752" s="221"/>
      <c r="BN752" s="221"/>
      <c r="BO752" s="221"/>
      <c r="BP752" s="221"/>
      <c r="BQ752" s="221"/>
      <c r="BR752" s="221"/>
    </row>
    <row r="753" spans="1:70" ht="15" customHeight="1" x14ac:dyDescent="0.25">
      <c r="A753" s="25">
        <v>831</v>
      </c>
      <c r="B753" s="70"/>
      <c r="C753" s="193"/>
      <c r="D753" s="201">
        <v>0</v>
      </c>
      <c r="E753" s="90" t="s">
        <v>3686</v>
      </c>
      <c r="F753" s="90" t="s">
        <v>5</v>
      </c>
      <c r="G753" s="81" t="s">
        <v>3687</v>
      </c>
      <c r="H753" s="104">
        <v>1</v>
      </c>
      <c r="I753" s="81" t="s">
        <v>3699</v>
      </c>
      <c r="J753" s="81"/>
      <c r="K753" s="25">
        <v>5</v>
      </c>
      <c r="L753" s="185" t="s">
        <v>3687</v>
      </c>
      <c r="M753" s="185">
        <v>24</v>
      </c>
      <c r="N753" s="185">
        <v>24</v>
      </c>
      <c r="O753" s="97" t="s">
        <v>536</v>
      </c>
      <c r="P753" s="185" t="s">
        <v>19</v>
      </c>
      <c r="Q753" s="185" t="s">
        <v>1045</v>
      </c>
      <c r="R753" s="81"/>
      <c r="S753" s="81">
        <v>8</v>
      </c>
      <c r="T753" s="81" t="s">
        <v>3738</v>
      </c>
      <c r="U753" s="25" t="s">
        <v>2</v>
      </c>
      <c r="V753" s="25">
        <v>7</v>
      </c>
      <c r="W753" s="185" t="s">
        <v>3870</v>
      </c>
      <c r="X753" s="185">
        <v>2</v>
      </c>
      <c r="Y753" s="81"/>
      <c r="Z753" s="81"/>
      <c r="AA753" s="100">
        <v>87480.709723703578</v>
      </c>
      <c r="AB753" s="81"/>
      <c r="AC753" s="81"/>
      <c r="AD753" s="25" t="s">
        <v>3689</v>
      </c>
      <c r="AE753" s="22"/>
      <c r="AF753" s="22"/>
      <c r="AG753" s="22">
        <f t="shared" si="49"/>
        <v>87480.709723703578</v>
      </c>
      <c r="AH753" s="22"/>
      <c r="AI753" s="22"/>
      <c r="AJ753" s="35"/>
      <c r="AK753" s="35"/>
      <c r="AL753" s="35">
        <f t="shared" si="50"/>
        <v>87480.709723703578</v>
      </c>
      <c r="AM753" s="35"/>
      <c r="AN753" s="35"/>
      <c r="AO753" s="24">
        <v>106.875</v>
      </c>
      <c r="AP753" s="70"/>
      <c r="AQ753" s="28">
        <v>1</v>
      </c>
      <c r="AR753" s="27">
        <v>2</v>
      </c>
      <c r="AS753" s="73">
        <v>1</v>
      </c>
      <c r="AT753" s="185">
        <v>17</v>
      </c>
      <c r="AU753" s="185" t="s">
        <v>3692</v>
      </c>
      <c r="AV753" s="185" t="s">
        <v>3694</v>
      </c>
      <c r="AW753" s="185">
        <v>2016</v>
      </c>
      <c r="AX753" s="185"/>
      <c r="AY753" s="185" t="s">
        <v>3693</v>
      </c>
      <c r="AZ753" s="185"/>
      <c r="BA753" s="81" t="s">
        <v>3739</v>
      </c>
      <c r="BB753" s="185" t="s">
        <v>3691</v>
      </c>
      <c r="BC753" s="185"/>
      <c r="BD753" s="185"/>
      <c r="BE753" s="185"/>
      <c r="BF753" s="185">
        <v>2</v>
      </c>
      <c r="BG753" s="81" t="s">
        <v>2000</v>
      </c>
      <c r="BH753" s="81" t="s">
        <v>2000</v>
      </c>
      <c r="BI753" s="75">
        <v>0</v>
      </c>
      <c r="BJ753" s="75" t="s">
        <v>4152</v>
      </c>
      <c r="BK753" s="75" t="s">
        <v>2000</v>
      </c>
      <c r="BL753" s="52"/>
      <c r="BM753" s="221"/>
      <c r="BN753" s="221"/>
      <c r="BO753" s="221"/>
      <c r="BP753" s="221"/>
      <c r="BQ753" s="221"/>
      <c r="BR753" s="221"/>
    </row>
    <row r="754" spans="1:70" ht="15" customHeight="1" x14ac:dyDescent="0.25">
      <c r="A754" s="25">
        <v>832</v>
      </c>
      <c r="B754" s="70"/>
      <c r="C754" s="193"/>
      <c r="D754" s="201">
        <v>0</v>
      </c>
      <c r="E754" s="90" t="s">
        <v>3686</v>
      </c>
      <c r="F754" s="90" t="s">
        <v>5</v>
      </c>
      <c r="G754" s="81" t="s">
        <v>3687</v>
      </c>
      <c r="H754" s="104">
        <v>1</v>
      </c>
      <c r="I754" s="81" t="s">
        <v>3699</v>
      </c>
      <c r="J754" s="81"/>
      <c r="K754" s="25">
        <v>5</v>
      </c>
      <c r="L754" s="185" t="s">
        <v>3687</v>
      </c>
      <c r="M754" s="185">
        <v>24</v>
      </c>
      <c r="N754" s="185">
        <v>24</v>
      </c>
      <c r="O754" s="97" t="s">
        <v>536</v>
      </c>
      <c r="P754" s="185" t="s">
        <v>19</v>
      </c>
      <c r="Q754" s="185" t="s">
        <v>1045</v>
      </c>
      <c r="R754" s="81"/>
      <c r="S754" s="81">
        <v>8</v>
      </c>
      <c r="T754" s="81" t="s">
        <v>3740</v>
      </c>
      <c r="U754" s="25" t="s">
        <v>2</v>
      </c>
      <c r="V754" s="25">
        <v>2</v>
      </c>
      <c r="W754" s="185" t="s">
        <v>3870</v>
      </c>
      <c r="X754" s="185">
        <v>2</v>
      </c>
      <c r="Y754" s="81"/>
      <c r="Z754" s="81"/>
      <c r="AA754" s="100">
        <v>83504.313827171602</v>
      </c>
      <c r="AB754" s="81"/>
      <c r="AC754" s="81"/>
      <c r="AD754" s="25" t="s">
        <v>3689</v>
      </c>
      <c r="AE754" s="22"/>
      <c r="AF754" s="22"/>
      <c r="AG754" s="22">
        <f t="shared" si="49"/>
        <v>83504.313827171602</v>
      </c>
      <c r="AH754" s="22"/>
      <c r="AI754" s="22"/>
      <c r="AJ754" s="35"/>
      <c r="AK754" s="35"/>
      <c r="AL754" s="35">
        <f t="shared" si="50"/>
        <v>83504.313827171602</v>
      </c>
      <c r="AM754" s="35"/>
      <c r="AN754" s="35"/>
      <c r="AO754" s="24">
        <v>106.875</v>
      </c>
      <c r="AP754" s="70"/>
      <c r="AQ754" s="28">
        <v>1</v>
      </c>
      <c r="AR754" s="27">
        <v>2</v>
      </c>
      <c r="AS754" s="73">
        <v>1</v>
      </c>
      <c r="AT754" s="185">
        <v>17</v>
      </c>
      <c r="AU754" s="185" t="s">
        <v>3692</v>
      </c>
      <c r="AV754" s="185" t="s">
        <v>3694</v>
      </c>
      <c r="AW754" s="185">
        <v>2016</v>
      </c>
      <c r="AX754" s="185"/>
      <c r="AY754" s="185" t="s">
        <v>3693</v>
      </c>
      <c r="AZ754" s="185"/>
      <c r="BA754" s="81" t="s">
        <v>3741</v>
      </c>
      <c r="BB754" s="185" t="s">
        <v>3691</v>
      </c>
      <c r="BC754" s="185"/>
      <c r="BD754" s="185"/>
      <c r="BE754" s="185"/>
      <c r="BF754" s="185">
        <v>2</v>
      </c>
      <c r="BG754" s="81" t="s">
        <v>2000</v>
      </c>
      <c r="BH754" s="81" t="s">
        <v>2000</v>
      </c>
      <c r="BI754" s="75">
        <v>0</v>
      </c>
      <c r="BJ754" s="75" t="s">
        <v>4152</v>
      </c>
      <c r="BK754" s="75" t="s">
        <v>2000</v>
      </c>
      <c r="BL754" s="52"/>
      <c r="BM754" s="221"/>
      <c r="BN754" s="221"/>
      <c r="BO754" s="221"/>
      <c r="BP754" s="221"/>
      <c r="BQ754" s="221"/>
      <c r="BR754" s="221"/>
    </row>
    <row r="755" spans="1:70" ht="15" customHeight="1" x14ac:dyDescent="0.25">
      <c r="A755" s="25">
        <v>833</v>
      </c>
      <c r="B755" s="70"/>
      <c r="C755" s="193"/>
      <c r="D755" s="201">
        <v>0</v>
      </c>
      <c r="E755" s="90" t="s">
        <v>3686</v>
      </c>
      <c r="F755" s="90" t="s">
        <v>5</v>
      </c>
      <c r="G755" s="81" t="s">
        <v>3687</v>
      </c>
      <c r="H755" s="104">
        <v>1</v>
      </c>
      <c r="I755" s="81" t="s">
        <v>3699</v>
      </c>
      <c r="J755" s="81"/>
      <c r="K755" s="25">
        <v>5</v>
      </c>
      <c r="L755" s="185" t="s">
        <v>3687</v>
      </c>
      <c r="M755" s="185">
        <v>24</v>
      </c>
      <c r="N755" s="185">
        <v>24</v>
      </c>
      <c r="O755" s="97" t="s">
        <v>536</v>
      </c>
      <c r="P755" s="185" t="s">
        <v>19</v>
      </c>
      <c r="Q755" s="185" t="s">
        <v>1045</v>
      </c>
      <c r="R755" s="81"/>
      <c r="S755" s="81">
        <v>8</v>
      </c>
      <c r="T755" s="81" t="s">
        <v>3742</v>
      </c>
      <c r="U755" s="25" t="s">
        <v>2</v>
      </c>
      <c r="V755" s="25">
        <v>7</v>
      </c>
      <c r="W755" s="185" t="s">
        <v>3870</v>
      </c>
      <c r="X755" s="185">
        <v>2</v>
      </c>
      <c r="Y755" s="81"/>
      <c r="Z755" s="81"/>
      <c r="AA755" s="100">
        <v>75551.522034107635</v>
      </c>
      <c r="AB755" s="81"/>
      <c r="AC755" s="81"/>
      <c r="AD755" s="25" t="s">
        <v>3689</v>
      </c>
      <c r="AE755" s="22"/>
      <c r="AF755" s="22"/>
      <c r="AG755" s="22">
        <f t="shared" si="49"/>
        <v>75551.522034107635</v>
      </c>
      <c r="AH755" s="22"/>
      <c r="AI755" s="22"/>
      <c r="AJ755" s="35"/>
      <c r="AK755" s="35"/>
      <c r="AL755" s="35">
        <f t="shared" si="50"/>
        <v>75551.522034107635</v>
      </c>
      <c r="AM755" s="35"/>
      <c r="AN755" s="35"/>
      <c r="AO755" s="24">
        <v>106.875</v>
      </c>
      <c r="AP755" s="70"/>
      <c r="AQ755" s="28">
        <v>1</v>
      </c>
      <c r="AR755" s="27">
        <v>2</v>
      </c>
      <c r="AS755" s="73">
        <v>1</v>
      </c>
      <c r="AT755" s="185">
        <v>17</v>
      </c>
      <c r="AU755" s="185" t="s">
        <v>3692</v>
      </c>
      <c r="AV755" s="185" t="s">
        <v>3694</v>
      </c>
      <c r="AW755" s="185">
        <v>2016</v>
      </c>
      <c r="AX755" s="185"/>
      <c r="AY755" s="185" t="s">
        <v>3693</v>
      </c>
      <c r="AZ755" s="185"/>
      <c r="BA755" s="81" t="s">
        <v>3743</v>
      </c>
      <c r="BB755" s="185" t="s">
        <v>3691</v>
      </c>
      <c r="BC755" s="185"/>
      <c r="BD755" s="185"/>
      <c r="BE755" s="185"/>
      <c r="BF755" s="185">
        <v>2</v>
      </c>
      <c r="BG755" s="81" t="s">
        <v>2000</v>
      </c>
      <c r="BH755" s="81" t="s">
        <v>2000</v>
      </c>
      <c r="BI755" s="75">
        <v>0</v>
      </c>
      <c r="BJ755" s="75" t="s">
        <v>4152</v>
      </c>
      <c r="BK755" s="75" t="s">
        <v>2000</v>
      </c>
      <c r="BL755" s="52"/>
      <c r="BM755" s="221"/>
      <c r="BN755" s="221"/>
      <c r="BO755" s="221"/>
      <c r="BP755" s="221"/>
      <c r="BQ755" s="221"/>
      <c r="BR755" s="221"/>
    </row>
    <row r="756" spans="1:70" ht="15" customHeight="1" x14ac:dyDescent="0.25">
      <c r="A756" s="25">
        <v>834</v>
      </c>
      <c r="B756" s="70"/>
      <c r="C756" s="193"/>
      <c r="D756" s="201">
        <v>0</v>
      </c>
      <c r="E756" s="90" t="s">
        <v>3686</v>
      </c>
      <c r="F756" s="90" t="s">
        <v>5</v>
      </c>
      <c r="G756" s="81" t="s">
        <v>3687</v>
      </c>
      <c r="H756" s="104">
        <v>1</v>
      </c>
      <c r="I756" s="81" t="s">
        <v>3699</v>
      </c>
      <c r="J756" s="81"/>
      <c r="K756" s="25">
        <v>5</v>
      </c>
      <c r="L756" s="185" t="s">
        <v>3687</v>
      </c>
      <c r="M756" s="185">
        <v>24</v>
      </c>
      <c r="N756" s="185">
        <v>24</v>
      </c>
      <c r="O756" s="97" t="s">
        <v>536</v>
      </c>
      <c r="P756" s="185" t="s">
        <v>19</v>
      </c>
      <c r="Q756" s="185" t="s">
        <v>1045</v>
      </c>
      <c r="R756" s="81"/>
      <c r="S756" s="81">
        <v>8</v>
      </c>
      <c r="T756" s="81" t="s">
        <v>3744</v>
      </c>
      <c r="U756" s="25" t="s">
        <v>2</v>
      </c>
      <c r="V756" s="25">
        <v>7</v>
      </c>
      <c r="W756" s="185" t="s">
        <v>3870</v>
      </c>
      <c r="X756" s="185">
        <v>2</v>
      </c>
      <c r="Y756" s="81"/>
      <c r="Z756" s="81"/>
      <c r="AA756" s="100">
        <v>75551.522034107635</v>
      </c>
      <c r="AB756" s="81"/>
      <c r="AC756" s="81"/>
      <c r="AD756" s="25" t="s">
        <v>3689</v>
      </c>
      <c r="AE756" s="22"/>
      <c r="AF756" s="22"/>
      <c r="AG756" s="22">
        <f t="shared" si="49"/>
        <v>75551.522034107635</v>
      </c>
      <c r="AH756" s="22"/>
      <c r="AI756" s="22"/>
      <c r="AJ756" s="35"/>
      <c r="AK756" s="35"/>
      <c r="AL756" s="35">
        <f t="shared" si="50"/>
        <v>75551.522034107635</v>
      </c>
      <c r="AM756" s="35"/>
      <c r="AN756" s="35"/>
      <c r="AO756" s="24">
        <v>106.875</v>
      </c>
      <c r="AP756" s="70"/>
      <c r="AQ756" s="28">
        <v>1</v>
      </c>
      <c r="AR756" s="27">
        <v>2</v>
      </c>
      <c r="AS756" s="73">
        <v>1</v>
      </c>
      <c r="AT756" s="185">
        <v>17</v>
      </c>
      <c r="AU756" s="185" t="s">
        <v>3692</v>
      </c>
      <c r="AV756" s="185" t="s">
        <v>3694</v>
      </c>
      <c r="AW756" s="185">
        <v>2016</v>
      </c>
      <c r="AX756" s="185"/>
      <c r="AY756" s="185" t="s">
        <v>3693</v>
      </c>
      <c r="AZ756" s="185"/>
      <c r="BA756" s="81" t="s">
        <v>3745</v>
      </c>
      <c r="BB756" s="185" t="s">
        <v>3691</v>
      </c>
      <c r="BC756" s="185"/>
      <c r="BD756" s="185"/>
      <c r="BE756" s="185"/>
      <c r="BF756" s="185">
        <v>2</v>
      </c>
      <c r="BG756" s="81" t="s">
        <v>2000</v>
      </c>
      <c r="BH756" s="81" t="s">
        <v>2000</v>
      </c>
      <c r="BI756" s="75">
        <v>0</v>
      </c>
      <c r="BJ756" s="75" t="s">
        <v>4152</v>
      </c>
      <c r="BK756" s="75" t="s">
        <v>2000</v>
      </c>
      <c r="BL756" s="52"/>
      <c r="BM756" s="221"/>
      <c r="BN756" s="221"/>
      <c r="BO756" s="221"/>
      <c r="BP756" s="221"/>
      <c r="BQ756" s="221"/>
      <c r="BR756" s="221"/>
    </row>
    <row r="757" spans="1:70" ht="15" customHeight="1" x14ac:dyDescent="0.25">
      <c r="A757" s="25">
        <v>835</v>
      </c>
      <c r="B757" s="70"/>
      <c r="C757" s="193"/>
      <c r="D757" s="201">
        <v>0</v>
      </c>
      <c r="E757" s="90" t="s">
        <v>3686</v>
      </c>
      <c r="F757" s="90" t="s">
        <v>5</v>
      </c>
      <c r="G757" s="81" t="s">
        <v>3687</v>
      </c>
      <c r="H757" s="104">
        <v>1</v>
      </c>
      <c r="I757" s="81" t="s">
        <v>3699</v>
      </c>
      <c r="J757" s="81"/>
      <c r="K757" s="25">
        <v>5</v>
      </c>
      <c r="L757" s="185" t="s">
        <v>3687</v>
      </c>
      <c r="M757" s="185">
        <v>24</v>
      </c>
      <c r="N757" s="185">
        <v>24</v>
      </c>
      <c r="O757" s="97" t="s">
        <v>536</v>
      </c>
      <c r="P757" s="185" t="s">
        <v>19</v>
      </c>
      <c r="Q757" s="185" t="s">
        <v>1045</v>
      </c>
      <c r="R757" s="81"/>
      <c r="S757" s="81">
        <v>8</v>
      </c>
      <c r="T757" s="81" t="s">
        <v>3746</v>
      </c>
      <c r="U757" s="25" t="s">
        <v>2</v>
      </c>
      <c r="V757" s="25">
        <v>7</v>
      </c>
      <c r="W757" s="185" t="s">
        <v>3870</v>
      </c>
      <c r="X757" s="185">
        <v>2</v>
      </c>
      <c r="Y757" s="81"/>
      <c r="Z757" s="81"/>
      <c r="AA757" s="100">
        <v>67598.730241043668</v>
      </c>
      <c r="AB757" s="81"/>
      <c r="AC757" s="81"/>
      <c r="AD757" s="25" t="s">
        <v>3689</v>
      </c>
      <c r="AE757" s="22"/>
      <c r="AF757" s="22"/>
      <c r="AG757" s="22">
        <f t="shared" si="49"/>
        <v>67598.730241043668</v>
      </c>
      <c r="AH757" s="22"/>
      <c r="AI757" s="22"/>
      <c r="AJ757" s="35"/>
      <c r="AK757" s="35"/>
      <c r="AL757" s="35">
        <f t="shared" si="50"/>
        <v>67598.730241043668</v>
      </c>
      <c r="AM757" s="35"/>
      <c r="AN757" s="35"/>
      <c r="AO757" s="24">
        <v>106.875</v>
      </c>
      <c r="AP757" s="70"/>
      <c r="AQ757" s="28">
        <v>1</v>
      </c>
      <c r="AR757" s="27">
        <v>2</v>
      </c>
      <c r="AS757" s="73">
        <v>1</v>
      </c>
      <c r="AT757" s="185">
        <v>17</v>
      </c>
      <c r="AU757" s="185" t="s">
        <v>3692</v>
      </c>
      <c r="AV757" s="185" t="s">
        <v>3694</v>
      </c>
      <c r="AW757" s="185">
        <v>2016</v>
      </c>
      <c r="AX757" s="185"/>
      <c r="AY757" s="185" t="s">
        <v>3693</v>
      </c>
      <c r="AZ757" s="185"/>
      <c r="BA757" s="81" t="s">
        <v>3747</v>
      </c>
      <c r="BB757" s="185" t="s">
        <v>3691</v>
      </c>
      <c r="BC757" s="185"/>
      <c r="BD757" s="185"/>
      <c r="BE757" s="185"/>
      <c r="BF757" s="185">
        <v>2</v>
      </c>
      <c r="BG757" s="81" t="s">
        <v>2000</v>
      </c>
      <c r="BH757" s="81" t="s">
        <v>2000</v>
      </c>
      <c r="BI757" s="75">
        <v>0</v>
      </c>
      <c r="BJ757" s="75" t="s">
        <v>4152</v>
      </c>
      <c r="BK757" s="75" t="s">
        <v>2000</v>
      </c>
      <c r="BL757" s="52"/>
      <c r="BM757" s="221"/>
      <c r="BN757" s="221"/>
      <c r="BO757" s="221"/>
      <c r="BP757" s="221"/>
      <c r="BQ757" s="221"/>
      <c r="BR757" s="221"/>
    </row>
    <row r="758" spans="1:70" ht="15" customHeight="1" x14ac:dyDescent="0.25">
      <c r="A758" s="25">
        <v>836</v>
      </c>
      <c r="B758" s="70"/>
      <c r="C758" s="193"/>
      <c r="D758" s="200">
        <v>2</v>
      </c>
      <c r="E758" s="90" t="s">
        <v>3686</v>
      </c>
      <c r="F758" s="90" t="s">
        <v>5</v>
      </c>
      <c r="G758" s="81" t="s">
        <v>3687</v>
      </c>
      <c r="H758" s="104">
        <v>1</v>
      </c>
      <c r="I758" s="81">
        <v>1</v>
      </c>
      <c r="J758" s="81"/>
      <c r="K758" s="25">
        <v>5</v>
      </c>
      <c r="L758" s="185" t="s">
        <v>3687</v>
      </c>
      <c r="M758" s="185">
        <v>24</v>
      </c>
      <c r="N758" s="185">
        <v>24</v>
      </c>
      <c r="O758" s="97" t="s">
        <v>536</v>
      </c>
      <c r="P758" s="185" t="s">
        <v>19</v>
      </c>
      <c r="Q758" s="185" t="s">
        <v>1045</v>
      </c>
      <c r="R758" s="81"/>
      <c r="S758" s="81" t="s">
        <v>3862</v>
      </c>
      <c r="T758" s="81" t="s">
        <v>3748</v>
      </c>
      <c r="U758" s="25" t="s">
        <v>2</v>
      </c>
      <c r="V758" s="25">
        <v>1</v>
      </c>
      <c r="W758" s="185" t="s">
        <v>3870</v>
      </c>
      <c r="X758" s="185">
        <v>2</v>
      </c>
      <c r="Y758" s="81"/>
      <c r="Z758" s="81"/>
      <c r="AA758" s="100">
        <v>79527.917930639611</v>
      </c>
      <c r="AB758" s="81"/>
      <c r="AC758" s="81"/>
      <c r="AD758" s="25" t="s">
        <v>3689</v>
      </c>
      <c r="AE758" s="22"/>
      <c r="AF758" s="22"/>
      <c r="AG758" s="22">
        <f t="shared" si="49"/>
        <v>79527.917930639611</v>
      </c>
      <c r="AH758" s="22"/>
      <c r="AI758" s="22"/>
      <c r="AJ758" s="35"/>
      <c r="AK758" s="35"/>
      <c r="AL758" s="35">
        <f t="shared" si="50"/>
        <v>79527.917930639611</v>
      </c>
      <c r="AM758" s="35"/>
      <c r="AN758" s="35"/>
      <c r="AO758" s="24">
        <v>106.875</v>
      </c>
      <c r="AP758" s="70"/>
      <c r="AQ758" s="28">
        <v>1</v>
      </c>
      <c r="AR758" s="27">
        <v>2</v>
      </c>
      <c r="AS758" s="73">
        <v>1</v>
      </c>
      <c r="AT758" s="185">
        <v>17</v>
      </c>
      <c r="AU758" s="185" t="s">
        <v>3692</v>
      </c>
      <c r="AV758" s="185" t="s">
        <v>3694</v>
      </c>
      <c r="AW758" s="185">
        <v>2016</v>
      </c>
      <c r="AX758" s="185"/>
      <c r="AY758" s="185" t="s">
        <v>3693</v>
      </c>
      <c r="AZ758" s="185"/>
      <c r="BA758" s="81" t="s">
        <v>3749</v>
      </c>
      <c r="BB758" s="185" t="s">
        <v>3691</v>
      </c>
      <c r="BC758" s="185"/>
      <c r="BD758" s="185"/>
      <c r="BE758" s="185"/>
      <c r="BF758" s="185">
        <v>2</v>
      </c>
      <c r="BG758" s="82">
        <v>3</v>
      </c>
      <c r="BH758" s="81" t="s">
        <v>2000</v>
      </c>
      <c r="BI758" s="74">
        <v>2</v>
      </c>
      <c r="BJ758" s="75" t="s">
        <v>4152</v>
      </c>
      <c r="BK758" s="75" t="s">
        <v>2000</v>
      </c>
      <c r="BL758" s="52"/>
      <c r="BM758" s="221"/>
      <c r="BN758" s="221"/>
      <c r="BO758" s="221"/>
      <c r="BP758" s="221"/>
      <c r="BQ758" s="221"/>
      <c r="BR758" s="221"/>
    </row>
    <row r="759" spans="1:70" ht="15" customHeight="1" x14ac:dyDescent="0.25">
      <c r="A759" s="25">
        <v>837</v>
      </c>
      <c r="B759" s="70"/>
      <c r="C759" s="193"/>
      <c r="D759" s="200">
        <v>2</v>
      </c>
      <c r="E759" s="90" t="s">
        <v>3686</v>
      </c>
      <c r="F759" s="90" t="s">
        <v>5</v>
      </c>
      <c r="G759" s="81" t="s">
        <v>3687</v>
      </c>
      <c r="H759" s="104">
        <v>1</v>
      </c>
      <c r="I759" s="81">
        <v>1</v>
      </c>
      <c r="J759" s="81"/>
      <c r="K759" s="25">
        <v>5</v>
      </c>
      <c r="L759" s="185" t="s">
        <v>3687</v>
      </c>
      <c r="M759" s="185">
        <v>24</v>
      </c>
      <c r="N759" s="185">
        <v>24</v>
      </c>
      <c r="O759" s="97" t="s">
        <v>536</v>
      </c>
      <c r="P759" s="185" t="s">
        <v>19</v>
      </c>
      <c r="Q759" s="185" t="s">
        <v>1045</v>
      </c>
      <c r="R759" s="81"/>
      <c r="S759" s="81" t="s">
        <v>3862</v>
      </c>
      <c r="T759" s="101" t="s">
        <v>3750</v>
      </c>
      <c r="U759" s="25" t="s">
        <v>2</v>
      </c>
      <c r="V759" s="25">
        <v>1</v>
      </c>
      <c r="W759" s="185" t="s">
        <v>3870</v>
      </c>
      <c r="X759" s="185">
        <v>2</v>
      </c>
      <c r="Y759" s="81"/>
      <c r="Z759" s="81"/>
      <c r="AA759" s="100">
        <v>71575.126137575659</v>
      </c>
      <c r="AB759" s="81"/>
      <c r="AC759" s="81"/>
      <c r="AD759" s="25" t="s">
        <v>3689</v>
      </c>
      <c r="AE759" s="22"/>
      <c r="AF759" s="22"/>
      <c r="AG759" s="22">
        <f t="shared" si="49"/>
        <v>71575.126137575659</v>
      </c>
      <c r="AH759" s="22"/>
      <c r="AI759" s="22"/>
      <c r="AJ759" s="35"/>
      <c r="AK759" s="35"/>
      <c r="AL759" s="35">
        <f t="shared" si="50"/>
        <v>71575.126137575659</v>
      </c>
      <c r="AM759" s="35"/>
      <c r="AN759" s="35"/>
      <c r="AO759" s="24">
        <v>106.875</v>
      </c>
      <c r="AP759" s="70"/>
      <c r="AQ759" s="28">
        <v>1</v>
      </c>
      <c r="AR759" s="27">
        <v>2</v>
      </c>
      <c r="AS759" s="73">
        <v>1</v>
      </c>
      <c r="AT759" s="185">
        <v>17</v>
      </c>
      <c r="AU759" s="185" t="s">
        <v>3692</v>
      </c>
      <c r="AV759" s="185" t="s">
        <v>3694</v>
      </c>
      <c r="AW759" s="185">
        <v>2016</v>
      </c>
      <c r="AX759" s="185"/>
      <c r="AY759" s="185" t="s">
        <v>3693</v>
      </c>
      <c r="AZ759" s="185"/>
      <c r="BA759" s="81" t="s">
        <v>3751</v>
      </c>
      <c r="BB759" s="185" t="s">
        <v>3691</v>
      </c>
      <c r="BC759" s="185"/>
      <c r="BD759" s="185"/>
      <c r="BE759" s="185"/>
      <c r="BF759" s="185">
        <v>2</v>
      </c>
      <c r="BG759" s="82">
        <v>3</v>
      </c>
      <c r="BH759" s="81" t="s">
        <v>2000</v>
      </c>
      <c r="BI759" s="74">
        <v>2</v>
      </c>
      <c r="BJ759" s="75" t="s">
        <v>4152</v>
      </c>
      <c r="BK759" s="75" t="s">
        <v>2000</v>
      </c>
      <c r="BL759" s="67"/>
      <c r="BM759" s="221"/>
      <c r="BN759" s="221"/>
      <c r="BO759" s="221"/>
      <c r="BP759" s="221"/>
      <c r="BQ759" s="221"/>
      <c r="BR759" s="221"/>
    </row>
    <row r="760" spans="1:70" ht="15" customHeight="1" x14ac:dyDescent="0.25">
      <c r="A760" s="25">
        <v>838</v>
      </c>
      <c r="B760" s="70"/>
      <c r="C760" s="193"/>
      <c r="D760" s="200">
        <v>2</v>
      </c>
      <c r="E760" s="90" t="s">
        <v>3686</v>
      </c>
      <c r="F760" s="90" t="s">
        <v>5</v>
      </c>
      <c r="G760" s="81" t="s">
        <v>3687</v>
      </c>
      <c r="H760" s="104">
        <v>1</v>
      </c>
      <c r="I760" s="81">
        <v>1</v>
      </c>
      <c r="J760" s="81"/>
      <c r="K760" s="25">
        <v>5</v>
      </c>
      <c r="L760" s="185" t="s">
        <v>3687</v>
      </c>
      <c r="M760" s="185">
        <v>24</v>
      </c>
      <c r="N760" s="185">
        <v>24</v>
      </c>
      <c r="O760" s="97" t="s">
        <v>536</v>
      </c>
      <c r="P760" s="185" t="s">
        <v>19</v>
      </c>
      <c r="Q760" s="185" t="s">
        <v>1045</v>
      </c>
      <c r="R760" s="81"/>
      <c r="S760" s="81" t="s">
        <v>3862</v>
      </c>
      <c r="T760" s="81" t="s">
        <v>3752</v>
      </c>
      <c r="U760" s="25" t="s">
        <v>2</v>
      </c>
      <c r="V760" s="25">
        <v>1</v>
      </c>
      <c r="W760" s="185" t="s">
        <v>3870</v>
      </c>
      <c r="X760" s="185">
        <v>2</v>
      </c>
      <c r="Y760" s="81"/>
      <c r="Z760" s="81"/>
      <c r="AA760" s="100">
        <v>71575.126137575659</v>
      </c>
      <c r="AB760" s="81"/>
      <c r="AC760" s="81"/>
      <c r="AD760" s="25" t="s">
        <v>3689</v>
      </c>
      <c r="AE760" s="22"/>
      <c r="AF760" s="22"/>
      <c r="AG760" s="22">
        <f t="shared" si="49"/>
        <v>71575.126137575659</v>
      </c>
      <c r="AH760" s="22"/>
      <c r="AI760" s="22"/>
      <c r="AJ760" s="35"/>
      <c r="AK760" s="35"/>
      <c r="AL760" s="35">
        <f t="shared" si="50"/>
        <v>71575.126137575659</v>
      </c>
      <c r="AM760" s="35"/>
      <c r="AN760" s="35"/>
      <c r="AO760" s="24">
        <v>106.875</v>
      </c>
      <c r="AP760" s="70"/>
      <c r="AQ760" s="28">
        <v>1</v>
      </c>
      <c r="AR760" s="27">
        <v>2</v>
      </c>
      <c r="AS760" s="73">
        <v>1</v>
      </c>
      <c r="AT760" s="185">
        <v>17</v>
      </c>
      <c r="AU760" s="185" t="s">
        <v>3692</v>
      </c>
      <c r="AV760" s="185" t="s">
        <v>3694</v>
      </c>
      <c r="AW760" s="185">
        <v>2016</v>
      </c>
      <c r="AX760" s="185"/>
      <c r="AY760" s="185" t="s">
        <v>3693</v>
      </c>
      <c r="AZ760" s="185"/>
      <c r="BA760" s="81" t="s">
        <v>3753</v>
      </c>
      <c r="BB760" s="185" t="s">
        <v>3691</v>
      </c>
      <c r="BC760" s="185"/>
      <c r="BD760" s="185"/>
      <c r="BE760" s="185"/>
      <c r="BF760" s="185">
        <v>2</v>
      </c>
      <c r="BG760" s="82">
        <v>3</v>
      </c>
      <c r="BH760" s="81" t="s">
        <v>2000</v>
      </c>
      <c r="BI760" s="74">
        <v>2</v>
      </c>
      <c r="BJ760" s="75" t="s">
        <v>4152</v>
      </c>
      <c r="BK760" s="75" t="s">
        <v>2000</v>
      </c>
      <c r="BL760" s="52"/>
      <c r="BM760" s="221"/>
      <c r="BN760" s="221"/>
      <c r="BO760" s="221"/>
      <c r="BP760" s="221"/>
      <c r="BQ760" s="221"/>
      <c r="BR760" s="221"/>
    </row>
    <row r="761" spans="1:70" ht="15" customHeight="1" x14ac:dyDescent="0.25">
      <c r="A761" s="25">
        <v>839</v>
      </c>
      <c r="B761" s="70"/>
      <c r="C761" s="193"/>
      <c r="D761" s="200">
        <v>2</v>
      </c>
      <c r="E761" s="90" t="s">
        <v>3686</v>
      </c>
      <c r="F761" s="90" t="s">
        <v>5</v>
      </c>
      <c r="G761" s="81" t="s">
        <v>3687</v>
      </c>
      <c r="H761" s="104">
        <v>1</v>
      </c>
      <c r="I761" s="81">
        <v>1</v>
      </c>
      <c r="J761" s="81"/>
      <c r="K761" s="25">
        <v>5</v>
      </c>
      <c r="L761" s="185" t="s">
        <v>3687</v>
      </c>
      <c r="M761" s="185">
        <v>24</v>
      </c>
      <c r="N761" s="185">
        <v>24</v>
      </c>
      <c r="O761" s="97" t="s">
        <v>536</v>
      </c>
      <c r="P761" s="185" t="s">
        <v>19</v>
      </c>
      <c r="Q761" s="185" t="s">
        <v>1045</v>
      </c>
      <c r="R761" s="81"/>
      <c r="S761" s="81" t="s">
        <v>3862</v>
      </c>
      <c r="T761" s="101" t="s">
        <v>4154</v>
      </c>
      <c r="U761" s="25" t="s">
        <v>2</v>
      </c>
      <c r="V761" s="25">
        <v>1</v>
      </c>
      <c r="W761" s="185" t="s">
        <v>3870</v>
      </c>
      <c r="X761" s="185">
        <v>2</v>
      </c>
      <c r="Y761" s="81"/>
      <c r="Z761" s="81"/>
      <c r="AA761" s="100">
        <v>79527.917930639611</v>
      </c>
      <c r="AB761" s="81"/>
      <c r="AC761" s="81"/>
      <c r="AD761" s="25" t="s">
        <v>3689</v>
      </c>
      <c r="AE761" s="22"/>
      <c r="AF761" s="22"/>
      <c r="AG761" s="22">
        <f t="shared" si="49"/>
        <v>79527.917930639611</v>
      </c>
      <c r="AH761" s="22"/>
      <c r="AI761" s="22"/>
      <c r="AJ761" s="35"/>
      <c r="AK761" s="35"/>
      <c r="AL761" s="35">
        <f t="shared" si="50"/>
        <v>79527.917930639611</v>
      </c>
      <c r="AM761" s="35"/>
      <c r="AN761" s="35"/>
      <c r="AO761" s="24">
        <v>106.875</v>
      </c>
      <c r="AP761" s="70"/>
      <c r="AQ761" s="28">
        <v>1</v>
      </c>
      <c r="AR761" s="27">
        <v>2</v>
      </c>
      <c r="AS761" s="73">
        <v>1</v>
      </c>
      <c r="AT761" s="185">
        <v>17</v>
      </c>
      <c r="AU761" s="185" t="s">
        <v>3692</v>
      </c>
      <c r="AV761" s="185" t="s">
        <v>3694</v>
      </c>
      <c r="AW761" s="185">
        <v>2016</v>
      </c>
      <c r="AX761" s="185"/>
      <c r="AY761" s="185" t="s">
        <v>3693</v>
      </c>
      <c r="AZ761" s="185"/>
      <c r="BA761" s="81" t="s">
        <v>3754</v>
      </c>
      <c r="BB761" s="185" t="s">
        <v>3691</v>
      </c>
      <c r="BC761" s="185"/>
      <c r="BD761" s="185"/>
      <c r="BE761" s="185"/>
      <c r="BF761" s="185">
        <v>2</v>
      </c>
      <c r="BG761" s="82">
        <v>3</v>
      </c>
      <c r="BH761" s="81" t="s">
        <v>2000</v>
      </c>
      <c r="BI761" s="74">
        <v>2</v>
      </c>
      <c r="BJ761" s="75" t="s">
        <v>4152</v>
      </c>
      <c r="BK761" s="75" t="s">
        <v>2000</v>
      </c>
      <c r="BL761" s="52"/>
      <c r="BM761" s="221"/>
      <c r="BN761" s="221"/>
      <c r="BO761" s="221"/>
      <c r="BP761" s="221"/>
      <c r="BQ761" s="221"/>
      <c r="BR761" s="221"/>
    </row>
    <row r="762" spans="1:70" ht="15" customHeight="1" x14ac:dyDescent="0.25">
      <c r="A762" s="25">
        <v>840</v>
      </c>
      <c r="B762" s="70"/>
      <c r="C762" s="193"/>
      <c r="D762" s="200">
        <v>2</v>
      </c>
      <c r="E762" s="90" t="s">
        <v>3686</v>
      </c>
      <c r="F762" s="90" t="s">
        <v>5</v>
      </c>
      <c r="G762" s="81" t="s">
        <v>3687</v>
      </c>
      <c r="H762" s="104">
        <v>1</v>
      </c>
      <c r="I762" s="81">
        <v>1</v>
      </c>
      <c r="J762" s="81"/>
      <c r="K762" s="25">
        <v>5</v>
      </c>
      <c r="L762" s="185" t="s">
        <v>3687</v>
      </c>
      <c r="M762" s="185">
        <v>24</v>
      </c>
      <c r="N762" s="185">
        <v>24</v>
      </c>
      <c r="O762" s="97" t="s">
        <v>536</v>
      </c>
      <c r="P762" s="185" t="s">
        <v>19</v>
      </c>
      <c r="Q762" s="185" t="s">
        <v>1045</v>
      </c>
      <c r="R762" s="81"/>
      <c r="S762" s="81" t="s">
        <v>3862</v>
      </c>
      <c r="T762" s="81" t="s">
        <v>3755</v>
      </c>
      <c r="U762" s="25" t="s">
        <v>2</v>
      </c>
      <c r="V762" s="25">
        <v>1</v>
      </c>
      <c r="W762" s="185" t="s">
        <v>3870</v>
      </c>
      <c r="X762" s="185">
        <v>2</v>
      </c>
      <c r="Y762" s="81"/>
      <c r="Z762" s="81"/>
      <c r="AA762" s="100">
        <v>79527.917930639611</v>
      </c>
      <c r="AB762" s="81"/>
      <c r="AC762" s="81"/>
      <c r="AD762" s="25" t="s">
        <v>3689</v>
      </c>
      <c r="AE762" s="22"/>
      <c r="AF762" s="22"/>
      <c r="AG762" s="22">
        <f t="shared" si="49"/>
        <v>79527.917930639611</v>
      </c>
      <c r="AH762" s="22"/>
      <c r="AI762" s="22"/>
      <c r="AJ762" s="35"/>
      <c r="AK762" s="35"/>
      <c r="AL762" s="35">
        <f t="shared" si="50"/>
        <v>79527.917930639611</v>
      </c>
      <c r="AM762" s="35"/>
      <c r="AN762" s="35"/>
      <c r="AO762" s="24">
        <v>106.875</v>
      </c>
      <c r="AP762" s="70"/>
      <c r="AQ762" s="28">
        <v>1</v>
      </c>
      <c r="AR762" s="27">
        <v>2</v>
      </c>
      <c r="AS762" s="73">
        <v>1</v>
      </c>
      <c r="AT762" s="185">
        <v>17</v>
      </c>
      <c r="AU762" s="185" t="s">
        <v>3692</v>
      </c>
      <c r="AV762" s="185" t="s">
        <v>3694</v>
      </c>
      <c r="AW762" s="185">
        <v>2016</v>
      </c>
      <c r="AX762" s="185"/>
      <c r="AY762" s="185" t="s">
        <v>3693</v>
      </c>
      <c r="AZ762" s="185"/>
      <c r="BA762" s="81" t="s">
        <v>3756</v>
      </c>
      <c r="BB762" s="185" t="s">
        <v>3691</v>
      </c>
      <c r="BC762" s="185"/>
      <c r="BD762" s="185"/>
      <c r="BE762" s="185"/>
      <c r="BF762" s="185">
        <v>2</v>
      </c>
      <c r="BG762" s="82">
        <v>3</v>
      </c>
      <c r="BH762" s="81" t="s">
        <v>2000</v>
      </c>
      <c r="BI762" s="74">
        <v>2</v>
      </c>
      <c r="BJ762" s="75" t="s">
        <v>4152</v>
      </c>
      <c r="BK762" s="75" t="s">
        <v>2000</v>
      </c>
      <c r="BL762" s="52"/>
      <c r="BM762" s="221"/>
      <c r="BN762" s="221"/>
      <c r="BO762" s="221"/>
      <c r="BP762" s="221"/>
      <c r="BQ762" s="221"/>
      <c r="BR762" s="221"/>
    </row>
    <row r="763" spans="1:70" ht="15" customHeight="1" x14ac:dyDescent="0.25">
      <c r="A763" s="25">
        <v>841</v>
      </c>
      <c r="B763" s="70"/>
      <c r="C763" s="193"/>
      <c r="D763" s="200">
        <v>2</v>
      </c>
      <c r="E763" s="90" t="s">
        <v>3686</v>
      </c>
      <c r="F763" s="90" t="s">
        <v>5</v>
      </c>
      <c r="G763" s="81" t="s">
        <v>3687</v>
      </c>
      <c r="H763" s="104">
        <v>1</v>
      </c>
      <c r="I763" s="81">
        <v>1</v>
      </c>
      <c r="J763" s="81"/>
      <c r="K763" s="25">
        <v>5</v>
      </c>
      <c r="L763" s="185" t="s">
        <v>3687</v>
      </c>
      <c r="M763" s="185">
        <v>24</v>
      </c>
      <c r="N763" s="185">
        <v>24</v>
      </c>
      <c r="O763" s="97" t="s">
        <v>536</v>
      </c>
      <c r="P763" s="185" t="s">
        <v>19</v>
      </c>
      <c r="Q763" s="185" t="s">
        <v>1045</v>
      </c>
      <c r="R763" s="81"/>
      <c r="S763" s="81" t="s">
        <v>3862</v>
      </c>
      <c r="T763" s="81" t="s">
        <v>3757</v>
      </c>
      <c r="U763" s="25" t="s">
        <v>2</v>
      </c>
      <c r="V763" s="25">
        <v>1</v>
      </c>
      <c r="W763" s="185" t="s">
        <v>3870</v>
      </c>
      <c r="X763" s="185">
        <v>2</v>
      </c>
      <c r="Y763" s="81"/>
      <c r="Z763" s="81"/>
      <c r="AA763" s="100">
        <v>83504.313827171602</v>
      </c>
      <c r="AB763" s="81"/>
      <c r="AC763" s="81"/>
      <c r="AD763" s="25" t="s">
        <v>3689</v>
      </c>
      <c r="AE763" s="22"/>
      <c r="AF763" s="22"/>
      <c r="AG763" s="22">
        <f t="shared" si="49"/>
        <v>83504.313827171602</v>
      </c>
      <c r="AH763" s="22"/>
      <c r="AI763" s="22"/>
      <c r="AJ763" s="35"/>
      <c r="AK763" s="35"/>
      <c r="AL763" s="35">
        <f t="shared" si="50"/>
        <v>83504.313827171602</v>
      </c>
      <c r="AM763" s="35"/>
      <c r="AN763" s="35"/>
      <c r="AO763" s="24">
        <v>106.875</v>
      </c>
      <c r="AP763" s="70"/>
      <c r="AQ763" s="28">
        <v>1</v>
      </c>
      <c r="AR763" s="27">
        <v>2</v>
      </c>
      <c r="AS763" s="73">
        <v>1</v>
      </c>
      <c r="AT763" s="185">
        <v>17</v>
      </c>
      <c r="AU763" s="185" t="s">
        <v>3692</v>
      </c>
      <c r="AV763" s="185" t="s">
        <v>3694</v>
      </c>
      <c r="AW763" s="185">
        <v>2016</v>
      </c>
      <c r="AX763" s="185"/>
      <c r="AY763" s="185" t="s">
        <v>3693</v>
      </c>
      <c r="AZ763" s="185"/>
      <c r="BA763" s="81" t="s">
        <v>3758</v>
      </c>
      <c r="BB763" s="185" t="s">
        <v>3691</v>
      </c>
      <c r="BC763" s="185"/>
      <c r="BD763" s="185"/>
      <c r="BE763" s="185"/>
      <c r="BF763" s="185">
        <v>2</v>
      </c>
      <c r="BG763" s="82">
        <v>3</v>
      </c>
      <c r="BH763" s="81" t="s">
        <v>2000</v>
      </c>
      <c r="BI763" s="74">
        <v>2</v>
      </c>
      <c r="BJ763" s="75" t="s">
        <v>4152</v>
      </c>
      <c r="BK763" s="75" t="s">
        <v>2000</v>
      </c>
      <c r="BL763" s="52"/>
      <c r="BM763" s="221"/>
      <c r="BN763" s="221"/>
      <c r="BO763" s="221"/>
      <c r="BP763" s="221"/>
      <c r="BQ763" s="221"/>
      <c r="BR763" s="221"/>
    </row>
    <row r="764" spans="1:70" ht="15" customHeight="1" x14ac:dyDescent="0.25">
      <c r="A764" s="25">
        <v>842</v>
      </c>
      <c r="B764" s="70"/>
      <c r="C764" s="193"/>
      <c r="D764" s="200">
        <v>2</v>
      </c>
      <c r="E764" s="90" t="s">
        <v>3686</v>
      </c>
      <c r="F764" s="90" t="s">
        <v>5</v>
      </c>
      <c r="G764" s="81" t="s">
        <v>3687</v>
      </c>
      <c r="H764" s="104">
        <v>1</v>
      </c>
      <c r="I764" s="81">
        <v>1</v>
      </c>
      <c r="J764" s="81"/>
      <c r="K764" s="25">
        <v>5</v>
      </c>
      <c r="L764" s="185" t="s">
        <v>3687</v>
      </c>
      <c r="M764" s="185">
        <v>24</v>
      </c>
      <c r="N764" s="185">
        <v>24</v>
      </c>
      <c r="O764" s="97" t="s">
        <v>536</v>
      </c>
      <c r="P764" s="185" t="s">
        <v>19</v>
      </c>
      <c r="Q764" s="185" t="s">
        <v>1045</v>
      </c>
      <c r="R764" s="81"/>
      <c r="S764" s="81" t="s">
        <v>3862</v>
      </c>
      <c r="T764" s="81" t="s">
        <v>3759</v>
      </c>
      <c r="U764" s="25" t="s">
        <v>2</v>
      </c>
      <c r="V764" s="25">
        <v>1</v>
      </c>
      <c r="W764" s="185" t="s">
        <v>3870</v>
      </c>
      <c r="X764" s="185">
        <v>2</v>
      </c>
      <c r="Y764" s="81"/>
      <c r="Z764" s="81"/>
      <c r="AA764" s="100">
        <v>91457.105620235554</v>
      </c>
      <c r="AB764" s="81"/>
      <c r="AC764" s="81"/>
      <c r="AD764" s="25" t="s">
        <v>3689</v>
      </c>
      <c r="AE764" s="22"/>
      <c r="AF764" s="22"/>
      <c r="AG764" s="22">
        <f t="shared" ref="AG764:AG795" si="51">(AA764*(106.875/AO764))/$AQ764</f>
        <v>91457.105620235554</v>
      </c>
      <c r="AH764" s="22"/>
      <c r="AI764" s="22"/>
      <c r="AJ764" s="35"/>
      <c r="AK764" s="35"/>
      <c r="AL764" s="35">
        <f t="shared" ref="AL764:AL795" si="52">AG764/$AS764</f>
        <v>91457.105620235554</v>
      </c>
      <c r="AM764" s="35"/>
      <c r="AN764" s="35"/>
      <c r="AO764" s="24">
        <v>106.875</v>
      </c>
      <c r="AP764" s="70"/>
      <c r="AQ764" s="28">
        <v>1</v>
      </c>
      <c r="AR764" s="27">
        <v>2</v>
      </c>
      <c r="AS764" s="73">
        <v>1</v>
      </c>
      <c r="AT764" s="185">
        <v>17</v>
      </c>
      <c r="AU764" s="185" t="s">
        <v>3692</v>
      </c>
      <c r="AV764" s="185" t="s">
        <v>3694</v>
      </c>
      <c r="AW764" s="185">
        <v>2016</v>
      </c>
      <c r="AX764" s="185"/>
      <c r="AY764" s="185" t="s">
        <v>3693</v>
      </c>
      <c r="AZ764" s="185"/>
      <c r="BA764" s="81" t="s">
        <v>3760</v>
      </c>
      <c r="BB764" s="185" t="s">
        <v>3691</v>
      </c>
      <c r="BC764" s="185"/>
      <c r="BD764" s="185"/>
      <c r="BE764" s="185"/>
      <c r="BF764" s="185">
        <v>2</v>
      </c>
      <c r="BG764" s="82">
        <v>3</v>
      </c>
      <c r="BH764" s="81" t="s">
        <v>2000</v>
      </c>
      <c r="BI764" s="74">
        <v>2</v>
      </c>
      <c r="BJ764" s="75" t="s">
        <v>4152</v>
      </c>
      <c r="BK764" s="75" t="s">
        <v>2000</v>
      </c>
      <c r="BL764" s="52"/>
      <c r="BM764" s="221"/>
      <c r="BN764" s="221"/>
      <c r="BO764" s="221"/>
      <c r="BP764" s="221"/>
      <c r="BQ764" s="221"/>
      <c r="BR764" s="221"/>
    </row>
    <row r="765" spans="1:70" ht="15" customHeight="1" x14ac:dyDescent="0.25">
      <c r="A765" s="25">
        <v>843</v>
      </c>
      <c r="B765" s="70"/>
      <c r="C765" s="193"/>
      <c r="D765" s="200">
        <v>2</v>
      </c>
      <c r="E765" s="90" t="s">
        <v>3686</v>
      </c>
      <c r="F765" s="90" t="s">
        <v>5</v>
      </c>
      <c r="G765" s="81" t="s">
        <v>3687</v>
      </c>
      <c r="H765" s="104">
        <v>1</v>
      </c>
      <c r="I765" s="81">
        <v>1</v>
      </c>
      <c r="J765" s="81"/>
      <c r="K765" s="25">
        <v>5</v>
      </c>
      <c r="L765" s="185" t="s">
        <v>3687</v>
      </c>
      <c r="M765" s="185">
        <v>24</v>
      </c>
      <c r="N765" s="185">
        <v>24</v>
      </c>
      <c r="O765" s="97" t="s">
        <v>536</v>
      </c>
      <c r="P765" s="185" t="s">
        <v>19</v>
      </c>
      <c r="Q765" s="185" t="s">
        <v>1045</v>
      </c>
      <c r="R765" s="81"/>
      <c r="S765" s="81">
        <v>3</v>
      </c>
      <c r="T765" s="81" t="s">
        <v>3761</v>
      </c>
      <c r="U765" s="25" t="s">
        <v>2</v>
      </c>
      <c r="V765" s="25">
        <v>2</v>
      </c>
      <c r="W765" s="185" t="s">
        <v>3870</v>
      </c>
      <c r="X765" s="185">
        <v>2</v>
      </c>
      <c r="Y765" s="81"/>
      <c r="Z765" s="81"/>
      <c r="AA765" s="100">
        <v>63622.334344511692</v>
      </c>
      <c r="AB765" s="81"/>
      <c r="AC765" s="81"/>
      <c r="AD765" s="25" t="s">
        <v>3689</v>
      </c>
      <c r="AE765" s="22"/>
      <c r="AF765" s="22"/>
      <c r="AG765" s="22">
        <f t="shared" si="51"/>
        <v>63622.334344511692</v>
      </c>
      <c r="AH765" s="22"/>
      <c r="AI765" s="22"/>
      <c r="AJ765" s="35"/>
      <c r="AK765" s="35"/>
      <c r="AL765" s="35">
        <f t="shared" si="52"/>
        <v>63622.334344511692</v>
      </c>
      <c r="AM765" s="35"/>
      <c r="AN765" s="35"/>
      <c r="AO765" s="24">
        <v>106.875</v>
      </c>
      <c r="AP765" s="70"/>
      <c r="AQ765" s="28">
        <v>1</v>
      </c>
      <c r="AR765" s="27">
        <v>2</v>
      </c>
      <c r="AS765" s="73">
        <v>1</v>
      </c>
      <c r="AT765" s="185">
        <v>17</v>
      </c>
      <c r="AU765" s="185" t="s">
        <v>3692</v>
      </c>
      <c r="AV765" s="25" t="s">
        <v>3694</v>
      </c>
      <c r="AW765" s="185">
        <v>2016</v>
      </c>
      <c r="AX765" s="185"/>
      <c r="AY765" s="185" t="s">
        <v>3693</v>
      </c>
      <c r="AZ765" s="185"/>
      <c r="BA765" s="81" t="s">
        <v>3762</v>
      </c>
      <c r="BB765" s="185" t="s">
        <v>3691</v>
      </c>
      <c r="BC765" s="185"/>
      <c r="BD765" s="185"/>
      <c r="BE765" s="185"/>
      <c r="BF765" s="185">
        <v>2</v>
      </c>
      <c r="BG765" s="82">
        <v>3</v>
      </c>
      <c r="BH765" s="81" t="s">
        <v>2000</v>
      </c>
      <c r="BI765" s="74">
        <v>2</v>
      </c>
      <c r="BJ765" s="75" t="s">
        <v>4152</v>
      </c>
      <c r="BK765" s="75" t="s">
        <v>2000</v>
      </c>
      <c r="BL765" s="52"/>
      <c r="BM765" s="221"/>
      <c r="BN765" s="221"/>
      <c r="BO765" s="221"/>
      <c r="BP765" s="221"/>
      <c r="BQ765" s="221"/>
      <c r="BR765" s="221"/>
    </row>
    <row r="766" spans="1:70" ht="15" customHeight="1" x14ac:dyDescent="0.25">
      <c r="A766" s="25">
        <v>844</v>
      </c>
      <c r="B766" s="70"/>
      <c r="C766" s="193"/>
      <c r="D766" s="200">
        <v>2</v>
      </c>
      <c r="E766" s="90" t="s">
        <v>3686</v>
      </c>
      <c r="F766" s="90" t="s">
        <v>5</v>
      </c>
      <c r="G766" s="81" t="s">
        <v>3687</v>
      </c>
      <c r="H766" s="104">
        <v>1</v>
      </c>
      <c r="I766" s="81">
        <v>1</v>
      </c>
      <c r="J766" s="81"/>
      <c r="K766" s="25">
        <v>5</v>
      </c>
      <c r="L766" s="185" t="s">
        <v>3687</v>
      </c>
      <c r="M766" s="185">
        <v>24</v>
      </c>
      <c r="N766" s="185">
        <v>24</v>
      </c>
      <c r="O766" s="97" t="s">
        <v>536</v>
      </c>
      <c r="P766" s="185" t="s">
        <v>19</v>
      </c>
      <c r="Q766" s="185" t="s">
        <v>1045</v>
      </c>
      <c r="R766" s="81"/>
      <c r="S766" s="81">
        <v>3</v>
      </c>
      <c r="T766" s="81" t="s">
        <v>3763</v>
      </c>
      <c r="U766" s="25" t="s">
        <v>2</v>
      </c>
      <c r="V766" s="25">
        <v>2</v>
      </c>
      <c r="W766" s="185" t="s">
        <v>3870</v>
      </c>
      <c r="X766" s="185">
        <v>2</v>
      </c>
      <c r="Y766" s="81"/>
      <c r="Z766" s="81"/>
      <c r="AA766" s="100">
        <v>91457.105620235554</v>
      </c>
      <c r="AB766" s="81"/>
      <c r="AC766" s="81"/>
      <c r="AD766" s="25" t="s">
        <v>3689</v>
      </c>
      <c r="AE766" s="22"/>
      <c r="AF766" s="22"/>
      <c r="AG766" s="22">
        <f t="shared" si="51"/>
        <v>91457.105620235554</v>
      </c>
      <c r="AH766" s="22"/>
      <c r="AI766" s="22"/>
      <c r="AJ766" s="35"/>
      <c r="AK766" s="35"/>
      <c r="AL766" s="35">
        <f t="shared" si="52"/>
        <v>91457.105620235554</v>
      </c>
      <c r="AM766" s="35"/>
      <c r="AN766" s="35"/>
      <c r="AO766" s="24">
        <v>106.875</v>
      </c>
      <c r="AP766" s="70"/>
      <c r="AQ766" s="28">
        <v>1</v>
      </c>
      <c r="AR766" s="27">
        <v>2</v>
      </c>
      <c r="AS766" s="73">
        <v>1</v>
      </c>
      <c r="AT766" s="185">
        <v>17</v>
      </c>
      <c r="AU766" s="185" t="s">
        <v>3692</v>
      </c>
      <c r="AV766" s="185" t="s">
        <v>3694</v>
      </c>
      <c r="AW766" s="185">
        <v>2016</v>
      </c>
      <c r="AX766" s="185"/>
      <c r="AY766" s="185" t="s">
        <v>3693</v>
      </c>
      <c r="AZ766" s="185"/>
      <c r="BA766" s="81" t="s">
        <v>3764</v>
      </c>
      <c r="BB766" s="185" t="s">
        <v>3691</v>
      </c>
      <c r="BC766" s="185"/>
      <c r="BD766" s="185"/>
      <c r="BE766" s="185"/>
      <c r="BF766" s="185">
        <v>2</v>
      </c>
      <c r="BG766" s="82">
        <v>3</v>
      </c>
      <c r="BH766" s="81" t="s">
        <v>2000</v>
      </c>
      <c r="BI766" s="74">
        <v>2</v>
      </c>
      <c r="BJ766" s="75" t="s">
        <v>4152</v>
      </c>
      <c r="BK766" s="75" t="s">
        <v>2000</v>
      </c>
      <c r="BL766" s="52"/>
      <c r="BM766" s="221"/>
      <c r="BN766" s="221"/>
      <c r="BO766" s="221"/>
      <c r="BP766" s="221"/>
      <c r="BQ766" s="221"/>
      <c r="BR766" s="221"/>
    </row>
    <row r="767" spans="1:70" ht="15" customHeight="1" x14ac:dyDescent="0.25">
      <c r="A767" s="25">
        <v>845</v>
      </c>
      <c r="B767" s="70"/>
      <c r="C767" s="193"/>
      <c r="D767" s="200">
        <v>2</v>
      </c>
      <c r="E767" s="90" t="s">
        <v>3686</v>
      </c>
      <c r="F767" s="90" t="s">
        <v>5</v>
      </c>
      <c r="G767" s="81" t="s">
        <v>3687</v>
      </c>
      <c r="H767" s="104">
        <v>1</v>
      </c>
      <c r="I767" s="81">
        <v>1</v>
      </c>
      <c r="J767" s="81"/>
      <c r="K767" s="25">
        <v>5</v>
      </c>
      <c r="L767" s="185" t="s">
        <v>3687</v>
      </c>
      <c r="M767" s="185">
        <v>24</v>
      </c>
      <c r="N767" s="185">
        <v>24</v>
      </c>
      <c r="O767" s="97" t="s">
        <v>536</v>
      </c>
      <c r="P767" s="185" t="s">
        <v>19</v>
      </c>
      <c r="Q767" s="185" t="s">
        <v>1045</v>
      </c>
      <c r="R767" s="81"/>
      <c r="S767" s="81" t="s">
        <v>3862</v>
      </c>
      <c r="T767" s="101" t="s">
        <v>3765</v>
      </c>
      <c r="U767" s="25" t="s">
        <v>2</v>
      </c>
      <c r="V767" s="25">
        <v>1</v>
      </c>
      <c r="W767" s="185" t="s">
        <v>3870</v>
      </c>
      <c r="X767" s="185">
        <v>2</v>
      </c>
      <c r="Y767" s="81"/>
      <c r="Z767" s="81"/>
      <c r="AA767" s="100">
        <v>75551.522034107635</v>
      </c>
      <c r="AB767" s="81"/>
      <c r="AC767" s="81"/>
      <c r="AD767" s="25" t="s">
        <v>3689</v>
      </c>
      <c r="AE767" s="22"/>
      <c r="AF767" s="22"/>
      <c r="AG767" s="22">
        <f t="shared" si="51"/>
        <v>75551.522034107635</v>
      </c>
      <c r="AH767" s="22"/>
      <c r="AI767" s="22"/>
      <c r="AJ767" s="35"/>
      <c r="AK767" s="35"/>
      <c r="AL767" s="35">
        <f t="shared" si="52"/>
        <v>75551.522034107635</v>
      </c>
      <c r="AM767" s="35"/>
      <c r="AN767" s="35"/>
      <c r="AO767" s="24">
        <v>106.875</v>
      </c>
      <c r="AP767" s="70"/>
      <c r="AQ767" s="28">
        <v>1</v>
      </c>
      <c r="AR767" s="27">
        <v>2</v>
      </c>
      <c r="AS767" s="73">
        <v>1</v>
      </c>
      <c r="AT767" s="185">
        <v>17</v>
      </c>
      <c r="AU767" s="185" t="s">
        <v>3692</v>
      </c>
      <c r="AV767" s="185" t="s">
        <v>3694</v>
      </c>
      <c r="AW767" s="185">
        <v>2016</v>
      </c>
      <c r="AX767" s="185"/>
      <c r="AY767" s="185" t="s">
        <v>3693</v>
      </c>
      <c r="AZ767" s="185"/>
      <c r="BA767" s="81" t="s">
        <v>3766</v>
      </c>
      <c r="BB767" s="185" t="s">
        <v>3691</v>
      </c>
      <c r="BC767" s="185"/>
      <c r="BD767" s="185"/>
      <c r="BE767" s="185"/>
      <c r="BF767" s="185">
        <v>2</v>
      </c>
      <c r="BG767" s="82">
        <v>3</v>
      </c>
      <c r="BH767" s="81" t="s">
        <v>2000</v>
      </c>
      <c r="BI767" s="74">
        <v>2</v>
      </c>
      <c r="BJ767" s="75" t="s">
        <v>4152</v>
      </c>
      <c r="BK767" s="75" t="s">
        <v>2000</v>
      </c>
      <c r="BL767" s="52"/>
      <c r="BM767" s="221"/>
      <c r="BN767" s="221"/>
      <c r="BO767" s="221"/>
      <c r="BP767" s="221"/>
      <c r="BQ767" s="221"/>
      <c r="BR767" s="221"/>
    </row>
    <row r="768" spans="1:70" ht="15" customHeight="1" x14ac:dyDescent="0.25">
      <c r="A768" s="25">
        <v>846</v>
      </c>
      <c r="B768" s="70"/>
      <c r="C768" s="193"/>
      <c r="D768" s="200">
        <v>2</v>
      </c>
      <c r="E768" s="90" t="s">
        <v>3686</v>
      </c>
      <c r="F768" s="90" t="s">
        <v>5</v>
      </c>
      <c r="G768" s="81" t="s">
        <v>3687</v>
      </c>
      <c r="H768" s="104">
        <v>1</v>
      </c>
      <c r="I768" s="81">
        <v>1</v>
      </c>
      <c r="J768" s="81"/>
      <c r="K768" s="25">
        <v>5</v>
      </c>
      <c r="L768" s="185" t="s">
        <v>3687</v>
      </c>
      <c r="M768" s="185">
        <v>24</v>
      </c>
      <c r="N768" s="185">
        <v>24</v>
      </c>
      <c r="O768" s="97" t="s">
        <v>536</v>
      </c>
      <c r="P768" s="185" t="s">
        <v>19</v>
      </c>
      <c r="Q768" s="185" t="s">
        <v>1045</v>
      </c>
      <c r="R768" s="81"/>
      <c r="S768" s="81" t="s">
        <v>3862</v>
      </c>
      <c r="T768" s="81" t="s">
        <v>3767</v>
      </c>
      <c r="U768" s="25" t="s">
        <v>2</v>
      </c>
      <c r="V768" s="25">
        <v>1</v>
      </c>
      <c r="W768" s="185" t="s">
        <v>3870</v>
      </c>
      <c r="X768" s="185">
        <v>2</v>
      </c>
      <c r="Y768" s="81"/>
      <c r="Z768" s="81"/>
      <c r="AA768" s="100">
        <v>75551.522034107635</v>
      </c>
      <c r="AB768" s="81"/>
      <c r="AC768" s="81"/>
      <c r="AD768" s="25" t="s">
        <v>3689</v>
      </c>
      <c r="AE768" s="22"/>
      <c r="AF768" s="22"/>
      <c r="AG768" s="22">
        <f t="shared" si="51"/>
        <v>75551.522034107635</v>
      </c>
      <c r="AH768" s="22"/>
      <c r="AI768" s="22"/>
      <c r="AJ768" s="35"/>
      <c r="AK768" s="35"/>
      <c r="AL768" s="35">
        <f t="shared" si="52"/>
        <v>75551.522034107635</v>
      </c>
      <c r="AM768" s="35"/>
      <c r="AN768" s="35"/>
      <c r="AO768" s="24">
        <v>106.875</v>
      </c>
      <c r="AP768" s="70"/>
      <c r="AQ768" s="28">
        <v>1</v>
      </c>
      <c r="AR768" s="27">
        <v>2</v>
      </c>
      <c r="AS768" s="73">
        <v>1</v>
      </c>
      <c r="AT768" s="185">
        <v>17</v>
      </c>
      <c r="AU768" s="185" t="s">
        <v>3692</v>
      </c>
      <c r="AV768" s="185" t="s">
        <v>3694</v>
      </c>
      <c r="AW768" s="185">
        <v>2016</v>
      </c>
      <c r="AX768" s="185"/>
      <c r="AY768" s="185" t="s">
        <v>3693</v>
      </c>
      <c r="AZ768" s="185"/>
      <c r="BA768" s="81" t="s">
        <v>3768</v>
      </c>
      <c r="BB768" s="185" t="s">
        <v>3691</v>
      </c>
      <c r="BC768" s="185"/>
      <c r="BD768" s="185"/>
      <c r="BE768" s="185"/>
      <c r="BF768" s="185">
        <v>2</v>
      </c>
      <c r="BG768" s="82">
        <v>3</v>
      </c>
      <c r="BH768" s="81" t="s">
        <v>2000</v>
      </c>
      <c r="BI768" s="74">
        <v>2</v>
      </c>
      <c r="BJ768" s="75" t="s">
        <v>4152</v>
      </c>
      <c r="BK768" s="75" t="s">
        <v>2000</v>
      </c>
      <c r="BL768" s="52"/>
      <c r="BM768" s="221"/>
      <c r="BN768" s="221"/>
      <c r="BO768" s="221"/>
      <c r="BP768" s="221"/>
      <c r="BQ768" s="221"/>
      <c r="BR768" s="221"/>
    </row>
    <row r="769" spans="1:70" ht="15" customHeight="1" x14ac:dyDescent="0.25">
      <c r="A769" s="25">
        <v>847</v>
      </c>
      <c r="B769" s="70"/>
      <c r="C769" s="193"/>
      <c r="D769" s="200">
        <v>2</v>
      </c>
      <c r="E769" s="90" t="s">
        <v>3686</v>
      </c>
      <c r="F769" s="90" t="s">
        <v>5</v>
      </c>
      <c r="G769" s="81" t="s">
        <v>3687</v>
      </c>
      <c r="H769" s="104">
        <v>1</v>
      </c>
      <c r="I769" s="81">
        <v>1</v>
      </c>
      <c r="J769" s="81"/>
      <c r="K769" s="25">
        <v>5</v>
      </c>
      <c r="L769" s="185" t="s">
        <v>3687</v>
      </c>
      <c r="M769" s="185">
        <v>24</v>
      </c>
      <c r="N769" s="185">
        <v>24</v>
      </c>
      <c r="O769" s="97" t="s">
        <v>536</v>
      </c>
      <c r="P769" s="185" t="s">
        <v>19</v>
      </c>
      <c r="Q769" s="185" t="s">
        <v>1045</v>
      </c>
      <c r="R769" s="81"/>
      <c r="S769" s="81">
        <v>3</v>
      </c>
      <c r="T769" s="81" t="s">
        <v>3769</v>
      </c>
      <c r="U769" s="25" t="s">
        <v>2</v>
      </c>
      <c r="V769" s="25">
        <v>2</v>
      </c>
      <c r="W769" s="185" t="s">
        <v>3870</v>
      </c>
      <c r="X769" s="185">
        <v>2</v>
      </c>
      <c r="Y769" s="81"/>
      <c r="Z769" s="81"/>
      <c r="AA769" s="100">
        <v>95433.501516767545</v>
      </c>
      <c r="AB769" s="81"/>
      <c r="AC769" s="81"/>
      <c r="AD769" s="25" t="s">
        <v>3689</v>
      </c>
      <c r="AE769" s="22"/>
      <c r="AF769" s="22"/>
      <c r="AG769" s="22">
        <f t="shared" si="51"/>
        <v>95433.501516767545</v>
      </c>
      <c r="AH769" s="22"/>
      <c r="AI769" s="22"/>
      <c r="AJ769" s="35"/>
      <c r="AK769" s="35"/>
      <c r="AL769" s="35">
        <f t="shared" si="52"/>
        <v>95433.501516767545</v>
      </c>
      <c r="AM769" s="35"/>
      <c r="AN769" s="35"/>
      <c r="AO769" s="24">
        <v>106.875</v>
      </c>
      <c r="AP769" s="70"/>
      <c r="AQ769" s="28">
        <v>1</v>
      </c>
      <c r="AR769" s="27">
        <v>2</v>
      </c>
      <c r="AS769" s="73">
        <v>1</v>
      </c>
      <c r="AT769" s="185">
        <v>17</v>
      </c>
      <c r="AU769" s="185" t="s">
        <v>3692</v>
      </c>
      <c r="AV769" s="185" t="s">
        <v>3694</v>
      </c>
      <c r="AW769" s="185">
        <v>2016</v>
      </c>
      <c r="AX769" s="185"/>
      <c r="AY769" s="185" t="s">
        <v>3693</v>
      </c>
      <c r="AZ769" s="185"/>
      <c r="BA769" s="81" t="s">
        <v>3770</v>
      </c>
      <c r="BB769" s="185" t="s">
        <v>3691</v>
      </c>
      <c r="BC769" s="185"/>
      <c r="BD769" s="185"/>
      <c r="BE769" s="185"/>
      <c r="BF769" s="185">
        <v>2</v>
      </c>
      <c r="BG769" s="82">
        <v>3</v>
      </c>
      <c r="BH769" s="81" t="s">
        <v>2000</v>
      </c>
      <c r="BI769" s="74">
        <v>2</v>
      </c>
      <c r="BJ769" s="75" t="s">
        <v>4152</v>
      </c>
      <c r="BK769" s="75" t="s">
        <v>2000</v>
      </c>
      <c r="BL769" s="52"/>
      <c r="BM769" s="221"/>
      <c r="BN769" s="221"/>
      <c r="BO769" s="221"/>
      <c r="BP769" s="221"/>
      <c r="BQ769" s="221"/>
      <c r="BR769" s="221"/>
    </row>
    <row r="770" spans="1:70" ht="15" customHeight="1" x14ac:dyDescent="0.25">
      <c r="A770" s="25">
        <v>848</v>
      </c>
      <c r="B770" s="70"/>
      <c r="C770" s="193"/>
      <c r="D770" s="200">
        <v>2</v>
      </c>
      <c r="E770" s="90" t="s">
        <v>3686</v>
      </c>
      <c r="F770" s="90" t="s">
        <v>5</v>
      </c>
      <c r="G770" s="81" t="s">
        <v>3687</v>
      </c>
      <c r="H770" s="104">
        <v>1</v>
      </c>
      <c r="I770" s="81">
        <v>1</v>
      </c>
      <c r="J770" s="81"/>
      <c r="K770" s="25">
        <v>5</v>
      </c>
      <c r="L770" s="185" t="s">
        <v>3687</v>
      </c>
      <c r="M770" s="185">
        <v>24</v>
      </c>
      <c r="N770" s="185">
        <v>24</v>
      </c>
      <c r="O770" s="97" t="s">
        <v>536</v>
      </c>
      <c r="P770" s="185" t="s">
        <v>19</v>
      </c>
      <c r="Q770" s="185" t="s">
        <v>1045</v>
      </c>
      <c r="R770" s="81"/>
      <c r="S770" s="81">
        <v>3</v>
      </c>
      <c r="T770" s="81" t="s">
        <v>3771</v>
      </c>
      <c r="U770" s="25" t="s">
        <v>2</v>
      </c>
      <c r="V770" s="25">
        <v>2</v>
      </c>
      <c r="W770" s="185" t="s">
        <v>3870</v>
      </c>
      <c r="X770" s="185">
        <v>2</v>
      </c>
      <c r="Y770" s="81"/>
      <c r="Z770" s="81"/>
      <c r="AA770" s="100">
        <v>67598.730241043668</v>
      </c>
      <c r="AB770" s="81"/>
      <c r="AC770" s="81"/>
      <c r="AD770" s="25" t="s">
        <v>3689</v>
      </c>
      <c r="AE770" s="22"/>
      <c r="AF770" s="22"/>
      <c r="AG770" s="22">
        <f t="shared" si="51"/>
        <v>67598.730241043668</v>
      </c>
      <c r="AH770" s="22"/>
      <c r="AI770" s="22"/>
      <c r="AJ770" s="35"/>
      <c r="AK770" s="35"/>
      <c r="AL770" s="35">
        <f t="shared" si="52"/>
        <v>67598.730241043668</v>
      </c>
      <c r="AM770" s="35"/>
      <c r="AN770" s="35"/>
      <c r="AO770" s="24">
        <v>106.875</v>
      </c>
      <c r="AP770" s="70"/>
      <c r="AQ770" s="28">
        <v>1</v>
      </c>
      <c r="AR770" s="27">
        <v>2</v>
      </c>
      <c r="AS770" s="73">
        <v>1</v>
      </c>
      <c r="AT770" s="185">
        <v>17</v>
      </c>
      <c r="AU770" s="185" t="s">
        <v>3692</v>
      </c>
      <c r="AV770" s="185" t="s">
        <v>3694</v>
      </c>
      <c r="AW770" s="185">
        <v>2016</v>
      </c>
      <c r="AX770" s="185"/>
      <c r="AY770" s="185" t="s">
        <v>3693</v>
      </c>
      <c r="AZ770" s="185"/>
      <c r="BA770" s="81" t="s">
        <v>3772</v>
      </c>
      <c r="BB770" s="185" t="s">
        <v>3691</v>
      </c>
      <c r="BC770" s="185"/>
      <c r="BD770" s="185"/>
      <c r="BE770" s="185"/>
      <c r="BF770" s="185">
        <v>2</v>
      </c>
      <c r="BG770" s="82">
        <v>3</v>
      </c>
      <c r="BH770" s="81" t="s">
        <v>2000</v>
      </c>
      <c r="BI770" s="74">
        <v>2</v>
      </c>
      <c r="BJ770" s="75" t="s">
        <v>4152</v>
      </c>
      <c r="BK770" s="75" t="s">
        <v>2000</v>
      </c>
      <c r="BL770" s="52"/>
      <c r="BM770" s="221"/>
      <c r="BN770" s="221"/>
      <c r="BO770" s="221"/>
      <c r="BP770" s="221"/>
      <c r="BQ770" s="221"/>
      <c r="BR770" s="221"/>
    </row>
    <row r="771" spans="1:70" ht="15" customHeight="1" x14ac:dyDescent="0.25">
      <c r="A771" s="25">
        <v>849</v>
      </c>
      <c r="B771" s="70"/>
      <c r="C771" s="193"/>
      <c r="D771" s="200">
        <v>2</v>
      </c>
      <c r="E771" s="90" t="s">
        <v>3686</v>
      </c>
      <c r="F771" s="90" t="s">
        <v>5</v>
      </c>
      <c r="G771" s="81" t="s">
        <v>3687</v>
      </c>
      <c r="H771" s="104">
        <v>1</v>
      </c>
      <c r="I771" s="81">
        <v>1</v>
      </c>
      <c r="J771" s="81"/>
      <c r="K771" s="25">
        <v>5</v>
      </c>
      <c r="L771" s="185" t="s">
        <v>3687</v>
      </c>
      <c r="M771" s="185">
        <v>24</v>
      </c>
      <c r="N771" s="185">
        <v>24</v>
      </c>
      <c r="O771" s="97" t="s">
        <v>536</v>
      </c>
      <c r="P771" s="185" t="s">
        <v>19</v>
      </c>
      <c r="Q771" s="185" t="s">
        <v>1045</v>
      </c>
      <c r="R771" s="81"/>
      <c r="S771" s="81">
        <v>3</v>
      </c>
      <c r="T771" s="81" t="s">
        <v>3773</v>
      </c>
      <c r="U771" s="25" t="s">
        <v>2</v>
      </c>
      <c r="V771" s="25">
        <v>2</v>
      </c>
      <c r="W771" s="185" t="s">
        <v>3870</v>
      </c>
      <c r="X771" s="185">
        <v>2</v>
      </c>
      <c r="Y771" s="81"/>
      <c r="Z771" s="81"/>
      <c r="AA771" s="100">
        <v>91457.105620235554</v>
      </c>
      <c r="AB771" s="81"/>
      <c r="AC771" s="81"/>
      <c r="AD771" s="25" t="s">
        <v>3689</v>
      </c>
      <c r="AE771" s="22"/>
      <c r="AF771" s="22"/>
      <c r="AG771" s="22">
        <f t="shared" si="51"/>
        <v>91457.105620235554</v>
      </c>
      <c r="AH771" s="22"/>
      <c r="AI771" s="22"/>
      <c r="AJ771" s="35"/>
      <c r="AK771" s="35"/>
      <c r="AL771" s="35">
        <f t="shared" si="52"/>
        <v>91457.105620235554</v>
      </c>
      <c r="AM771" s="35"/>
      <c r="AN771" s="35"/>
      <c r="AO771" s="24">
        <v>106.875</v>
      </c>
      <c r="AP771" s="70"/>
      <c r="AQ771" s="28">
        <v>1</v>
      </c>
      <c r="AR771" s="27">
        <v>2</v>
      </c>
      <c r="AS771" s="73">
        <v>1</v>
      </c>
      <c r="AT771" s="185">
        <v>17</v>
      </c>
      <c r="AU771" s="185" t="s">
        <v>3692</v>
      </c>
      <c r="AV771" s="185" t="s">
        <v>3694</v>
      </c>
      <c r="AW771" s="185">
        <v>2016</v>
      </c>
      <c r="AX771" s="185"/>
      <c r="AY771" s="185" t="s">
        <v>3693</v>
      </c>
      <c r="AZ771" s="185"/>
      <c r="BA771" s="81" t="s">
        <v>3774</v>
      </c>
      <c r="BB771" s="185" t="s">
        <v>3691</v>
      </c>
      <c r="BC771" s="185"/>
      <c r="BD771" s="185"/>
      <c r="BE771" s="185"/>
      <c r="BF771" s="185">
        <v>2</v>
      </c>
      <c r="BG771" s="82">
        <v>3</v>
      </c>
      <c r="BH771" s="81" t="s">
        <v>2000</v>
      </c>
      <c r="BI771" s="74">
        <v>2</v>
      </c>
      <c r="BJ771" s="75" t="s">
        <v>4152</v>
      </c>
      <c r="BK771" s="75" t="s">
        <v>2000</v>
      </c>
      <c r="BL771" s="52"/>
      <c r="BM771" s="221"/>
      <c r="BN771" s="221"/>
      <c r="BO771" s="221"/>
      <c r="BP771" s="221"/>
      <c r="BQ771" s="221"/>
      <c r="BR771" s="221"/>
    </row>
    <row r="772" spans="1:70" ht="15" customHeight="1" x14ac:dyDescent="0.25">
      <c r="A772" s="25">
        <v>850</v>
      </c>
      <c r="B772" s="70"/>
      <c r="C772" s="193"/>
      <c r="D772" s="200">
        <v>2</v>
      </c>
      <c r="E772" s="90" t="s">
        <v>3686</v>
      </c>
      <c r="F772" s="90" t="s">
        <v>5</v>
      </c>
      <c r="G772" s="81" t="s">
        <v>3687</v>
      </c>
      <c r="H772" s="104">
        <v>1</v>
      </c>
      <c r="I772" s="81">
        <v>1</v>
      </c>
      <c r="J772" s="81"/>
      <c r="K772" s="25">
        <v>5</v>
      </c>
      <c r="L772" s="185" t="s">
        <v>3687</v>
      </c>
      <c r="M772" s="185">
        <v>24</v>
      </c>
      <c r="N772" s="185">
        <v>24</v>
      </c>
      <c r="O772" s="97" t="s">
        <v>536</v>
      </c>
      <c r="P772" s="185" t="s">
        <v>19</v>
      </c>
      <c r="Q772" s="185" t="s">
        <v>1045</v>
      </c>
      <c r="R772" s="81"/>
      <c r="S772" s="81">
        <v>3</v>
      </c>
      <c r="T772" s="81" t="s">
        <v>3775</v>
      </c>
      <c r="U772" s="25" t="s">
        <v>2</v>
      </c>
      <c r="V772" s="25">
        <v>2</v>
      </c>
      <c r="W772" s="185" t="s">
        <v>3870</v>
      </c>
      <c r="X772" s="185">
        <v>2</v>
      </c>
      <c r="Y772" s="81"/>
      <c r="Z772" s="81"/>
      <c r="AA772" s="100">
        <v>91457.105620235554</v>
      </c>
      <c r="AB772" s="81"/>
      <c r="AC772" s="81"/>
      <c r="AD772" s="25" t="s">
        <v>3689</v>
      </c>
      <c r="AE772" s="22"/>
      <c r="AF772" s="22"/>
      <c r="AG772" s="22">
        <f t="shared" si="51"/>
        <v>91457.105620235554</v>
      </c>
      <c r="AH772" s="22"/>
      <c r="AI772" s="22"/>
      <c r="AJ772" s="35"/>
      <c r="AK772" s="35"/>
      <c r="AL772" s="35">
        <f t="shared" si="52"/>
        <v>91457.105620235554</v>
      </c>
      <c r="AM772" s="35"/>
      <c r="AN772" s="35"/>
      <c r="AO772" s="24">
        <v>106.875</v>
      </c>
      <c r="AP772" s="70"/>
      <c r="AQ772" s="28">
        <v>1</v>
      </c>
      <c r="AR772" s="27">
        <v>2</v>
      </c>
      <c r="AS772" s="73">
        <v>1</v>
      </c>
      <c r="AT772" s="185">
        <v>17</v>
      </c>
      <c r="AU772" s="185" t="s">
        <v>3692</v>
      </c>
      <c r="AV772" s="185" t="s">
        <v>3694</v>
      </c>
      <c r="AW772" s="185">
        <v>2016</v>
      </c>
      <c r="AX772" s="185"/>
      <c r="AY772" s="185" t="s">
        <v>3693</v>
      </c>
      <c r="AZ772" s="185"/>
      <c r="BA772" s="81" t="s">
        <v>3776</v>
      </c>
      <c r="BB772" s="185" t="s">
        <v>3691</v>
      </c>
      <c r="BC772" s="185"/>
      <c r="BD772" s="185"/>
      <c r="BE772" s="185"/>
      <c r="BF772" s="185">
        <v>2</v>
      </c>
      <c r="BG772" s="82">
        <v>3</v>
      </c>
      <c r="BH772" s="81" t="s">
        <v>2000</v>
      </c>
      <c r="BI772" s="74">
        <v>2</v>
      </c>
      <c r="BJ772" s="75" t="s">
        <v>4152</v>
      </c>
      <c r="BK772" s="75" t="s">
        <v>2000</v>
      </c>
      <c r="BL772" s="52"/>
      <c r="BM772" s="221"/>
      <c r="BN772" s="221"/>
      <c r="BO772" s="221"/>
      <c r="BP772" s="221"/>
      <c r="BQ772" s="221"/>
      <c r="BR772" s="221"/>
    </row>
    <row r="773" spans="1:70" ht="15" customHeight="1" x14ac:dyDescent="0.25">
      <c r="A773" s="25">
        <v>851</v>
      </c>
      <c r="B773" s="70"/>
      <c r="C773" s="193"/>
      <c r="D773" s="200">
        <v>2</v>
      </c>
      <c r="E773" s="90" t="s">
        <v>3686</v>
      </c>
      <c r="F773" s="90" t="s">
        <v>5</v>
      </c>
      <c r="G773" s="81" t="s">
        <v>3687</v>
      </c>
      <c r="H773" s="104">
        <v>1</v>
      </c>
      <c r="I773" s="81">
        <v>1</v>
      </c>
      <c r="J773" s="81"/>
      <c r="K773" s="25">
        <v>5</v>
      </c>
      <c r="L773" s="185" t="s">
        <v>3687</v>
      </c>
      <c r="M773" s="185">
        <v>24</v>
      </c>
      <c r="N773" s="185">
        <v>24</v>
      </c>
      <c r="O773" s="97" t="s">
        <v>536</v>
      </c>
      <c r="P773" s="185" t="s">
        <v>19</v>
      </c>
      <c r="Q773" s="185" t="s">
        <v>1045</v>
      </c>
      <c r="R773" s="81"/>
      <c r="S773" s="81">
        <v>3</v>
      </c>
      <c r="T773" s="81" t="s">
        <v>3777</v>
      </c>
      <c r="U773" s="25" t="s">
        <v>2</v>
      </c>
      <c r="V773" s="25">
        <v>2</v>
      </c>
      <c r="W773" s="185" t="s">
        <v>3870</v>
      </c>
      <c r="X773" s="185">
        <v>2</v>
      </c>
      <c r="Y773" s="81"/>
      <c r="Z773" s="81"/>
      <c r="AA773" s="100">
        <v>91457.105620235554</v>
      </c>
      <c r="AB773" s="81"/>
      <c r="AC773" s="81"/>
      <c r="AD773" s="25" t="s">
        <v>3689</v>
      </c>
      <c r="AE773" s="22"/>
      <c r="AF773" s="22"/>
      <c r="AG773" s="22">
        <f t="shared" si="51"/>
        <v>91457.105620235554</v>
      </c>
      <c r="AH773" s="22"/>
      <c r="AI773" s="22"/>
      <c r="AJ773" s="35"/>
      <c r="AK773" s="35"/>
      <c r="AL773" s="35">
        <f t="shared" si="52"/>
        <v>91457.105620235554</v>
      </c>
      <c r="AM773" s="35"/>
      <c r="AN773" s="35"/>
      <c r="AO773" s="24">
        <v>106.875</v>
      </c>
      <c r="AP773" s="70"/>
      <c r="AQ773" s="28">
        <v>1</v>
      </c>
      <c r="AR773" s="27">
        <v>2</v>
      </c>
      <c r="AS773" s="73">
        <v>1</v>
      </c>
      <c r="AT773" s="185">
        <v>17</v>
      </c>
      <c r="AU773" s="185" t="s">
        <v>3692</v>
      </c>
      <c r="AV773" s="185" t="s">
        <v>3694</v>
      </c>
      <c r="AW773" s="185">
        <v>2016</v>
      </c>
      <c r="AX773" s="185"/>
      <c r="AY773" s="185" t="s">
        <v>3693</v>
      </c>
      <c r="AZ773" s="185"/>
      <c r="BA773" s="81" t="s">
        <v>3778</v>
      </c>
      <c r="BB773" s="185" t="s">
        <v>3691</v>
      </c>
      <c r="BC773" s="185"/>
      <c r="BD773" s="185"/>
      <c r="BE773" s="185"/>
      <c r="BF773" s="185">
        <v>2</v>
      </c>
      <c r="BG773" s="82">
        <v>3</v>
      </c>
      <c r="BH773" s="81" t="s">
        <v>2000</v>
      </c>
      <c r="BI773" s="74">
        <v>2</v>
      </c>
      <c r="BJ773" s="75" t="s">
        <v>4152</v>
      </c>
      <c r="BK773" s="75" t="s">
        <v>2000</v>
      </c>
      <c r="BL773" s="52"/>
      <c r="BM773" s="221"/>
      <c r="BN773" s="221"/>
      <c r="BO773" s="221"/>
      <c r="BP773" s="221"/>
      <c r="BQ773" s="221"/>
      <c r="BR773" s="221"/>
    </row>
    <row r="774" spans="1:70" ht="15" customHeight="1" x14ac:dyDescent="0.25">
      <c r="A774" s="25">
        <v>852</v>
      </c>
      <c r="B774" s="70"/>
      <c r="C774" s="193"/>
      <c r="D774" s="200">
        <v>2</v>
      </c>
      <c r="E774" s="90" t="s">
        <v>3686</v>
      </c>
      <c r="F774" s="90" t="s">
        <v>5</v>
      </c>
      <c r="G774" s="81" t="s">
        <v>3687</v>
      </c>
      <c r="H774" s="104">
        <v>1</v>
      </c>
      <c r="I774" s="81">
        <v>1</v>
      </c>
      <c r="J774" s="81"/>
      <c r="K774" s="25">
        <v>5</v>
      </c>
      <c r="L774" s="185" t="s">
        <v>3687</v>
      </c>
      <c r="M774" s="185">
        <v>24</v>
      </c>
      <c r="N774" s="185">
        <v>24</v>
      </c>
      <c r="O774" s="97" t="s">
        <v>536</v>
      </c>
      <c r="P774" s="185" t="s">
        <v>19</v>
      </c>
      <c r="Q774" s="185" t="s">
        <v>1045</v>
      </c>
      <c r="R774" s="81"/>
      <c r="S774" s="81">
        <v>3</v>
      </c>
      <c r="T774" s="81" t="s">
        <v>3779</v>
      </c>
      <c r="U774" s="25" t="s">
        <v>2</v>
      </c>
      <c r="V774" s="25">
        <v>2</v>
      </c>
      <c r="W774" s="185" t="s">
        <v>3870</v>
      </c>
      <c r="X774" s="185">
        <v>2</v>
      </c>
      <c r="Y774" s="81"/>
      <c r="Z774" s="81"/>
      <c r="AA774" s="100">
        <v>91457.105620235554</v>
      </c>
      <c r="AB774" s="81"/>
      <c r="AC774" s="81"/>
      <c r="AD774" s="25" t="s">
        <v>3689</v>
      </c>
      <c r="AE774" s="22"/>
      <c r="AF774" s="22"/>
      <c r="AG774" s="22">
        <f t="shared" si="51"/>
        <v>91457.105620235554</v>
      </c>
      <c r="AH774" s="22"/>
      <c r="AI774" s="22"/>
      <c r="AJ774" s="35"/>
      <c r="AK774" s="35"/>
      <c r="AL774" s="35">
        <f t="shared" si="52"/>
        <v>91457.105620235554</v>
      </c>
      <c r="AM774" s="35"/>
      <c r="AN774" s="35"/>
      <c r="AO774" s="24">
        <v>106.875</v>
      </c>
      <c r="AP774" s="70"/>
      <c r="AQ774" s="28">
        <v>1</v>
      </c>
      <c r="AR774" s="27">
        <v>2</v>
      </c>
      <c r="AS774" s="73">
        <v>1</v>
      </c>
      <c r="AT774" s="185">
        <v>17</v>
      </c>
      <c r="AU774" s="185" t="s">
        <v>3692</v>
      </c>
      <c r="AV774" s="185" t="s">
        <v>3694</v>
      </c>
      <c r="AW774" s="185">
        <v>2016</v>
      </c>
      <c r="AX774" s="185"/>
      <c r="AY774" s="185" t="s">
        <v>3693</v>
      </c>
      <c r="AZ774" s="185"/>
      <c r="BA774" s="81" t="s">
        <v>3780</v>
      </c>
      <c r="BB774" s="185" t="s">
        <v>3691</v>
      </c>
      <c r="BC774" s="185"/>
      <c r="BD774" s="185"/>
      <c r="BE774" s="185"/>
      <c r="BF774" s="185">
        <v>2</v>
      </c>
      <c r="BG774" s="82">
        <v>3</v>
      </c>
      <c r="BH774" s="81" t="s">
        <v>2000</v>
      </c>
      <c r="BI774" s="74">
        <v>2</v>
      </c>
      <c r="BJ774" s="75" t="s">
        <v>4152</v>
      </c>
      <c r="BK774" s="75" t="s">
        <v>2000</v>
      </c>
      <c r="BL774" s="52"/>
      <c r="BM774" s="221"/>
      <c r="BN774" s="221"/>
      <c r="BO774" s="221"/>
      <c r="BP774" s="221"/>
      <c r="BQ774" s="221"/>
      <c r="BR774" s="221"/>
    </row>
    <row r="775" spans="1:70" ht="15" customHeight="1" x14ac:dyDescent="0.25">
      <c r="A775" s="25">
        <v>853</v>
      </c>
      <c r="B775" s="70"/>
      <c r="C775" s="193"/>
      <c r="D775" s="201">
        <v>0</v>
      </c>
      <c r="E775" s="90" t="s">
        <v>3686</v>
      </c>
      <c r="F775" s="90" t="s">
        <v>5</v>
      </c>
      <c r="G775" s="81" t="s">
        <v>3687</v>
      </c>
      <c r="H775" s="104">
        <v>1</v>
      </c>
      <c r="I775" s="81" t="s">
        <v>3699</v>
      </c>
      <c r="J775" s="81"/>
      <c r="K775" s="25">
        <v>5</v>
      </c>
      <c r="L775" s="185" t="s">
        <v>3687</v>
      </c>
      <c r="M775" s="185">
        <v>24</v>
      </c>
      <c r="N775" s="185">
        <v>24</v>
      </c>
      <c r="O775" s="97" t="s">
        <v>536</v>
      </c>
      <c r="P775" s="185" t="s">
        <v>19</v>
      </c>
      <c r="Q775" s="185" t="s">
        <v>1045</v>
      </c>
      <c r="R775" s="81"/>
      <c r="S775" s="81">
        <v>8</v>
      </c>
      <c r="T775" s="81" t="s">
        <v>3781</v>
      </c>
      <c r="U775" s="25" t="s">
        <v>2</v>
      </c>
      <c r="V775" s="25">
        <v>7</v>
      </c>
      <c r="W775" s="185" t="s">
        <v>3870</v>
      </c>
      <c r="X775" s="185">
        <v>2</v>
      </c>
      <c r="Y775" s="81"/>
      <c r="Z775" s="81"/>
      <c r="AA775" s="100">
        <v>71575.126137575659</v>
      </c>
      <c r="AB775" s="81"/>
      <c r="AC775" s="81"/>
      <c r="AD775" s="25" t="s">
        <v>3689</v>
      </c>
      <c r="AE775" s="22"/>
      <c r="AF775" s="22"/>
      <c r="AG775" s="22">
        <f t="shared" si="51"/>
        <v>71575.126137575659</v>
      </c>
      <c r="AH775" s="22"/>
      <c r="AI775" s="22"/>
      <c r="AJ775" s="35"/>
      <c r="AK775" s="35"/>
      <c r="AL775" s="35">
        <f t="shared" si="52"/>
        <v>71575.126137575659</v>
      </c>
      <c r="AM775" s="35"/>
      <c r="AN775" s="35"/>
      <c r="AO775" s="24">
        <v>106.875</v>
      </c>
      <c r="AP775" s="70"/>
      <c r="AQ775" s="28">
        <v>1</v>
      </c>
      <c r="AR775" s="27">
        <v>2</v>
      </c>
      <c r="AS775" s="73">
        <v>1</v>
      </c>
      <c r="AT775" s="185">
        <v>17</v>
      </c>
      <c r="AU775" s="185" t="s">
        <v>3692</v>
      </c>
      <c r="AV775" s="185" t="s">
        <v>3694</v>
      </c>
      <c r="AW775" s="185">
        <v>2016</v>
      </c>
      <c r="AX775" s="185"/>
      <c r="AY775" s="185" t="s">
        <v>3693</v>
      </c>
      <c r="AZ775" s="185"/>
      <c r="BA775" s="81" t="s">
        <v>3782</v>
      </c>
      <c r="BB775" s="185" t="s">
        <v>3691</v>
      </c>
      <c r="BC775" s="185"/>
      <c r="BD775" s="185"/>
      <c r="BE775" s="185"/>
      <c r="BF775" s="185">
        <v>2</v>
      </c>
      <c r="BG775" s="81" t="s">
        <v>2000</v>
      </c>
      <c r="BH775" s="81" t="s">
        <v>2000</v>
      </c>
      <c r="BI775" s="75">
        <v>0</v>
      </c>
      <c r="BJ775" s="75" t="s">
        <v>4152</v>
      </c>
      <c r="BK775" s="75" t="s">
        <v>2000</v>
      </c>
      <c r="BL775" s="52"/>
      <c r="BM775" s="213"/>
      <c r="BN775" s="213"/>
      <c r="BO775" s="213"/>
      <c r="BP775" s="213"/>
      <c r="BQ775" s="213"/>
      <c r="BR775" s="213"/>
    </row>
    <row r="776" spans="1:70" ht="15" customHeight="1" x14ac:dyDescent="0.25">
      <c r="A776" s="25">
        <v>854</v>
      </c>
      <c r="B776" s="70"/>
      <c r="C776" s="193"/>
      <c r="D776" s="201">
        <v>0</v>
      </c>
      <c r="E776" s="90" t="s">
        <v>3686</v>
      </c>
      <c r="F776" s="90" t="s">
        <v>5</v>
      </c>
      <c r="G776" s="81" t="s">
        <v>3687</v>
      </c>
      <c r="H776" s="104">
        <v>1</v>
      </c>
      <c r="I776" s="81" t="s">
        <v>3699</v>
      </c>
      <c r="J776" s="81"/>
      <c r="K776" s="25">
        <v>5</v>
      </c>
      <c r="L776" s="185" t="s">
        <v>3687</v>
      </c>
      <c r="M776" s="185">
        <v>24</v>
      </c>
      <c r="N776" s="185">
        <v>24</v>
      </c>
      <c r="O776" s="97" t="s">
        <v>536</v>
      </c>
      <c r="P776" s="185" t="s">
        <v>19</v>
      </c>
      <c r="Q776" s="185" t="s">
        <v>1045</v>
      </c>
      <c r="R776" s="81"/>
      <c r="S776" s="81">
        <v>8</v>
      </c>
      <c r="T776" s="81" t="s">
        <v>3783</v>
      </c>
      <c r="U776" s="25" t="s">
        <v>2</v>
      </c>
      <c r="V776" s="25">
        <v>7</v>
      </c>
      <c r="W776" s="185" t="s">
        <v>3870</v>
      </c>
      <c r="X776" s="185">
        <v>2</v>
      </c>
      <c r="Y776" s="81"/>
      <c r="Z776" s="81"/>
      <c r="AA776" s="100">
        <v>71575.126137575659</v>
      </c>
      <c r="AB776" s="81"/>
      <c r="AC776" s="81"/>
      <c r="AD776" s="25" t="s">
        <v>3689</v>
      </c>
      <c r="AE776" s="22"/>
      <c r="AF776" s="22"/>
      <c r="AG776" s="22">
        <f t="shared" si="51"/>
        <v>71575.126137575659</v>
      </c>
      <c r="AH776" s="22"/>
      <c r="AI776" s="22"/>
      <c r="AJ776" s="35"/>
      <c r="AK776" s="35"/>
      <c r="AL776" s="35">
        <f t="shared" si="52"/>
        <v>71575.126137575659</v>
      </c>
      <c r="AM776" s="35"/>
      <c r="AN776" s="35"/>
      <c r="AO776" s="24">
        <v>106.875</v>
      </c>
      <c r="AP776" s="70"/>
      <c r="AQ776" s="28">
        <v>1</v>
      </c>
      <c r="AR776" s="27">
        <v>2</v>
      </c>
      <c r="AS776" s="73">
        <v>1</v>
      </c>
      <c r="AT776" s="185">
        <v>17</v>
      </c>
      <c r="AU776" s="185" t="s">
        <v>3692</v>
      </c>
      <c r="AV776" s="185" t="s">
        <v>3694</v>
      </c>
      <c r="AW776" s="185">
        <v>2016</v>
      </c>
      <c r="AX776" s="185"/>
      <c r="AY776" s="185" t="s">
        <v>3693</v>
      </c>
      <c r="AZ776" s="185"/>
      <c r="BA776" s="81" t="s">
        <v>3784</v>
      </c>
      <c r="BB776" s="185" t="s">
        <v>3691</v>
      </c>
      <c r="BC776" s="185"/>
      <c r="BD776" s="185"/>
      <c r="BE776" s="185"/>
      <c r="BF776" s="185">
        <v>2</v>
      </c>
      <c r="BG776" s="81" t="s">
        <v>2000</v>
      </c>
      <c r="BH776" s="81" t="s">
        <v>2000</v>
      </c>
      <c r="BI776" s="75">
        <v>0</v>
      </c>
      <c r="BJ776" s="75" t="s">
        <v>4152</v>
      </c>
      <c r="BK776" s="75" t="s">
        <v>2000</v>
      </c>
      <c r="BL776" s="52"/>
      <c r="BM776" s="213"/>
      <c r="BN776" s="213"/>
      <c r="BO776" s="213"/>
      <c r="BP776" s="213"/>
      <c r="BQ776" s="213"/>
      <c r="BR776" s="213"/>
    </row>
    <row r="777" spans="1:70" ht="15" customHeight="1" x14ac:dyDescent="0.25">
      <c r="A777" s="25">
        <v>855</v>
      </c>
      <c r="B777" s="70"/>
      <c r="C777" s="193"/>
      <c r="D777" s="201">
        <v>0</v>
      </c>
      <c r="E777" s="90" t="s">
        <v>3686</v>
      </c>
      <c r="F777" s="90" t="s">
        <v>5</v>
      </c>
      <c r="G777" s="81" t="s">
        <v>3687</v>
      </c>
      <c r="H777" s="104">
        <v>1</v>
      </c>
      <c r="I777" s="81" t="s">
        <v>3699</v>
      </c>
      <c r="J777" s="81"/>
      <c r="K777" s="25">
        <v>5</v>
      </c>
      <c r="L777" s="185" t="s">
        <v>3687</v>
      </c>
      <c r="M777" s="185">
        <v>24</v>
      </c>
      <c r="N777" s="185">
        <v>24</v>
      </c>
      <c r="O777" s="97" t="s">
        <v>536</v>
      </c>
      <c r="P777" s="185" t="s">
        <v>19</v>
      </c>
      <c r="Q777" s="185" t="s">
        <v>1045</v>
      </c>
      <c r="R777" s="81"/>
      <c r="S777" s="81">
        <v>8</v>
      </c>
      <c r="T777" s="81" t="s">
        <v>3785</v>
      </c>
      <c r="U777" s="25" t="s">
        <v>2</v>
      </c>
      <c r="V777" s="25">
        <v>7</v>
      </c>
      <c r="W777" s="185" t="s">
        <v>3870</v>
      </c>
      <c r="X777" s="185">
        <v>2</v>
      </c>
      <c r="Y777" s="81"/>
      <c r="Z777" s="81"/>
      <c r="AA777" s="100">
        <v>71575.126137575659</v>
      </c>
      <c r="AB777" s="81"/>
      <c r="AC777" s="81"/>
      <c r="AD777" s="25" t="s">
        <v>3689</v>
      </c>
      <c r="AE777" s="22"/>
      <c r="AF777" s="22"/>
      <c r="AG777" s="22">
        <f t="shared" si="51"/>
        <v>71575.126137575659</v>
      </c>
      <c r="AH777" s="22"/>
      <c r="AI777" s="22"/>
      <c r="AJ777" s="35"/>
      <c r="AK777" s="35"/>
      <c r="AL777" s="35">
        <f t="shared" si="52"/>
        <v>71575.126137575659</v>
      </c>
      <c r="AM777" s="35"/>
      <c r="AN777" s="35"/>
      <c r="AO777" s="24">
        <v>106.875</v>
      </c>
      <c r="AP777" s="70"/>
      <c r="AQ777" s="28">
        <v>1</v>
      </c>
      <c r="AR777" s="27">
        <v>2</v>
      </c>
      <c r="AS777" s="73">
        <v>1</v>
      </c>
      <c r="AT777" s="185">
        <v>17</v>
      </c>
      <c r="AU777" s="185" t="s">
        <v>3692</v>
      </c>
      <c r="AV777" s="185" t="s">
        <v>3694</v>
      </c>
      <c r="AW777" s="185">
        <v>2016</v>
      </c>
      <c r="AX777" s="185"/>
      <c r="AY777" s="185" t="s">
        <v>3693</v>
      </c>
      <c r="AZ777" s="185"/>
      <c r="BA777" s="81" t="s">
        <v>3786</v>
      </c>
      <c r="BB777" s="185" t="s">
        <v>3691</v>
      </c>
      <c r="BC777" s="185"/>
      <c r="BD777" s="185"/>
      <c r="BE777" s="185"/>
      <c r="BF777" s="185">
        <v>2</v>
      </c>
      <c r="BG777" s="81" t="s">
        <v>2000</v>
      </c>
      <c r="BH777" s="81" t="s">
        <v>2000</v>
      </c>
      <c r="BI777" s="75">
        <v>0</v>
      </c>
      <c r="BJ777" s="75" t="s">
        <v>4152</v>
      </c>
      <c r="BK777" s="75" t="s">
        <v>2000</v>
      </c>
      <c r="BL777" s="52"/>
      <c r="BM777" s="213"/>
      <c r="BN777" s="213"/>
      <c r="BO777" s="213"/>
      <c r="BP777" s="213"/>
      <c r="BQ777" s="213"/>
      <c r="BR777" s="213"/>
    </row>
    <row r="778" spans="1:70" ht="15" customHeight="1" x14ac:dyDescent="0.25">
      <c r="A778" s="25">
        <v>856</v>
      </c>
      <c r="B778" s="70"/>
      <c r="C778" s="193"/>
      <c r="D778" s="201">
        <v>0</v>
      </c>
      <c r="E778" s="90" t="s">
        <v>3686</v>
      </c>
      <c r="F778" s="90" t="s">
        <v>5</v>
      </c>
      <c r="G778" s="81" t="s">
        <v>3687</v>
      </c>
      <c r="H778" s="104">
        <v>1</v>
      </c>
      <c r="I778" s="81" t="s">
        <v>3699</v>
      </c>
      <c r="J778" s="81"/>
      <c r="K778" s="25">
        <v>5</v>
      </c>
      <c r="L778" s="185" t="s">
        <v>3687</v>
      </c>
      <c r="M778" s="185">
        <v>24</v>
      </c>
      <c r="N778" s="185">
        <v>24</v>
      </c>
      <c r="O778" s="97" t="s">
        <v>536</v>
      </c>
      <c r="P778" s="185" t="s">
        <v>19</v>
      </c>
      <c r="Q778" s="185" t="s">
        <v>1045</v>
      </c>
      <c r="R778" s="81"/>
      <c r="S778" s="81">
        <v>8</v>
      </c>
      <c r="T778" s="81" t="s">
        <v>3787</v>
      </c>
      <c r="U778" s="25" t="s">
        <v>2</v>
      </c>
      <c r="V778" s="25">
        <v>7</v>
      </c>
      <c r="W778" s="185" t="s">
        <v>3870</v>
      </c>
      <c r="X778" s="185">
        <v>2</v>
      </c>
      <c r="Y778" s="81"/>
      <c r="Z778" s="81"/>
      <c r="AA778" s="100">
        <v>71575.126137575659</v>
      </c>
      <c r="AB778" s="81"/>
      <c r="AC778" s="81"/>
      <c r="AD778" s="25" t="s">
        <v>3689</v>
      </c>
      <c r="AE778" s="22"/>
      <c r="AF778" s="22"/>
      <c r="AG778" s="22">
        <f t="shared" si="51"/>
        <v>71575.126137575659</v>
      </c>
      <c r="AH778" s="22"/>
      <c r="AI778" s="22"/>
      <c r="AJ778" s="35"/>
      <c r="AK778" s="35"/>
      <c r="AL778" s="35">
        <f t="shared" si="52"/>
        <v>71575.126137575659</v>
      </c>
      <c r="AM778" s="35"/>
      <c r="AN778" s="35"/>
      <c r="AO778" s="24">
        <v>106.875</v>
      </c>
      <c r="AP778" s="70"/>
      <c r="AQ778" s="28">
        <v>1</v>
      </c>
      <c r="AR778" s="27">
        <v>2</v>
      </c>
      <c r="AS778" s="73">
        <v>1</v>
      </c>
      <c r="AT778" s="185">
        <v>17</v>
      </c>
      <c r="AU778" s="185" t="s">
        <v>3692</v>
      </c>
      <c r="AV778" s="185" t="s">
        <v>3694</v>
      </c>
      <c r="AW778" s="185">
        <v>2016</v>
      </c>
      <c r="AX778" s="185"/>
      <c r="AY778" s="185" t="s">
        <v>3693</v>
      </c>
      <c r="AZ778" s="185"/>
      <c r="BA778" s="81" t="s">
        <v>3788</v>
      </c>
      <c r="BB778" s="185" t="s">
        <v>3691</v>
      </c>
      <c r="BC778" s="185"/>
      <c r="BD778" s="185"/>
      <c r="BE778" s="185"/>
      <c r="BF778" s="185">
        <v>2</v>
      </c>
      <c r="BG778" s="81" t="s">
        <v>2000</v>
      </c>
      <c r="BH778" s="81" t="s">
        <v>2000</v>
      </c>
      <c r="BI778" s="75">
        <v>0</v>
      </c>
      <c r="BJ778" s="75" t="s">
        <v>4152</v>
      </c>
      <c r="BK778" s="75" t="s">
        <v>2000</v>
      </c>
      <c r="BL778" s="52"/>
      <c r="BM778" s="213"/>
      <c r="BN778" s="213"/>
      <c r="BO778" s="213"/>
      <c r="BP778" s="213"/>
      <c r="BQ778" s="213"/>
      <c r="BR778" s="213"/>
    </row>
    <row r="779" spans="1:70" ht="15" customHeight="1" x14ac:dyDescent="0.25">
      <c r="A779" s="25">
        <v>857</v>
      </c>
      <c r="B779" s="70"/>
      <c r="C779" s="193"/>
      <c r="D779" s="201">
        <v>2</v>
      </c>
      <c r="E779" s="90" t="s">
        <v>3686</v>
      </c>
      <c r="F779" s="90" t="s">
        <v>5</v>
      </c>
      <c r="G779" s="81" t="s">
        <v>3687</v>
      </c>
      <c r="H779" s="104">
        <v>1</v>
      </c>
      <c r="I779" s="81">
        <v>1</v>
      </c>
      <c r="J779" s="81"/>
      <c r="K779" s="25">
        <v>5</v>
      </c>
      <c r="L779" s="185" t="s">
        <v>3687</v>
      </c>
      <c r="M779" s="185">
        <v>24</v>
      </c>
      <c r="N779" s="185">
        <v>24</v>
      </c>
      <c r="O779" s="97" t="s">
        <v>536</v>
      </c>
      <c r="P779" s="185" t="s">
        <v>19</v>
      </c>
      <c r="Q779" s="185" t="s">
        <v>1045</v>
      </c>
      <c r="R779" s="81"/>
      <c r="S779" s="81">
        <v>5</v>
      </c>
      <c r="T779" s="81" t="s">
        <v>3789</v>
      </c>
      <c r="U779" s="25" t="s">
        <v>2</v>
      </c>
      <c r="V779" s="25">
        <v>53</v>
      </c>
      <c r="W779" s="185" t="s">
        <v>3870</v>
      </c>
      <c r="X779" s="185">
        <v>2</v>
      </c>
      <c r="Y779" s="81"/>
      <c r="Z779" s="81"/>
      <c r="AA779" s="100">
        <v>87480.709723703578</v>
      </c>
      <c r="AB779" s="81"/>
      <c r="AC779" s="81"/>
      <c r="AD779" s="25" t="s">
        <v>3689</v>
      </c>
      <c r="AE779" s="22"/>
      <c r="AF779" s="22"/>
      <c r="AG779" s="22">
        <f t="shared" si="51"/>
        <v>87480.709723703578</v>
      </c>
      <c r="AH779" s="22"/>
      <c r="AI779" s="22"/>
      <c r="AJ779" s="35"/>
      <c r="AK779" s="35"/>
      <c r="AL779" s="35">
        <f t="shared" si="52"/>
        <v>87480.709723703578</v>
      </c>
      <c r="AM779" s="35"/>
      <c r="AN779" s="35"/>
      <c r="AO779" s="24">
        <v>106.875</v>
      </c>
      <c r="AP779" s="70"/>
      <c r="AQ779" s="28">
        <v>1</v>
      </c>
      <c r="AR779" s="27">
        <v>2</v>
      </c>
      <c r="AS779" s="73">
        <v>1</v>
      </c>
      <c r="AT779" s="185">
        <v>17</v>
      </c>
      <c r="AU779" s="185" t="s">
        <v>3692</v>
      </c>
      <c r="AV779" s="25" t="s">
        <v>3694</v>
      </c>
      <c r="AW779" s="185">
        <v>2016</v>
      </c>
      <c r="AX779" s="185"/>
      <c r="AY779" s="185" t="s">
        <v>3693</v>
      </c>
      <c r="AZ779" s="185"/>
      <c r="BA779" s="81" t="s">
        <v>3790</v>
      </c>
      <c r="BB779" s="185" t="s">
        <v>3691</v>
      </c>
      <c r="BC779" s="185"/>
      <c r="BD779" s="185"/>
      <c r="BE779" s="185"/>
      <c r="BF779" s="185">
        <v>2</v>
      </c>
      <c r="BG779" s="81" t="s">
        <v>2000</v>
      </c>
      <c r="BH779" s="81" t="s">
        <v>2000</v>
      </c>
      <c r="BI779" s="75">
        <v>2</v>
      </c>
      <c r="BJ779" s="75" t="s">
        <v>4152</v>
      </c>
      <c r="BK779" s="75" t="s">
        <v>2000</v>
      </c>
      <c r="BL779" s="52"/>
      <c r="BM779" s="213"/>
      <c r="BN779" s="213"/>
      <c r="BO779" s="213"/>
      <c r="BP779" s="213"/>
      <c r="BQ779" s="213"/>
      <c r="BR779" s="213"/>
    </row>
    <row r="780" spans="1:70" ht="15" customHeight="1" x14ac:dyDescent="0.25">
      <c r="A780" s="25">
        <v>858</v>
      </c>
      <c r="B780" s="70"/>
      <c r="C780" s="193"/>
      <c r="D780" s="201">
        <v>2</v>
      </c>
      <c r="E780" s="90" t="s">
        <v>3686</v>
      </c>
      <c r="F780" s="90" t="s">
        <v>5</v>
      </c>
      <c r="G780" s="81" t="s">
        <v>3687</v>
      </c>
      <c r="H780" s="104">
        <v>1</v>
      </c>
      <c r="I780" s="81">
        <v>1</v>
      </c>
      <c r="J780" s="81"/>
      <c r="K780" s="25">
        <v>5</v>
      </c>
      <c r="L780" s="185" t="s">
        <v>3687</v>
      </c>
      <c r="M780" s="185">
        <v>24</v>
      </c>
      <c r="N780" s="185">
        <v>24</v>
      </c>
      <c r="O780" s="97" t="s">
        <v>536</v>
      </c>
      <c r="P780" s="185" t="s">
        <v>19</v>
      </c>
      <c r="Q780" s="185" t="s">
        <v>1045</v>
      </c>
      <c r="R780" s="81"/>
      <c r="S780" s="81">
        <v>5</v>
      </c>
      <c r="T780" s="81" t="s">
        <v>3791</v>
      </c>
      <c r="U780" s="25" t="s">
        <v>2</v>
      </c>
      <c r="V780" s="25">
        <v>53</v>
      </c>
      <c r="W780" s="185" t="s">
        <v>3870</v>
      </c>
      <c r="X780" s="185">
        <v>2</v>
      </c>
      <c r="Y780" s="81"/>
      <c r="Z780" s="81"/>
      <c r="AA780" s="100">
        <v>87480.709723703578</v>
      </c>
      <c r="AB780" s="81"/>
      <c r="AC780" s="81"/>
      <c r="AD780" s="25" t="s">
        <v>3689</v>
      </c>
      <c r="AE780" s="22"/>
      <c r="AF780" s="22"/>
      <c r="AG780" s="22">
        <f t="shared" si="51"/>
        <v>87480.709723703578</v>
      </c>
      <c r="AH780" s="22"/>
      <c r="AI780" s="22"/>
      <c r="AJ780" s="35"/>
      <c r="AK780" s="35"/>
      <c r="AL780" s="35">
        <f t="shared" si="52"/>
        <v>87480.709723703578</v>
      </c>
      <c r="AM780" s="35"/>
      <c r="AN780" s="35"/>
      <c r="AO780" s="24">
        <v>106.875</v>
      </c>
      <c r="AP780" s="70"/>
      <c r="AQ780" s="28">
        <v>1</v>
      </c>
      <c r="AR780" s="27">
        <v>2</v>
      </c>
      <c r="AS780" s="73">
        <v>1</v>
      </c>
      <c r="AT780" s="185">
        <v>17</v>
      </c>
      <c r="AU780" s="185" t="s">
        <v>3692</v>
      </c>
      <c r="AV780" s="185" t="s">
        <v>3694</v>
      </c>
      <c r="AW780" s="185">
        <v>2016</v>
      </c>
      <c r="AX780" s="185"/>
      <c r="AY780" s="185" t="s">
        <v>3693</v>
      </c>
      <c r="AZ780" s="185"/>
      <c r="BA780" s="81" t="s">
        <v>3792</v>
      </c>
      <c r="BB780" s="185" t="s">
        <v>3691</v>
      </c>
      <c r="BC780" s="185"/>
      <c r="BD780" s="185"/>
      <c r="BE780" s="185"/>
      <c r="BF780" s="185">
        <v>2</v>
      </c>
      <c r="BG780" s="81" t="s">
        <v>2000</v>
      </c>
      <c r="BH780" s="81" t="s">
        <v>2000</v>
      </c>
      <c r="BI780" s="75">
        <v>2</v>
      </c>
      <c r="BJ780" s="75" t="s">
        <v>4152</v>
      </c>
      <c r="BK780" s="75" t="s">
        <v>2000</v>
      </c>
      <c r="BL780" s="52"/>
      <c r="BM780" s="221"/>
      <c r="BN780" s="221"/>
      <c r="BO780" s="221"/>
      <c r="BP780" s="221"/>
      <c r="BQ780" s="221"/>
      <c r="BR780" s="221"/>
    </row>
    <row r="781" spans="1:70" ht="15" customHeight="1" x14ac:dyDescent="0.25">
      <c r="A781" s="25">
        <v>859</v>
      </c>
      <c r="B781" s="70"/>
      <c r="C781" s="193"/>
      <c r="D781" s="201">
        <v>2</v>
      </c>
      <c r="E781" s="90" t="s">
        <v>3686</v>
      </c>
      <c r="F781" s="90" t="s">
        <v>5</v>
      </c>
      <c r="G781" s="81" t="s">
        <v>3687</v>
      </c>
      <c r="H781" s="104">
        <v>1</v>
      </c>
      <c r="I781" s="81">
        <v>1</v>
      </c>
      <c r="J781" s="81"/>
      <c r="K781" s="25">
        <v>5</v>
      </c>
      <c r="L781" s="185" t="s">
        <v>3687</v>
      </c>
      <c r="M781" s="185">
        <v>24</v>
      </c>
      <c r="N781" s="185">
        <v>24</v>
      </c>
      <c r="O781" s="97" t="s">
        <v>536</v>
      </c>
      <c r="P781" s="185" t="s">
        <v>19</v>
      </c>
      <c r="Q781" s="185" t="s">
        <v>1045</v>
      </c>
      <c r="R781" s="81"/>
      <c r="S781" s="81">
        <v>5</v>
      </c>
      <c r="T781" s="81" t="s">
        <v>3793</v>
      </c>
      <c r="U781" s="25" t="s">
        <v>2</v>
      </c>
      <c r="V781" s="25">
        <v>53</v>
      </c>
      <c r="W781" s="185" t="s">
        <v>3870</v>
      </c>
      <c r="X781" s="185">
        <v>2</v>
      </c>
      <c r="Y781" s="81"/>
      <c r="Z781" s="81"/>
      <c r="AA781" s="100">
        <v>87480.709723703578</v>
      </c>
      <c r="AB781" s="81"/>
      <c r="AC781" s="81"/>
      <c r="AD781" s="25" t="s">
        <v>3689</v>
      </c>
      <c r="AE781" s="22"/>
      <c r="AF781" s="22"/>
      <c r="AG781" s="22">
        <f t="shared" si="51"/>
        <v>87480.709723703578</v>
      </c>
      <c r="AH781" s="22"/>
      <c r="AI781" s="22"/>
      <c r="AJ781" s="35"/>
      <c r="AK781" s="35"/>
      <c r="AL781" s="35">
        <f t="shared" si="52"/>
        <v>87480.709723703578</v>
      </c>
      <c r="AM781" s="35"/>
      <c r="AN781" s="35"/>
      <c r="AO781" s="24">
        <v>106.875</v>
      </c>
      <c r="AP781" s="70"/>
      <c r="AQ781" s="28">
        <v>1</v>
      </c>
      <c r="AR781" s="27">
        <v>2</v>
      </c>
      <c r="AS781" s="73">
        <v>1</v>
      </c>
      <c r="AT781" s="185">
        <v>17</v>
      </c>
      <c r="AU781" s="185" t="s">
        <v>3692</v>
      </c>
      <c r="AV781" s="185" t="s">
        <v>3694</v>
      </c>
      <c r="AW781" s="185">
        <v>2016</v>
      </c>
      <c r="AX781" s="185"/>
      <c r="AY781" s="185" t="s">
        <v>3693</v>
      </c>
      <c r="AZ781" s="185"/>
      <c r="BA781" s="81" t="s">
        <v>3794</v>
      </c>
      <c r="BB781" s="185" t="s">
        <v>3691</v>
      </c>
      <c r="BC781" s="185"/>
      <c r="BD781" s="185"/>
      <c r="BE781" s="185"/>
      <c r="BF781" s="185">
        <v>2</v>
      </c>
      <c r="BG781" s="81" t="s">
        <v>2000</v>
      </c>
      <c r="BH781" s="81" t="s">
        <v>2000</v>
      </c>
      <c r="BI781" s="75">
        <v>2</v>
      </c>
      <c r="BJ781" s="75" t="s">
        <v>4152</v>
      </c>
      <c r="BK781" s="75" t="s">
        <v>2000</v>
      </c>
      <c r="BL781" s="52"/>
      <c r="BM781" s="213"/>
      <c r="BN781" s="213"/>
      <c r="BO781" s="213"/>
      <c r="BP781" s="213"/>
      <c r="BQ781" s="213"/>
      <c r="BR781" s="213"/>
    </row>
    <row r="782" spans="1:70" ht="15" customHeight="1" x14ac:dyDescent="0.25">
      <c r="A782" s="25">
        <v>860</v>
      </c>
      <c r="B782" s="70"/>
      <c r="C782" s="193"/>
      <c r="D782" s="201">
        <v>2</v>
      </c>
      <c r="E782" s="90" t="s">
        <v>3686</v>
      </c>
      <c r="F782" s="90" t="s">
        <v>5</v>
      </c>
      <c r="G782" s="81" t="s">
        <v>3687</v>
      </c>
      <c r="H782" s="104">
        <v>1</v>
      </c>
      <c r="I782" s="81">
        <v>1</v>
      </c>
      <c r="J782" s="81"/>
      <c r="K782" s="25">
        <v>5</v>
      </c>
      <c r="L782" s="185" t="s">
        <v>3687</v>
      </c>
      <c r="M782" s="185">
        <v>24</v>
      </c>
      <c r="N782" s="185">
        <v>24</v>
      </c>
      <c r="O782" s="97" t="s">
        <v>536</v>
      </c>
      <c r="P782" s="185" t="s">
        <v>19</v>
      </c>
      <c r="Q782" s="185" t="s">
        <v>1045</v>
      </c>
      <c r="R782" s="81"/>
      <c r="S782" s="81">
        <v>5</v>
      </c>
      <c r="T782" s="81" t="s">
        <v>3795</v>
      </c>
      <c r="U782" s="25" t="s">
        <v>2</v>
      </c>
      <c r="V782" s="25">
        <v>53</v>
      </c>
      <c r="W782" s="185" t="s">
        <v>3870</v>
      </c>
      <c r="X782" s="185">
        <v>2</v>
      </c>
      <c r="Y782" s="81"/>
      <c r="Z782" s="81"/>
      <c r="AA782" s="100">
        <v>87480.709723703578</v>
      </c>
      <c r="AB782" s="81"/>
      <c r="AC782" s="81"/>
      <c r="AD782" s="25" t="s">
        <v>3689</v>
      </c>
      <c r="AE782" s="22"/>
      <c r="AF782" s="22"/>
      <c r="AG782" s="22">
        <f t="shared" si="51"/>
        <v>87480.709723703578</v>
      </c>
      <c r="AH782" s="22"/>
      <c r="AI782" s="22"/>
      <c r="AJ782" s="35"/>
      <c r="AK782" s="35"/>
      <c r="AL782" s="35">
        <f t="shared" si="52"/>
        <v>87480.709723703578</v>
      </c>
      <c r="AM782" s="35"/>
      <c r="AN782" s="35"/>
      <c r="AO782" s="24">
        <v>106.875</v>
      </c>
      <c r="AP782" s="70"/>
      <c r="AQ782" s="28">
        <v>1</v>
      </c>
      <c r="AR782" s="27">
        <v>2</v>
      </c>
      <c r="AS782" s="73">
        <v>1</v>
      </c>
      <c r="AT782" s="185">
        <v>17</v>
      </c>
      <c r="AU782" s="185" t="s">
        <v>3692</v>
      </c>
      <c r="AV782" s="185" t="s">
        <v>3694</v>
      </c>
      <c r="AW782" s="185">
        <v>2016</v>
      </c>
      <c r="AX782" s="185"/>
      <c r="AY782" s="185" t="s">
        <v>3693</v>
      </c>
      <c r="AZ782" s="185"/>
      <c r="BA782" s="81" t="s">
        <v>3796</v>
      </c>
      <c r="BB782" s="185" t="s">
        <v>3691</v>
      </c>
      <c r="BC782" s="185"/>
      <c r="BD782" s="185"/>
      <c r="BE782" s="185"/>
      <c r="BF782" s="185">
        <v>2</v>
      </c>
      <c r="BG782" s="81" t="s">
        <v>2000</v>
      </c>
      <c r="BH782" s="81" t="s">
        <v>2000</v>
      </c>
      <c r="BI782" s="75">
        <v>2</v>
      </c>
      <c r="BJ782" s="75" t="s">
        <v>4152</v>
      </c>
      <c r="BK782" s="75" t="s">
        <v>2000</v>
      </c>
      <c r="BL782" s="52"/>
    </row>
    <row r="783" spans="1:70" ht="15" customHeight="1" x14ac:dyDescent="0.25">
      <c r="A783" s="25">
        <v>861</v>
      </c>
      <c r="B783" s="70"/>
      <c r="C783" s="193"/>
      <c r="D783" s="201">
        <v>2</v>
      </c>
      <c r="E783" s="90" t="s">
        <v>3686</v>
      </c>
      <c r="F783" s="90" t="s">
        <v>5</v>
      </c>
      <c r="G783" s="81" t="s">
        <v>3687</v>
      </c>
      <c r="H783" s="104">
        <v>1</v>
      </c>
      <c r="I783" s="81">
        <v>1</v>
      </c>
      <c r="J783" s="81"/>
      <c r="K783" s="25">
        <v>5</v>
      </c>
      <c r="L783" s="185" t="s">
        <v>3687</v>
      </c>
      <c r="M783" s="185">
        <v>24</v>
      </c>
      <c r="N783" s="185">
        <v>24</v>
      </c>
      <c r="O783" s="97" t="s">
        <v>536</v>
      </c>
      <c r="P783" s="185" t="s">
        <v>19</v>
      </c>
      <c r="Q783" s="185" t="s">
        <v>1045</v>
      </c>
      <c r="R783" s="81"/>
      <c r="S783" s="81">
        <v>5</v>
      </c>
      <c r="T783" s="81" t="s">
        <v>3797</v>
      </c>
      <c r="U783" s="25" t="s">
        <v>2</v>
      </c>
      <c r="V783" s="25">
        <v>53</v>
      </c>
      <c r="W783" s="185" t="s">
        <v>3870</v>
      </c>
      <c r="X783" s="185">
        <v>2</v>
      </c>
      <c r="Y783" s="81"/>
      <c r="Z783" s="81"/>
      <c r="AA783" s="100">
        <v>87480.709723703578</v>
      </c>
      <c r="AB783" s="81"/>
      <c r="AC783" s="81"/>
      <c r="AD783" s="25" t="s">
        <v>3689</v>
      </c>
      <c r="AE783" s="22"/>
      <c r="AF783" s="22"/>
      <c r="AG783" s="22">
        <f t="shared" si="51"/>
        <v>87480.709723703578</v>
      </c>
      <c r="AH783" s="22"/>
      <c r="AI783" s="22"/>
      <c r="AJ783" s="35"/>
      <c r="AK783" s="35"/>
      <c r="AL783" s="35">
        <f t="shared" si="52"/>
        <v>87480.709723703578</v>
      </c>
      <c r="AM783" s="35"/>
      <c r="AN783" s="35"/>
      <c r="AO783" s="24">
        <v>106.875</v>
      </c>
      <c r="AP783" s="70"/>
      <c r="AQ783" s="28">
        <v>1</v>
      </c>
      <c r="AR783" s="27">
        <v>2</v>
      </c>
      <c r="AS783" s="73">
        <v>1</v>
      </c>
      <c r="AT783" s="185">
        <v>17</v>
      </c>
      <c r="AU783" s="185" t="s">
        <v>3692</v>
      </c>
      <c r="AV783" s="185" t="s">
        <v>3694</v>
      </c>
      <c r="AW783" s="185">
        <v>2016</v>
      </c>
      <c r="AX783" s="185"/>
      <c r="AY783" s="185" t="s">
        <v>3693</v>
      </c>
      <c r="AZ783" s="185"/>
      <c r="BA783" s="81" t="s">
        <v>3798</v>
      </c>
      <c r="BB783" s="185" t="s">
        <v>3691</v>
      </c>
      <c r="BC783" s="185"/>
      <c r="BD783" s="185"/>
      <c r="BE783" s="185"/>
      <c r="BF783" s="185">
        <v>2</v>
      </c>
      <c r="BG783" s="81" t="s">
        <v>2000</v>
      </c>
      <c r="BH783" s="81" t="s">
        <v>2000</v>
      </c>
      <c r="BI783" s="75">
        <v>2</v>
      </c>
      <c r="BJ783" s="75" t="s">
        <v>4152</v>
      </c>
      <c r="BK783" s="75" t="s">
        <v>2000</v>
      </c>
      <c r="BL783" s="52"/>
    </row>
    <row r="784" spans="1:70" ht="15" customHeight="1" x14ac:dyDescent="0.25">
      <c r="A784" s="25">
        <v>862</v>
      </c>
      <c r="B784" s="70"/>
      <c r="C784" s="193"/>
      <c r="D784" s="201">
        <v>2</v>
      </c>
      <c r="E784" s="90" t="s">
        <v>3686</v>
      </c>
      <c r="F784" s="90" t="s">
        <v>5</v>
      </c>
      <c r="G784" s="81" t="s">
        <v>3687</v>
      </c>
      <c r="H784" s="104">
        <v>1</v>
      </c>
      <c r="I784" s="81">
        <v>1</v>
      </c>
      <c r="J784" s="81"/>
      <c r="K784" s="25">
        <v>5</v>
      </c>
      <c r="L784" s="185" t="s">
        <v>3687</v>
      </c>
      <c r="M784" s="185">
        <v>24</v>
      </c>
      <c r="N784" s="185">
        <v>24</v>
      </c>
      <c r="O784" s="97" t="s">
        <v>536</v>
      </c>
      <c r="P784" s="185" t="s">
        <v>19</v>
      </c>
      <c r="Q784" s="185" t="s">
        <v>1045</v>
      </c>
      <c r="R784" s="81"/>
      <c r="S784" s="81">
        <v>5</v>
      </c>
      <c r="T784" s="81" t="s">
        <v>3799</v>
      </c>
      <c r="U784" s="25" t="s">
        <v>2</v>
      </c>
      <c r="V784" s="25">
        <v>53</v>
      </c>
      <c r="W784" s="185" t="s">
        <v>3870</v>
      </c>
      <c r="X784" s="185">
        <v>2</v>
      </c>
      <c r="Y784" s="81"/>
      <c r="Z784" s="81"/>
      <c r="AA784" s="100">
        <v>87480.709723703578</v>
      </c>
      <c r="AB784" s="81"/>
      <c r="AC784" s="81"/>
      <c r="AD784" s="25" t="s">
        <v>3689</v>
      </c>
      <c r="AE784" s="22"/>
      <c r="AF784" s="22"/>
      <c r="AG784" s="22">
        <f t="shared" si="51"/>
        <v>87480.709723703578</v>
      </c>
      <c r="AH784" s="22"/>
      <c r="AI784" s="22"/>
      <c r="AJ784" s="35"/>
      <c r="AK784" s="35"/>
      <c r="AL784" s="35">
        <f t="shared" si="52"/>
        <v>87480.709723703578</v>
      </c>
      <c r="AM784" s="35"/>
      <c r="AN784" s="35"/>
      <c r="AO784" s="24">
        <v>106.875</v>
      </c>
      <c r="AP784" s="70"/>
      <c r="AQ784" s="28">
        <v>1</v>
      </c>
      <c r="AR784" s="27">
        <v>2</v>
      </c>
      <c r="AS784" s="73">
        <v>1</v>
      </c>
      <c r="AT784" s="185">
        <v>17</v>
      </c>
      <c r="AU784" s="185" t="s">
        <v>3692</v>
      </c>
      <c r="AV784" s="185" t="s">
        <v>3694</v>
      </c>
      <c r="AW784" s="185">
        <v>2016</v>
      </c>
      <c r="AX784" s="185"/>
      <c r="AY784" s="185" t="s">
        <v>3693</v>
      </c>
      <c r="AZ784" s="185"/>
      <c r="BA784" s="81" t="s">
        <v>3800</v>
      </c>
      <c r="BB784" s="185" t="s">
        <v>3691</v>
      </c>
      <c r="BC784" s="185"/>
      <c r="BD784" s="185"/>
      <c r="BE784" s="185"/>
      <c r="BF784" s="185">
        <v>2</v>
      </c>
      <c r="BG784" s="81" t="s">
        <v>2000</v>
      </c>
      <c r="BH784" s="81" t="s">
        <v>2000</v>
      </c>
      <c r="BI784" s="75">
        <v>2</v>
      </c>
      <c r="BJ784" s="75" t="s">
        <v>4152</v>
      </c>
      <c r="BK784" s="75" t="s">
        <v>2000</v>
      </c>
      <c r="BL784" s="52"/>
    </row>
    <row r="785" spans="1:70" ht="15" customHeight="1" x14ac:dyDescent="0.25">
      <c r="A785" s="25">
        <v>863</v>
      </c>
      <c r="B785" s="70"/>
      <c r="C785" s="193"/>
      <c r="D785" s="201">
        <v>2</v>
      </c>
      <c r="E785" s="90" t="s">
        <v>3686</v>
      </c>
      <c r="F785" s="90" t="s">
        <v>5</v>
      </c>
      <c r="G785" s="81" t="s">
        <v>3687</v>
      </c>
      <c r="H785" s="104">
        <v>1</v>
      </c>
      <c r="I785" s="81">
        <v>1</v>
      </c>
      <c r="J785" s="81"/>
      <c r="K785" s="25">
        <v>5</v>
      </c>
      <c r="L785" s="185" t="s">
        <v>3687</v>
      </c>
      <c r="M785" s="185">
        <v>24</v>
      </c>
      <c r="N785" s="185">
        <v>24</v>
      </c>
      <c r="O785" s="97" t="s">
        <v>536</v>
      </c>
      <c r="P785" s="185" t="s">
        <v>19</v>
      </c>
      <c r="Q785" s="185" t="s">
        <v>1045</v>
      </c>
      <c r="R785" s="81"/>
      <c r="S785" s="81">
        <v>5</v>
      </c>
      <c r="T785" s="101" t="s">
        <v>3801</v>
      </c>
      <c r="U785" s="25" t="s">
        <v>2</v>
      </c>
      <c r="V785" s="25">
        <v>53</v>
      </c>
      <c r="W785" s="185" t="s">
        <v>3870</v>
      </c>
      <c r="X785" s="185">
        <v>2</v>
      </c>
      <c r="Y785" s="81"/>
      <c r="Z785" s="81"/>
      <c r="AA785" s="100">
        <v>83504.313827171602</v>
      </c>
      <c r="AB785" s="81"/>
      <c r="AC785" s="81"/>
      <c r="AD785" s="25" t="s">
        <v>3689</v>
      </c>
      <c r="AE785" s="22"/>
      <c r="AF785" s="22"/>
      <c r="AG785" s="22">
        <f t="shared" si="51"/>
        <v>83504.313827171602</v>
      </c>
      <c r="AH785" s="22"/>
      <c r="AI785" s="22"/>
      <c r="AJ785" s="35"/>
      <c r="AK785" s="35"/>
      <c r="AL785" s="35">
        <f t="shared" si="52"/>
        <v>83504.313827171602</v>
      </c>
      <c r="AM785" s="35"/>
      <c r="AN785" s="35"/>
      <c r="AO785" s="24">
        <v>106.875</v>
      </c>
      <c r="AP785" s="70"/>
      <c r="AQ785" s="28">
        <v>1</v>
      </c>
      <c r="AR785" s="27">
        <v>2</v>
      </c>
      <c r="AS785" s="73">
        <v>1</v>
      </c>
      <c r="AT785" s="185">
        <v>17</v>
      </c>
      <c r="AU785" s="185" t="s">
        <v>3692</v>
      </c>
      <c r="AV785" s="185" t="s">
        <v>3694</v>
      </c>
      <c r="AW785" s="185">
        <v>2016</v>
      </c>
      <c r="AX785" s="185"/>
      <c r="AY785" s="185" t="s">
        <v>3693</v>
      </c>
      <c r="AZ785" s="185"/>
      <c r="BA785" s="81" t="s">
        <v>3802</v>
      </c>
      <c r="BB785" s="185" t="s">
        <v>3691</v>
      </c>
      <c r="BC785" s="185"/>
      <c r="BD785" s="185"/>
      <c r="BE785" s="185"/>
      <c r="BF785" s="185">
        <v>2</v>
      </c>
      <c r="BG785" s="81" t="s">
        <v>2000</v>
      </c>
      <c r="BH785" s="81" t="s">
        <v>2000</v>
      </c>
      <c r="BI785" s="75">
        <v>2</v>
      </c>
      <c r="BJ785" s="75" t="s">
        <v>4152</v>
      </c>
      <c r="BK785" s="75" t="s">
        <v>2000</v>
      </c>
      <c r="BL785" s="52"/>
    </row>
    <row r="786" spans="1:70" ht="15" customHeight="1" x14ac:dyDescent="0.25">
      <c r="A786" s="25">
        <v>864</v>
      </c>
      <c r="B786" s="70"/>
      <c r="C786" s="193"/>
      <c r="D786" s="201">
        <v>2</v>
      </c>
      <c r="E786" s="90" t="s">
        <v>3686</v>
      </c>
      <c r="F786" s="90" t="s">
        <v>5</v>
      </c>
      <c r="G786" s="81" t="s">
        <v>3687</v>
      </c>
      <c r="H786" s="104">
        <v>1</v>
      </c>
      <c r="I786" s="81">
        <v>1</v>
      </c>
      <c r="J786" s="81"/>
      <c r="K786" s="25">
        <v>5</v>
      </c>
      <c r="L786" s="185" t="s">
        <v>3687</v>
      </c>
      <c r="M786" s="185">
        <v>24</v>
      </c>
      <c r="N786" s="185">
        <v>24</v>
      </c>
      <c r="O786" s="97" t="s">
        <v>536</v>
      </c>
      <c r="P786" s="185" t="s">
        <v>19</v>
      </c>
      <c r="Q786" s="185" t="s">
        <v>1045</v>
      </c>
      <c r="R786" s="81"/>
      <c r="S786" s="81">
        <v>5</v>
      </c>
      <c r="T786" s="101" t="s">
        <v>3803</v>
      </c>
      <c r="U786" s="25" t="s">
        <v>2</v>
      </c>
      <c r="V786" s="25">
        <v>53</v>
      </c>
      <c r="W786" s="185" t="s">
        <v>3870</v>
      </c>
      <c r="X786" s="185">
        <v>2</v>
      </c>
      <c r="Y786" s="81"/>
      <c r="Z786" s="81"/>
      <c r="AA786" s="100">
        <v>79527.917930639611</v>
      </c>
      <c r="AB786" s="81"/>
      <c r="AC786" s="81"/>
      <c r="AD786" s="25" t="s">
        <v>3689</v>
      </c>
      <c r="AE786" s="22"/>
      <c r="AF786" s="22"/>
      <c r="AG786" s="22">
        <f t="shared" si="51"/>
        <v>79527.917930639611</v>
      </c>
      <c r="AH786" s="22"/>
      <c r="AI786" s="22"/>
      <c r="AJ786" s="35"/>
      <c r="AK786" s="35"/>
      <c r="AL786" s="35">
        <f t="shared" si="52"/>
        <v>79527.917930639611</v>
      </c>
      <c r="AM786" s="35"/>
      <c r="AN786" s="35"/>
      <c r="AO786" s="24">
        <v>106.875</v>
      </c>
      <c r="AP786" s="70"/>
      <c r="AQ786" s="28">
        <v>1</v>
      </c>
      <c r="AR786" s="27">
        <v>2</v>
      </c>
      <c r="AS786" s="73">
        <v>1</v>
      </c>
      <c r="AT786" s="185">
        <v>17</v>
      </c>
      <c r="AU786" s="185" t="s">
        <v>3692</v>
      </c>
      <c r="AV786" s="185" t="s">
        <v>3694</v>
      </c>
      <c r="AW786" s="185">
        <v>2016</v>
      </c>
      <c r="AX786" s="185"/>
      <c r="AY786" s="185" t="s">
        <v>3693</v>
      </c>
      <c r="AZ786" s="185"/>
      <c r="BA786" s="81" t="s">
        <v>3804</v>
      </c>
      <c r="BB786" s="185" t="s">
        <v>3691</v>
      </c>
      <c r="BC786" s="185"/>
      <c r="BD786" s="185"/>
      <c r="BE786" s="185"/>
      <c r="BF786" s="185">
        <v>2</v>
      </c>
      <c r="BG786" s="81" t="s">
        <v>2000</v>
      </c>
      <c r="BH786" s="81" t="s">
        <v>2000</v>
      </c>
      <c r="BI786" s="75">
        <v>2</v>
      </c>
      <c r="BJ786" s="75" t="s">
        <v>4152</v>
      </c>
      <c r="BK786" s="75" t="s">
        <v>2000</v>
      </c>
      <c r="BL786" s="67"/>
    </row>
    <row r="787" spans="1:70" ht="15" customHeight="1" x14ac:dyDescent="0.25">
      <c r="A787" s="25">
        <v>865</v>
      </c>
      <c r="B787" s="70"/>
      <c r="C787" s="193"/>
      <c r="D787" s="201">
        <v>2</v>
      </c>
      <c r="E787" s="90" t="s">
        <v>3686</v>
      </c>
      <c r="F787" s="90" t="s">
        <v>5</v>
      </c>
      <c r="G787" s="81" t="s">
        <v>3687</v>
      </c>
      <c r="H787" s="104">
        <v>1</v>
      </c>
      <c r="I787" s="81">
        <v>1</v>
      </c>
      <c r="J787" s="81"/>
      <c r="K787" s="25">
        <v>5</v>
      </c>
      <c r="L787" s="185" t="s">
        <v>3687</v>
      </c>
      <c r="M787" s="185">
        <v>24</v>
      </c>
      <c r="N787" s="185">
        <v>24</v>
      </c>
      <c r="O787" s="97" t="s">
        <v>536</v>
      </c>
      <c r="P787" s="185" t="s">
        <v>19</v>
      </c>
      <c r="Q787" s="185" t="s">
        <v>1045</v>
      </c>
      <c r="R787" s="81"/>
      <c r="S787" s="81">
        <v>5</v>
      </c>
      <c r="T787" s="81" t="s">
        <v>3805</v>
      </c>
      <c r="U787" s="25" t="s">
        <v>2</v>
      </c>
      <c r="V787" s="25">
        <v>53</v>
      </c>
      <c r="W787" s="185" t="s">
        <v>3870</v>
      </c>
      <c r="X787" s="185">
        <v>2</v>
      </c>
      <c r="Y787" s="81"/>
      <c r="Z787" s="81"/>
      <c r="AA787" s="100">
        <v>87480.709723703578</v>
      </c>
      <c r="AB787" s="81"/>
      <c r="AC787" s="81"/>
      <c r="AD787" s="25" t="s">
        <v>3689</v>
      </c>
      <c r="AE787" s="22"/>
      <c r="AF787" s="22"/>
      <c r="AG787" s="22">
        <f t="shared" si="51"/>
        <v>87480.709723703578</v>
      </c>
      <c r="AH787" s="22"/>
      <c r="AI787" s="22"/>
      <c r="AJ787" s="35"/>
      <c r="AK787" s="35"/>
      <c r="AL787" s="35">
        <f t="shared" si="52"/>
        <v>87480.709723703578</v>
      </c>
      <c r="AM787" s="35"/>
      <c r="AN787" s="35"/>
      <c r="AO787" s="24">
        <v>106.875</v>
      </c>
      <c r="AP787" s="70"/>
      <c r="AQ787" s="28">
        <v>1</v>
      </c>
      <c r="AR787" s="27">
        <v>2</v>
      </c>
      <c r="AS787" s="73">
        <v>1</v>
      </c>
      <c r="AT787" s="185">
        <v>17</v>
      </c>
      <c r="AU787" s="185" t="s">
        <v>3692</v>
      </c>
      <c r="AV787" s="25" t="s">
        <v>3694</v>
      </c>
      <c r="AW787" s="185">
        <v>2016</v>
      </c>
      <c r="AX787" s="185"/>
      <c r="AY787" s="185" t="s">
        <v>3693</v>
      </c>
      <c r="AZ787" s="185"/>
      <c r="BA787" s="81" t="s">
        <v>3806</v>
      </c>
      <c r="BB787" s="185" t="s">
        <v>3691</v>
      </c>
      <c r="BC787" s="185"/>
      <c r="BD787" s="185"/>
      <c r="BE787" s="185"/>
      <c r="BF787" s="185">
        <v>2</v>
      </c>
      <c r="BG787" s="81" t="s">
        <v>2000</v>
      </c>
      <c r="BH787" s="81" t="s">
        <v>2000</v>
      </c>
      <c r="BI787" s="75">
        <v>2</v>
      </c>
      <c r="BJ787" s="75" t="s">
        <v>4152</v>
      </c>
      <c r="BK787" s="75" t="s">
        <v>2000</v>
      </c>
      <c r="BL787" s="52"/>
    </row>
    <row r="788" spans="1:70" ht="15" customHeight="1" x14ac:dyDescent="0.25">
      <c r="A788" s="25">
        <v>866</v>
      </c>
      <c r="B788" s="70"/>
      <c r="C788" s="193"/>
      <c r="D788" s="201">
        <v>2</v>
      </c>
      <c r="E788" s="90" t="s">
        <v>3686</v>
      </c>
      <c r="F788" s="90" t="s">
        <v>5</v>
      </c>
      <c r="G788" s="81" t="s">
        <v>3687</v>
      </c>
      <c r="H788" s="104">
        <v>1</v>
      </c>
      <c r="I788" s="81">
        <v>1</v>
      </c>
      <c r="J788" s="81"/>
      <c r="K788" s="25">
        <v>5</v>
      </c>
      <c r="L788" s="185" t="s">
        <v>3687</v>
      </c>
      <c r="M788" s="185">
        <v>24</v>
      </c>
      <c r="N788" s="185">
        <v>24</v>
      </c>
      <c r="O788" s="97" t="s">
        <v>536</v>
      </c>
      <c r="P788" s="185" t="s">
        <v>19</v>
      </c>
      <c r="Q788" s="185" t="s">
        <v>1045</v>
      </c>
      <c r="R788" s="81"/>
      <c r="S788" s="81">
        <v>5</v>
      </c>
      <c r="T788" s="81" t="s">
        <v>3807</v>
      </c>
      <c r="U788" s="25" t="s">
        <v>2</v>
      </c>
      <c r="V788" s="25">
        <v>53</v>
      </c>
      <c r="W788" s="185" t="s">
        <v>3870</v>
      </c>
      <c r="X788" s="185">
        <v>2</v>
      </c>
      <c r="Y788" s="81"/>
      <c r="Z788" s="81"/>
      <c r="AA788" s="100">
        <v>91457.105620235554</v>
      </c>
      <c r="AB788" s="81"/>
      <c r="AC788" s="81"/>
      <c r="AD788" s="25" t="s">
        <v>3689</v>
      </c>
      <c r="AE788" s="22"/>
      <c r="AF788" s="22"/>
      <c r="AG788" s="22">
        <f t="shared" si="51"/>
        <v>91457.105620235554</v>
      </c>
      <c r="AH788" s="22"/>
      <c r="AI788" s="22"/>
      <c r="AJ788" s="35"/>
      <c r="AK788" s="35"/>
      <c r="AL788" s="35">
        <f t="shared" si="52"/>
        <v>91457.105620235554</v>
      </c>
      <c r="AM788" s="35"/>
      <c r="AN788" s="35"/>
      <c r="AO788" s="24">
        <v>106.875</v>
      </c>
      <c r="AP788" s="70"/>
      <c r="AQ788" s="28">
        <v>1</v>
      </c>
      <c r="AR788" s="27">
        <v>2</v>
      </c>
      <c r="AS788" s="73">
        <v>1</v>
      </c>
      <c r="AT788" s="185">
        <v>17</v>
      </c>
      <c r="AU788" s="185" t="s">
        <v>3692</v>
      </c>
      <c r="AV788" s="185" t="s">
        <v>3694</v>
      </c>
      <c r="AW788" s="185">
        <v>2016</v>
      </c>
      <c r="AX788" s="185"/>
      <c r="AY788" s="185" t="s">
        <v>3693</v>
      </c>
      <c r="AZ788" s="185"/>
      <c r="BA788" s="81" t="s">
        <v>3808</v>
      </c>
      <c r="BB788" s="185" t="s">
        <v>3691</v>
      </c>
      <c r="BC788" s="185"/>
      <c r="BD788" s="185"/>
      <c r="BE788" s="185"/>
      <c r="BF788" s="185">
        <v>2</v>
      </c>
      <c r="BG788" s="81" t="s">
        <v>2000</v>
      </c>
      <c r="BH788" s="81" t="s">
        <v>2000</v>
      </c>
      <c r="BI788" s="75">
        <v>2</v>
      </c>
      <c r="BJ788" s="75" t="s">
        <v>4152</v>
      </c>
      <c r="BK788" s="75" t="s">
        <v>2000</v>
      </c>
      <c r="BL788" s="52"/>
    </row>
    <row r="789" spans="1:70" ht="15" customHeight="1" x14ac:dyDescent="0.25">
      <c r="A789" s="25">
        <v>867</v>
      </c>
      <c r="B789" s="70"/>
      <c r="C789" s="193"/>
      <c r="D789" s="201">
        <v>2</v>
      </c>
      <c r="E789" s="90" t="s">
        <v>3686</v>
      </c>
      <c r="F789" s="90" t="s">
        <v>5</v>
      </c>
      <c r="G789" s="81" t="s">
        <v>3687</v>
      </c>
      <c r="H789" s="104">
        <v>1</v>
      </c>
      <c r="I789" s="81">
        <v>1</v>
      </c>
      <c r="J789" s="81"/>
      <c r="K789" s="25">
        <v>5</v>
      </c>
      <c r="L789" s="185" t="s">
        <v>3687</v>
      </c>
      <c r="M789" s="185">
        <v>24</v>
      </c>
      <c r="N789" s="185">
        <v>24</v>
      </c>
      <c r="O789" s="97" t="s">
        <v>536</v>
      </c>
      <c r="P789" s="185" t="s">
        <v>19</v>
      </c>
      <c r="Q789" s="185" t="s">
        <v>1045</v>
      </c>
      <c r="R789" s="81"/>
      <c r="S789" s="81">
        <v>5</v>
      </c>
      <c r="T789" s="81" t="s">
        <v>3809</v>
      </c>
      <c r="U789" s="25" t="s">
        <v>2</v>
      </c>
      <c r="V789" s="25">
        <v>53</v>
      </c>
      <c r="W789" s="185" t="s">
        <v>3870</v>
      </c>
      <c r="X789" s="185">
        <v>2</v>
      </c>
      <c r="Y789" s="81"/>
      <c r="Z789" s="81"/>
      <c r="AA789" s="100">
        <v>91457.105620235554</v>
      </c>
      <c r="AB789" s="81"/>
      <c r="AC789" s="81"/>
      <c r="AD789" s="25" t="s">
        <v>3689</v>
      </c>
      <c r="AE789" s="22"/>
      <c r="AF789" s="22"/>
      <c r="AG789" s="22">
        <f t="shared" si="51"/>
        <v>91457.105620235554</v>
      </c>
      <c r="AH789" s="22"/>
      <c r="AI789" s="22"/>
      <c r="AJ789" s="35"/>
      <c r="AK789" s="35"/>
      <c r="AL789" s="35">
        <f t="shared" si="52"/>
        <v>91457.105620235554</v>
      </c>
      <c r="AM789" s="35"/>
      <c r="AN789" s="35"/>
      <c r="AO789" s="24">
        <v>106.875</v>
      </c>
      <c r="AP789" s="70"/>
      <c r="AQ789" s="28">
        <v>1</v>
      </c>
      <c r="AR789" s="27">
        <v>2</v>
      </c>
      <c r="AS789" s="73">
        <v>1</v>
      </c>
      <c r="AT789" s="185">
        <v>17</v>
      </c>
      <c r="AU789" s="185" t="s">
        <v>3692</v>
      </c>
      <c r="AV789" s="185" t="s">
        <v>3694</v>
      </c>
      <c r="AW789" s="185">
        <v>2016</v>
      </c>
      <c r="AX789" s="185"/>
      <c r="AY789" s="185" t="s">
        <v>3693</v>
      </c>
      <c r="AZ789" s="185"/>
      <c r="BA789" s="81" t="s">
        <v>3810</v>
      </c>
      <c r="BB789" s="185" t="s">
        <v>3691</v>
      </c>
      <c r="BC789" s="185"/>
      <c r="BD789" s="185"/>
      <c r="BE789" s="185"/>
      <c r="BF789" s="185">
        <v>2</v>
      </c>
      <c r="BG789" s="81" t="s">
        <v>2000</v>
      </c>
      <c r="BH789" s="81" t="s">
        <v>2000</v>
      </c>
      <c r="BI789" s="75">
        <v>2</v>
      </c>
      <c r="BJ789" s="75" t="s">
        <v>4152</v>
      </c>
      <c r="BK789" s="75" t="s">
        <v>2000</v>
      </c>
      <c r="BL789" s="52"/>
    </row>
    <row r="790" spans="1:70" ht="15" customHeight="1" x14ac:dyDescent="0.25">
      <c r="A790" s="25">
        <v>868</v>
      </c>
      <c r="B790" s="70"/>
      <c r="C790" s="193"/>
      <c r="D790" s="201">
        <v>2</v>
      </c>
      <c r="E790" s="90" t="s">
        <v>3686</v>
      </c>
      <c r="F790" s="90" t="s">
        <v>5</v>
      </c>
      <c r="G790" s="81" t="s">
        <v>3687</v>
      </c>
      <c r="H790" s="104">
        <v>1</v>
      </c>
      <c r="I790" s="81">
        <v>1</v>
      </c>
      <c r="J790" s="81"/>
      <c r="K790" s="25">
        <v>5</v>
      </c>
      <c r="L790" s="185" t="s">
        <v>3687</v>
      </c>
      <c r="M790" s="185">
        <v>24</v>
      </c>
      <c r="N790" s="185">
        <v>24</v>
      </c>
      <c r="O790" s="97" t="s">
        <v>536</v>
      </c>
      <c r="P790" s="185" t="s">
        <v>19</v>
      </c>
      <c r="Q790" s="185" t="s">
        <v>1045</v>
      </c>
      <c r="R790" s="81"/>
      <c r="S790" s="81">
        <v>5</v>
      </c>
      <c r="T790" s="81" t="s">
        <v>3811</v>
      </c>
      <c r="U790" s="25" t="s">
        <v>2</v>
      </c>
      <c r="V790" s="25">
        <v>53</v>
      </c>
      <c r="W790" s="185" t="s">
        <v>3870</v>
      </c>
      <c r="X790" s="185">
        <v>2</v>
      </c>
      <c r="Y790" s="81"/>
      <c r="Z790" s="81"/>
      <c r="AA790" s="100">
        <v>91457.105620235554</v>
      </c>
      <c r="AB790" s="81"/>
      <c r="AC790" s="81"/>
      <c r="AD790" s="25" t="s">
        <v>3689</v>
      </c>
      <c r="AE790" s="22"/>
      <c r="AF790" s="22"/>
      <c r="AG790" s="22">
        <f t="shared" si="51"/>
        <v>91457.105620235554</v>
      </c>
      <c r="AH790" s="22"/>
      <c r="AI790" s="22"/>
      <c r="AJ790" s="35"/>
      <c r="AK790" s="35"/>
      <c r="AL790" s="35">
        <f t="shared" si="52"/>
        <v>91457.105620235554</v>
      </c>
      <c r="AM790" s="35"/>
      <c r="AN790" s="35"/>
      <c r="AO790" s="24">
        <v>106.875</v>
      </c>
      <c r="AP790" s="70"/>
      <c r="AQ790" s="28">
        <v>1</v>
      </c>
      <c r="AR790" s="27">
        <v>2</v>
      </c>
      <c r="AS790" s="73">
        <v>1</v>
      </c>
      <c r="AT790" s="185">
        <v>17</v>
      </c>
      <c r="AU790" s="185" t="s">
        <v>3692</v>
      </c>
      <c r="AV790" s="185" t="s">
        <v>3694</v>
      </c>
      <c r="AW790" s="185">
        <v>2016</v>
      </c>
      <c r="AX790" s="185"/>
      <c r="AY790" s="185" t="s">
        <v>3693</v>
      </c>
      <c r="AZ790" s="185"/>
      <c r="BA790" s="81" t="s">
        <v>3812</v>
      </c>
      <c r="BB790" s="185" t="s">
        <v>3691</v>
      </c>
      <c r="BC790" s="185"/>
      <c r="BD790" s="185"/>
      <c r="BE790" s="185"/>
      <c r="BF790" s="185">
        <v>2</v>
      </c>
      <c r="BG790" s="81" t="s">
        <v>2000</v>
      </c>
      <c r="BH790" s="81" t="s">
        <v>2000</v>
      </c>
      <c r="BI790" s="75">
        <v>2</v>
      </c>
      <c r="BJ790" s="75" t="s">
        <v>4152</v>
      </c>
      <c r="BK790" s="75" t="s">
        <v>2000</v>
      </c>
      <c r="BL790" s="52"/>
    </row>
    <row r="791" spans="1:70" ht="15" customHeight="1" x14ac:dyDescent="0.25">
      <c r="A791" s="25">
        <v>869</v>
      </c>
      <c r="B791" s="70"/>
      <c r="C791" s="193"/>
      <c r="D791" s="201">
        <v>2</v>
      </c>
      <c r="E791" s="90" t="s">
        <v>3686</v>
      </c>
      <c r="F791" s="90" t="s">
        <v>5</v>
      </c>
      <c r="G791" s="81" t="s">
        <v>3687</v>
      </c>
      <c r="H791" s="104">
        <v>1</v>
      </c>
      <c r="I791" s="81">
        <v>1</v>
      </c>
      <c r="J791" s="81"/>
      <c r="K791" s="25">
        <v>5</v>
      </c>
      <c r="L791" s="185" t="s">
        <v>3687</v>
      </c>
      <c r="M791" s="185">
        <v>24</v>
      </c>
      <c r="N791" s="185">
        <v>24</v>
      </c>
      <c r="O791" s="97" t="s">
        <v>536</v>
      </c>
      <c r="P791" s="185" t="s">
        <v>19</v>
      </c>
      <c r="Q791" s="185" t="s">
        <v>1045</v>
      </c>
      <c r="R791" s="81"/>
      <c r="S791" s="81">
        <v>5</v>
      </c>
      <c r="T791" s="81" t="s">
        <v>3813</v>
      </c>
      <c r="U791" s="25" t="s">
        <v>2</v>
      </c>
      <c r="V791" s="25">
        <v>53</v>
      </c>
      <c r="W791" s="185" t="s">
        <v>3870</v>
      </c>
      <c r="X791" s="185">
        <v>2</v>
      </c>
      <c r="Y791" s="81"/>
      <c r="Z791" s="81"/>
      <c r="AA791" s="100">
        <v>83504.313827171602</v>
      </c>
      <c r="AB791" s="81"/>
      <c r="AC791" s="81"/>
      <c r="AD791" s="25" t="s">
        <v>3689</v>
      </c>
      <c r="AE791" s="22"/>
      <c r="AF791" s="22"/>
      <c r="AG791" s="22">
        <f t="shared" si="51"/>
        <v>83504.313827171602</v>
      </c>
      <c r="AH791" s="22"/>
      <c r="AI791" s="22"/>
      <c r="AJ791" s="35"/>
      <c r="AK791" s="35"/>
      <c r="AL791" s="35">
        <f t="shared" si="52"/>
        <v>83504.313827171602</v>
      </c>
      <c r="AM791" s="35"/>
      <c r="AN791" s="35"/>
      <c r="AO791" s="24">
        <v>106.875</v>
      </c>
      <c r="AP791" s="70"/>
      <c r="AQ791" s="28">
        <v>1</v>
      </c>
      <c r="AR791" s="27">
        <v>2</v>
      </c>
      <c r="AS791" s="73">
        <v>1</v>
      </c>
      <c r="AT791" s="185">
        <v>17</v>
      </c>
      <c r="AU791" s="185" t="s">
        <v>3692</v>
      </c>
      <c r="AV791" s="185" t="s">
        <v>3694</v>
      </c>
      <c r="AW791" s="185">
        <v>2016</v>
      </c>
      <c r="AX791" s="185"/>
      <c r="AY791" s="185" t="s">
        <v>3693</v>
      </c>
      <c r="AZ791" s="185"/>
      <c r="BA791" s="81" t="s">
        <v>3814</v>
      </c>
      <c r="BB791" s="185" t="s">
        <v>3691</v>
      </c>
      <c r="BC791" s="185"/>
      <c r="BD791" s="185"/>
      <c r="BE791" s="185"/>
      <c r="BF791" s="185">
        <v>2</v>
      </c>
      <c r="BG791" s="81" t="s">
        <v>2000</v>
      </c>
      <c r="BH791" s="81" t="s">
        <v>2000</v>
      </c>
      <c r="BI791" s="75">
        <v>2</v>
      </c>
      <c r="BJ791" s="75" t="s">
        <v>4152</v>
      </c>
      <c r="BK791" s="75" t="s">
        <v>2000</v>
      </c>
      <c r="BL791" s="52"/>
    </row>
    <row r="792" spans="1:70" ht="15" customHeight="1" x14ac:dyDescent="0.25">
      <c r="A792" s="25">
        <v>870</v>
      </c>
      <c r="B792" s="70"/>
      <c r="C792" s="193"/>
      <c r="D792" s="201">
        <v>2</v>
      </c>
      <c r="E792" s="90" t="s">
        <v>3686</v>
      </c>
      <c r="F792" s="90" t="s">
        <v>5</v>
      </c>
      <c r="G792" s="81" t="s">
        <v>3687</v>
      </c>
      <c r="H792" s="104">
        <v>1</v>
      </c>
      <c r="I792" s="81">
        <v>1</v>
      </c>
      <c r="J792" s="81"/>
      <c r="K792" s="25">
        <v>5</v>
      </c>
      <c r="L792" s="185" t="s">
        <v>3687</v>
      </c>
      <c r="M792" s="185">
        <v>24</v>
      </c>
      <c r="N792" s="185">
        <v>24</v>
      </c>
      <c r="O792" s="97" t="s">
        <v>536</v>
      </c>
      <c r="P792" s="185" t="s">
        <v>19</v>
      </c>
      <c r="Q792" s="185" t="s">
        <v>1045</v>
      </c>
      <c r="R792" s="81"/>
      <c r="S792" s="81">
        <v>5</v>
      </c>
      <c r="T792" s="81" t="s">
        <v>3815</v>
      </c>
      <c r="U792" s="25" t="s">
        <v>2</v>
      </c>
      <c r="V792" s="25">
        <v>53</v>
      </c>
      <c r="W792" s="185" t="s">
        <v>3870</v>
      </c>
      <c r="X792" s="185">
        <v>2</v>
      </c>
      <c r="Y792" s="81"/>
      <c r="Z792" s="81"/>
      <c r="AA792" s="100">
        <v>87480.709723703578</v>
      </c>
      <c r="AB792" s="81"/>
      <c r="AC792" s="81"/>
      <c r="AD792" s="25" t="s">
        <v>3689</v>
      </c>
      <c r="AE792" s="22"/>
      <c r="AF792" s="22"/>
      <c r="AG792" s="22">
        <f t="shared" si="51"/>
        <v>87480.709723703578</v>
      </c>
      <c r="AH792" s="22"/>
      <c r="AI792" s="22"/>
      <c r="AJ792" s="35"/>
      <c r="AK792" s="35"/>
      <c r="AL792" s="35">
        <f t="shared" si="52"/>
        <v>87480.709723703578</v>
      </c>
      <c r="AM792" s="35"/>
      <c r="AN792" s="35"/>
      <c r="AO792" s="24">
        <v>106.875</v>
      </c>
      <c r="AP792" s="70"/>
      <c r="AQ792" s="28">
        <v>1</v>
      </c>
      <c r="AR792" s="27">
        <v>2</v>
      </c>
      <c r="AS792" s="73">
        <v>1</v>
      </c>
      <c r="AT792" s="185">
        <v>17</v>
      </c>
      <c r="AU792" s="185" t="s">
        <v>3692</v>
      </c>
      <c r="AV792" s="185" t="s">
        <v>3694</v>
      </c>
      <c r="AW792" s="185">
        <v>2016</v>
      </c>
      <c r="AX792" s="185"/>
      <c r="AY792" s="185" t="s">
        <v>3693</v>
      </c>
      <c r="AZ792" s="185"/>
      <c r="BA792" s="81" t="s">
        <v>3816</v>
      </c>
      <c r="BB792" s="185" t="s">
        <v>3691</v>
      </c>
      <c r="BC792" s="185"/>
      <c r="BD792" s="185"/>
      <c r="BE792" s="185"/>
      <c r="BF792" s="185">
        <v>2</v>
      </c>
      <c r="BG792" s="81" t="s">
        <v>2000</v>
      </c>
      <c r="BH792" s="81" t="s">
        <v>2000</v>
      </c>
      <c r="BI792" s="75">
        <v>2</v>
      </c>
      <c r="BJ792" s="75" t="s">
        <v>4152</v>
      </c>
      <c r="BK792" s="75" t="s">
        <v>2000</v>
      </c>
      <c r="BL792" s="52"/>
    </row>
    <row r="793" spans="1:70" ht="15" customHeight="1" x14ac:dyDescent="0.25">
      <c r="A793" s="25">
        <v>871</v>
      </c>
      <c r="B793" s="70"/>
      <c r="C793" s="193"/>
      <c r="D793" s="201">
        <v>2</v>
      </c>
      <c r="E793" s="90" t="s">
        <v>3686</v>
      </c>
      <c r="F793" s="90" t="s">
        <v>5</v>
      </c>
      <c r="G793" s="81" t="s">
        <v>3687</v>
      </c>
      <c r="H793" s="104">
        <v>1</v>
      </c>
      <c r="I793" s="81">
        <v>1</v>
      </c>
      <c r="J793" s="81"/>
      <c r="K793" s="25">
        <v>5</v>
      </c>
      <c r="L793" s="185" t="s">
        <v>3687</v>
      </c>
      <c r="M793" s="185">
        <v>24</v>
      </c>
      <c r="N793" s="185">
        <v>24</v>
      </c>
      <c r="O793" s="97" t="s">
        <v>536</v>
      </c>
      <c r="P793" s="185" t="s">
        <v>19</v>
      </c>
      <c r="Q793" s="185" t="s">
        <v>1045</v>
      </c>
      <c r="R793" s="81"/>
      <c r="S793" s="81">
        <v>5</v>
      </c>
      <c r="T793" s="101" t="s">
        <v>3817</v>
      </c>
      <c r="U793" s="25" t="s">
        <v>2</v>
      </c>
      <c r="V793" s="25">
        <v>53</v>
      </c>
      <c r="W793" s="185" t="s">
        <v>3870</v>
      </c>
      <c r="X793" s="185">
        <v>2</v>
      </c>
      <c r="Y793" s="81"/>
      <c r="Z793" s="81"/>
      <c r="AA793" s="100">
        <v>83504.313827171602</v>
      </c>
      <c r="AB793" s="81"/>
      <c r="AC793" s="81"/>
      <c r="AD793" s="25" t="s">
        <v>3689</v>
      </c>
      <c r="AE793" s="22"/>
      <c r="AF793" s="22"/>
      <c r="AG793" s="22">
        <f t="shared" si="51"/>
        <v>83504.313827171602</v>
      </c>
      <c r="AH793" s="22"/>
      <c r="AI793" s="22"/>
      <c r="AJ793" s="35"/>
      <c r="AK793" s="35"/>
      <c r="AL793" s="35">
        <f t="shared" si="52"/>
        <v>83504.313827171602</v>
      </c>
      <c r="AM793" s="35"/>
      <c r="AN793" s="35"/>
      <c r="AO793" s="24">
        <v>106.875</v>
      </c>
      <c r="AP793" s="70"/>
      <c r="AQ793" s="28">
        <v>1</v>
      </c>
      <c r="AR793" s="27">
        <v>2</v>
      </c>
      <c r="AS793" s="73">
        <v>1</v>
      </c>
      <c r="AT793" s="185">
        <v>17</v>
      </c>
      <c r="AU793" s="185" t="s">
        <v>3692</v>
      </c>
      <c r="AV793" s="185" t="s">
        <v>3694</v>
      </c>
      <c r="AW793" s="185">
        <v>2016</v>
      </c>
      <c r="AX793" s="185"/>
      <c r="AY793" s="185" t="s">
        <v>3693</v>
      </c>
      <c r="AZ793" s="185"/>
      <c r="BA793" s="81" t="s">
        <v>3818</v>
      </c>
      <c r="BB793" s="185" t="s">
        <v>3691</v>
      </c>
      <c r="BC793" s="185"/>
      <c r="BD793" s="185"/>
      <c r="BE793" s="185"/>
      <c r="BF793" s="185">
        <v>2</v>
      </c>
      <c r="BG793" s="81" t="s">
        <v>2000</v>
      </c>
      <c r="BH793" s="81" t="s">
        <v>2000</v>
      </c>
      <c r="BI793" s="75">
        <v>2</v>
      </c>
      <c r="BJ793" s="75" t="s">
        <v>4152</v>
      </c>
      <c r="BK793" s="75" t="s">
        <v>2000</v>
      </c>
      <c r="BL793" s="52"/>
    </row>
    <row r="794" spans="1:70" ht="15" customHeight="1" x14ac:dyDescent="0.25">
      <c r="A794" s="25">
        <v>872</v>
      </c>
      <c r="B794" s="70"/>
      <c r="C794" s="193"/>
      <c r="D794" s="201">
        <v>2</v>
      </c>
      <c r="E794" s="90" t="s">
        <v>3686</v>
      </c>
      <c r="F794" s="90" t="s">
        <v>5</v>
      </c>
      <c r="G794" s="81" t="s">
        <v>3687</v>
      </c>
      <c r="H794" s="104">
        <v>1</v>
      </c>
      <c r="I794" s="81">
        <v>1</v>
      </c>
      <c r="J794" s="81"/>
      <c r="K794" s="25">
        <v>5</v>
      </c>
      <c r="L794" s="185" t="s">
        <v>3687</v>
      </c>
      <c r="M794" s="185">
        <v>24</v>
      </c>
      <c r="N794" s="185">
        <v>24</v>
      </c>
      <c r="O794" s="97" t="s">
        <v>536</v>
      </c>
      <c r="P794" s="185" t="s">
        <v>19</v>
      </c>
      <c r="Q794" s="185" t="s">
        <v>1045</v>
      </c>
      <c r="R794" s="81"/>
      <c r="S794" s="81">
        <v>5</v>
      </c>
      <c r="T794" s="81" t="s">
        <v>3819</v>
      </c>
      <c r="U794" s="25" t="s">
        <v>2</v>
      </c>
      <c r="V794" s="25">
        <v>53</v>
      </c>
      <c r="W794" s="185" t="s">
        <v>3870</v>
      </c>
      <c r="X794" s="185">
        <v>2</v>
      </c>
      <c r="Y794" s="81"/>
      <c r="Z794" s="81"/>
      <c r="AA794" s="100">
        <v>87480.709723703578</v>
      </c>
      <c r="AB794" s="81"/>
      <c r="AC794" s="81"/>
      <c r="AD794" s="25" t="s">
        <v>3689</v>
      </c>
      <c r="AE794" s="22"/>
      <c r="AF794" s="22"/>
      <c r="AG794" s="22">
        <f t="shared" si="51"/>
        <v>87480.709723703578</v>
      </c>
      <c r="AH794" s="22"/>
      <c r="AI794" s="22"/>
      <c r="AJ794" s="35"/>
      <c r="AK794" s="35"/>
      <c r="AL794" s="35">
        <f t="shared" si="52"/>
        <v>87480.709723703578</v>
      </c>
      <c r="AM794" s="35"/>
      <c r="AN794" s="35"/>
      <c r="AO794" s="24">
        <v>106.875</v>
      </c>
      <c r="AP794" s="70"/>
      <c r="AQ794" s="28">
        <v>1</v>
      </c>
      <c r="AR794" s="27">
        <v>2</v>
      </c>
      <c r="AS794" s="73">
        <v>1</v>
      </c>
      <c r="AT794" s="185">
        <v>17</v>
      </c>
      <c r="AU794" s="185" t="s">
        <v>3692</v>
      </c>
      <c r="AV794" s="185" t="s">
        <v>3694</v>
      </c>
      <c r="AW794" s="185">
        <v>2016</v>
      </c>
      <c r="AX794" s="185"/>
      <c r="AY794" s="185" t="s">
        <v>3693</v>
      </c>
      <c r="AZ794" s="185"/>
      <c r="BA794" s="81" t="s">
        <v>3820</v>
      </c>
      <c r="BB794" s="185" t="s">
        <v>3691</v>
      </c>
      <c r="BC794" s="185"/>
      <c r="BD794" s="185"/>
      <c r="BE794" s="185"/>
      <c r="BF794" s="185">
        <v>2</v>
      </c>
      <c r="BG794" s="81" t="s">
        <v>2000</v>
      </c>
      <c r="BH794" s="81" t="s">
        <v>2000</v>
      </c>
      <c r="BI794" s="75">
        <v>2</v>
      </c>
      <c r="BJ794" s="75" t="s">
        <v>4152</v>
      </c>
      <c r="BK794" s="75" t="s">
        <v>2000</v>
      </c>
      <c r="BL794" s="52"/>
    </row>
    <row r="795" spans="1:70" ht="15" customHeight="1" x14ac:dyDescent="0.25">
      <c r="A795" s="25">
        <v>873</v>
      </c>
      <c r="B795" s="70"/>
      <c r="C795" s="193"/>
      <c r="D795" s="201">
        <v>2</v>
      </c>
      <c r="E795" s="90" t="s">
        <v>3686</v>
      </c>
      <c r="F795" s="90" t="s">
        <v>5</v>
      </c>
      <c r="G795" s="81" t="s">
        <v>3687</v>
      </c>
      <c r="H795" s="104">
        <v>1</v>
      </c>
      <c r="I795" s="81">
        <v>1</v>
      </c>
      <c r="J795" s="81"/>
      <c r="K795" s="25">
        <v>5</v>
      </c>
      <c r="L795" s="185" t="s">
        <v>3687</v>
      </c>
      <c r="M795" s="185">
        <v>24</v>
      </c>
      <c r="N795" s="185">
        <v>24</v>
      </c>
      <c r="O795" s="97" t="s">
        <v>536</v>
      </c>
      <c r="P795" s="185" t="s">
        <v>19</v>
      </c>
      <c r="Q795" s="185" t="s">
        <v>1045</v>
      </c>
      <c r="R795" s="81"/>
      <c r="S795" s="81">
        <v>5</v>
      </c>
      <c r="T795" s="81" t="s">
        <v>3821</v>
      </c>
      <c r="U795" s="25" t="s">
        <v>2</v>
      </c>
      <c r="V795" s="81">
        <v>53</v>
      </c>
      <c r="W795" s="185" t="s">
        <v>3870</v>
      </c>
      <c r="X795" s="185">
        <v>2</v>
      </c>
      <c r="Y795" s="81"/>
      <c r="Z795" s="81"/>
      <c r="AA795" s="100">
        <v>83504.313827171602</v>
      </c>
      <c r="AB795" s="81"/>
      <c r="AC795" s="81"/>
      <c r="AD795" s="25" t="s">
        <v>3689</v>
      </c>
      <c r="AE795" s="22"/>
      <c r="AF795" s="22"/>
      <c r="AG795" s="22">
        <f t="shared" si="51"/>
        <v>83504.313827171602</v>
      </c>
      <c r="AH795" s="22"/>
      <c r="AI795" s="22"/>
      <c r="AJ795" s="35"/>
      <c r="AK795" s="35"/>
      <c r="AL795" s="35">
        <f t="shared" si="52"/>
        <v>83504.313827171602</v>
      </c>
      <c r="AM795" s="35"/>
      <c r="AN795" s="35"/>
      <c r="AO795" s="24">
        <v>106.875</v>
      </c>
      <c r="AP795" s="70"/>
      <c r="AQ795" s="28">
        <v>1</v>
      </c>
      <c r="AR795" s="27">
        <v>2</v>
      </c>
      <c r="AS795" s="73">
        <v>1</v>
      </c>
      <c r="AT795" s="185">
        <v>17</v>
      </c>
      <c r="AU795" s="185" t="s">
        <v>3692</v>
      </c>
      <c r="AV795" s="185" t="s">
        <v>3694</v>
      </c>
      <c r="AW795" s="185">
        <v>2016</v>
      </c>
      <c r="AX795" s="185"/>
      <c r="AY795" s="185" t="s">
        <v>3693</v>
      </c>
      <c r="AZ795" s="185"/>
      <c r="BA795" s="81" t="s">
        <v>3822</v>
      </c>
      <c r="BB795" s="185" t="s">
        <v>3691</v>
      </c>
      <c r="BC795" s="185"/>
      <c r="BD795" s="185"/>
      <c r="BE795" s="185"/>
      <c r="BF795" s="185">
        <v>2</v>
      </c>
      <c r="BG795" s="81" t="s">
        <v>2000</v>
      </c>
      <c r="BH795" s="81" t="s">
        <v>2000</v>
      </c>
      <c r="BI795" s="75">
        <v>2</v>
      </c>
      <c r="BJ795" s="75" t="s">
        <v>4152</v>
      </c>
      <c r="BK795" s="75" t="s">
        <v>2000</v>
      </c>
      <c r="BL795" s="52"/>
    </row>
    <row r="796" spans="1:70" ht="15" customHeight="1" x14ac:dyDescent="0.25">
      <c r="A796" s="25">
        <v>874</v>
      </c>
      <c r="B796" s="70"/>
      <c r="C796" s="193"/>
      <c r="D796" s="200">
        <v>2</v>
      </c>
      <c r="E796" s="90" t="s">
        <v>3686</v>
      </c>
      <c r="F796" s="90" t="s">
        <v>5</v>
      </c>
      <c r="G796" s="81" t="s">
        <v>3687</v>
      </c>
      <c r="H796" s="104">
        <v>1</v>
      </c>
      <c r="I796" s="81">
        <v>1</v>
      </c>
      <c r="J796" s="81"/>
      <c r="K796" s="25">
        <v>5</v>
      </c>
      <c r="L796" s="185" t="s">
        <v>3687</v>
      </c>
      <c r="M796" s="185">
        <v>24</v>
      </c>
      <c r="N796" s="185">
        <v>24</v>
      </c>
      <c r="O796" s="97" t="s">
        <v>536</v>
      </c>
      <c r="P796" s="185" t="s">
        <v>19</v>
      </c>
      <c r="Q796" s="185" t="s">
        <v>1045</v>
      </c>
      <c r="R796" s="81"/>
      <c r="S796" s="81" t="s">
        <v>3865</v>
      </c>
      <c r="T796" s="101" t="s">
        <v>3823</v>
      </c>
      <c r="U796" s="25" t="s">
        <v>2</v>
      </c>
      <c r="V796" s="25">
        <v>7</v>
      </c>
      <c r="W796" s="185" t="s">
        <v>3871</v>
      </c>
      <c r="X796" s="185">
        <v>2</v>
      </c>
      <c r="Y796" s="81"/>
      <c r="Z796" s="81"/>
      <c r="AA796" s="100">
        <v>63622.334344511692</v>
      </c>
      <c r="AB796" s="81"/>
      <c r="AC796" s="81"/>
      <c r="AD796" s="25" t="s">
        <v>3689</v>
      </c>
      <c r="AE796" s="22"/>
      <c r="AF796" s="22"/>
      <c r="AG796" s="22">
        <f t="shared" ref="AG796:AG807" si="53">(AA796*(106.875/AO796))/$AQ796</f>
        <v>63622.334344511692</v>
      </c>
      <c r="AH796" s="22"/>
      <c r="AI796" s="22"/>
      <c r="AJ796" s="35"/>
      <c r="AK796" s="35"/>
      <c r="AL796" s="35">
        <f t="shared" ref="AL796:AL807" si="54">AG796/$AS796</f>
        <v>63622.334344511692</v>
      </c>
      <c r="AM796" s="35"/>
      <c r="AN796" s="35"/>
      <c r="AO796" s="24">
        <v>106.875</v>
      </c>
      <c r="AP796" s="70"/>
      <c r="AQ796" s="28">
        <v>1</v>
      </c>
      <c r="AR796" s="27">
        <v>2</v>
      </c>
      <c r="AS796" s="73">
        <v>1</v>
      </c>
      <c r="AT796" s="185">
        <v>17</v>
      </c>
      <c r="AU796" s="185" t="s">
        <v>3692</v>
      </c>
      <c r="AV796" s="185" t="s">
        <v>3694</v>
      </c>
      <c r="AW796" s="185">
        <v>2016</v>
      </c>
      <c r="AX796" s="185"/>
      <c r="AY796" s="185" t="s">
        <v>3693</v>
      </c>
      <c r="AZ796" s="185"/>
      <c r="BA796" s="81" t="s">
        <v>3824</v>
      </c>
      <c r="BB796" s="185" t="s">
        <v>3691</v>
      </c>
      <c r="BC796" s="185"/>
      <c r="BD796" s="185"/>
      <c r="BE796" s="185"/>
      <c r="BF796" s="185">
        <v>2</v>
      </c>
      <c r="BG796" s="81" t="s">
        <v>2000</v>
      </c>
      <c r="BH796" s="81" t="s">
        <v>2000</v>
      </c>
      <c r="BI796" s="74">
        <v>2</v>
      </c>
      <c r="BJ796" s="75" t="s">
        <v>4152</v>
      </c>
      <c r="BK796" s="75" t="s">
        <v>2000</v>
      </c>
      <c r="BL796" s="52"/>
      <c r="BM796" s="238"/>
      <c r="BN796" s="238"/>
      <c r="BO796" s="238"/>
      <c r="BP796" s="238"/>
      <c r="BQ796" s="238"/>
      <c r="BR796" s="238"/>
    </row>
    <row r="797" spans="1:70" ht="15" customHeight="1" x14ac:dyDescent="0.25">
      <c r="A797" s="25">
        <v>875</v>
      </c>
      <c r="B797" s="70"/>
      <c r="C797" s="193"/>
      <c r="D797" s="200">
        <v>2</v>
      </c>
      <c r="E797" s="90" t="s">
        <v>3686</v>
      </c>
      <c r="F797" s="90" t="s">
        <v>5</v>
      </c>
      <c r="G797" s="81" t="s">
        <v>3687</v>
      </c>
      <c r="H797" s="104">
        <v>1</v>
      </c>
      <c r="I797" s="81">
        <v>1</v>
      </c>
      <c r="J797" s="81"/>
      <c r="K797" s="25">
        <v>5</v>
      </c>
      <c r="L797" s="185" t="s">
        <v>3687</v>
      </c>
      <c r="M797" s="185">
        <v>24</v>
      </c>
      <c r="N797" s="185">
        <v>24</v>
      </c>
      <c r="O797" s="97" t="s">
        <v>536</v>
      </c>
      <c r="P797" s="185" t="s">
        <v>19</v>
      </c>
      <c r="Q797" s="185" t="s">
        <v>1045</v>
      </c>
      <c r="R797" s="81"/>
      <c r="S797" s="81" t="s">
        <v>3865</v>
      </c>
      <c r="T797" s="101" t="s">
        <v>3825</v>
      </c>
      <c r="U797" s="25" t="s">
        <v>2</v>
      </c>
      <c r="V797" s="185">
        <v>7</v>
      </c>
      <c r="W797" s="81" t="s">
        <v>3872</v>
      </c>
      <c r="X797" s="185">
        <v>2</v>
      </c>
      <c r="Y797" s="81"/>
      <c r="Z797" s="81"/>
      <c r="AA797" s="100">
        <v>55669.542551447732</v>
      </c>
      <c r="AB797" s="81"/>
      <c r="AC797" s="81"/>
      <c r="AD797" s="25" t="s">
        <v>3689</v>
      </c>
      <c r="AE797" s="22"/>
      <c r="AF797" s="22"/>
      <c r="AG797" s="22">
        <f t="shared" si="53"/>
        <v>55669.542551447732</v>
      </c>
      <c r="AH797" s="22"/>
      <c r="AI797" s="22"/>
      <c r="AJ797" s="35"/>
      <c r="AK797" s="35"/>
      <c r="AL797" s="35">
        <f t="shared" si="54"/>
        <v>55669.542551447732</v>
      </c>
      <c r="AM797" s="35"/>
      <c r="AN797" s="35"/>
      <c r="AO797" s="24">
        <v>106.875</v>
      </c>
      <c r="AP797" s="70"/>
      <c r="AQ797" s="28">
        <v>1</v>
      </c>
      <c r="AR797" s="27">
        <v>2</v>
      </c>
      <c r="AS797" s="73">
        <v>1</v>
      </c>
      <c r="AT797" s="185">
        <v>17</v>
      </c>
      <c r="AU797" s="185" t="s">
        <v>3692</v>
      </c>
      <c r="AV797" s="185" t="s">
        <v>3694</v>
      </c>
      <c r="AW797" s="185">
        <v>2016</v>
      </c>
      <c r="AX797" s="185"/>
      <c r="AY797" s="185" t="s">
        <v>3693</v>
      </c>
      <c r="AZ797" s="185"/>
      <c r="BA797" s="81" t="s">
        <v>3826</v>
      </c>
      <c r="BB797" s="185" t="s">
        <v>3691</v>
      </c>
      <c r="BC797" s="185"/>
      <c r="BD797" s="185"/>
      <c r="BE797" s="185"/>
      <c r="BF797" s="185">
        <v>2</v>
      </c>
      <c r="BG797" s="81" t="s">
        <v>2000</v>
      </c>
      <c r="BH797" s="81" t="s">
        <v>2000</v>
      </c>
      <c r="BI797" s="74">
        <v>2</v>
      </c>
      <c r="BJ797" s="75" t="s">
        <v>4152</v>
      </c>
      <c r="BK797" s="75" t="s">
        <v>2000</v>
      </c>
      <c r="BL797" s="67"/>
      <c r="BM797" s="238"/>
      <c r="BN797" s="238"/>
      <c r="BO797" s="238"/>
      <c r="BP797" s="238"/>
      <c r="BQ797" s="238"/>
      <c r="BR797" s="238"/>
    </row>
    <row r="798" spans="1:70" ht="15" customHeight="1" x14ac:dyDescent="0.25">
      <c r="A798" s="25">
        <v>876</v>
      </c>
      <c r="B798" s="70"/>
      <c r="C798" s="193"/>
      <c r="D798" s="201">
        <v>2</v>
      </c>
      <c r="E798" s="90" t="s">
        <v>3686</v>
      </c>
      <c r="F798" s="90" t="s">
        <v>5</v>
      </c>
      <c r="G798" s="81" t="s">
        <v>3687</v>
      </c>
      <c r="H798" s="104">
        <v>1</v>
      </c>
      <c r="I798" s="81">
        <v>1</v>
      </c>
      <c r="J798" s="81"/>
      <c r="K798" s="25">
        <v>5</v>
      </c>
      <c r="L798" s="185" t="s">
        <v>3687</v>
      </c>
      <c r="M798" s="185">
        <v>24</v>
      </c>
      <c r="N798" s="185">
        <v>24</v>
      </c>
      <c r="O798" s="97" t="s">
        <v>536</v>
      </c>
      <c r="P798" s="185" t="s">
        <v>19</v>
      </c>
      <c r="Q798" s="185" t="s">
        <v>1045</v>
      </c>
      <c r="R798" s="81"/>
      <c r="S798" s="81">
        <v>8</v>
      </c>
      <c r="T798" s="218" t="s">
        <v>3827</v>
      </c>
      <c r="U798" s="25" t="s">
        <v>2</v>
      </c>
      <c r="V798" s="25">
        <v>54</v>
      </c>
      <c r="W798" s="185" t="s">
        <v>3870</v>
      </c>
      <c r="X798" s="185">
        <v>2</v>
      </c>
      <c r="Y798" s="81"/>
      <c r="Z798" s="81"/>
      <c r="AA798" s="100">
        <v>90930.124254580369</v>
      </c>
      <c r="AB798" s="81"/>
      <c r="AC798" s="81"/>
      <c r="AD798" s="25" t="s">
        <v>3689</v>
      </c>
      <c r="AE798" s="22"/>
      <c r="AF798" s="22"/>
      <c r="AG798" s="22">
        <f t="shared" si="53"/>
        <v>90930.124254580369</v>
      </c>
      <c r="AH798" s="22"/>
      <c r="AI798" s="22"/>
      <c r="AJ798" s="35"/>
      <c r="AK798" s="35"/>
      <c r="AL798" s="35">
        <f t="shared" si="54"/>
        <v>90930.124254580369</v>
      </c>
      <c r="AM798" s="35"/>
      <c r="AN798" s="35"/>
      <c r="AO798" s="24">
        <v>106.875</v>
      </c>
      <c r="AP798" s="70"/>
      <c r="AQ798" s="28">
        <v>1</v>
      </c>
      <c r="AR798" s="27">
        <v>2</v>
      </c>
      <c r="AS798" s="73">
        <v>1</v>
      </c>
      <c r="AT798" s="185">
        <v>17</v>
      </c>
      <c r="AU798" s="185" t="s">
        <v>3692</v>
      </c>
      <c r="AV798" s="185" t="s">
        <v>3694</v>
      </c>
      <c r="AW798" s="185">
        <v>2016</v>
      </c>
      <c r="AX798" s="185"/>
      <c r="AY798" s="185" t="s">
        <v>3693</v>
      </c>
      <c r="AZ798" s="185"/>
      <c r="BA798" s="81" t="s">
        <v>3828</v>
      </c>
      <c r="BB798" s="185" t="s">
        <v>3691</v>
      </c>
      <c r="BC798" s="185"/>
      <c r="BD798" s="185"/>
      <c r="BE798" s="185"/>
      <c r="BF798" s="185">
        <v>2</v>
      </c>
      <c r="BG798" s="81" t="s">
        <v>2000</v>
      </c>
      <c r="BH798" s="81" t="s">
        <v>2000</v>
      </c>
      <c r="BI798" s="75">
        <v>2</v>
      </c>
      <c r="BJ798" s="75" t="s">
        <v>4152</v>
      </c>
      <c r="BK798" s="75" t="s">
        <v>2000</v>
      </c>
      <c r="BL798" s="52"/>
      <c r="BM798" s="213"/>
      <c r="BN798" s="213"/>
      <c r="BO798" s="213"/>
      <c r="BP798" s="213"/>
      <c r="BQ798" s="213"/>
      <c r="BR798" s="213"/>
    </row>
    <row r="799" spans="1:70" ht="15" customHeight="1" x14ac:dyDescent="0.25">
      <c r="A799" s="25">
        <v>877</v>
      </c>
      <c r="B799" s="70"/>
      <c r="C799" s="193"/>
      <c r="D799" s="201">
        <v>2</v>
      </c>
      <c r="E799" s="90" t="s">
        <v>3686</v>
      </c>
      <c r="F799" s="90" t="s">
        <v>5</v>
      </c>
      <c r="G799" s="81" t="s">
        <v>3687</v>
      </c>
      <c r="H799" s="104">
        <v>1</v>
      </c>
      <c r="I799" s="81">
        <v>1</v>
      </c>
      <c r="J799" s="81"/>
      <c r="K799" s="25">
        <v>5</v>
      </c>
      <c r="L799" s="185" t="s">
        <v>3687</v>
      </c>
      <c r="M799" s="185">
        <v>24</v>
      </c>
      <c r="N799" s="185">
        <v>24</v>
      </c>
      <c r="O799" s="97" t="s">
        <v>536</v>
      </c>
      <c r="P799" s="185" t="s">
        <v>19</v>
      </c>
      <c r="Q799" s="185" t="s">
        <v>1045</v>
      </c>
      <c r="R799" s="81"/>
      <c r="S799" s="81">
        <v>8</v>
      </c>
      <c r="T799" s="216" t="s">
        <v>3829</v>
      </c>
      <c r="U799" s="25" t="s">
        <v>2</v>
      </c>
      <c r="V799" s="185">
        <v>54</v>
      </c>
      <c r="W799" s="185" t="s">
        <v>3870</v>
      </c>
      <c r="X799" s="185">
        <v>2</v>
      </c>
      <c r="Y799" s="81"/>
      <c r="Z799" s="81"/>
      <c r="AA799" s="100">
        <v>83504.313827171602</v>
      </c>
      <c r="AB799" s="81"/>
      <c r="AC799" s="81"/>
      <c r="AD799" s="25" t="s">
        <v>3689</v>
      </c>
      <c r="AE799" s="22"/>
      <c r="AF799" s="22"/>
      <c r="AG799" s="22">
        <f t="shared" si="53"/>
        <v>83504.313827171602</v>
      </c>
      <c r="AH799" s="22"/>
      <c r="AI799" s="22"/>
      <c r="AJ799" s="35"/>
      <c r="AK799" s="35"/>
      <c r="AL799" s="35">
        <f t="shared" si="54"/>
        <v>83504.313827171602</v>
      </c>
      <c r="AM799" s="35"/>
      <c r="AN799" s="35"/>
      <c r="AO799" s="24">
        <v>106.875</v>
      </c>
      <c r="AP799" s="70"/>
      <c r="AQ799" s="28">
        <v>1</v>
      </c>
      <c r="AR799" s="27">
        <v>2</v>
      </c>
      <c r="AS799" s="73">
        <v>1</v>
      </c>
      <c r="AT799" s="185">
        <v>17</v>
      </c>
      <c r="AU799" s="185" t="s">
        <v>3692</v>
      </c>
      <c r="AV799" s="185" t="s">
        <v>3694</v>
      </c>
      <c r="AW799" s="185">
        <v>2016</v>
      </c>
      <c r="AX799" s="185"/>
      <c r="AY799" s="185" t="s">
        <v>3693</v>
      </c>
      <c r="AZ799" s="185"/>
      <c r="BA799" s="81" t="s">
        <v>3830</v>
      </c>
      <c r="BB799" s="185" t="s">
        <v>3691</v>
      </c>
      <c r="BC799" s="185"/>
      <c r="BD799" s="185"/>
      <c r="BE799" s="185"/>
      <c r="BF799" s="185">
        <v>2</v>
      </c>
      <c r="BG799" s="81" t="s">
        <v>2000</v>
      </c>
      <c r="BH799" s="81" t="s">
        <v>2000</v>
      </c>
      <c r="BI799" s="75">
        <v>2</v>
      </c>
      <c r="BJ799" s="75" t="s">
        <v>4152</v>
      </c>
      <c r="BK799" s="75" t="s">
        <v>2000</v>
      </c>
      <c r="BL799" s="52"/>
      <c r="BM799" s="213"/>
      <c r="BN799" s="213"/>
      <c r="BO799" s="213"/>
      <c r="BP799" s="213"/>
      <c r="BQ799" s="213"/>
      <c r="BR799" s="213"/>
    </row>
    <row r="800" spans="1:70" ht="15" customHeight="1" x14ac:dyDescent="0.25">
      <c r="A800" s="25">
        <v>878</v>
      </c>
      <c r="B800" s="70"/>
      <c r="C800" s="193"/>
      <c r="D800" s="201">
        <v>2</v>
      </c>
      <c r="E800" s="90" t="s">
        <v>3686</v>
      </c>
      <c r="F800" s="90" t="s">
        <v>5</v>
      </c>
      <c r="G800" s="81" t="s">
        <v>3687</v>
      </c>
      <c r="H800" s="104">
        <v>1</v>
      </c>
      <c r="I800" s="81">
        <v>1</v>
      </c>
      <c r="J800" s="81"/>
      <c r="K800" s="25">
        <v>5</v>
      </c>
      <c r="L800" s="185" t="s">
        <v>3687</v>
      </c>
      <c r="M800" s="185">
        <v>24</v>
      </c>
      <c r="N800" s="185">
        <v>24</v>
      </c>
      <c r="O800" s="97" t="s">
        <v>536</v>
      </c>
      <c r="P800" s="185" t="s">
        <v>19</v>
      </c>
      <c r="Q800" s="185" t="s">
        <v>1045</v>
      </c>
      <c r="R800" s="81"/>
      <c r="S800" s="81">
        <v>7</v>
      </c>
      <c r="T800" s="216" t="s">
        <v>3831</v>
      </c>
      <c r="U800" s="25" t="s">
        <v>2</v>
      </c>
      <c r="V800" s="25">
        <v>54</v>
      </c>
      <c r="W800" s="185" t="s">
        <v>3870</v>
      </c>
      <c r="X800" s="185">
        <v>2</v>
      </c>
      <c r="Y800" s="81"/>
      <c r="Z800" s="81"/>
      <c r="AA800" s="100">
        <v>75551.522034107635</v>
      </c>
      <c r="AB800" s="81"/>
      <c r="AC800" s="81"/>
      <c r="AD800" s="25" t="s">
        <v>3689</v>
      </c>
      <c r="AE800" s="22"/>
      <c r="AF800" s="22"/>
      <c r="AG800" s="22">
        <f t="shared" si="53"/>
        <v>75551.522034107635</v>
      </c>
      <c r="AH800" s="22"/>
      <c r="AI800" s="22"/>
      <c r="AJ800" s="35"/>
      <c r="AK800" s="35"/>
      <c r="AL800" s="35">
        <f t="shared" si="54"/>
        <v>75551.522034107635</v>
      </c>
      <c r="AM800" s="35"/>
      <c r="AN800" s="35"/>
      <c r="AO800" s="24">
        <v>106.875</v>
      </c>
      <c r="AP800" s="70"/>
      <c r="AQ800" s="28">
        <v>1</v>
      </c>
      <c r="AR800" s="27">
        <v>2</v>
      </c>
      <c r="AS800" s="73">
        <v>1</v>
      </c>
      <c r="AT800" s="185">
        <v>17</v>
      </c>
      <c r="AU800" s="185" t="s">
        <v>3692</v>
      </c>
      <c r="AV800" s="185" t="s">
        <v>3694</v>
      </c>
      <c r="AW800" s="185">
        <v>2016</v>
      </c>
      <c r="AX800" s="185"/>
      <c r="AY800" s="185" t="s">
        <v>3693</v>
      </c>
      <c r="AZ800" s="185"/>
      <c r="BA800" s="81" t="s">
        <v>3832</v>
      </c>
      <c r="BB800" s="185" t="s">
        <v>3691</v>
      </c>
      <c r="BC800" s="185"/>
      <c r="BD800" s="185"/>
      <c r="BE800" s="185"/>
      <c r="BF800" s="185">
        <v>2</v>
      </c>
      <c r="BG800" s="81" t="s">
        <v>2000</v>
      </c>
      <c r="BH800" s="81" t="s">
        <v>2000</v>
      </c>
      <c r="BI800" s="75">
        <v>2</v>
      </c>
      <c r="BJ800" s="75" t="s">
        <v>4152</v>
      </c>
      <c r="BK800" s="75" t="s">
        <v>2000</v>
      </c>
      <c r="BL800" s="52"/>
      <c r="BM800" s="213"/>
      <c r="BN800" s="213"/>
      <c r="BO800" s="213"/>
      <c r="BP800" s="213"/>
      <c r="BQ800" s="213"/>
      <c r="BR800" s="213"/>
    </row>
    <row r="801" spans="1:70" ht="15" customHeight="1" x14ac:dyDescent="0.25">
      <c r="A801" s="25">
        <v>879</v>
      </c>
      <c r="B801" s="40"/>
      <c r="C801" s="192"/>
      <c r="D801" s="201">
        <v>0</v>
      </c>
      <c r="E801" s="90" t="s">
        <v>3686</v>
      </c>
      <c r="F801" s="90" t="s">
        <v>5</v>
      </c>
      <c r="G801" s="185" t="s">
        <v>3687</v>
      </c>
      <c r="H801" s="104">
        <v>1</v>
      </c>
      <c r="I801" s="185" t="s">
        <v>3699</v>
      </c>
      <c r="J801" s="185"/>
      <c r="K801" s="185">
        <v>5</v>
      </c>
      <c r="L801" s="185" t="s">
        <v>3687</v>
      </c>
      <c r="M801" s="185">
        <v>24</v>
      </c>
      <c r="N801" s="185">
        <v>24</v>
      </c>
      <c r="O801" s="97" t="s">
        <v>536</v>
      </c>
      <c r="P801" s="185" t="s">
        <v>19</v>
      </c>
      <c r="Q801" s="185" t="s">
        <v>1045</v>
      </c>
      <c r="R801" s="185"/>
      <c r="S801" s="185">
        <v>8</v>
      </c>
      <c r="T801" s="216" t="s">
        <v>3833</v>
      </c>
      <c r="U801" s="25" t="s">
        <v>2</v>
      </c>
      <c r="V801" s="101">
        <v>54</v>
      </c>
      <c r="W801" s="185" t="s">
        <v>3870</v>
      </c>
      <c r="X801" s="185">
        <v>2</v>
      </c>
      <c r="Y801" s="185"/>
      <c r="Z801" s="185"/>
      <c r="AA801" s="102">
        <v>63622.334344511692</v>
      </c>
      <c r="AB801" s="185"/>
      <c r="AC801" s="185"/>
      <c r="AD801" s="25" t="s">
        <v>3689</v>
      </c>
      <c r="AE801" s="22"/>
      <c r="AF801" s="22"/>
      <c r="AG801" s="22">
        <f t="shared" si="53"/>
        <v>63622.334344511692</v>
      </c>
      <c r="AH801" s="22"/>
      <c r="AI801" s="22"/>
      <c r="AJ801" s="35"/>
      <c r="AK801" s="35"/>
      <c r="AL801" s="35">
        <f t="shared" si="54"/>
        <v>63622.334344511692</v>
      </c>
      <c r="AM801" s="35"/>
      <c r="AN801" s="35"/>
      <c r="AO801" s="24">
        <v>106.875</v>
      </c>
      <c r="AP801" s="40"/>
      <c r="AQ801" s="28">
        <v>1</v>
      </c>
      <c r="AR801" s="27">
        <v>2</v>
      </c>
      <c r="AS801" s="72">
        <v>1</v>
      </c>
      <c r="AT801" s="185">
        <v>17</v>
      </c>
      <c r="AU801" s="185" t="s">
        <v>3692</v>
      </c>
      <c r="AV801" s="185" t="s">
        <v>3694</v>
      </c>
      <c r="AW801" s="185">
        <v>2016</v>
      </c>
      <c r="AX801" s="185"/>
      <c r="AY801" s="185" t="s">
        <v>3693</v>
      </c>
      <c r="AZ801" s="185"/>
      <c r="BA801" s="185" t="s">
        <v>3834</v>
      </c>
      <c r="BB801" s="185" t="s">
        <v>3691</v>
      </c>
      <c r="BC801" s="185"/>
      <c r="BD801" s="185"/>
      <c r="BE801" s="185"/>
      <c r="BF801" s="185">
        <v>2</v>
      </c>
      <c r="BG801" s="185" t="s">
        <v>2000</v>
      </c>
      <c r="BH801" s="185" t="s">
        <v>2000</v>
      </c>
      <c r="BI801" s="75">
        <v>0</v>
      </c>
      <c r="BJ801" s="75" t="s">
        <v>4152</v>
      </c>
      <c r="BK801" s="75" t="s">
        <v>2000</v>
      </c>
      <c r="BL801" s="53"/>
      <c r="BM801" s="213"/>
      <c r="BN801" s="213"/>
      <c r="BO801" s="213"/>
      <c r="BP801" s="213"/>
      <c r="BQ801" s="213"/>
      <c r="BR801" s="213"/>
    </row>
    <row r="802" spans="1:70" ht="15" customHeight="1" x14ac:dyDescent="0.25">
      <c r="A802" s="25">
        <v>880</v>
      </c>
      <c r="B802" s="40"/>
      <c r="C802" s="192"/>
      <c r="D802" s="201">
        <v>2</v>
      </c>
      <c r="E802" s="90" t="s">
        <v>3686</v>
      </c>
      <c r="F802" s="90" t="s">
        <v>5</v>
      </c>
      <c r="G802" s="185" t="s">
        <v>3687</v>
      </c>
      <c r="H802" s="104">
        <v>1</v>
      </c>
      <c r="I802" s="185">
        <v>1</v>
      </c>
      <c r="J802" s="185"/>
      <c r="K802" s="185">
        <v>5</v>
      </c>
      <c r="L802" s="185" t="s">
        <v>3687</v>
      </c>
      <c r="M802" s="185">
        <v>24</v>
      </c>
      <c r="N802" s="185">
        <v>24</v>
      </c>
      <c r="O802" s="97" t="s">
        <v>536</v>
      </c>
      <c r="P802" s="185" t="s">
        <v>19</v>
      </c>
      <c r="Q802" s="185" t="s">
        <v>1045</v>
      </c>
      <c r="R802" s="185"/>
      <c r="S802" s="185">
        <v>5</v>
      </c>
      <c r="T802" s="217" t="s">
        <v>3835</v>
      </c>
      <c r="U802" s="25" t="s">
        <v>2</v>
      </c>
      <c r="V802" s="101">
        <v>53</v>
      </c>
      <c r="W802" s="185" t="s">
        <v>3870</v>
      </c>
      <c r="X802" s="185">
        <v>2</v>
      </c>
      <c r="Y802" s="185"/>
      <c r="Z802" s="185"/>
      <c r="AA802" s="102">
        <v>43740.354861851789</v>
      </c>
      <c r="AB802" s="185"/>
      <c r="AC802" s="185"/>
      <c r="AD802" s="25" t="s">
        <v>3689</v>
      </c>
      <c r="AE802" s="22"/>
      <c r="AF802" s="22"/>
      <c r="AG802" s="22">
        <f t="shared" si="53"/>
        <v>43740.354861851789</v>
      </c>
      <c r="AH802" s="22"/>
      <c r="AI802" s="22"/>
      <c r="AJ802" s="35"/>
      <c r="AK802" s="35"/>
      <c r="AL802" s="35">
        <f t="shared" si="54"/>
        <v>43740.354861851789</v>
      </c>
      <c r="AM802" s="35"/>
      <c r="AN802" s="35"/>
      <c r="AO802" s="24">
        <v>106.875</v>
      </c>
      <c r="AP802" s="40"/>
      <c r="AQ802" s="28">
        <v>1</v>
      </c>
      <c r="AR802" s="27">
        <v>2</v>
      </c>
      <c r="AS802" s="72">
        <v>1</v>
      </c>
      <c r="AT802" s="185">
        <v>17</v>
      </c>
      <c r="AU802" s="185" t="s">
        <v>3692</v>
      </c>
      <c r="AV802" s="185" t="s">
        <v>3694</v>
      </c>
      <c r="AW802" s="185">
        <v>2016</v>
      </c>
      <c r="AX802" s="185"/>
      <c r="AY802" s="185" t="s">
        <v>3693</v>
      </c>
      <c r="AZ802" s="185"/>
      <c r="BA802" s="185" t="s">
        <v>3836</v>
      </c>
      <c r="BB802" s="185" t="s">
        <v>3691</v>
      </c>
      <c r="BC802" s="185"/>
      <c r="BD802" s="185"/>
      <c r="BE802" s="185"/>
      <c r="BF802" s="185">
        <v>2</v>
      </c>
      <c r="BG802" s="185" t="s">
        <v>2000</v>
      </c>
      <c r="BH802" s="185" t="s">
        <v>2000</v>
      </c>
      <c r="BI802" s="75">
        <v>2</v>
      </c>
      <c r="BJ802" s="75" t="s">
        <v>4152</v>
      </c>
      <c r="BK802" s="75" t="s">
        <v>2000</v>
      </c>
      <c r="BL802" s="53"/>
    </row>
    <row r="803" spans="1:70" ht="15" customHeight="1" x14ac:dyDescent="0.25">
      <c r="A803" s="25">
        <v>881</v>
      </c>
      <c r="B803" s="40"/>
      <c r="C803" s="192"/>
      <c r="D803" s="200">
        <v>2</v>
      </c>
      <c r="E803" s="90" t="s">
        <v>3686</v>
      </c>
      <c r="F803" s="90" t="s">
        <v>5</v>
      </c>
      <c r="G803" s="185" t="s">
        <v>3687</v>
      </c>
      <c r="H803" s="104">
        <v>1</v>
      </c>
      <c r="I803" s="185">
        <v>1</v>
      </c>
      <c r="J803" s="185"/>
      <c r="K803" s="185">
        <v>5</v>
      </c>
      <c r="L803" s="185" t="s">
        <v>3687</v>
      </c>
      <c r="M803" s="185">
        <v>24</v>
      </c>
      <c r="N803" s="185">
        <v>24</v>
      </c>
      <c r="O803" s="97" t="s">
        <v>536</v>
      </c>
      <c r="P803" s="185" t="s">
        <v>19</v>
      </c>
      <c r="Q803" s="185" t="s">
        <v>1045</v>
      </c>
      <c r="R803" s="185"/>
      <c r="S803" s="185" t="s">
        <v>3861</v>
      </c>
      <c r="T803" s="216" t="s">
        <v>3837</v>
      </c>
      <c r="U803" s="25" t="s">
        <v>2</v>
      </c>
      <c r="V803" s="101">
        <v>1</v>
      </c>
      <c r="W803" s="185" t="s">
        <v>3870</v>
      </c>
      <c r="X803" s="185">
        <v>2</v>
      </c>
      <c r="Y803" s="185"/>
      <c r="Z803" s="185"/>
      <c r="AA803" s="102">
        <v>31811.167172255846</v>
      </c>
      <c r="AB803" s="185"/>
      <c r="AC803" s="185"/>
      <c r="AD803" s="25" t="s">
        <v>3689</v>
      </c>
      <c r="AE803" s="22"/>
      <c r="AF803" s="22"/>
      <c r="AG803" s="22">
        <f t="shared" si="53"/>
        <v>31811.167172255846</v>
      </c>
      <c r="AH803" s="22"/>
      <c r="AI803" s="22"/>
      <c r="AJ803" s="35"/>
      <c r="AK803" s="35"/>
      <c r="AL803" s="35">
        <f t="shared" si="54"/>
        <v>31811.167172255846</v>
      </c>
      <c r="AM803" s="35"/>
      <c r="AN803" s="35"/>
      <c r="AO803" s="24">
        <v>106.875</v>
      </c>
      <c r="AP803" s="40"/>
      <c r="AQ803" s="28">
        <v>1</v>
      </c>
      <c r="AR803" s="27">
        <v>2</v>
      </c>
      <c r="AS803" s="72">
        <v>1</v>
      </c>
      <c r="AT803" s="185">
        <v>17</v>
      </c>
      <c r="AU803" s="185" t="s">
        <v>3692</v>
      </c>
      <c r="AV803" s="185" t="s">
        <v>3694</v>
      </c>
      <c r="AW803" s="185">
        <v>2016</v>
      </c>
      <c r="AX803" s="185"/>
      <c r="AY803" s="185" t="s">
        <v>3693</v>
      </c>
      <c r="AZ803" s="185"/>
      <c r="BA803" s="185" t="s">
        <v>3838</v>
      </c>
      <c r="BB803" s="185" t="s">
        <v>3691</v>
      </c>
      <c r="BC803" s="185"/>
      <c r="BD803" s="185"/>
      <c r="BE803" s="185"/>
      <c r="BF803" s="185">
        <v>2</v>
      </c>
      <c r="BG803" s="76">
        <v>3</v>
      </c>
      <c r="BH803" s="185" t="s">
        <v>2000</v>
      </c>
      <c r="BI803" s="74">
        <v>2</v>
      </c>
      <c r="BJ803" s="75" t="s">
        <v>4152</v>
      </c>
      <c r="BK803" s="75" t="s">
        <v>2000</v>
      </c>
      <c r="BL803" s="53"/>
      <c r="BM803" s="213"/>
      <c r="BN803" s="213"/>
      <c r="BO803" s="213"/>
      <c r="BP803" s="213"/>
      <c r="BQ803" s="213"/>
      <c r="BR803" s="213"/>
    </row>
    <row r="804" spans="1:70" s="41" customFormat="1" ht="15" customHeight="1" x14ac:dyDescent="0.25">
      <c r="A804" s="25">
        <v>882</v>
      </c>
      <c r="B804" s="40"/>
      <c r="C804" s="192"/>
      <c r="D804" s="201">
        <v>2</v>
      </c>
      <c r="E804" s="90" t="s">
        <v>3686</v>
      </c>
      <c r="F804" s="90" t="s">
        <v>5</v>
      </c>
      <c r="G804" s="185" t="s">
        <v>3687</v>
      </c>
      <c r="H804" s="104">
        <v>1</v>
      </c>
      <c r="I804" s="185">
        <v>1</v>
      </c>
      <c r="J804" s="185"/>
      <c r="K804" s="185">
        <v>5</v>
      </c>
      <c r="L804" s="185" t="s">
        <v>3687</v>
      </c>
      <c r="M804" s="185">
        <v>24</v>
      </c>
      <c r="N804" s="185">
        <v>24</v>
      </c>
      <c r="O804" s="97" t="s">
        <v>536</v>
      </c>
      <c r="P804" s="185" t="s">
        <v>19</v>
      </c>
      <c r="Q804" s="185" t="s">
        <v>1045</v>
      </c>
      <c r="R804" s="185"/>
      <c r="S804" s="185" t="s">
        <v>3863</v>
      </c>
      <c r="T804" s="217" t="s">
        <v>1860</v>
      </c>
      <c r="U804" s="25" t="s">
        <v>2</v>
      </c>
      <c r="V804" s="101">
        <v>52</v>
      </c>
      <c r="W804" s="185" t="s">
        <v>3867</v>
      </c>
      <c r="X804" s="185">
        <v>2</v>
      </c>
      <c r="Y804" s="185"/>
      <c r="Z804" s="185"/>
      <c r="AA804" s="102">
        <v>23858.375379191886</v>
      </c>
      <c r="AB804" s="185"/>
      <c r="AC804" s="185"/>
      <c r="AD804" s="25" t="s">
        <v>3689</v>
      </c>
      <c r="AE804" s="22"/>
      <c r="AF804" s="22"/>
      <c r="AG804" s="22">
        <f t="shared" si="53"/>
        <v>23858.375379191886</v>
      </c>
      <c r="AH804" s="22"/>
      <c r="AI804" s="22"/>
      <c r="AJ804" s="35"/>
      <c r="AK804" s="35"/>
      <c r="AL804" s="35">
        <f t="shared" si="54"/>
        <v>23858.375379191886</v>
      </c>
      <c r="AM804" s="35"/>
      <c r="AN804" s="35"/>
      <c r="AO804" s="24">
        <v>106.875</v>
      </c>
      <c r="AP804" s="40"/>
      <c r="AQ804" s="28">
        <v>1</v>
      </c>
      <c r="AR804" s="27">
        <v>2</v>
      </c>
      <c r="AS804" s="72">
        <v>1</v>
      </c>
      <c r="AT804" s="185">
        <v>17</v>
      </c>
      <c r="AU804" s="185" t="s">
        <v>3692</v>
      </c>
      <c r="AV804" s="185" t="s">
        <v>3694</v>
      </c>
      <c r="AW804" s="185">
        <v>2016</v>
      </c>
      <c r="AX804" s="185"/>
      <c r="AY804" s="185" t="s">
        <v>3693</v>
      </c>
      <c r="AZ804" s="185"/>
      <c r="BA804" s="185" t="s">
        <v>3839</v>
      </c>
      <c r="BB804" s="185" t="s">
        <v>3691</v>
      </c>
      <c r="BC804" s="185"/>
      <c r="BD804" s="185"/>
      <c r="BE804" s="185"/>
      <c r="BF804" s="185">
        <v>2</v>
      </c>
      <c r="BG804" s="185" t="s">
        <v>2000</v>
      </c>
      <c r="BH804" s="185" t="s">
        <v>2000</v>
      </c>
      <c r="BI804" s="75">
        <v>2</v>
      </c>
      <c r="BJ804" s="75" t="s">
        <v>4152</v>
      </c>
      <c r="BK804" s="75" t="s">
        <v>2000</v>
      </c>
      <c r="BL804" s="53"/>
      <c r="BM804" s="238"/>
      <c r="BN804" s="238"/>
      <c r="BO804" s="238"/>
      <c r="BP804" s="238"/>
      <c r="BQ804" s="238"/>
      <c r="BR804" s="238"/>
    </row>
    <row r="805" spans="1:70" ht="15" customHeight="1" x14ac:dyDescent="0.25">
      <c r="A805" s="25">
        <v>883</v>
      </c>
      <c r="B805" s="40"/>
      <c r="C805" s="192"/>
      <c r="D805" s="201">
        <v>2</v>
      </c>
      <c r="E805" s="90" t="s">
        <v>3686</v>
      </c>
      <c r="F805" s="90" t="s">
        <v>5</v>
      </c>
      <c r="G805" s="185" t="s">
        <v>3687</v>
      </c>
      <c r="H805" s="104">
        <v>1</v>
      </c>
      <c r="I805" s="185">
        <v>1</v>
      </c>
      <c r="J805" s="185"/>
      <c r="K805" s="185">
        <v>5</v>
      </c>
      <c r="L805" s="185" t="s">
        <v>3687</v>
      </c>
      <c r="M805" s="185">
        <v>24</v>
      </c>
      <c r="N805" s="185">
        <v>24</v>
      </c>
      <c r="O805" s="97" t="s">
        <v>536</v>
      </c>
      <c r="P805" s="185" t="s">
        <v>19</v>
      </c>
      <c r="Q805" s="185" t="s">
        <v>1045</v>
      </c>
      <c r="R805" s="185"/>
      <c r="S805" s="185">
        <v>6</v>
      </c>
      <c r="T805" s="216" t="s">
        <v>3840</v>
      </c>
      <c r="U805" s="25" t="s">
        <v>2</v>
      </c>
      <c r="V805" s="101">
        <v>54</v>
      </c>
      <c r="W805" s="185" t="s">
        <v>3870</v>
      </c>
      <c r="X805" s="185">
        <v>2</v>
      </c>
      <c r="Y805" s="185"/>
      <c r="Z805" s="185"/>
      <c r="AA805" s="102">
        <v>15905.583586127923</v>
      </c>
      <c r="AB805" s="185"/>
      <c r="AC805" s="185"/>
      <c r="AD805" s="25" t="s">
        <v>3689</v>
      </c>
      <c r="AE805" s="22"/>
      <c r="AF805" s="22"/>
      <c r="AG805" s="22">
        <f t="shared" si="53"/>
        <v>15905.583586127923</v>
      </c>
      <c r="AH805" s="22"/>
      <c r="AI805" s="22"/>
      <c r="AJ805" s="35"/>
      <c r="AK805" s="35"/>
      <c r="AL805" s="35">
        <f t="shared" si="54"/>
        <v>15905.583586127923</v>
      </c>
      <c r="AM805" s="35"/>
      <c r="AN805" s="35"/>
      <c r="AO805" s="24">
        <v>106.875</v>
      </c>
      <c r="AP805" s="40"/>
      <c r="AQ805" s="28">
        <v>1</v>
      </c>
      <c r="AR805" s="27">
        <v>2</v>
      </c>
      <c r="AS805" s="72">
        <v>1</v>
      </c>
      <c r="AT805" s="185">
        <v>17</v>
      </c>
      <c r="AU805" s="185" t="s">
        <v>3692</v>
      </c>
      <c r="AV805" s="185" t="s">
        <v>3694</v>
      </c>
      <c r="AW805" s="185">
        <v>2016</v>
      </c>
      <c r="AX805" s="185"/>
      <c r="AY805" s="185" t="s">
        <v>3693</v>
      </c>
      <c r="AZ805" s="185"/>
      <c r="BA805" s="185" t="s">
        <v>3841</v>
      </c>
      <c r="BB805" s="185" t="s">
        <v>3691</v>
      </c>
      <c r="BC805" s="185"/>
      <c r="BD805" s="185"/>
      <c r="BE805" s="185"/>
      <c r="BF805" s="185">
        <v>2</v>
      </c>
      <c r="BG805" s="185" t="s">
        <v>2000</v>
      </c>
      <c r="BH805" s="185" t="s">
        <v>2000</v>
      </c>
      <c r="BI805" s="75">
        <v>2</v>
      </c>
      <c r="BJ805" s="75" t="s">
        <v>4152</v>
      </c>
      <c r="BK805" s="75" t="s">
        <v>2000</v>
      </c>
      <c r="BL805" s="53"/>
      <c r="BM805" s="213"/>
      <c r="BN805" s="213"/>
      <c r="BO805" s="213"/>
      <c r="BP805" s="213"/>
      <c r="BQ805" s="213"/>
      <c r="BR805" s="213"/>
    </row>
    <row r="806" spans="1:70" ht="15" customHeight="1" x14ac:dyDescent="0.25">
      <c r="A806" s="25">
        <v>884</v>
      </c>
      <c r="B806" s="40"/>
      <c r="C806" s="192"/>
      <c r="D806" s="201">
        <v>2</v>
      </c>
      <c r="E806" s="90" t="s">
        <v>3686</v>
      </c>
      <c r="F806" s="90" t="s">
        <v>5</v>
      </c>
      <c r="G806" s="185" t="s">
        <v>3687</v>
      </c>
      <c r="H806" s="104">
        <v>1</v>
      </c>
      <c r="I806" s="185">
        <v>1</v>
      </c>
      <c r="J806" s="185"/>
      <c r="K806" s="185">
        <v>5</v>
      </c>
      <c r="L806" s="185" t="s">
        <v>3687</v>
      </c>
      <c r="M806" s="185">
        <v>24</v>
      </c>
      <c r="N806" s="185">
        <v>24</v>
      </c>
      <c r="O806" s="97" t="s">
        <v>536</v>
      </c>
      <c r="P806" s="185" t="s">
        <v>19</v>
      </c>
      <c r="Q806" s="185" t="s">
        <v>1045</v>
      </c>
      <c r="R806" s="185"/>
      <c r="S806" s="185">
        <v>6</v>
      </c>
      <c r="T806" s="217" t="s">
        <v>3842</v>
      </c>
      <c r="U806" s="25" t="s">
        <v>2</v>
      </c>
      <c r="V806" s="101">
        <v>54</v>
      </c>
      <c r="W806" s="185" t="s">
        <v>3870</v>
      </c>
      <c r="X806" s="185">
        <v>2</v>
      </c>
      <c r="Y806" s="185"/>
      <c r="Z806" s="185"/>
      <c r="AA806" s="102">
        <v>7952.7917930639614</v>
      </c>
      <c r="AB806" s="185"/>
      <c r="AC806" s="185"/>
      <c r="AD806" s="25" t="s">
        <v>3689</v>
      </c>
      <c r="AE806" s="22"/>
      <c r="AF806" s="22"/>
      <c r="AG806" s="22">
        <f t="shared" si="53"/>
        <v>7952.7917930639614</v>
      </c>
      <c r="AH806" s="22"/>
      <c r="AI806" s="22"/>
      <c r="AJ806" s="35"/>
      <c r="AK806" s="35"/>
      <c r="AL806" s="35">
        <f t="shared" si="54"/>
        <v>7952.7917930639614</v>
      </c>
      <c r="AM806" s="35"/>
      <c r="AN806" s="35"/>
      <c r="AO806" s="24">
        <v>106.875</v>
      </c>
      <c r="AP806" s="40"/>
      <c r="AQ806" s="28">
        <v>1</v>
      </c>
      <c r="AR806" s="27">
        <v>2</v>
      </c>
      <c r="AS806" s="72">
        <v>1</v>
      </c>
      <c r="AT806" s="185">
        <v>17</v>
      </c>
      <c r="AU806" s="185" t="s">
        <v>3692</v>
      </c>
      <c r="AV806" s="185" t="s">
        <v>3694</v>
      </c>
      <c r="AW806" s="185">
        <v>2016</v>
      </c>
      <c r="AX806" s="185"/>
      <c r="AY806" s="185" t="s">
        <v>3693</v>
      </c>
      <c r="AZ806" s="185"/>
      <c r="BA806" s="185" t="s">
        <v>3843</v>
      </c>
      <c r="BB806" s="185" t="s">
        <v>3691</v>
      </c>
      <c r="BC806" s="185"/>
      <c r="BD806" s="185"/>
      <c r="BE806" s="185"/>
      <c r="BF806" s="185">
        <v>2</v>
      </c>
      <c r="BG806" s="185" t="s">
        <v>2000</v>
      </c>
      <c r="BH806" s="185" t="s">
        <v>2000</v>
      </c>
      <c r="BI806" s="75">
        <v>2</v>
      </c>
      <c r="BJ806" s="75" t="s">
        <v>4152</v>
      </c>
      <c r="BK806" s="75" t="s">
        <v>2000</v>
      </c>
      <c r="BL806" s="53"/>
      <c r="BM806" s="213"/>
      <c r="BN806" s="213"/>
      <c r="BO806" s="213"/>
      <c r="BP806" s="213"/>
      <c r="BQ806" s="213"/>
      <c r="BR806" s="213"/>
    </row>
    <row r="807" spans="1:70" ht="15" customHeight="1" x14ac:dyDescent="0.25">
      <c r="A807" s="25">
        <v>885</v>
      </c>
      <c r="B807" s="40"/>
      <c r="C807" s="192"/>
      <c r="D807" s="201">
        <v>2</v>
      </c>
      <c r="E807" s="90" t="s">
        <v>3686</v>
      </c>
      <c r="F807" s="90" t="s">
        <v>5</v>
      </c>
      <c r="G807" s="185" t="s">
        <v>3687</v>
      </c>
      <c r="H807" s="104">
        <v>1</v>
      </c>
      <c r="I807" s="185">
        <v>1</v>
      </c>
      <c r="J807" s="185"/>
      <c r="K807" s="185">
        <v>5</v>
      </c>
      <c r="L807" s="185" t="s">
        <v>3687</v>
      </c>
      <c r="M807" s="185">
        <v>24</v>
      </c>
      <c r="N807" s="185">
        <v>24</v>
      </c>
      <c r="O807" s="97" t="s">
        <v>536</v>
      </c>
      <c r="P807" s="185" t="s">
        <v>19</v>
      </c>
      <c r="Q807" s="185" t="s">
        <v>1045</v>
      </c>
      <c r="R807" s="185"/>
      <c r="S807" s="185">
        <v>6</v>
      </c>
      <c r="T807" s="216" t="s">
        <v>3844</v>
      </c>
      <c r="U807" s="25" t="s">
        <v>2</v>
      </c>
      <c r="V807" s="101">
        <v>8</v>
      </c>
      <c r="W807" s="185" t="s">
        <v>3870</v>
      </c>
      <c r="X807" s="185">
        <v>2</v>
      </c>
      <c r="Y807" s="185"/>
      <c r="Z807" s="185"/>
      <c r="AA807" s="102">
        <v>0</v>
      </c>
      <c r="AB807" s="185"/>
      <c r="AC807" s="185"/>
      <c r="AD807" s="25" t="s">
        <v>3689</v>
      </c>
      <c r="AE807" s="22"/>
      <c r="AF807" s="22"/>
      <c r="AG807" s="22">
        <f t="shared" si="53"/>
        <v>0</v>
      </c>
      <c r="AH807" s="22"/>
      <c r="AI807" s="22"/>
      <c r="AJ807" s="35"/>
      <c r="AK807" s="35"/>
      <c r="AL807" s="35">
        <f t="shared" si="54"/>
        <v>0</v>
      </c>
      <c r="AM807" s="35"/>
      <c r="AN807" s="35"/>
      <c r="AO807" s="24">
        <v>106.875</v>
      </c>
      <c r="AP807" s="40"/>
      <c r="AQ807" s="28">
        <v>1</v>
      </c>
      <c r="AR807" s="27">
        <v>2</v>
      </c>
      <c r="AS807" s="72">
        <v>1</v>
      </c>
      <c r="AT807" s="185">
        <v>17</v>
      </c>
      <c r="AU807" s="185" t="s">
        <v>3692</v>
      </c>
      <c r="AV807" s="185" t="s">
        <v>3694</v>
      </c>
      <c r="AW807" s="185">
        <v>2016</v>
      </c>
      <c r="AX807" s="185"/>
      <c r="AY807" s="185" t="s">
        <v>3693</v>
      </c>
      <c r="AZ807" s="185"/>
      <c r="BA807" s="185" t="s">
        <v>3845</v>
      </c>
      <c r="BB807" s="185" t="s">
        <v>3691</v>
      </c>
      <c r="BC807" s="185"/>
      <c r="BD807" s="185"/>
      <c r="BE807" s="185"/>
      <c r="BF807" s="185">
        <v>2</v>
      </c>
      <c r="BG807" s="185" t="s">
        <v>2000</v>
      </c>
      <c r="BH807" s="185" t="s">
        <v>2000</v>
      </c>
      <c r="BI807" s="75">
        <v>2</v>
      </c>
      <c r="BJ807" s="75" t="s">
        <v>4152</v>
      </c>
      <c r="BK807" s="75" t="s">
        <v>2000</v>
      </c>
      <c r="BL807" s="41"/>
      <c r="BM807" s="213"/>
      <c r="BN807" s="213"/>
      <c r="BO807" s="213"/>
      <c r="BP807" s="213"/>
      <c r="BQ807" s="213"/>
      <c r="BR807" s="213"/>
    </row>
    <row r="808" spans="1:70" ht="15" customHeight="1" x14ac:dyDescent="0.25">
      <c r="A808" s="25">
        <v>576</v>
      </c>
      <c r="B808" s="21">
        <v>225</v>
      </c>
      <c r="C808" s="190" t="s">
        <v>387</v>
      </c>
      <c r="D808" s="201">
        <v>0</v>
      </c>
      <c r="E808" s="57" t="s">
        <v>1096</v>
      </c>
      <c r="F808" s="57" t="s">
        <v>5</v>
      </c>
      <c r="G808" s="25" t="s">
        <v>407</v>
      </c>
      <c r="H808" s="104">
        <v>0</v>
      </c>
      <c r="I808" s="25" t="s">
        <v>1098</v>
      </c>
      <c r="J808" s="25"/>
      <c r="K808" s="25"/>
      <c r="L808" s="25"/>
      <c r="M808" s="25"/>
      <c r="N808" s="25"/>
      <c r="O808" s="25" t="s">
        <v>1097</v>
      </c>
      <c r="P808" s="25"/>
      <c r="Q808" s="25"/>
      <c r="R808" s="25"/>
      <c r="S808" s="25"/>
      <c r="T808" s="25"/>
      <c r="U808" s="25"/>
      <c r="V808" s="25"/>
      <c r="W808" s="25"/>
      <c r="X808" s="25"/>
      <c r="Y808" s="25"/>
      <c r="Z808" s="83"/>
      <c r="AA808" s="83"/>
      <c r="AB808" s="83"/>
      <c r="AC808" s="83"/>
      <c r="AD808" s="25"/>
      <c r="AE808" s="22"/>
      <c r="AF808" s="22"/>
      <c r="AG808" s="22"/>
      <c r="AH808" s="22"/>
      <c r="AI808" s="22"/>
      <c r="AJ808" s="35"/>
      <c r="AK808" s="35"/>
      <c r="AL808" s="35"/>
      <c r="AM808" s="35"/>
      <c r="AN808" s="35"/>
      <c r="AO808" s="24"/>
      <c r="AP808" s="24"/>
      <c r="AQ808" s="24">
        <v>1</v>
      </c>
      <c r="AR808" s="24"/>
      <c r="AS808" s="24" t="s">
        <v>751</v>
      </c>
      <c r="AT808" s="25"/>
      <c r="AU808" s="25"/>
      <c r="AV808" s="25"/>
      <c r="AW808" s="25"/>
      <c r="AX808" s="25"/>
      <c r="AY808" s="25"/>
      <c r="AZ808" s="25"/>
      <c r="BA808" s="25"/>
      <c r="BB808" s="25"/>
      <c r="BC808" s="25"/>
      <c r="BD808" s="25"/>
      <c r="BE808" s="25"/>
      <c r="BF808" s="25"/>
      <c r="BG808" s="25" t="s">
        <v>2000</v>
      </c>
      <c r="BH808" s="25" t="s">
        <v>2000</v>
      </c>
      <c r="BI808" s="75" t="s">
        <v>2000</v>
      </c>
      <c r="BJ808" s="75" t="s">
        <v>2000</v>
      </c>
      <c r="BK808" s="75" t="s">
        <v>2000</v>
      </c>
    </row>
    <row r="809" spans="1:70" ht="15" customHeight="1" x14ac:dyDescent="0.25">
      <c r="A809" s="25">
        <v>577</v>
      </c>
      <c r="B809" s="21">
        <v>226</v>
      </c>
      <c r="C809" s="190" t="s">
        <v>428</v>
      </c>
      <c r="D809" s="201">
        <v>0</v>
      </c>
      <c r="E809" s="57" t="s">
        <v>426</v>
      </c>
      <c r="F809" s="57" t="s">
        <v>5</v>
      </c>
      <c r="G809" s="25" t="s">
        <v>412</v>
      </c>
      <c r="H809" s="104">
        <v>1</v>
      </c>
      <c r="I809" s="25"/>
      <c r="J809" s="25"/>
      <c r="K809" s="25">
        <v>4</v>
      </c>
      <c r="L809" s="25">
        <v>3</v>
      </c>
      <c r="M809" s="25">
        <v>24</v>
      </c>
      <c r="N809" s="25">
        <v>24</v>
      </c>
      <c r="O809" s="25" t="s">
        <v>1744</v>
      </c>
      <c r="P809" s="25" t="s">
        <v>19</v>
      </c>
      <c r="Q809" s="25" t="s">
        <v>965</v>
      </c>
      <c r="R809" s="25" t="s">
        <v>966</v>
      </c>
      <c r="S809" s="25">
        <v>2</v>
      </c>
      <c r="T809" s="25" t="s">
        <v>537</v>
      </c>
      <c r="U809" s="25" t="s">
        <v>2</v>
      </c>
      <c r="V809" s="25">
        <v>52</v>
      </c>
      <c r="W809" s="25" t="s">
        <v>3866</v>
      </c>
      <c r="X809" s="25">
        <v>1</v>
      </c>
      <c r="Y809" s="25"/>
      <c r="Z809" s="83">
        <v>1440000</v>
      </c>
      <c r="AA809" s="83"/>
      <c r="AB809" s="83"/>
      <c r="AC809" s="83">
        <v>3152000</v>
      </c>
      <c r="AD809" s="25" t="s">
        <v>1948</v>
      </c>
      <c r="AE809" s="22"/>
      <c r="AF809" s="22">
        <f>(Z809*(106.875/AO809))/$AQ809</f>
        <v>1205020.2222985916</v>
      </c>
      <c r="AG809" s="22"/>
      <c r="AH809" s="22"/>
      <c r="AI809" s="22">
        <f>(AC809*(106.875/AO809))/$AQ809</f>
        <v>2637655.3754758062</v>
      </c>
      <c r="AJ809" s="35"/>
      <c r="AK809" s="35">
        <f>AF809/$AS809</f>
        <v>75313.763893661977</v>
      </c>
      <c r="AL809" s="35"/>
      <c r="AM809" s="35"/>
      <c r="AN809" s="35">
        <f>AI809/$AS809</f>
        <v>164853.46096723789</v>
      </c>
      <c r="AO809" s="24">
        <v>65.3</v>
      </c>
      <c r="AP809" s="24"/>
      <c r="AQ809" s="24">
        <v>1.95583</v>
      </c>
      <c r="AR809" s="24">
        <v>1</v>
      </c>
      <c r="AS809" s="24">
        <v>16</v>
      </c>
      <c r="AT809" s="25">
        <v>10</v>
      </c>
      <c r="AU809" s="25" t="s">
        <v>967</v>
      </c>
      <c r="AV809" s="25" t="s">
        <v>977</v>
      </c>
      <c r="AW809" s="25">
        <v>1988</v>
      </c>
      <c r="AX809" s="25" t="s">
        <v>2</v>
      </c>
      <c r="AY809" s="25" t="s">
        <v>973</v>
      </c>
      <c r="AZ809" s="25">
        <v>0.04</v>
      </c>
      <c r="BA809" s="25"/>
      <c r="BB809" s="25"/>
      <c r="BC809" s="25" t="s">
        <v>975</v>
      </c>
      <c r="BD809" s="25" t="s">
        <v>976</v>
      </c>
      <c r="BE809" s="25" t="s">
        <v>972</v>
      </c>
      <c r="BF809" s="44">
        <v>3</v>
      </c>
      <c r="BG809" s="25" t="s">
        <v>2000</v>
      </c>
      <c r="BH809" s="25" t="s">
        <v>2000</v>
      </c>
      <c r="BI809" s="75" t="s">
        <v>2000</v>
      </c>
      <c r="BJ809" s="75" t="s">
        <v>2000</v>
      </c>
      <c r="BK809" s="75" t="s">
        <v>2000</v>
      </c>
    </row>
    <row r="810" spans="1:70" ht="15" customHeight="1" x14ac:dyDescent="0.25">
      <c r="A810" s="25">
        <v>578</v>
      </c>
      <c r="B810" s="26"/>
      <c r="C810" s="190" t="s">
        <v>428</v>
      </c>
      <c r="D810" s="201">
        <v>0</v>
      </c>
      <c r="E810" s="57" t="s">
        <v>426</v>
      </c>
      <c r="F810" s="57" t="s">
        <v>5</v>
      </c>
      <c r="G810" s="25" t="s">
        <v>412</v>
      </c>
      <c r="H810" s="104">
        <v>1</v>
      </c>
      <c r="I810" s="25"/>
      <c r="J810" s="25"/>
      <c r="K810" s="25">
        <v>4</v>
      </c>
      <c r="L810" s="25">
        <v>3</v>
      </c>
      <c r="M810" s="25">
        <v>24</v>
      </c>
      <c r="N810" s="25">
        <v>24</v>
      </c>
      <c r="O810" s="25" t="s">
        <v>1744</v>
      </c>
      <c r="P810" s="25" t="s">
        <v>19</v>
      </c>
      <c r="Q810" s="25" t="s">
        <v>965</v>
      </c>
      <c r="R810" s="25" t="s">
        <v>978</v>
      </c>
      <c r="S810" s="25">
        <v>1</v>
      </c>
      <c r="T810" s="25" t="s">
        <v>979</v>
      </c>
      <c r="U810" s="25" t="s">
        <v>2</v>
      </c>
      <c r="V810" s="25">
        <v>51</v>
      </c>
      <c r="W810" s="25" t="s">
        <v>980</v>
      </c>
      <c r="X810" s="25">
        <v>1</v>
      </c>
      <c r="Y810" s="25"/>
      <c r="Z810" s="83"/>
      <c r="AA810" s="83">
        <v>360000</v>
      </c>
      <c r="AB810" s="83"/>
      <c r="AC810" s="83"/>
      <c r="AD810" s="25" t="s">
        <v>1949</v>
      </c>
      <c r="AE810" s="22"/>
      <c r="AF810" s="22"/>
      <c r="AG810" s="22">
        <f t="shared" ref="AG810:AG816" si="55">(AA810*(106.875/AO810))/$AQ810</f>
        <v>301255.05557464791</v>
      </c>
      <c r="AH810" s="22"/>
      <c r="AI810" s="22"/>
      <c r="AJ810" s="35"/>
      <c r="AK810" s="35"/>
      <c r="AL810" s="35">
        <f>AG810/$AS810</f>
        <v>75313.763893661977</v>
      </c>
      <c r="AM810" s="35"/>
      <c r="AN810" s="35"/>
      <c r="AO810" s="24">
        <v>65.3</v>
      </c>
      <c r="AP810" s="24"/>
      <c r="AQ810" s="24">
        <v>1.95583</v>
      </c>
      <c r="AR810" s="24">
        <v>1</v>
      </c>
      <c r="AS810" s="24">
        <v>4</v>
      </c>
      <c r="AT810" s="25">
        <v>10</v>
      </c>
      <c r="AU810" s="25" t="s">
        <v>967</v>
      </c>
      <c r="AV810" s="25" t="s">
        <v>977</v>
      </c>
      <c r="AW810" s="25">
        <v>1988</v>
      </c>
      <c r="AX810" s="25" t="s">
        <v>2</v>
      </c>
      <c r="AY810" s="25" t="s">
        <v>973</v>
      </c>
      <c r="AZ810" s="25">
        <v>0.04</v>
      </c>
      <c r="BA810" s="25"/>
      <c r="BB810" s="25"/>
      <c r="BC810" s="25" t="s">
        <v>975</v>
      </c>
      <c r="BD810" s="25" t="s">
        <v>976</v>
      </c>
      <c r="BE810" s="25" t="s">
        <v>972</v>
      </c>
      <c r="BF810" s="44">
        <v>3</v>
      </c>
      <c r="BG810" s="25" t="s">
        <v>2000</v>
      </c>
      <c r="BH810" s="25" t="s">
        <v>2000</v>
      </c>
      <c r="BI810" s="75" t="s">
        <v>2000</v>
      </c>
      <c r="BJ810" s="75" t="s">
        <v>2000</v>
      </c>
      <c r="BK810" s="75" t="s">
        <v>2000</v>
      </c>
    </row>
    <row r="811" spans="1:70" s="53" customFormat="1" ht="15" customHeight="1" x14ac:dyDescent="0.25">
      <c r="A811" s="25">
        <v>579</v>
      </c>
      <c r="B811" s="26"/>
      <c r="C811" s="190" t="s">
        <v>428</v>
      </c>
      <c r="D811" s="201">
        <v>0</v>
      </c>
      <c r="E811" s="57" t="s">
        <v>426</v>
      </c>
      <c r="F811" s="57" t="s">
        <v>5</v>
      </c>
      <c r="G811" s="25" t="s">
        <v>412</v>
      </c>
      <c r="H811" s="104">
        <v>1</v>
      </c>
      <c r="I811" s="25"/>
      <c r="J811" s="25"/>
      <c r="K811" s="25">
        <v>4</v>
      </c>
      <c r="L811" s="25">
        <v>3</v>
      </c>
      <c r="M811" s="25">
        <v>19</v>
      </c>
      <c r="N811" s="25" t="s">
        <v>2960</v>
      </c>
      <c r="O811" s="25" t="s">
        <v>964</v>
      </c>
      <c r="P811" s="25" t="s">
        <v>19</v>
      </c>
      <c r="Q811" s="25" t="s">
        <v>965</v>
      </c>
      <c r="R811" s="25" t="s">
        <v>966</v>
      </c>
      <c r="S811" s="25">
        <v>2</v>
      </c>
      <c r="T811" s="25" t="s">
        <v>537</v>
      </c>
      <c r="U811" s="25" t="s">
        <v>2</v>
      </c>
      <c r="V811" s="25">
        <v>52</v>
      </c>
      <c r="W811" s="25" t="s">
        <v>3866</v>
      </c>
      <c r="X811" s="25">
        <v>1</v>
      </c>
      <c r="Y811" s="62"/>
      <c r="Z811" s="83"/>
      <c r="AA811" s="62">
        <v>1.78</v>
      </c>
      <c r="AB811" s="83"/>
      <c r="AC811" s="83"/>
      <c r="AD811" s="25" t="s">
        <v>1945</v>
      </c>
      <c r="AE811" s="22"/>
      <c r="AF811" s="22"/>
      <c r="AG811" s="22">
        <f t="shared" si="55"/>
        <v>1.4895388858968701</v>
      </c>
      <c r="AH811" s="22"/>
      <c r="AI811" s="22"/>
      <c r="AJ811" s="23"/>
      <c r="AK811" s="23"/>
      <c r="AL811" s="23"/>
      <c r="AM811" s="23"/>
      <c r="AN811" s="23"/>
      <c r="AO811" s="24">
        <v>65.3</v>
      </c>
      <c r="AP811" s="24"/>
      <c r="AQ811" s="24">
        <v>1.95583</v>
      </c>
      <c r="AR811" s="24">
        <v>4</v>
      </c>
      <c r="AS811" s="24">
        <v>16</v>
      </c>
      <c r="AT811" s="25">
        <v>10</v>
      </c>
      <c r="AU811" s="25" t="s">
        <v>967</v>
      </c>
      <c r="AV811" s="25" t="s">
        <v>969</v>
      </c>
      <c r="AW811" s="25">
        <v>1988</v>
      </c>
      <c r="AX811" s="25" t="s">
        <v>2</v>
      </c>
      <c r="AY811" s="25" t="s">
        <v>968</v>
      </c>
      <c r="AZ811" s="25" t="s">
        <v>3</v>
      </c>
      <c r="BA811" s="25"/>
      <c r="BB811" s="25"/>
      <c r="BC811" s="25" t="s">
        <v>970</v>
      </c>
      <c r="BD811" s="25" t="s">
        <v>971</v>
      </c>
      <c r="BE811" s="25" t="s">
        <v>972</v>
      </c>
      <c r="BF811" s="44">
        <v>3</v>
      </c>
      <c r="BG811" s="25" t="s">
        <v>2000</v>
      </c>
      <c r="BH811" s="25" t="s">
        <v>2000</v>
      </c>
      <c r="BI811" s="75" t="s">
        <v>2000</v>
      </c>
      <c r="BJ811" s="75" t="s">
        <v>2000</v>
      </c>
      <c r="BK811" s="75" t="s">
        <v>2000</v>
      </c>
      <c r="BL811" s="15"/>
      <c r="BM811" s="15"/>
      <c r="BN811" s="15"/>
      <c r="BO811" s="15"/>
      <c r="BP811" s="15"/>
      <c r="BQ811" s="15"/>
      <c r="BR811" s="15"/>
    </row>
    <row r="812" spans="1:70" s="52" customFormat="1" ht="15" customHeight="1" x14ac:dyDescent="0.25">
      <c r="A812" s="25">
        <v>580</v>
      </c>
      <c r="B812" s="26"/>
      <c r="C812" s="190" t="s">
        <v>428</v>
      </c>
      <c r="D812" s="201">
        <v>0</v>
      </c>
      <c r="E812" s="57" t="s">
        <v>426</v>
      </c>
      <c r="F812" s="57" t="s">
        <v>5</v>
      </c>
      <c r="G812" s="25" t="s">
        <v>412</v>
      </c>
      <c r="H812" s="104">
        <v>1</v>
      </c>
      <c r="I812" s="25"/>
      <c r="J812" s="25"/>
      <c r="K812" s="25">
        <v>4</v>
      </c>
      <c r="L812" s="25">
        <v>3</v>
      </c>
      <c r="M812" s="25">
        <v>24</v>
      </c>
      <c r="N812" s="25">
        <v>24</v>
      </c>
      <c r="O812" s="25" t="s">
        <v>1744</v>
      </c>
      <c r="P812" s="25" t="s">
        <v>19</v>
      </c>
      <c r="Q812" s="25" t="s">
        <v>965</v>
      </c>
      <c r="R812" s="25" t="s">
        <v>966</v>
      </c>
      <c r="S812" s="25">
        <v>2</v>
      </c>
      <c r="T812" s="25" t="s">
        <v>537</v>
      </c>
      <c r="U812" s="25" t="s">
        <v>2</v>
      </c>
      <c r="V812" s="25">
        <v>52</v>
      </c>
      <c r="W812" s="25" t="s">
        <v>3866</v>
      </c>
      <c r="X812" s="25">
        <v>1</v>
      </c>
      <c r="Y812" s="83"/>
      <c r="Z812" s="83"/>
      <c r="AA812" s="83">
        <v>171</v>
      </c>
      <c r="AB812" s="83"/>
      <c r="AC812" s="83"/>
      <c r="AD812" s="25" t="s">
        <v>1947</v>
      </c>
      <c r="AE812" s="22"/>
      <c r="AF812" s="22"/>
      <c r="AG812" s="22">
        <f t="shared" si="55"/>
        <v>143.09615139795773</v>
      </c>
      <c r="AH812" s="22"/>
      <c r="AI812" s="22"/>
      <c r="AJ812" s="35"/>
      <c r="AK812" s="35"/>
      <c r="AL812" s="35">
        <f>AG812</f>
        <v>143.09615139795773</v>
      </c>
      <c r="AM812" s="35"/>
      <c r="AN812" s="35"/>
      <c r="AO812" s="24">
        <v>65.3</v>
      </c>
      <c r="AP812" s="24"/>
      <c r="AQ812" s="24">
        <v>1.95583</v>
      </c>
      <c r="AR812" s="28">
        <v>3</v>
      </c>
      <c r="AS812" s="24">
        <v>16</v>
      </c>
      <c r="AT812" s="25">
        <v>10</v>
      </c>
      <c r="AU812" s="25" t="s">
        <v>967</v>
      </c>
      <c r="AV812" s="25" t="s">
        <v>974</v>
      </c>
      <c r="AW812" s="25">
        <v>1988</v>
      </c>
      <c r="AX812" s="25" t="s">
        <v>2</v>
      </c>
      <c r="AY812" s="25" t="s">
        <v>973</v>
      </c>
      <c r="AZ812" s="25" t="s">
        <v>3</v>
      </c>
      <c r="BA812" s="25"/>
      <c r="BB812" s="25"/>
      <c r="BC812" s="25" t="s">
        <v>975</v>
      </c>
      <c r="BD812" s="25" t="s">
        <v>976</v>
      </c>
      <c r="BE812" s="25" t="s">
        <v>972</v>
      </c>
      <c r="BF812" s="44">
        <v>3</v>
      </c>
      <c r="BG812" s="25" t="s">
        <v>2000</v>
      </c>
      <c r="BH812" s="25" t="s">
        <v>2000</v>
      </c>
      <c r="BI812" s="75" t="s">
        <v>2000</v>
      </c>
      <c r="BJ812" s="75" t="s">
        <v>2000</v>
      </c>
      <c r="BK812" s="75" t="s">
        <v>2000</v>
      </c>
      <c r="BL812" s="15"/>
      <c r="BM812" s="15"/>
      <c r="BN812" s="15"/>
      <c r="BO812" s="15"/>
      <c r="BP812" s="15"/>
      <c r="BQ812" s="15"/>
      <c r="BR812" s="15"/>
    </row>
    <row r="813" spans="1:70" s="52" customFormat="1" ht="15" customHeight="1" x14ac:dyDescent="0.25">
      <c r="A813" s="25">
        <v>581</v>
      </c>
      <c r="B813" s="26"/>
      <c r="C813" s="190" t="s">
        <v>428</v>
      </c>
      <c r="D813" s="201">
        <v>0</v>
      </c>
      <c r="E813" s="57" t="s">
        <v>426</v>
      </c>
      <c r="F813" s="57" t="s">
        <v>5</v>
      </c>
      <c r="G813" s="25" t="s">
        <v>412</v>
      </c>
      <c r="H813" s="104">
        <v>1</v>
      </c>
      <c r="I813" s="25"/>
      <c r="J813" s="25"/>
      <c r="K813" s="25">
        <v>4</v>
      </c>
      <c r="L813" s="25">
        <v>3</v>
      </c>
      <c r="M813" s="25">
        <v>19</v>
      </c>
      <c r="N813" s="25" t="s">
        <v>2960</v>
      </c>
      <c r="O813" s="25" t="s">
        <v>964</v>
      </c>
      <c r="P813" s="25" t="s">
        <v>19</v>
      </c>
      <c r="Q813" s="25" t="s">
        <v>965</v>
      </c>
      <c r="R813" s="25" t="s">
        <v>966</v>
      </c>
      <c r="S813" s="25">
        <v>2</v>
      </c>
      <c r="T813" s="25" t="s">
        <v>537</v>
      </c>
      <c r="U813" s="25" t="s">
        <v>2</v>
      </c>
      <c r="V813" s="25">
        <v>52</v>
      </c>
      <c r="W813" s="25" t="s">
        <v>3866</v>
      </c>
      <c r="X813" s="25">
        <v>1</v>
      </c>
      <c r="Y813" s="25"/>
      <c r="Z813" s="83"/>
      <c r="AA813" s="83">
        <v>168580</v>
      </c>
      <c r="AB813" s="83"/>
      <c r="AC813" s="83"/>
      <c r="AD813" s="25" t="s">
        <v>1946</v>
      </c>
      <c r="AE813" s="22"/>
      <c r="AF813" s="22"/>
      <c r="AG813" s="22">
        <f t="shared" si="55"/>
        <v>141071.04796881706</v>
      </c>
      <c r="AH813" s="22"/>
      <c r="AI813" s="22"/>
      <c r="AJ813" s="23"/>
      <c r="AK813" s="23"/>
      <c r="AL813" s="23"/>
      <c r="AM813" s="23"/>
      <c r="AN813" s="23"/>
      <c r="AO813" s="24">
        <v>65.3</v>
      </c>
      <c r="AP813" s="24"/>
      <c r="AQ813" s="24">
        <v>1.95583</v>
      </c>
      <c r="AR813" s="24">
        <v>4</v>
      </c>
      <c r="AS813" s="24">
        <v>16</v>
      </c>
      <c r="AT813" s="25">
        <v>10</v>
      </c>
      <c r="AU813" s="25" t="s">
        <v>967</v>
      </c>
      <c r="AV813" s="25" t="s">
        <v>969</v>
      </c>
      <c r="AW813" s="25">
        <v>1988</v>
      </c>
      <c r="AX813" s="25" t="s">
        <v>2</v>
      </c>
      <c r="AY813" s="25" t="s">
        <v>968</v>
      </c>
      <c r="AZ813" s="25" t="s">
        <v>3</v>
      </c>
      <c r="BA813" s="25"/>
      <c r="BB813" s="25"/>
      <c r="BC813" s="25" t="s">
        <v>970</v>
      </c>
      <c r="BD813" s="25" t="s">
        <v>971</v>
      </c>
      <c r="BE813" s="25" t="s">
        <v>972</v>
      </c>
      <c r="BF813" s="44">
        <v>3</v>
      </c>
      <c r="BG813" s="25" t="s">
        <v>2000</v>
      </c>
      <c r="BH813" s="25" t="s">
        <v>2000</v>
      </c>
      <c r="BI813" s="75" t="s">
        <v>2000</v>
      </c>
      <c r="BJ813" s="75" t="s">
        <v>2000</v>
      </c>
      <c r="BK813" s="75" t="s">
        <v>2000</v>
      </c>
      <c r="BL813" s="15"/>
      <c r="BM813" s="15"/>
      <c r="BN813" s="15"/>
      <c r="BO813" s="15"/>
      <c r="BP813" s="15"/>
      <c r="BQ813" s="15"/>
      <c r="BR813" s="15"/>
    </row>
    <row r="814" spans="1:70" s="52" customFormat="1" ht="15" customHeight="1" x14ac:dyDescent="0.25">
      <c r="A814" s="25">
        <v>583</v>
      </c>
      <c r="B814" s="21">
        <v>227</v>
      </c>
      <c r="C814" s="190" t="s">
        <v>23</v>
      </c>
      <c r="D814" s="200">
        <v>0</v>
      </c>
      <c r="E814" s="57" t="s">
        <v>726</v>
      </c>
      <c r="F814" s="57" t="s">
        <v>289</v>
      </c>
      <c r="G814" s="25"/>
      <c r="H814" s="104">
        <v>1</v>
      </c>
      <c r="I814" s="25">
        <v>1</v>
      </c>
      <c r="J814" s="25" t="s">
        <v>336</v>
      </c>
      <c r="K814" s="25">
        <v>1</v>
      </c>
      <c r="L814" s="25">
        <v>2</v>
      </c>
      <c r="M814" s="25">
        <v>10</v>
      </c>
      <c r="N814" s="25" t="s">
        <v>2952</v>
      </c>
      <c r="O814" s="25" t="s">
        <v>729</v>
      </c>
      <c r="P814" s="25" t="s">
        <v>19</v>
      </c>
      <c r="Q814" s="25" t="s">
        <v>544</v>
      </c>
      <c r="R814" s="25"/>
      <c r="S814" s="25">
        <v>7</v>
      </c>
      <c r="T814" s="25" t="s">
        <v>337</v>
      </c>
      <c r="U814" s="25" t="s">
        <v>2</v>
      </c>
      <c r="V814" s="44">
        <v>8</v>
      </c>
      <c r="W814" s="25" t="s">
        <v>730</v>
      </c>
      <c r="X814" s="25">
        <v>1</v>
      </c>
      <c r="Y814" s="25"/>
      <c r="Z814" s="83">
        <v>10.16</v>
      </c>
      <c r="AA814" s="83">
        <v>11.18</v>
      </c>
      <c r="AB814" s="83"/>
      <c r="AC814" s="83">
        <v>12.38</v>
      </c>
      <c r="AD814" s="25" t="s">
        <v>735</v>
      </c>
      <c r="AE814" s="22"/>
      <c r="AF814" s="22">
        <f>(Z814*(106.875/AO814))/$AQ814</f>
        <v>10.431670802978147</v>
      </c>
      <c r="AG814" s="22">
        <f t="shared" si="55"/>
        <v>11.478944840285006</v>
      </c>
      <c r="AH814" s="22"/>
      <c r="AI814" s="22">
        <f>(AC814*(106.875/AO814))/$AQ814</f>
        <v>12.711031942998963</v>
      </c>
      <c r="AJ814" s="35"/>
      <c r="AK814" s="35"/>
      <c r="AL814" s="35"/>
      <c r="AM814" s="35"/>
      <c r="AN814" s="35"/>
      <c r="AO814" s="24">
        <v>104.09166666666665</v>
      </c>
      <c r="AP814" s="24"/>
      <c r="AQ814" s="24">
        <v>1</v>
      </c>
      <c r="AR814" s="24">
        <v>6</v>
      </c>
      <c r="AS814" s="24" t="s">
        <v>751</v>
      </c>
      <c r="AT814" s="25">
        <v>12</v>
      </c>
      <c r="AU814" s="25" t="s">
        <v>731</v>
      </c>
      <c r="AV814" s="25"/>
      <c r="AW814" s="25">
        <v>2012</v>
      </c>
      <c r="AX814" s="25" t="s">
        <v>2</v>
      </c>
      <c r="AY814" s="25"/>
      <c r="AZ814" s="25"/>
      <c r="BA814" s="25"/>
      <c r="BB814" s="25"/>
      <c r="BC814" s="25">
        <v>401</v>
      </c>
      <c r="BD814" s="25" t="s">
        <v>297</v>
      </c>
      <c r="BE814" s="25" t="s">
        <v>732</v>
      </c>
      <c r="BF814" s="25">
        <v>3</v>
      </c>
      <c r="BG814" s="25" t="s">
        <v>2000</v>
      </c>
      <c r="BH814" s="25" t="s">
        <v>2000</v>
      </c>
      <c r="BI814" s="74">
        <v>0</v>
      </c>
      <c r="BJ814" s="75" t="s">
        <v>4006</v>
      </c>
      <c r="BK814" s="75" t="s">
        <v>3906</v>
      </c>
      <c r="BL814" s="15"/>
      <c r="BM814" s="238"/>
      <c r="BN814" s="238"/>
      <c r="BO814" s="238"/>
      <c r="BP814" s="238"/>
      <c r="BQ814" s="238"/>
      <c r="BR814" s="238"/>
    </row>
    <row r="815" spans="1:70" s="52" customFormat="1" ht="15" customHeight="1" x14ac:dyDescent="0.25">
      <c r="A815" s="25">
        <v>582</v>
      </c>
      <c r="B815" s="26"/>
      <c r="C815" s="190" t="s">
        <v>23</v>
      </c>
      <c r="D815" s="200">
        <v>0</v>
      </c>
      <c r="E815" s="57" t="s">
        <v>726</v>
      </c>
      <c r="F815" s="57" t="s">
        <v>289</v>
      </c>
      <c r="G815" s="25"/>
      <c r="H815" s="104">
        <v>1</v>
      </c>
      <c r="I815" s="25">
        <v>1</v>
      </c>
      <c r="J815" s="25" t="s">
        <v>336</v>
      </c>
      <c r="K815" s="25">
        <v>1</v>
      </c>
      <c r="L815" s="25">
        <v>2</v>
      </c>
      <c r="M815" s="25">
        <v>8</v>
      </c>
      <c r="N815" s="25" t="s">
        <v>2981</v>
      </c>
      <c r="O815" s="25" t="s">
        <v>728</v>
      </c>
      <c r="P815" s="25" t="s">
        <v>19</v>
      </c>
      <c r="Q815" s="25" t="s">
        <v>544</v>
      </c>
      <c r="R815" s="25"/>
      <c r="S815" s="25">
        <v>7</v>
      </c>
      <c r="T815" s="25" t="s">
        <v>337</v>
      </c>
      <c r="U815" s="25" t="s">
        <v>2</v>
      </c>
      <c r="V815" s="44">
        <v>8</v>
      </c>
      <c r="W815" s="25" t="s">
        <v>730</v>
      </c>
      <c r="X815" s="25">
        <v>1</v>
      </c>
      <c r="Y815" s="25"/>
      <c r="Z815" s="25">
        <v>2.84</v>
      </c>
      <c r="AA815" s="25">
        <v>2.97</v>
      </c>
      <c r="AB815" s="25"/>
      <c r="AC815" s="25">
        <v>3.13</v>
      </c>
      <c r="AD815" s="25" t="s">
        <v>734</v>
      </c>
      <c r="AE815" s="22"/>
      <c r="AF815" s="22">
        <f>(Z815*(106.875/AO815))/$AQ815</f>
        <v>2.9159394764230249</v>
      </c>
      <c r="AG815" s="22">
        <f t="shared" si="55"/>
        <v>3.0494155792170368</v>
      </c>
      <c r="AH815" s="22"/>
      <c r="AI815" s="22">
        <f>(AC815*(106.875/AO815))/$AQ815</f>
        <v>3.2136938595788971</v>
      </c>
      <c r="AJ815" s="35"/>
      <c r="AK815" s="35"/>
      <c r="AL815" s="35"/>
      <c r="AM815" s="35"/>
      <c r="AN815" s="35"/>
      <c r="AO815" s="24">
        <v>104.09166666666665</v>
      </c>
      <c r="AP815" s="24"/>
      <c r="AQ815" s="24">
        <v>1</v>
      </c>
      <c r="AR815" s="24">
        <v>5</v>
      </c>
      <c r="AS815" s="24" t="s">
        <v>751</v>
      </c>
      <c r="AT815" s="25">
        <v>12</v>
      </c>
      <c r="AU815" s="25" t="s">
        <v>731</v>
      </c>
      <c r="AV815" s="25"/>
      <c r="AW815" s="25">
        <v>2012</v>
      </c>
      <c r="AX815" s="25" t="s">
        <v>2</v>
      </c>
      <c r="AY815" s="25"/>
      <c r="AZ815" s="25"/>
      <c r="BA815" s="25"/>
      <c r="BB815" s="25"/>
      <c r="BC815" s="25">
        <v>401</v>
      </c>
      <c r="BD815" s="25" t="s">
        <v>297</v>
      </c>
      <c r="BE815" s="25" t="s">
        <v>733</v>
      </c>
      <c r="BF815" s="25">
        <v>3</v>
      </c>
      <c r="BG815" s="25" t="s">
        <v>2000</v>
      </c>
      <c r="BH815" s="25" t="s">
        <v>2000</v>
      </c>
      <c r="BI815" s="74">
        <v>0</v>
      </c>
      <c r="BJ815" s="75" t="s">
        <v>4006</v>
      </c>
      <c r="BK815" s="75" t="s">
        <v>4063</v>
      </c>
      <c r="BL815" s="15"/>
      <c r="BM815" s="238"/>
      <c r="BN815" s="238"/>
      <c r="BO815" s="238"/>
      <c r="BP815" s="238"/>
      <c r="BQ815" s="238"/>
      <c r="BR815" s="238"/>
    </row>
    <row r="816" spans="1:70" s="52" customFormat="1" ht="15" customHeight="1" x14ac:dyDescent="0.25">
      <c r="A816" s="25">
        <v>584</v>
      </c>
      <c r="B816" s="26"/>
      <c r="C816" s="190" t="s">
        <v>23</v>
      </c>
      <c r="D816" s="200">
        <v>0</v>
      </c>
      <c r="E816" s="57" t="s">
        <v>726</v>
      </c>
      <c r="F816" s="57" t="s">
        <v>289</v>
      </c>
      <c r="G816" s="25"/>
      <c r="H816" s="104">
        <v>1</v>
      </c>
      <c r="I816" s="25">
        <v>1</v>
      </c>
      <c r="J816" s="25" t="s">
        <v>336</v>
      </c>
      <c r="K816" s="25">
        <v>1</v>
      </c>
      <c r="L816" s="25">
        <v>2</v>
      </c>
      <c r="M816" s="25">
        <v>24</v>
      </c>
      <c r="N816" s="25" t="s">
        <v>2955</v>
      </c>
      <c r="O816" s="25" t="s">
        <v>727</v>
      </c>
      <c r="P816" s="25" t="s">
        <v>19</v>
      </c>
      <c r="Q816" s="25" t="s">
        <v>544</v>
      </c>
      <c r="R816" s="25"/>
      <c r="S816" s="25">
        <v>7</v>
      </c>
      <c r="T816" s="25" t="s">
        <v>337</v>
      </c>
      <c r="U816" s="25" t="s">
        <v>2</v>
      </c>
      <c r="V816" s="44">
        <v>8</v>
      </c>
      <c r="W816" s="25" t="s">
        <v>730</v>
      </c>
      <c r="X816" s="25">
        <v>1</v>
      </c>
      <c r="Y816" s="25"/>
      <c r="Z816" s="83">
        <v>3.59</v>
      </c>
      <c r="AA816" s="83">
        <v>3.9449999999999998</v>
      </c>
      <c r="AB816" s="83"/>
      <c r="AC816" s="83">
        <v>4.37</v>
      </c>
      <c r="AD816" s="25" t="s">
        <v>1247</v>
      </c>
      <c r="AE816" s="22"/>
      <c r="AF816" s="22">
        <f>(Z816*(106.875/AO816))/$AQ816</f>
        <v>3.6859939156192465</v>
      </c>
      <c r="AG816" s="22">
        <f t="shared" si="55"/>
        <v>4.0504863501721244</v>
      </c>
      <c r="AH816" s="22"/>
      <c r="AI816" s="22">
        <f>(AC816*(106.875/AO816))/$AQ816</f>
        <v>4.4868505323833165</v>
      </c>
      <c r="AJ816" s="35"/>
      <c r="AK816" s="35"/>
      <c r="AL816" s="35"/>
      <c r="AM816" s="35"/>
      <c r="AN816" s="35"/>
      <c r="AO816" s="24">
        <v>104.09166666666665</v>
      </c>
      <c r="AP816" s="24"/>
      <c r="AQ816" s="24">
        <v>1</v>
      </c>
      <c r="AR816" s="24">
        <v>6</v>
      </c>
      <c r="AS816" s="24" t="s">
        <v>751</v>
      </c>
      <c r="AT816" s="25">
        <v>12</v>
      </c>
      <c r="AU816" s="25" t="s">
        <v>731</v>
      </c>
      <c r="AV816" s="25"/>
      <c r="AW816" s="25">
        <v>2012</v>
      </c>
      <c r="AX816" s="25" t="s">
        <v>2</v>
      </c>
      <c r="AY816" s="25"/>
      <c r="AZ816" s="25"/>
      <c r="BA816" s="25"/>
      <c r="BB816" s="25"/>
      <c r="BC816" s="25">
        <v>401</v>
      </c>
      <c r="BD816" s="25" t="s">
        <v>297</v>
      </c>
      <c r="BE816" s="25" t="s">
        <v>732</v>
      </c>
      <c r="BF816" s="25">
        <v>3</v>
      </c>
      <c r="BG816" s="25" t="s">
        <v>2000</v>
      </c>
      <c r="BH816" s="25" t="s">
        <v>2000</v>
      </c>
      <c r="BI816" s="74">
        <v>0</v>
      </c>
      <c r="BJ816" s="75" t="s">
        <v>4006</v>
      </c>
      <c r="BK816" s="75" t="s">
        <v>3906</v>
      </c>
      <c r="BL816" s="15"/>
      <c r="BM816" s="213"/>
      <c r="BN816" s="213"/>
      <c r="BO816" s="213"/>
      <c r="BP816" s="213"/>
      <c r="BQ816" s="213"/>
      <c r="BR816" s="213"/>
    </row>
    <row r="817" spans="1:70" s="52" customFormat="1" ht="15" customHeight="1" x14ac:dyDescent="0.25">
      <c r="A817" s="25">
        <v>693</v>
      </c>
      <c r="B817" s="237"/>
      <c r="C817" s="190"/>
      <c r="D817" s="200">
        <v>1</v>
      </c>
      <c r="E817" s="57" t="s">
        <v>3145</v>
      </c>
      <c r="F817" s="57" t="s">
        <v>151</v>
      </c>
      <c r="G817" s="25" t="s">
        <v>3146</v>
      </c>
      <c r="H817" s="104">
        <v>1</v>
      </c>
      <c r="I817" s="25">
        <v>1</v>
      </c>
      <c r="J817" s="25" t="s">
        <v>3147</v>
      </c>
      <c r="K817" s="25">
        <v>4</v>
      </c>
      <c r="L817" s="25">
        <v>1</v>
      </c>
      <c r="M817" s="25">
        <v>1</v>
      </c>
      <c r="N817" s="25" t="s">
        <v>3174</v>
      </c>
      <c r="O817" s="25" t="s">
        <v>3187</v>
      </c>
      <c r="P817" s="25" t="s">
        <v>3141</v>
      </c>
      <c r="Q817" s="25" t="s">
        <v>3149</v>
      </c>
      <c r="R817" s="25" t="s">
        <v>3164</v>
      </c>
      <c r="S817" s="25">
        <v>4</v>
      </c>
      <c r="T817" s="25" t="s">
        <v>3165</v>
      </c>
      <c r="U817" s="25" t="s">
        <v>10</v>
      </c>
      <c r="V817" s="25">
        <v>8</v>
      </c>
      <c r="W817" s="25" t="s">
        <v>3166</v>
      </c>
      <c r="X817" s="25">
        <v>1</v>
      </c>
      <c r="Y817" s="25"/>
      <c r="Z817" s="25"/>
      <c r="AA817" s="25">
        <v>257533</v>
      </c>
      <c r="AB817" s="25"/>
      <c r="AC817" s="25"/>
      <c r="AD817" s="25" t="s">
        <v>3167</v>
      </c>
      <c r="AE817" s="22"/>
      <c r="AF817" s="22"/>
      <c r="AG817" s="22">
        <f t="shared" ref="AG817:AG823" si="56">((AA817*(124.23/$AO817))/$AQ817)*(0.830367/$AP817)</f>
        <v>125.25268018009832</v>
      </c>
      <c r="AH817" s="22"/>
      <c r="AI817" s="22"/>
      <c r="AJ817" s="35"/>
      <c r="AK817" s="35"/>
      <c r="AL817" s="35">
        <f t="shared" ref="AL817:AL823" si="57">AG817/6.4</f>
        <v>19.570731278140361</v>
      </c>
      <c r="AM817" s="35"/>
      <c r="AN817" s="35"/>
      <c r="AO817" s="24">
        <v>66.317032315000006</v>
      </c>
      <c r="AP817" s="24">
        <v>3198.2863347490502</v>
      </c>
      <c r="AQ817" s="24">
        <v>1</v>
      </c>
      <c r="AR817" s="24">
        <v>3</v>
      </c>
      <c r="AS817" s="24"/>
      <c r="AT817" s="25">
        <v>10</v>
      </c>
      <c r="AU817" s="25" t="s">
        <v>3230</v>
      </c>
      <c r="AV817" s="25" t="s">
        <v>3232</v>
      </c>
      <c r="AW817" s="25">
        <v>2003</v>
      </c>
      <c r="AX817" s="25" t="s">
        <v>2</v>
      </c>
      <c r="AY817" s="25" t="s">
        <v>3231</v>
      </c>
      <c r="AZ817" s="25" t="s">
        <v>751</v>
      </c>
      <c r="BA817" s="25" t="s">
        <v>3188</v>
      </c>
      <c r="BB817" s="25"/>
      <c r="BC817" s="25" t="s">
        <v>3159</v>
      </c>
      <c r="BD817" s="25" t="s">
        <v>3160</v>
      </c>
      <c r="BE817" s="25" t="s">
        <v>3162</v>
      </c>
      <c r="BF817" s="25">
        <v>3</v>
      </c>
      <c r="BG817" s="62">
        <v>3</v>
      </c>
      <c r="BH817" s="25" t="s">
        <v>2000</v>
      </c>
      <c r="BI817" s="74">
        <v>2</v>
      </c>
      <c r="BJ817" s="75" t="s">
        <v>2000</v>
      </c>
      <c r="BK817" s="75" t="s">
        <v>4088</v>
      </c>
      <c r="BL817" s="15"/>
      <c r="BM817" s="15"/>
      <c r="BN817" s="15"/>
      <c r="BO817" s="15"/>
      <c r="BP817" s="15"/>
      <c r="BQ817" s="15"/>
      <c r="BR817" s="15"/>
    </row>
    <row r="818" spans="1:70" s="52" customFormat="1" ht="15" customHeight="1" x14ac:dyDescent="0.25">
      <c r="A818" s="25">
        <v>694</v>
      </c>
      <c r="B818" s="237"/>
      <c r="C818" s="190"/>
      <c r="D818" s="200">
        <v>1</v>
      </c>
      <c r="E818" s="57" t="s">
        <v>3145</v>
      </c>
      <c r="F818" s="57" t="s">
        <v>151</v>
      </c>
      <c r="G818" s="25" t="s">
        <v>3146</v>
      </c>
      <c r="H818" s="104">
        <v>1</v>
      </c>
      <c r="I818" s="25">
        <v>1</v>
      </c>
      <c r="J818" s="25" t="s">
        <v>3147</v>
      </c>
      <c r="K818" s="25">
        <v>4</v>
      </c>
      <c r="L818" s="25">
        <v>1</v>
      </c>
      <c r="M818" s="25">
        <v>1</v>
      </c>
      <c r="N818" s="25" t="s">
        <v>3174</v>
      </c>
      <c r="O818" s="25" t="s">
        <v>3190</v>
      </c>
      <c r="P818" s="25" t="s">
        <v>3141</v>
      </c>
      <c r="Q818" s="25" t="s">
        <v>3149</v>
      </c>
      <c r="R818" s="25" t="s">
        <v>3164</v>
      </c>
      <c r="S818" s="25">
        <v>4</v>
      </c>
      <c r="T818" s="25" t="s">
        <v>3165</v>
      </c>
      <c r="U818" s="25" t="s">
        <v>10</v>
      </c>
      <c r="V818" s="25">
        <v>8</v>
      </c>
      <c r="W818" s="25" t="s">
        <v>3166</v>
      </c>
      <c r="X818" s="25">
        <v>1</v>
      </c>
      <c r="Y818" s="25"/>
      <c r="Z818" s="25"/>
      <c r="AA818" s="25">
        <v>235640</v>
      </c>
      <c r="AB818" s="25"/>
      <c r="AC818" s="25"/>
      <c r="AD818" s="25" t="s">
        <v>3167</v>
      </c>
      <c r="AE818" s="22"/>
      <c r="AF818" s="22"/>
      <c r="AG818" s="22">
        <f t="shared" si="56"/>
        <v>114.60489163578404</v>
      </c>
      <c r="AH818" s="22"/>
      <c r="AI818" s="22"/>
      <c r="AJ818" s="35"/>
      <c r="AK818" s="35"/>
      <c r="AL818" s="35">
        <f t="shared" si="57"/>
        <v>17.907014318091257</v>
      </c>
      <c r="AM818" s="35"/>
      <c r="AN818" s="35"/>
      <c r="AO818" s="24">
        <v>66.317032315000006</v>
      </c>
      <c r="AP818" s="24">
        <v>3198.2863347490502</v>
      </c>
      <c r="AQ818" s="24">
        <v>1</v>
      </c>
      <c r="AR818" s="24">
        <v>3</v>
      </c>
      <c r="AS818" s="24"/>
      <c r="AT818" s="25">
        <v>10</v>
      </c>
      <c r="AU818" s="25" t="s">
        <v>3230</v>
      </c>
      <c r="AV818" s="25" t="s">
        <v>3232</v>
      </c>
      <c r="AW818" s="25">
        <v>2003</v>
      </c>
      <c r="AX818" s="25" t="s">
        <v>2</v>
      </c>
      <c r="AY818" s="25" t="s">
        <v>3231</v>
      </c>
      <c r="AZ818" s="25" t="s">
        <v>751</v>
      </c>
      <c r="BA818" s="25" t="s">
        <v>3191</v>
      </c>
      <c r="BB818" s="25"/>
      <c r="BC818" s="25" t="s">
        <v>3159</v>
      </c>
      <c r="BD818" s="25" t="s">
        <v>3160</v>
      </c>
      <c r="BE818" s="25" t="s">
        <v>3162</v>
      </c>
      <c r="BF818" s="25">
        <v>3</v>
      </c>
      <c r="BG818" s="62">
        <v>3</v>
      </c>
      <c r="BH818" s="25" t="s">
        <v>2000</v>
      </c>
      <c r="BI818" s="74">
        <v>2</v>
      </c>
      <c r="BJ818" s="75" t="s">
        <v>2000</v>
      </c>
      <c r="BK818" s="75" t="s">
        <v>4088</v>
      </c>
      <c r="BL818" s="15"/>
      <c r="BM818" s="15"/>
      <c r="BN818" s="15"/>
      <c r="BO818" s="15"/>
      <c r="BP818" s="15"/>
      <c r="BQ818" s="15"/>
      <c r="BR818" s="15"/>
    </row>
    <row r="819" spans="1:70" s="52" customFormat="1" ht="15" customHeight="1" x14ac:dyDescent="0.25">
      <c r="A819" s="25">
        <v>695</v>
      </c>
      <c r="B819" s="220"/>
      <c r="C819" s="190"/>
      <c r="D819" s="200">
        <v>1</v>
      </c>
      <c r="E819" s="57" t="s">
        <v>3145</v>
      </c>
      <c r="F819" s="57" t="s">
        <v>151</v>
      </c>
      <c r="G819" s="25" t="s">
        <v>3146</v>
      </c>
      <c r="H819" s="104">
        <v>1</v>
      </c>
      <c r="I819" s="25">
        <v>1</v>
      </c>
      <c r="J819" s="25" t="s">
        <v>3147</v>
      </c>
      <c r="K819" s="25">
        <v>4</v>
      </c>
      <c r="L819" s="25">
        <v>1</v>
      </c>
      <c r="M819" s="25">
        <v>3</v>
      </c>
      <c r="N819" s="25" t="s">
        <v>2979</v>
      </c>
      <c r="O819" s="25" t="s">
        <v>3193</v>
      </c>
      <c r="P819" s="25" t="s">
        <v>3141</v>
      </c>
      <c r="Q819" s="25" t="s">
        <v>3149</v>
      </c>
      <c r="R819" s="25" t="s">
        <v>3164</v>
      </c>
      <c r="S819" s="25">
        <v>4</v>
      </c>
      <c r="T819" s="25" t="s">
        <v>3165</v>
      </c>
      <c r="U819" s="25" t="s">
        <v>10</v>
      </c>
      <c r="V819" s="25">
        <v>8</v>
      </c>
      <c r="W819" s="25" t="s">
        <v>3166</v>
      </c>
      <c r="X819" s="25">
        <v>1</v>
      </c>
      <c r="Y819" s="25"/>
      <c r="Z819" s="25"/>
      <c r="AA819" s="25">
        <v>777222</v>
      </c>
      <c r="AB819" s="25"/>
      <c r="AC819" s="25"/>
      <c r="AD819" s="25" t="s">
        <v>3167</v>
      </c>
      <c r="AE819" s="22"/>
      <c r="AF819" s="22"/>
      <c r="AG819" s="22">
        <f t="shared" si="56"/>
        <v>378.00646361800773</v>
      </c>
      <c r="AH819" s="22"/>
      <c r="AI819" s="22"/>
      <c r="AJ819" s="35"/>
      <c r="AK819" s="35"/>
      <c r="AL819" s="35">
        <f t="shared" si="57"/>
        <v>59.063509940313708</v>
      </c>
      <c r="AM819" s="35"/>
      <c r="AN819" s="35"/>
      <c r="AO819" s="24">
        <v>66.317032315000006</v>
      </c>
      <c r="AP819" s="24">
        <v>3198.2863347490502</v>
      </c>
      <c r="AQ819" s="24">
        <v>1</v>
      </c>
      <c r="AR819" s="24">
        <v>3</v>
      </c>
      <c r="AS819" s="24"/>
      <c r="AT819" s="25">
        <v>10</v>
      </c>
      <c r="AU819" s="25" t="s">
        <v>3230</v>
      </c>
      <c r="AV819" s="25" t="s">
        <v>3232</v>
      </c>
      <c r="AW819" s="25">
        <v>2003</v>
      </c>
      <c r="AX819" s="25" t="s">
        <v>2</v>
      </c>
      <c r="AY819" s="25" t="s">
        <v>3231</v>
      </c>
      <c r="AZ819" s="25" t="s">
        <v>751</v>
      </c>
      <c r="BA819" s="25" t="s">
        <v>3194</v>
      </c>
      <c r="BB819" s="25"/>
      <c r="BC819" s="25" t="s">
        <v>3159</v>
      </c>
      <c r="BD819" s="25" t="s">
        <v>3160</v>
      </c>
      <c r="BE819" s="25" t="s">
        <v>3162</v>
      </c>
      <c r="BF819" s="25">
        <v>3</v>
      </c>
      <c r="BG819" s="62">
        <v>3</v>
      </c>
      <c r="BH819" s="25" t="s">
        <v>2000</v>
      </c>
      <c r="BI819" s="74">
        <v>2</v>
      </c>
      <c r="BJ819" s="75" t="s">
        <v>2000</v>
      </c>
      <c r="BK819" s="75" t="s">
        <v>4088</v>
      </c>
      <c r="BL819" s="15"/>
      <c r="BM819" s="15"/>
      <c r="BN819" s="15"/>
      <c r="BO819" s="15"/>
      <c r="BP819" s="15"/>
      <c r="BQ819" s="15"/>
      <c r="BR819" s="15"/>
    </row>
    <row r="820" spans="1:70" s="52" customFormat="1" ht="15" customHeight="1" x14ac:dyDescent="0.25">
      <c r="A820" s="25">
        <v>696</v>
      </c>
      <c r="B820" s="233"/>
      <c r="C820" s="190"/>
      <c r="D820" s="200">
        <v>1</v>
      </c>
      <c r="E820" s="57" t="s">
        <v>3145</v>
      </c>
      <c r="F820" s="57" t="s">
        <v>151</v>
      </c>
      <c r="G820" s="25" t="s">
        <v>3146</v>
      </c>
      <c r="H820" s="104">
        <v>1</v>
      </c>
      <c r="I820" s="25">
        <v>1</v>
      </c>
      <c r="J820" s="25" t="s">
        <v>3147</v>
      </c>
      <c r="K820" s="25">
        <v>4</v>
      </c>
      <c r="L820" s="25">
        <v>1</v>
      </c>
      <c r="M820" s="25">
        <v>1</v>
      </c>
      <c r="N820" s="25" t="s">
        <v>3174</v>
      </c>
      <c r="O820" s="25" t="s">
        <v>3196</v>
      </c>
      <c r="P820" s="25" t="s">
        <v>3141</v>
      </c>
      <c r="Q820" s="25" t="s">
        <v>3149</v>
      </c>
      <c r="R820" s="25" t="s">
        <v>3164</v>
      </c>
      <c r="S820" s="25">
        <v>4</v>
      </c>
      <c r="T820" s="25" t="s">
        <v>3165</v>
      </c>
      <c r="U820" s="25" t="s">
        <v>10</v>
      </c>
      <c r="V820" s="25">
        <v>8</v>
      </c>
      <c r="W820" s="25" t="s">
        <v>3166</v>
      </c>
      <c r="X820" s="25">
        <v>1</v>
      </c>
      <c r="Y820" s="25"/>
      <c r="Z820" s="25"/>
      <c r="AA820" s="25">
        <v>21754</v>
      </c>
      <c r="AB820" s="25"/>
      <c r="AC820" s="25"/>
      <c r="AD820" s="25" t="s">
        <v>3167</v>
      </c>
      <c r="AE820" s="22"/>
      <c r="AF820" s="22"/>
      <c r="AG820" s="22">
        <f t="shared" si="56"/>
        <v>10.580185081670539</v>
      </c>
      <c r="AH820" s="22"/>
      <c r="AI820" s="22"/>
      <c r="AJ820" s="35"/>
      <c r="AK820" s="35"/>
      <c r="AL820" s="35">
        <f t="shared" si="57"/>
        <v>1.6531539190110216</v>
      </c>
      <c r="AM820" s="35"/>
      <c r="AN820" s="35"/>
      <c r="AO820" s="24">
        <v>66.317032315000006</v>
      </c>
      <c r="AP820" s="24">
        <v>3198.2863347490502</v>
      </c>
      <c r="AQ820" s="24">
        <v>1</v>
      </c>
      <c r="AR820" s="24">
        <v>3</v>
      </c>
      <c r="AS820" s="24"/>
      <c r="AT820" s="25">
        <v>10</v>
      </c>
      <c r="AU820" s="25" t="s">
        <v>3230</v>
      </c>
      <c r="AV820" s="25" t="s">
        <v>3232</v>
      </c>
      <c r="AW820" s="25">
        <v>2003</v>
      </c>
      <c r="AX820" s="25" t="s">
        <v>2</v>
      </c>
      <c r="AY820" s="25" t="s">
        <v>3231</v>
      </c>
      <c r="AZ820" s="25" t="s">
        <v>751</v>
      </c>
      <c r="BA820" s="25" t="s">
        <v>3197</v>
      </c>
      <c r="BB820" s="25"/>
      <c r="BC820" s="25" t="s">
        <v>3159</v>
      </c>
      <c r="BD820" s="25" t="s">
        <v>3160</v>
      </c>
      <c r="BE820" s="25" t="s">
        <v>3162</v>
      </c>
      <c r="BF820" s="25">
        <v>3</v>
      </c>
      <c r="BG820" s="62">
        <v>3</v>
      </c>
      <c r="BH820" s="25" t="s">
        <v>2000</v>
      </c>
      <c r="BI820" s="74">
        <v>2</v>
      </c>
      <c r="BJ820" s="75" t="s">
        <v>2000</v>
      </c>
      <c r="BK820" s="75" t="s">
        <v>4088</v>
      </c>
      <c r="BL820" s="15"/>
      <c r="BM820" s="15"/>
      <c r="BN820" s="15"/>
      <c r="BO820" s="15"/>
      <c r="BP820" s="15"/>
      <c r="BQ820" s="15"/>
      <c r="BR820" s="15"/>
    </row>
    <row r="821" spans="1:70" s="52" customFormat="1" ht="15" customHeight="1" x14ac:dyDescent="0.25">
      <c r="A821" s="25">
        <v>697</v>
      </c>
      <c r="B821" s="233"/>
      <c r="C821" s="190"/>
      <c r="D821" s="200">
        <v>1</v>
      </c>
      <c r="E821" s="57" t="s">
        <v>3145</v>
      </c>
      <c r="F821" s="57" t="s">
        <v>151</v>
      </c>
      <c r="G821" s="25" t="s">
        <v>3146</v>
      </c>
      <c r="H821" s="104">
        <v>1</v>
      </c>
      <c r="I821" s="25">
        <v>1</v>
      </c>
      <c r="J821" s="25" t="s">
        <v>3147</v>
      </c>
      <c r="K821" s="25">
        <v>4</v>
      </c>
      <c r="L821" s="25">
        <v>1</v>
      </c>
      <c r="M821" s="25">
        <v>1</v>
      </c>
      <c r="N821" s="25" t="s">
        <v>3174</v>
      </c>
      <c r="O821" s="25" t="s">
        <v>3199</v>
      </c>
      <c r="P821" s="25" t="s">
        <v>3141</v>
      </c>
      <c r="Q821" s="25" t="s">
        <v>3149</v>
      </c>
      <c r="R821" s="25" t="s">
        <v>3164</v>
      </c>
      <c r="S821" s="25">
        <v>4</v>
      </c>
      <c r="T821" s="25" t="s">
        <v>3165</v>
      </c>
      <c r="U821" s="25" t="s">
        <v>10</v>
      </c>
      <c r="V821" s="25">
        <v>8</v>
      </c>
      <c r="W821" s="25" t="s">
        <v>3166</v>
      </c>
      <c r="X821" s="25">
        <v>1</v>
      </c>
      <c r="Y821" s="25"/>
      <c r="Z821" s="25"/>
      <c r="AA821" s="25">
        <v>128270</v>
      </c>
      <c r="AB821" s="25"/>
      <c r="AC821" s="25"/>
      <c r="AD821" s="25" t="s">
        <v>3167</v>
      </c>
      <c r="AE821" s="22"/>
      <c r="AF821" s="22"/>
      <c r="AG821" s="22">
        <f t="shared" si="56"/>
        <v>62.384864412332448</v>
      </c>
      <c r="AH821" s="22"/>
      <c r="AI821" s="22"/>
      <c r="AJ821" s="35"/>
      <c r="AK821" s="35"/>
      <c r="AL821" s="35">
        <f t="shared" si="57"/>
        <v>9.7476350644269445</v>
      </c>
      <c r="AM821" s="35"/>
      <c r="AN821" s="35"/>
      <c r="AO821" s="24">
        <v>66.317032315000006</v>
      </c>
      <c r="AP821" s="24">
        <v>3198.2863347490502</v>
      </c>
      <c r="AQ821" s="24">
        <v>1</v>
      </c>
      <c r="AR821" s="24">
        <v>3</v>
      </c>
      <c r="AS821" s="24"/>
      <c r="AT821" s="25">
        <v>10</v>
      </c>
      <c r="AU821" s="25" t="s">
        <v>3230</v>
      </c>
      <c r="AV821" s="25" t="s">
        <v>3232</v>
      </c>
      <c r="AW821" s="25">
        <v>2003</v>
      </c>
      <c r="AX821" s="25" t="s">
        <v>2</v>
      </c>
      <c r="AY821" s="25" t="s">
        <v>3231</v>
      </c>
      <c r="AZ821" s="25" t="s">
        <v>751</v>
      </c>
      <c r="BA821" s="25" t="s">
        <v>3200</v>
      </c>
      <c r="BB821" s="25"/>
      <c r="BC821" s="25" t="s">
        <v>3159</v>
      </c>
      <c r="BD821" s="25" t="s">
        <v>3160</v>
      </c>
      <c r="BE821" s="25" t="s">
        <v>3162</v>
      </c>
      <c r="BF821" s="25">
        <v>3</v>
      </c>
      <c r="BG821" s="62">
        <v>3</v>
      </c>
      <c r="BH821" s="25" t="s">
        <v>2000</v>
      </c>
      <c r="BI821" s="74">
        <v>2</v>
      </c>
      <c r="BJ821" s="75" t="s">
        <v>2000</v>
      </c>
      <c r="BK821" s="75" t="s">
        <v>4088</v>
      </c>
      <c r="BL821" s="15"/>
      <c r="BM821" s="15"/>
      <c r="BN821" s="15"/>
      <c r="BO821" s="15"/>
      <c r="BP821" s="15"/>
      <c r="BQ821" s="15"/>
      <c r="BR821" s="15"/>
    </row>
    <row r="822" spans="1:70" s="52" customFormat="1" ht="15" customHeight="1" x14ac:dyDescent="0.25">
      <c r="A822" s="25">
        <v>698</v>
      </c>
      <c r="B822" s="237"/>
      <c r="C822" s="190"/>
      <c r="D822" s="200">
        <v>1</v>
      </c>
      <c r="E822" s="57" t="s">
        <v>3145</v>
      </c>
      <c r="F822" s="57" t="s">
        <v>151</v>
      </c>
      <c r="G822" s="25" t="s">
        <v>3146</v>
      </c>
      <c r="H822" s="104">
        <v>1</v>
      </c>
      <c r="I822" s="25">
        <v>1</v>
      </c>
      <c r="J822" s="25" t="s">
        <v>3147</v>
      </c>
      <c r="K822" s="25">
        <v>4</v>
      </c>
      <c r="L822" s="25">
        <v>1</v>
      </c>
      <c r="M822" s="25">
        <v>3</v>
      </c>
      <c r="N822" s="25" t="s">
        <v>2979</v>
      </c>
      <c r="O822" s="25" t="s">
        <v>3202</v>
      </c>
      <c r="P822" s="25" t="s">
        <v>3141</v>
      </c>
      <c r="Q822" s="25" t="s">
        <v>3149</v>
      </c>
      <c r="R822" s="25" t="s">
        <v>3164</v>
      </c>
      <c r="S822" s="25">
        <v>4</v>
      </c>
      <c r="T822" s="25" t="s">
        <v>3165</v>
      </c>
      <c r="U822" s="25" t="s">
        <v>10</v>
      </c>
      <c r="V822" s="25">
        <v>8</v>
      </c>
      <c r="W822" s="25" t="s">
        <v>3166</v>
      </c>
      <c r="X822" s="25">
        <v>1</v>
      </c>
      <c r="Y822" s="25"/>
      <c r="Z822" s="25"/>
      <c r="AA822" s="25">
        <v>505988</v>
      </c>
      <c r="AB822" s="25"/>
      <c r="AC822" s="25"/>
      <c r="AD822" s="25" t="s">
        <v>3167</v>
      </c>
      <c r="AE822" s="22"/>
      <c r="AF822" s="22"/>
      <c r="AG822" s="22">
        <f t="shared" si="56"/>
        <v>246.09022198695931</v>
      </c>
      <c r="AH822" s="22"/>
      <c r="AI822" s="22"/>
      <c r="AJ822" s="35"/>
      <c r="AK822" s="35"/>
      <c r="AL822" s="35">
        <f t="shared" si="57"/>
        <v>38.45159718546239</v>
      </c>
      <c r="AM822" s="35"/>
      <c r="AN822" s="35"/>
      <c r="AO822" s="24">
        <v>66.317032315000006</v>
      </c>
      <c r="AP822" s="24">
        <v>3198.2863347490502</v>
      </c>
      <c r="AQ822" s="24">
        <v>1</v>
      </c>
      <c r="AR822" s="24">
        <v>3</v>
      </c>
      <c r="AS822" s="24"/>
      <c r="AT822" s="25">
        <v>10</v>
      </c>
      <c r="AU822" s="25" t="s">
        <v>3230</v>
      </c>
      <c r="AV822" s="25" t="s">
        <v>3232</v>
      </c>
      <c r="AW822" s="25">
        <v>2003</v>
      </c>
      <c r="AX822" s="25" t="s">
        <v>2</v>
      </c>
      <c r="AY822" s="25" t="s">
        <v>3231</v>
      </c>
      <c r="AZ822" s="25" t="s">
        <v>751</v>
      </c>
      <c r="BA822" s="25" t="s">
        <v>3203</v>
      </c>
      <c r="BB822" s="25"/>
      <c r="BC822" s="25" t="s">
        <v>3159</v>
      </c>
      <c r="BD822" s="25" t="s">
        <v>3160</v>
      </c>
      <c r="BE822" s="25" t="s">
        <v>3162</v>
      </c>
      <c r="BF822" s="25">
        <v>3</v>
      </c>
      <c r="BG822" s="62">
        <v>3</v>
      </c>
      <c r="BH822" s="25" t="s">
        <v>2000</v>
      </c>
      <c r="BI822" s="74">
        <v>2</v>
      </c>
      <c r="BJ822" s="75" t="s">
        <v>2000</v>
      </c>
      <c r="BK822" s="75" t="s">
        <v>4088</v>
      </c>
      <c r="BL822" s="15"/>
      <c r="BM822" s="15"/>
      <c r="BN822" s="15"/>
      <c r="BO822" s="15"/>
      <c r="BP822" s="15"/>
      <c r="BQ822" s="15"/>
      <c r="BR822" s="15"/>
    </row>
    <row r="823" spans="1:70" s="52" customFormat="1" ht="15" customHeight="1" x14ac:dyDescent="0.25">
      <c r="A823" s="25">
        <v>699</v>
      </c>
      <c r="B823" s="237"/>
      <c r="C823" s="190"/>
      <c r="D823" s="200">
        <v>1</v>
      </c>
      <c r="E823" s="57" t="s">
        <v>3145</v>
      </c>
      <c r="F823" s="57" t="s">
        <v>151</v>
      </c>
      <c r="G823" s="25" t="s">
        <v>3146</v>
      </c>
      <c r="H823" s="104">
        <v>1</v>
      </c>
      <c r="I823" s="25">
        <v>1</v>
      </c>
      <c r="J823" s="25" t="s">
        <v>3147</v>
      </c>
      <c r="K823" s="25">
        <v>4</v>
      </c>
      <c r="L823" s="25">
        <v>1</v>
      </c>
      <c r="M823" s="25">
        <v>1</v>
      </c>
      <c r="N823" s="25" t="s">
        <v>3174</v>
      </c>
      <c r="O823" s="25" t="s">
        <v>3205</v>
      </c>
      <c r="P823" s="25" t="s">
        <v>3141</v>
      </c>
      <c r="Q823" s="25" t="s">
        <v>3149</v>
      </c>
      <c r="R823" s="25" t="s">
        <v>3164</v>
      </c>
      <c r="S823" s="25">
        <v>4</v>
      </c>
      <c r="T823" s="25" t="s">
        <v>3165</v>
      </c>
      <c r="U823" s="25" t="s">
        <v>10</v>
      </c>
      <c r="V823" s="25">
        <v>8</v>
      </c>
      <c r="W823" s="25" t="s">
        <v>3166</v>
      </c>
      <c r="X823" s="25">
        <v>1</v>
      </c>
      <c r="Y823" s="25"/>
      <c r="Z823" s="25"/>
      <c r="AA823" s="25">
        <v>17225</v>
      </c>
      <c r="AB823" s="25"/>
      <c r="AC823" s="25"/>
      <c r="AD823" s="25" t="s">
        <v>3167</v>
      </c>
      <c r="AE823" s="22"/>
      <c r="AF823" s="22"/>
      <c r="AG823" s="22">
        <f t="shared" si="56"/>
        <v>8.3774794535154467</v>
      </c>
      <c r="AH823" s="22"/>
      <c r="AI823" s="22"/>
      <c r="AJ823" s="35"/>
      <c r="AK823" s="35"/>
      <c r="AL823" s="35">
        <f t="shared" si="57"/>
        <v>1.3089811646117884</v>
      </c>
      <c r="AM823" s="35"/>
      <c r="AN823" s="35"/>
      <c r="AO823" s="24">
        <v>66.317032315000006</v>
      </c>
      <c r="AP823" s="24">
        <v>3198.2863347490502</v>
      </c>
      <c r="AQ823" s="24">
        <v>1</v>
      </c>
      <c r="AR823" s="24">
        <v>3</v>
      </c>
      <c r="AS823" s="24"/>
      <c r="AT823" s="25">
        <v>10</v>
      </c>
      <c r="AU823" s="25" t="s">
        <v>3230</v>
      </c>
      <c r="AV823" s="25" t="s">
        <v>3232</v>
      </c>
      <c r="AW823" s="25">
        <v>2003</v>
      </c>
      <c r="AX823" s="25" t="s">
        <v>2</v>
      </c>
      <c r="AY823" s="25" t="s">
        <v>3231</v>
      </c>
      <c r="AZ823" s="25" t="s">
        <v>751</v>
      </c>
      <c r="BA823" s="25" t="s">
        <v>3206</v>
      </c>
      <c r="BB823" s="25"/>
      <c r="BC823" s="25" t="s">
        <v>3159</v>
      </c>
      <c r="BD823" s="25" t="s">
        <v>3160</v>
      </c>
      <c r="BE823" s="25" t="s">
        <v>3162</v>
      </c>
      <c r="BF823" s="25">
        <v>3</v>
      </c>
      <c r="BG823" s="62">
        <v>3</v>
      </c>
      <c r="BH823" s="25" t="s">
        <v>2000</v>
      </c>
      <c r="BI823" s="74">
        <v>2</v>
      </c>
      <c r="BJ823" s="75" t="s">
        <v>2000</v>
      </c>
      <c r="BK823" s="75" t="s">
        <v>4088</v>
      </c>
      <c r="BL823" s="15"/>
      <c r="BM823" s="15"/>
      <c r="BN823" s="15"/>
      <c r="BO823" s="15"/>
      <c r="BP823" s="15"/>
      <c r="BQ823" s="15"/>
      <c r="BR823" s="15"/>
    </row>
    <row r="824" spans="1:70" s="52" customFormat="1" ht="15" customHeight="1" x14ac:dyDescent="0.25">
      <c r="A824" s="25">
        <v>585</v>
      </c>
      <c r="B824" s="21">
        <v>228</v>
      </c>
      <c r="C824" s="190" t="s">
        <v>23</v>
      </c>
      <c r="D824" s="201">
        <v>0</v>
      </c>
      <c r="E824" s="57" t="s">
        <v>736</v>
      </c>
      <c r="F824" s="57" t="s">
        <v>289</v>
      </c>
      <c r="G824" s="25"/>
      <c r="H824" s="104">
        <v>0</v>
      </c>
      <c r="I824" s="25" t="s">
        <v>618</v>
      </c>
      <c r="J824" s="25"/>
      <c r="K824" s="25">
        <v>1</v>
      </c>
      <c r="L824" s="25">
        <v>2</v>
      </c>
      <c r="M824" s="25"/>
      <c r="N824" s="25"/>
      <c r="O824" s="25"/>
      <c r="P824" s="25"/>
      <c r="Q824" s="25"/>
      <c r="R824" s="25"/>
      <c r="S824" s="25"/>
      <c r="T824" s="25"/>
      <c r="U824" s="25"/>
      <c r="V824" s="25"/>
      <c r="W824" s="25"/>
      <c r="X824" s="25"/>
      <c r="Y824" s="25"/>
      <c r="Z824" s="83"/>
      <c r="AA824" s="83"/>
      <c r="AB824" s="83"/>
      <c r="AC824" s="83"/>
      <c r="AD824" s="25"/>
      <c r="AE824" s="22"/>
      <c r="AF824" s="22"/>
      <c r="AG824" s="22"/>
      <c r="AH824" s="22"/>
      <c r="AI824" s="22"/>
      <c r="AJ824" s="35"/>
      <c r="AK824" s="35"/>
      <c r="AL824" s="35"/>
      <c r="AM824" s="35"/>
      <c r="AN824" s="35"/>
      <c r="AO824" s="24"/>
      <c r="AP824" s="24"/>
      <c r="AQ824" s="24">
        <v>1</v>
      </c>
      <c r="AR824" s="24"/>
      <c r="AS824" s="24" t="s">
        <v>751</v>
      </c>
      <c r="AT824" s="25"/>
      <c r="AU824" s="25"/>
      <c r="AV824" s="25"/>
      <c r="AW824" s="25"/>
      <c r="AX824" s="25"/>
      <c r="AY824" s="25"/>
      <c r="AZ824" s="25"/>
      <c r="BA824" s="25"/>
      <c r="BB824" s="25"/>
      <c r="BC824" s="25"/>
      <c r="BD824" s="25"/>
      <c r="BE824" s="25"/>
      <c r="BF824" s="25"/>
      <c r="BG824" s="25" t="s">
        <v>2000</v>
      </c>
      <c r="BH824" s="25" t="s">
        <v>2000</v>
      </c>
      <c r="BI824" s="75" t="s">
        <v>2000</v>
      </c>
      <c r="BJ824" s="75" t="s">
        <v>2000</v>
      </c>
      <c r="BK824" s="75" t="s">
        <v>2000</v>
      </c>
      <c r="BL824" s="15"/>
      <c r="BM824" s="238"/>
      <c r="BN824" s="238"/>
      <c r="BO824" s="238"/>
      <c r="BP824" s="238"/>
      <c r="BQ824" s="238"/>
      <c r="BR824" s="238"/>
    </row>
    <row r="825" spans="1:70" s="52" customFormat="1" ht="15" customHeight="1" x14ac:dyDescent="0.25">
      <c r="A825" s="25">
        <v>651</v>
      </c>
      <c r="B825" s="237"/>
      <c r="C825" s="190"/>
      <c r="D825" s="201">
        <v>0</v>
      </c>
      <c r="E825" s="57" t="s">
        <v>3045</v>
      </c>
      <c r="F825" s="57" t="s">
        <v>289</v>
      </c>
      <c r="G825" s="25"/>
      <c r="H825" s="104">
        <v>0</v>
      </c>
      <c r="I825" s="25" t="s">
        <v>1426</v>
      </c>
      <c r="J825" s="25"/>
      <c r="K825" s="25">
        <v>1</v>
      </c>
      <c r="L825" s="25">
        <v>2</v>
      </c>
      <c r="M825" s="25"/>
      <c r="N825" s="25"/>
      <c r="O825" s="25"/>
      <c r="P825" s="25"/>
      <c r="Q825" s="25"/>
      <c r="R825" s="25"/>
      <c r="S825" s="25"/>
      <c r="T825" s="25"/>
      <c r="U825" s="25"/>
      <c r="V825" s="25"/>
      <c r="W825" s="25"/>
      <c r="X825" s="25"/>
      <c r="Y825" s="25"/>
      <c r="Z825" s="25"/>
      <c r="AA825" s="25"/>
      <c r="AB825" s="25"/>
      <c r="AC825" s="25"/>
      <c r="AD825" s="25"/>
      <c r="AE825" s="22"/>
      <c r="AF825" s="22"/>
      <c r="AG825" s="22"/>
      <c r="AH825" s="22"/>
      <c r="AI825" s="22"/>
      <c r="AJ825" s="23"/>
      <c r="AK825" s="23"/>
      <c r="AL825" s="23"/>
      <c r="AM825" s="23"/>
      <c r="AN825" s="23"/>
      <c r="AO825" s="24"/>
      <c r="AP825" s="24"/>
      <c r="AQ825" s="24"/>
      <c r="AR825" s="24"/>
      <c r="AS825" s="24"/>
      <c r="AT825" s="25"/>
      <c r="AU825" s="25"/>
      <c r="AV825" s="25"/>
      <c r="AW825" s="25"/>
      <c r="AX825" s="25"/>
      <c r="AY825" s="25"/>
      <c r="AZ825" s="25"/>
      <c r="BA825" s="25"/>
      <c r="BB825" s="25"/>
      <c r="BC825" s="25"/>
      <c r="BD825" s="25"/>
      <c r="BE825" s="25"/>
      <c r="BF825" s="25"/>
      <c r="BG825" s="25" t="s">
        <v>2000</v>
      </c>
      <c r="BH825" s="25" t="s">
        <v>2000</v>
      </c>
      <c r="BI825" s="75" t="s">
        <v>2000</v>
      </c>
      <c r="BJ825" s="75" t="s">
        <v>2000</v>
      </c>
      <c r="BK825" s="75" t="s">
        <v>2000</v>
      </c>
      <c r="BL825" s="15"/>
      <c r="BM825" s="15"/>
      <c r="BN825" s="15"/>
      <c r="BO825" s="15"/>
      <c r="BP825" s="15"/>
      <c r="BQ825" s="15"/>
      <c r="BR825" s="15"/>
    </row>
    <row r="826" spans="1:70" s="52" customFormat="1" ht="15" customHeight="1" x14ac:dyDescent="0.25">
      <c r="A826" s="25">
        <v>586</v>
      </c>
      <c r="B826" s="21">
        <v>229</v>
      </c>
      <c r="C826" s="190" t="s">
        <v>428</v>
      </c>
      <c r="D826" s="201">
        <v>0</v>
      </c>
      <c r="E826" s="57" t="s">
        <v>988</v>
      </c>
      <c r="F826" s="57" t="s">
        <v>5</v>
      </c>
      <c r="G826" s="25" t="s">
        <v>412</v>
      </c>
      <c r="H826" s="104">
        <v>0</v>
      </c>
      <c r="I826" s="25" t="s">
        <v>989</v>
      </c>
      <c r="J826" s="25"/>
      <c r="K826" s="25"/>
      <c r="L826" s="25"/>
      <c r="M826" s="25">
        <v>19</v>
      </c>
      <c r="N826" s="25" t="s">
        <v>2960</v>
      </c>
      <c r="O826" s="25" t="s">
        <v>982</v>
      </c>
      <c r="P826" s="25" t="s">
        <v>19</v>
      </c>
      <c r="Q826" s="25" t="s">
        <v>990</v>
      </c>
      <c r="R826" s="25"/>
      <c r="S826" s="25"/>
      <c r="T826" s="25"/>
      <c r="U826" s="25"/>
      <c r="V826" s="25"/>
      <c r="W826" s="25"/>
      <c r="X826" s="25"/>
      <c r="Y826" s="25"/>
      <c r="Z826" s="83"/>
      <c r="AA826" s="83"/>
      <c r="AB826" s="83"/>
      <c r="AC826" s="83"/>
      <c r="AD826" s="25"/>
      <c r="AE826" s="22"/>
      <c r="AF826" s="22"/>
      <c r="AG826" s="22"/>
      <c r="AH826" s="22"/>
      <c r="AI826" s="22"/>
      <c r="AJ826" s="35"/>
      <c r="AK826" s="35"/>
      <c r="AL826" s="35"/>
      <c r="AM826" s="35"/>
      <c r="AN826" s="35"/>
      <c r="AO826" s="24"/>
      <c r="AP826" s="24"/>
      <c r="AQ826" s="24">
        <v>1</v>
      </c>
      <c r="AR826" s="24"/>
      <c r="AS826" s="24" t="s">
        <v>751</v>
      </c>
      <c r="AT826" s="25"/>
      <c r="AU826" s="25"/>
      <c r="AV826" s="25"/>
      <c r="AW826" s="25"/>
      <c r="AX826" s="25"/>
      <c r="AY826" s="25"/>
      <c r="AZ826" s="25"/>
      <c r="BA826" s="25"/>
      <c r="BB826" s="25"/>
      <c r="BC826" s="25"/>
      <c r="BD826" s="25"/>
      <c r="BE826" s="25"/>
      <c r="BF826" s="25"/>
      <c r="BG826" s="25" t="s">
        <v>2000</v>
      </c>
      <c r="BH826" s="25" t="s">
        <v>2000</v>
      </c>
      <c r="BI826" s="75" t="s">
        <v>2000</v>
      </c>
      <c r="BJ826" s="75" t="s">
        <v>2000</v>
      </c>
      <c r="BK826" s="75" t="s">
        <v>2000</v>
      </c>
      <c r="BL826" s="15"/>
      <c r="BM826" s="15"/>
      <c r="BN826" s="15"/>
      <c r="BO826" s="15"/>
      <c r="BP826" s="15"/>
      <c r="BQ826" s="15"/>
      <c r="BR826" s="15"/>
    </row>
    <row r="827" spans="1:70" s="52" customFormat="1" ht="15" customHeight="1" x14ac:dyDescent="0.25">
      <c r="A827" s="25">
        <v>587</v>
      </c>
      <c r="B827" s="21">
        <v>230</v>
      </c>
      <c r="C827" s="190" t="s">
        <v>428</v>
      </c>
      <c r="D827" s="201">
        <v>0</v>
      </c>
      <c r="E827" s="57" t="s">
        <v>432</v>
      </c>
      <c r="F827" s="57" t="s">
        <v>289</v>
      </c>
      <c r="G827" s="25" t="s">
        <v>433</v>
      </c>
      <c r="H827" s="104">
        <v>0</v>
      </c>
      <c r="I827" s="25" t="s">
        <v>1437</v>
      </c>
      <c r="J827" s="25"/>
      <c r="K827" s="25">
        <v>4</v>
      </c>
      <c r="L827" s="25">
        <v>1</v>
      </c>
      <c r="M827" s="25"/>
      <c r="N827" s="25"/>
      <c r="O827" s="25"/>
      <c r="P827" s="25"/>
      <c r="Q827" s="25"/>
      <c r="R827" s="25"/>
      <c r="S827" s="25"/>
      <c r="T827" s="25"/>
      <c r="U827" s="25"/>
      <c r="V827" s="25"/>
      <c r="W827" s="25"/>
      <c r="X827" s="25"/>
      <c r="Y827" s="25"/>
      <c r="Z827" s="25"/>
      <c r="AA827" s="25"/>
      <c r="AB827" s="25"/>
      <c r="AC827" s="25"/>
      <c r="AD827" s="25"/>
      <c r="AE827" s="22"/>
      <c r="AF827" s="22"/>
      <c r="AG827" s="22"/>
      <c r="AH827" s="22"/>
      <c r="AI827" s="22"/>
      <c r="AJ827" s="23"/>
      <c r="AK827" s="23"/>
      <c r="AL827" s="23"/>
      <c r="AM827" s="23"/>
      <c r="AN827" s="23"/>
      <c r="AO827" s="24"/>
      <c r="AP827" s="24"/>
      <c r="AQ827" s="24">
        <v>1</v>
      </c>
      <c r="AR827" s="24"/>
      <c r="AS827" s="24" t="s">
        <v>751</v>
      </c>
      <c r="AT827" s="25"/>
      <c r="AU827" s="25"/>
      <c r="AV827" s="25"/>
      <c r="AW827" s="25"/>
      <c r="AX827" s="25"/>
      <c r="AY827" s="25"/>
      <c r="AZ827" s="25"/>
      <c r="BA827" s="25"/>
      <c r="BB827" s="25"/>
      <c r="BC827" s="25"/>
      <c r="BD827" s="25"/>
      <c r="BE827" s="25"/>
      <c r="BF827" s="25"/>
      <c r="BG827" s="25" t="s">
        <v>2000</v>
      </c>
      <c r="BH827" s="25" t="s">
        <v>2000</v>
      </c>
      <c r="BI827" s="75" t="s">
        <v>2000</v>
      </c>
      <c r="BJ827" s="75" t="s">
        <v>2000</v>
      </c>
      <c r="BK827" s="75" t="s">
        <v>2000</v>
      </c>
      <c r="BL827" s="15"/>
      <c r="BM827" s="238"/>
      <c r="BN827" s="238"/>
      <c r="BO827" s="238"/>
      <c r="BP827" s="238"/>
      <c r="BQ827" s="238"/>
      <c r="BR827" s="238"/>
    </row>
    <row r="828" spans="1:70" s="52" customFormat="1" ht="15" customHeight="1" x14ac:dyDescent="0.25">
      <c r="A828" s="25">
        <v>588</v>
      </c>
      <c r="B828" s="21">
        <v>231</v>
      </c>
      <c r="C828" s="190" t="s">
        <v>23</v>
      </c>
      <c r="D828" s="201">
        <v>0</v>
      </c>
      <c r="E828" s="57" t="s">
        <v>737</v>
      </c>
      <c r="F828" s="57" t="s">
        <v>289</v>
      </c>
      <c r="G828" s="25"/>
      <c r="H828" s="104">
        <v>0</v>
      </c>
      <c r="I828" s="25" t="s">
        <v>618</v>
      </c>
      <c r="J828" s="25"/>
      <c r="K828" s="25">
        <v>1</v>
      </c>
      <c r="L828" s="25">
        <v>2</v>
      </c>
      <c r="M828" s="25"/>
      <c r="N828" s="25"/>
      <c r="O828" s="25"/>
      <c r="P828" s="25"/>
      <c r="Q828" s="25"/>
      <c r="R828" s="25"/>
      <c r="S828" s="25"/>
      <c r="T828" s="25"/>
      <c r="U828" s="25"/>
      <c r="V828" s="25"/>
      <c r="W828" s="25"/>
      <c r="X828" s="25"/>
      <c r="Y828" s="25"/>
      <c r="Z828" s="83"/>
      <c r="AA828" s="83"/>
      <c r="AB828" s="83"/>
      <c r="AC828" s="83"/>
      <c r="AD828" s="25"/>
      <c r="AE828" s="22"/>
      <c r="AF828" s="22"/>
      <c r="AG828" s="22"/>
      <c r="AH828" s="22"/>
      <c r="AI828" s="22"/>
      <c r="AJ828" s="35"/>
      <c r="AK828" s="35"/>
      <c r="AL828" s="35"/>
      <c r="AM828" s="35"/>
      <c r="AN828" s="35"/>
      <c r="AO828" s="24"/>
      <c r="AP828" s="24"/>
      <c r="AQ828" s="24">
        <v>1</v>
      </c>
      <c r="AR828" s="24"/>
      <c r="AS828" s="24" t="s">
        <v>751</v>
      </c>
      <c r="AT828" s="25"/>
      <c r="AU828" s="25"/>
      <c r="AV828" s="25"/>
      <c r="AW828" s="25"/>
      <c r="AX828" s="25"/>
      <c r="AY828" s="25"/>
      <c r="AZ828" s="25"/>
      <c r="BA828" s="25"/>
      <c r="BB828" s="25"/>
      <c r="BC828" s="25"/>
      <c r="BD828" s="25"/>
      <c r="BE828" s="25"/>
      <c r="BF828" s="25"/>
      <c r="BG828" s="25" t="s">
        <v>2000</v>
      </c>
      <c r="BH828" s="25" t="s">
        <v>2000</v>
      </c>
      <c r="BI828" s="75" t="s">
        <v>2000</v>
      </c>
      <c r="BJ828" s="75" t="s">
        <v>2000</v>
      </c>
      <c r="BK828" s="75" t="s">
        <v>2000</v>
      </c>
      <c r="BL828" s="15"/>
      <c r="BM828" s="238"/>
      <c r="BN828" s="238"/>
      <c r="BO828" s="238"/>
      <c r="BP828" s="238"/>
      <c r="BQ828" s="238"/>
      <c r="BR828" s="238"/>
    </row>
    <row r="829" spans="1:70" s="52" customFormat="1" ht="15" customHeight="1" x14ac:dyDescent="0.25">
      <c r="A829" s="25">
        <v>700</v>
      </c>
      <c r="B829" s="237"/>
      <c r="C829" s="190"/>
      <c r="D829" s="200">
        <v>1</v>
      </c>
      <c r="E829" s="57" t="s">
        <v>3145</v>
      </c>
      <c r="F829" s="57" t="s">
        <v>151</v>
      </c>
      <c r="G829" s="25" t="s">
        <v>3146</v>
      </c>
      <c r="H829" s="104">
        <v>1</v>
      </c>
      <c r="I829" s="25">
        <v>1</v>
      </c>
      <c r="J829" s="25" t="s">
        <v>3147</v>
      </c>
      <c r="K829" s="25">
        <v>4</v>
      </c>
      <c r="L829" s="25">
        <v>1</v>
      </c>
      <c r="M829" s="25">
        <v>5</v>
      </c>
      <c r="N829" s="25" t="s">
        <v>2979</v>
      </c>
      <c r="O829" s="25" t="s">
        <v>3208</v>
      </c>
      <c r="P829" s="25" t="s">
        <v>3141</v>
      </c>
      <c r="Q829" s="25" t="s">
        <v>3149</v>
      </c>
      <c r="R829" s="25" t="s">
        <v>3164</v>
      </c>
      <c r="S829" s="25">
        <v>4</v>
      </c>
      <c r="T829" s="25" t="s">
        <v>3165</v>
      </c>
      <c r="U829" s="25" t="s">
        <v>10</v>
      </c>
      <c r="V829" s="25">
        <v>8</v>
      </c>
      <c r="W829" s="25" t="s">
        <v>3166</v>
      </c>
      <c r="X829" s="25">
        <v>1</v>
      </c>
      <c r="Y829" s="25"/>
      <c r="Z829" s="25"/>
      <c r="AA829" s="25">
        <v>170946</v>
      </c>
      <c r="AB829" s="25"/>
      <c r="AC829" s="25"/>
      <c r="AD829" s="25" t="s">
        <v>3167</v>
      </c>
      <c r="AE829" s="22"/>
      <c r="AF829" s="22"/>
      <c r="AG829" s="22">
        <f>((AA829*(124.23/$AO829))/$AQ829)*(0.830367/$AP829)</f>
        <v>83.140586511503727</v>
      </c>
      <c r="AH829" s="22"/>
      <c r="AI829" s="22"/>
      <c r="AJ829" s="35"/>
      <c r="AK829" s="35"/>
      <c r="AL829" s="35">
        <f>AG829/6.4</f>
        <v>12.990716642422457</v>
      </c>
      <c r="AM829" s="35"/>
      <c r="AN829" s="35"/>
      <c r="AO829" s="24">
        <v>66.317032315000006</v>
      </c>
      <c r="AP829" s="24">
        <v>3198.2863347490502</v>
      </c>
      <c r="AQ829" s="24">
        <v>1</v>
      </c>
      <c r="AR829" s="24">
        <v>3</v>
      </c>
      <c r="AS829" s="24"/>
      <c r="AT829" s="25">
        <v>10</v>
      </c>
      <c r="AU829" s="25" t="s">
        <v>3230</v>
      </c>
      <c r="AV829" s="25" t="s">
        <v>3232</v>
      </c>
      <c r="AW829" s="25">
        <v>2003</v>
      </c>
      <c r="AX829" s="25" t="s">
        <v>2</v>
      </c>
      <c r="AY829" s="25" t="s">
        <v>3231</v>
      </c>
      <c r="AZ829" s="25" t="s">
        <v>751</v>
      </c>
      <c r="BA829" s="25" t="s">
        <v>3209</v>
      </c>
      <c r="BB829" s="25"/>
      <c r="BC829" s="25" t="s">
        <v>3159</v>
      </c>
      <c r="BD829" s="25" t="s">
        <v>3160</v>
      </c>
      <c r="BE829" s="25" t="s">
        <v>3162</v>
      </c>
      <c r="BF829" s="25">
        <v>3</v>
      </c>
      <c r="BG829" s="62">
        <v>3</v>
      </c>
      <c r="BH829" s="25" t="s">
        <v>2000</v>
      </c>
      <c r="BI829" s="74">
        <v>2</v>
      </c>
      <c r="BJ829" s="75" t="s">
        <v>2000</v>
      </c>
      <c r="BK829" s="75" t="s">
        <v>4088</v>
      </c>
      <c r="BL829" s="15"/>
      <c r="BM829" s="15"/>
      <c r="BN829" s="15"/>
      <c r="BO829" s="15"/>
      <c r="BP829" s="15"/>
      <c r="BQ829" s="15"/>
      <c r="BR829" s="15"/>
    </row>
    <row r="830" spans="1:70" s="52" customFormat="1" ht="15" customHeight="1" x14ac:dyDescent="0.25">
      <c r="A830" s="25">
        <v>701</v>
      </c>
      <c r="B830" s="237"/>
      <c r="C830" s="190"/>
      <c r="D830" s="200">
        <v>1</v>
      </c>
      <c r="E830" s="57" t="s">
        <v>3145</v>
      </c>
      <c r="F830" s="57" t="s">
        <v>151</v>
      </c>
      <c r="G830" s="25" t="s">
        <v>3146</v>
      </c>
      <c r="H830" s="104">
        <v>1</v>
      </c>
      <c r="I830" s="25">
        <v>1</v>
      </c>
      <c r="J830" s="25" t="s">
        <v>3147</v>
      </c>
      <c r="K830" s="25">
        <v>4</v>
      </c>
      <c r="L830" s="25">
        <v>1</v>
      </c>
      <c r="M830" s="25">
        <v>1</v>
      </c>
      <c r="N830" s="25" t="s">
        <v>3174</v>
      </c>
      <c r="O830" s="25" t="s">
        <v>3210</v>
      </c>
      <c r="P830" s="25" t="s">
        <v>3141</v>
      </c>
      <c r="Q830" s="25" t="s">
        <v>3149</v>
      </c>
      <c r="R830" s="25" t="s">
        <v>3164</v>
      </c>
      <c r="S830" s="25">
        <v>4</v>
      </c>
      <c r="T830" s="25" t="s">
        <v>3165</v>
      </c>
      <c r="U830" s="25" t="s">
        <v>10</v>
      </c>
      <c r="V830" s="25">
        <v>8</v>
      </c>
      <c r="W830" s="25" t="s">
        <v>3166</v>
      </c>
      <c r="X830" s="25">
        <v>1</v>
      </c>
      <c r="Y830" s="25"/>
      <c r="Z830" s="25"/>
      <c r="AA830" s="25">
        <v>278597</v>
      </c>
      <c r="AB830" s="25"/>
      <c r="AC830" s="25"/>
      <c r="AD830" s="25" t="s">
        <v>3167</v>
      </c>
      <c r="AE830" s="22"/>
      <c r="AF830" s="22"/>
      <c r="AG830" s="22">
        <f>((AA830*(124.23/$AO830))/$AQ830)*(0.830367/$AP830)</f>
        <v>135.49727972778189</v>
      </c>
      <c r="AH830" s="22"/>
      <c r="AI830" s="22"/>
      <c r="AJ830" s="35"/>
      <c r="AK830" s="35"/>
      <c r="AL830" s="35">
        <f>AG830/6.4</f>
        <v>21.171449957465917</v>
      </c>
      <c r="AM830" s="35"/>
      <c r="AN830" s="35"/>
      <c r="AO830" s="24">
        <v>66.317032315000006</v>
      </c>
      <c r="AP830" s="24">
        <v>3198.2863347490502</v>
      </c>
      <c r="AQ830" s="24">
        <v>1</v>
      </c>
      <c r="AR830" s="24">
        <v>3</v>
      </c>
      <c r="AS830" s="24"/>
      <c r="AT830" s="25">
        <v>10</v>
      </c>
      <c r="AU830" s="25" t="s">
        <v>3230</v>
      </c>
      <c r="AV830" s="25" t="s">
        <v>3232</v>
      </c>
      <c r="AW830" s="25">
        <v>2003</v>
      </c>
      <c r="AX830" s="25" t="s">
        <v>2</v>
      </c>
      <c r="AY830" s="25" t="s">
        <v>3231</v>
      </c>
      <c r="AZ830" s="25" t="s">
        <v>751</v>
      </c>
      <c r="BA830" s="25" t="s">
        <v>3211</v>
      </c>
      <c r="BB830" s="25"/>
      <c r="BC830" s="25" t="s">
        <v>3159</v>
      </c>
      <c r="BD830" s="25" t="s">
        <v>3160</v>
      </c>
      <c r="BE830" s="25" t="s">
        <v>3162</v>
      </c>
      <c r="BF830" s="25">
        <v>3</v>
      </c>
      <c r="BG830" s="62">
        <v>3</v>
      </c>
      <c r="BH830" s="25" t="s">
        <v>2000</v>
      </c>
      <c r="BI830" s="74">
        <v>2</v>
      </c>
      <c r="BJ830" s="75" t="s">
        <v>2000</v>
      </c>
      <c r="BK830" s="75" t="s">
        <v>4088</v>
      </c>
      <c r="BL830" s="15"/>
      <c r="BM830" s="15"/>
      <c r="BN830" s="15"/>
      <c r="BO830" s="15"/>
      <c r="BP830" s="15"/>
      <c r="BQ830" s="15"/>
      <c r="BR830" s="15"/>
    </row>
    <row r="831" spans="1:70" s="52" customFormat="1" ht="15" customHeight="1" x14ac:dyDescent="0.25">
      <c r="A831" s="25">
        <v>589</v>
      </c>
      <c r="B831" s="21">
        <v>232</v>
      </c>
      <c r="C831" s="190" t="s">
        <v>23</v>
      </c>
      <c r="D831" s="201">
        <v>0</v>
      </c>
      <c r="E831" s="57" t="s">
        <v>738</v>
      </c>
      <c r="F831" s="57" t="s">
        <v>289</v>
      </c>
      <c r="G831" s="25"/>
      <c r="H831" s="104">
        <v>0</v>
      </c>
      <c r="I831" s="25" t="s">
        <v>618</v>
      </c>
      <c r="J831" s="25"/>
      <c r="K831" s="25">
        <v>1</v>
      </c>
      <c r="L831" s="25">
        <v>2</v>
      </c>
      <c r="M831" s="25"/>
      <c r="N831" s="25"/>
      <c r="O831" s="25"/>
      <c r="P831" s="25"/>
      <c r="Q831" s="25"/>
      <c r="R831" s="25"/>
      <c r="S831" s="25"/>
      <c r="T831" s="25"/>
      <c r="U831" s="25"/>
      <c r="V831" s="25"/>
      <c r="W831" s="25"/>
      <c r="X831" s="25"/>
      <c r="Y831" s="25"/>
      <c r="Z831" s="83"/>
      <c r="AA831" s="83"/>
      <c r="AB831" s="83"/>
      <c r="AC831" s="83"/>
      <c r="AD831" s="25"/>
      <c r="AE831" s="22"/>
      <c r="AF831" s="22"/>
      <c r="AG831" s="22"/>
      <c r="AH831" s="22"/>
      <c r="AI831" s="22"/>
      <c r="AJ831" s="35"/>
      <c r="AK831" s="35"/>
      <c r="AL831" s="35"/>
      <c r="AM831" s="35"/>
      <c r="AN831" s="35"/>
      <c r="AO831" s="24"/>
      <c r="AP831" s="24"/>
      <c r="AQ831" s="24">
        <v>1</v>
      </c>
      <c r="AR831" s="24"/>
      <c r="AS831" s="24" t="s">
        <v>751</v>
      </c>
      <c r="AT831" s="25"/>
      <c r="AU831" s="25"/>
      <c r="AV831" s="25"/>
      <c r="AW831" s="25"/>
      <c r="AX831" s="25"/>
      <c r="AY831" s="25"/>
      <c r="AZ831" s="25"/>
      <c r="BA831" s="25"/>
      <c r="BB831" s="25"/>
      <c r="BC831" s="25"/>
      <c r="BD831" s="25"/>
      <c r="BE831" s="25"/>
      <c r="BF831" s="25"/>
      <c r="BG831" s="25" t="s">
        <v>2000</v>
      </c>
      <c r="BH831" s="25" t="s">
        <v>2000</v>
      </c>
      <c r="BI831" s="75" t="s">
        <v>2000</v>
      </c>
      <c r="BJ831" s="75" t="s">
        <v>2000</v>
      </c>
      <c r="BK831" s="75" t="s">
        <v>2000</v>
      </c>
      <c r="BL831" s="15"/>
      <c r="BM831" s="238"/>
      <c r="BN831" s="238"/>
      <c r="BO831" s="238"/>
      <c r="BP831" s="238"/>
      <c r="BQ831" s="238"/>
      <c r="BR831" s="238"/>
    </row>
    <row r="832" spans="1:70" s="52" customFormat="1" ht="15" customHeight="1" x14ac:dyDescent="0.25">
      <c r="A832" s="25">
        <v>590</v>
      </c>
      <c r="B832" s="21">
        <v>233</v>
      </c>
      <c r="C832" s="190"/>
      <c r="D832" s="201">
        <v>0</v>
      </c>
      <c r="E832" s="57" t="s">
        <v>1058</v>
      </c>
      <c r="F832" s="57" t="s">
        <v>5</v>
      </c>
      <c r="G832" s="25"/>
      <c r="H832" s="104">
        <v>0</v>
      </c>
      <c r="I832" s="25" t="s">
        <v>1059</v>
      </c>
      <c r="J832" s="25"/>
      <c r="K832" s="25"/>
      <c r="L832" s="25"/>
      <c r="M832" s="25">
        <v>8</v>
      </c>
      <c r="N832" s="25" t="s">
        <v>2981</v>
      </c>
      <c r="O832" s="25" t="s">
        <v>912</v>
      </c>
      <c r="P832" s="25"/>
      <c r="Q832" s="25"/>
      <c r="R832" s="25"/>
      <c r="S832" s="25"/>
      <c r="T832" s="25"/>
      <c r="U832" s="25"/>
      <c r="V832" s="25"/>
      <c r="W832" s="25"/>
      <c r="X832" s="25"/>
      <c r="Y832" s="25"/>
      <c r="Z832" s="83"/>
      <c r="AA832" s="83"/>
      <c r="AB832" s="83"/>
      <c r="AC832" s="83"/>
      <c r="AD832" s="25"/>
      <c r="AE832" s="22"/>
      <c r="AF832" s="22"/>
      <c r="AG832" s="22"/>
      <c r="AH832" s="22"/>
      <c r="AI832" s="22"/>
      <c r="AJ832" s="35"/>
      <c r="AK832" s="35"/>
      <c r="AL832" s="35"/>
      <c r="AM832" s="35"/>
      <c r="AN832" s="35"/>
      <c r="AO832" s="24"/>
      <c r="AP832" s="24"/>
      <c r="AQ832" s="24">
        <v>1</v>
      </c>
      <c r="AR832" s="24"/>
      <c r="AS832" s="24" t="s">
        <v>751</v>
      </c>
      <c r="AT832" s="25"/>
      <c r="AU832" s="25"/>
      <c r="AV832" s="25"/>
      <c r="AW832" s="25"/>
      <c r="AX832" s="25"/>
      <c r="AY832" s="25"/>
      <c r="AZ832" s="25"/>
      <c r="BA832" s="25"/>
      <c r="BB832" s="25"/>
      <c r="BC832" s="25"/>
      <c r="BD832" s="25"/>
      <c r="BE832" s="25" t="s">
        <v>1059</v>
      </c>
      <c r="BF832" s="25"/>
      <c r="BG832" s="25" t="s">
        <v>2000</v>
      </c>
      <c r="BH832" s="25" t="s">
        <v>2000</v>
      </c>
      <c r="BI832" s="75" t="s">
        <v>2000</v>
      </c>
      <c r="BJ832" s="75" t="s">
        <v>2000</v>
      </c>
      <c r="BK832" s="75" t="s">
        <v>2000</v>
      </c>
      <c r="BL832" s="15"/>
      <c r="BM832" s="15"/>
      <c r="BN832" s="15"/>
      <c r="BO832" s="15"/>
      <c r="BP832" s="15"/>
      <c r="BQ832" s="15"/>
      <c r="BR832" s="15"/>
    </row>
    <row r="833" spans="1:70" s="52" customFormat="1" ht="15" customHeight="1" x14ac:dyDescent="0.25">
      <c r="A833" s="25">
        <v>591</v>
      </c>
      <c r="B833" s="21">
        <v>234</v>
      </c>
      <c r="C833" s="190" t="s">
        <v>195</v>
      </c>
      <c r="D833" s="200">
        <v>0</v>
      </c>
      <c r="E833" s="64" t="s">
        <v>206</v>
      </c>
      <c r="F833" s="64" t="s">
        <v>151</v>
      </c>
      <c r="G833" s="99" t="s">
        <v>207</v>
      </c>
      <c r="H833" s="104">
        <v>1</v>
      </c>
      <c r="I833" s="25">
        <v>1</v>
      </c>
      <c r="J833" s="71"/>
      <c r="K833" s="25" t="s">
        <v>1511</v>
      </c>
      <c r="L833" s="25" t="s">
        <v>751</v>
      </c>
      <c r="M833" s="25">
        <v>19</v>
      </c>
      <c r="N833" s="96" t="s">
        <v>2960</v>
      </c>
      <c r="O833" s="31" t="s">
        <v>201</v>
      </c>
      <c r="P833" s="71" t="s">
        <v>20</v>
      </c>
      <c r="Q833" s="32" t="s">
        <v>202</v>
      </c>
      <c r="R833" s="32" t="s">
        <v>751</v>
      </c>
      <c r="S833" s="25">
        <v>5</v>
      </c>
      <c r="T833" s="25" t="s">
        <v>1504</v>
      </c>
      <c r="U833" s="25" t="s">
        <v>10</v>
      </c>
      <c r="V833" s="25">
        <v>8</v>
      </c>
      <c r="W833" s="33" t="s">
        <v>208</v>
      </c>
      <c r="X833" s="25">
        <v>1</v>
      </c>
      <c r="Y833" s="25"/>
      <c r="Z833" s="83"/>
      <c r="AA833" s="62">
        <v>5.0999999999999996</v>
      </c>
      <c r="AB833" s="83"/>
      <c r="AC833" s="83"/>
      <c r="AD833" s="25" t="s">
        <v>204</v>
      </c>
      <c r="AE833" s="22"/>
      <c r="AF833" s="22"/>
      <c r="AG833" s="22">
        <f>(AA833*(106.875/AO833))/$AQ833</f>
        <v>3.4626551790579474</v>
      </c>
      <c r="AH833" s="22"/>
      <c r="AI833" s="22"/>
      <c r="AJ833" s="23"/>
      <c r="AK833" s="23"/>
      <c r="AL833" s="23"/>
      <c r="AM833" s="23"/>
      <c r="AN833" s="23"/>
      <c r="AO833" s="24">
        <v>80.483333333333334</v>
      </c>
      <c r="AP833" s="27"/>
      <c r="AQ833" s="27">
        <v>1.95583</v>
      </c>
      <c r="AR833" s="28">
        <v>4</v>
      </c>
      <c r="AS833" s="28" t="s">
        <v>751</v>
      </c>
      <c r="AT833" s="34">
        <v>10</v>
      </c>
      <c r="AU833" s="36" t="s">
        <v>1518</v>
      </c>
      <c r="AV833" s="25" t="s">
        <v>767</v>
      </c>
      <c r="AW833" s="25" t="s">
        <v>1519</v>
      </c>
      <c r="AX833" s="25" t="s">
        <v>751</v>
      </c>
      <c r="AY833" s="36" t="s">
        <v>1516</v>
      </c>
      <c r="AZ833" s="25" t="s">
        <v>751</v>
      </c>
      <c r="BA833" s="32" t="s">
        <v>751</v>
      </c>
      <c r="BB833" s="25" t="s">
        <v>751</v>
      </c>
      <c r="BC833" s="25">
        <v>96</v>
      </c>
      <c r="BD833" s="32" t="s">
        <v>205</v>
      </c>
      <c r="BE833" s="37" t="s">
        <v>1998</v>
      </c>
      <c r="BF833" s="38">
        <v>2</v>
      </c>
      <c r="BG833" s="62">
        <v>3</v>
      </c>
      <c r="BH833" s="25" t="s">
        <v>2000</v>
      </c>
      <c r="BI833" s="74">
        <v>0</v>
      </c>
      <c r="BJ833" s="75" t="s">
        <v>2000</v>
      </c>
      <c r="BK833" s="75" t="s">
        <v>3886</v>
      </c>
      <c r="BL833" s="15"/>
    </row>
    <row r="834" spans="1:70" s="52" customFormat="1" ht="15" customHeight="1" x14ac:dyDescent="0.25">
      <c r="A834" s="25">
        <v>592</v>
      </c>
      <c r="B834" s="21">
        <v>235</v>
      </c>
      <c r="C834" s="190" t="s">
        <v>23</v>
      </c>
      <c r="D834" s="201">
        <v>0</v>
      </c>
      <c r="E834" s="57" t="s">
        <v>739</v>
      </c>
      <c r="F834" s="57" t="s">
        <v>289</v>
      </c>
      <c r="G834" s="25"/>
      <c r="H834" s="104">
        <v>0</v>
      </c>
      <c r="I834" s="25" t="s">
        <v>618</v>
      </c>
      <c r="J834" s="25"/>
      <c r="K834" s="25">
        <v>1</v>
      </c>
      <c r="L834" s="25">
        <v>2</v>
      </c>
      <c r="M834" s="25"/>
      <c r="N834" s="25"/>
      <c r="O834" s="25"/>
      <c r="P834" s="25"/>
      <c r="Q834" s="25"/>
      <c r="R834" s="25"/>
      <c r="S834" s="25"/>
      <c r="T834" s="25"/>
      <c r="U834" s="25"/>
      <c r="V834" s="25"/>
      <c r="W834" s="25"/>
      <c r="X834" s="25"/>
      <c r="Y834" s="25"/>
      <c r="Z834" s="83"/>
      <c r="AA834" s="83"/>
      <c r="AB834" s="83"/>
      <c r="AC834" s="83"/>
      <c r="AD834" s="25"/>
      <c r="AE834" s="22"/>
      <c r="AF834" s="22"/>
      <c r="AG834" s="22"/>
      <c r="AH834" s="22"/>
      <c r="AI834" s="22"/>
      <c r="AJ834" s="35"/>
      <c r="AK834" s="35"/>
      <c r="AL834" s="35"/>
      <c r="AM834" s="35"/>
      <c r="AN834" s="35"/>
      <c r="AO834" s="24"/>
      <c r="AP834" s="24"/>
      <c r="AQ834" s="24">
        <v>1</v>
      </c>
      <c r="AR834" s="24"/>
      <c r="AS834" s="24" t="s">
        <v>751</v>
      </c>
      <c r="AT834" s="25"/>
      <c r="AU834" s="25"/>
      <c r="AV834" s="25"/>
      <c r="AW834" s="25"/>
      <c r="AX834" s="25"/>
      <c r="AY834" s="25"/>
      <c r="AZ834" s="25"/>
      <c r="BA834" s="25"/>
      <c r="BB834" s="25"/>
      <c r="BC834" s="25"/>
      <c r="BD834" s="25"/>
      <c r="BE834" s="25"/>
      <c r="BF834" s="25"/>
      <c r="BG834" s="25" t="s">
        <v>2000</v>
      </c>
      <c r="BH834" s="25" t="s">
        <v>2000</v>
      </c>
      <c r="BI834" s="75" t="s">
        <v>2000</v>
      </c>
      <c r="BJ834" s="75" t="s">
        <v>2000</v>
      </c>
      <c r="BK834" s="75" t="s">
        <v>2000</v>
      </c>
      <c r="BL834" s="15"/>
      <c r="BM834" s="238"/>
      <c r="BN834" s="238"/>
      <c r="BO834" s="238"/>
      <c r="BP834" s="238"/>
      <c r="BQ834" s="238"/>
      <c r="BR834" s="238"/>
    </row>
    <row r="835" spans="1:70" s="52" customFormat="1" ht="15" customHeight="1" x14ac:dyDescent="0.25">
      <c r="A835" s="25">
        <v>702</v>
      </c>
      <c r="B835" s="237"/>
      <c r="C835" s="190"/>
      <c r="D835" s="200">
        <v>1</v>
      </c>
      <c r="E835" s="57" t="s">
        <v>3145</v>
      </c>
      <c r="F835" s="57" t="s">
        <v>151</v>
      </c>
      <c r="G835" s="25" t="s">
        <v>3146</v>
      </c>
      <c r="H835" s="104">
        <v>1</v>
      </c>
      <c r="I835" s="25">
        <v>1</v>
      </c>
      <c r="J835" s="25" t="s">
        <v>3147</v>
      </c>
      <c r="K835" s="25">
        <v>4</v>
      </c>
      <c r="L835" s="25">
        <v>1</v>
      </c>
      <c r="M835" s="25">
        <v>3</v>
      </c>
      <c r="N835" s="25" t="s">
        <v>2979</v>
      </c>
      <c r="O835" s="25" t="s">
        <v>3234</v>
      </c>
      <c r="P835" s="25" t="s">
        <v>3141</v>
      </c>
      <c r="Q835" s="25" t="s">
        <v>3149</v>
      </c>
      <c r="R835" s="25" t="s">
        <v>3164</v>
      </c>
      <c r="S835" s="25">
        <v>4</v>
      </c>
      <c r="T835" s="25" t="s">
        <v>3165</v>
      </c>
      <c r="U835" s="25" t="s">
        <v>10</v>
      </c>
      <c r="V835" s="25">
        <v>8</v>
      </c>
      <c r="W835" s="25" t="s">
        <v>3166</v>
      </c>
      <c r="X835" s="25">
        <v>1</v>
      </c>
      <c r="Y835" s="25"/>
      <c r="Z835" s="25"/>
      <c r="AA835" s="25">
        <v>37953</v>
      </c>
      <c r="AB835" s="25"/>
      <c r="AC835" s="25"/>
      <c r="AD835" s="25" t="s">
        <v>3167</v>
      </c>
      <c r="AE835" s="22"/>
      <c r="AF835" s="22"/>
      <c r="AG835" s="22">
        <f t="shared" ref="AG835:AG841" si="58">((AA835*(124.23/$AO835))/$AQ835)*(0.830367/$AP835)</f>
        <v>18.458663436822746</v>
      </c>
      <c r="AH835" s="22"/>
      <c r="AI835" s="22"/>
      <c r="AJ835" s="35"/>
      <c r="AK835" s="35"/>
      <c r="AL835" s="35">
        <f t="shared" ref="AL835:AL841" si="59">AG835/6.4</f>
        <v>2.8841661620035541</v>
      </c>
      <c r="AM835" s="35"/>
      <c r="AN835" s="35"/>
      <c r="AO835" s="24">
        <v>66.317032315000006</v>
      </c>
      <c r="AP835" s="24">
        <v>3198.2863347490502</v>
      </c>
      <c r="AQ835" s="24">
        <v>1</v>
      </c>
      <c r="AR835" s="24">
        <v>3</v>
      </c>
      <c r="AS835" s="24"/>
      <c r="AT835" s="25">
        <v>10</v>
      </c>
      <c r="AU835" s="25" t="s">
        <v>3230</v>
      </c>
      <c r="AV835" s="25" t="s">
        <v>3232</v>
      </c>
      <c r="AW835" s="25">
        <v>2003</v>
      </c>
      <c r="AX835" s="25" t="s">
        <v>2</v>
      </c>
      <c r="AY835" s="25" t="s">
        <v>3231</v>
      </c>
      <c r="AZ835" s="25" t="s">
        <v>751</v>
      </c>
      <c r="BA835" s="25"/>
      <c r="BB835" s="25"/>
      <c r="BC835" s="25" t="s">
        <v>3159</v>
      </c>
      <c r="BD835" s="25" t="s">
        <v>3160</v>
      </c>
      <c r="BE835" s="25" t="s">
        <v>3162</v>
      </c>
      <c r="BF835" s="25">
        <v>3</v>
      </c>
      <c r="BG835" s="62">
        <v>3</v>
      </c>
      <c r="BH835" s="25" t="s">
        <v>2000</v>
      </c>
      <c r="BI835" s="74">
        <v>2</v>
      </c>
      <c r="BJ835" s="75" t="s">
        <v>2000</v>
      </c>
      <c r="BK835" s="75" t="s">
        <v>4088</v>
      </c>
      <c r="BL835" s="15"/>
      <c r="BM835" s="15"/>
      <c r="BN835" s="15"/>
      <c r="BO835" s="15"/>
      <c r="BP835" s="15"/>
      <c r="BQ835" s="15"/>
      <c r="BR835" s="15"/>
    </row>
    <row r="836" spans="1:70" s="52" customFormat="1" ht="15" customHeight="1" x14ac:dyDescent="0.25">
      <c r="A836" s="25">
        <v>703</v>
      </c>
      <c r="B836" s="237"/>
      <c r="C836" s="190"/>
      <c r="D836" s="200">
        <v>1</v>
      </c>
      <c r="E836" s="57" t="s">
        <v>3145</v>
      </c>
      <c r="F836" s="57" t="s">
        <v>151</v>
      </c>
      <c r="G836" s="25" t="s">
        <v>3146</v>
      </c>
      <c r="H836" s="104">
        <v>1</v>
      </c>
      <c r="I836" s="25">
        <v>1</v>
      </c>
      <c r="J836" s="25" t="s">
        <v>3147</v>
      </c>
      <c r="K836" s="25">
        <v>4</v>
      </c>
      <c r="L836" s="25">
        <v>1</v>
      </c>
      <c r="M836" s="25">
        <v>3</v>
      </c>
      <c r="N836" s="25" t="s">
        <v>2979</v>
      </c>
      <c r="O836" s="25" t="s">
        <v>3213</v>
      </c>
      <c r="P836" s="25" t="s">
        <v>3141</v>
      </c>
      <c r="Q836" s="25" t="s">
        <v>3149</v>
      </c>
      <c r="R836" s="25" t="s">
        <v>3164</v>
      </c>
      <c r="S836" s="25">
        <v>4</v>
      </c>
      <c r="T836" s="25" t="s">
        <v>3165</v>
      </c>
      <c r="U836" s="25" t="s">
        <v>10</v>
      </c>
      <c r="V836" s="25">
        <v>8</v>
      </c>
      <c r="W836" s="25" t="s">
        <v>3166</v>
      </c>
      <c r="X836" s="25">
        <v>1</v>
      </c>
      <c r="Y836" s="25"/>
      <c r="Z836" s="25"/>
      <c r="AA836" s="25">
        <v>181372</v>
      </c>
      <c r="AB836" s="25"/>
      <c r="AC836" s="25"/>
      <c r="AD836" s="25" t="s">
        <v>3167</v>
      </c>
      <c r="AE836" s="22"/>
      <c r="AF836" s="22"/>
      <c r="AG836" s="22">
        <f t="shared" si="58"/>
        <v>88.211332565631565</v>
      </c>
      <c r="AH836" s="22"/>
      <c r="AI836" s="22"/>
      <c r="AJ836" s="35"/>
      <c r="AK836" s="35"/>
      <c r="AL836" s="35">
        <f t="shared" si="59"/>
        <v>13.783020713379932</v>
      </c>
      <c r="AM836" s="35"/>
      <c r="AN836" s="35"/>
      <c r="AO836" s="24">
        <v>66.317032315000006</v>
      </c>
      <c r="AP836" s="24">
        <v>3198.2863347490502</v>
      </c>
      <c r="AQ836" s="24">
        <v>1</v>
      </c>
      <c r="AR836" s="24">
        <v>3</v>
      </c>
      <c r="AS836" s="24"/>
      <c r="AT836" s="25">
        <v>10</v>
      </c>
      <c r="AU836" s="25" t="s">
        <v>3230</v>
      </c>
      <c r="AV836" s="25" t="s">
        <v>3232</v>
      </c>
      <c r="AW836" s="25">
        <v>2003</v>
      </c>
      <c r="AX836" s="25" t="s">
        <v>2</v>
      </c>
      <c r="AY836" s="25" t="s">
        <v>3231</v>
      </c>
      <c r="AZ836" s="25" t="s">
        <v>751</v>
      </c>
      <c r="BA836" s="25" t="s">
        <v>3214</v>
      </c>
      <c r="BB836" s="25"/>
      <c r="BC836" s="25" t="s">
        <v>3159</v>
      </c>
      <c r="BD836" s="25" t="s">
        <v>3160</v>
      </c>
      <c r="BE836" s="25" t="s">
        <v>3162</v>
      </c>
      <c r="BF836" s="25">
        <v>3</v>
      </c>
      <c r="BG836" s="62">
        <v>3</v>
      </c>
      <c r="BH836" s="25" t="s">
        <v>2000</v>
      </c>
      <c r="BI836" s="74">
        <v>2</v>
      </c>
      <c r="BJ836" s="75" t="s">
        <v>2000</v>
      </c>
      <c r="BK836" s="75" t="s">
        <v>4088</v>
      </c>
      <c r="BL836" s="15"/>
      <c r="BM836" s="15"/>
      <c r="BN836" s="15"/>
      <c r="BO836" s="15"/>
      <c r="BP836" s="15"/>
      <c r="BQ836" s="15"/>
      <c r="BR836" s="15"/>
    </row>
    <row r="837" spans="1:70" s="52" customFormat="1" ht="15" customHeight="1" x14ac:dyDescent="0.25">
      <c r="A837" s="25">
        <v>704</v>
      </c>
      <c r="B837" s="220"/>
      <c r="C837" s="190"/>
      <c r="D837" s="200">
        <v>1</v>
      </c>
      <c r="E837" s="57" t="s">
        <v>3145</v>
      </c>
      <c r="F837" s="57" t="s">
        <v>151</v>
      </c>
      <c r="G837" s="25" t="s">
        <v>3146</v>
      </c>
      <c r="H837" s="104">
        <v>1</v>
      </c>
      <c r="I837" s="25">
        <v>1</v>
      </c>
      <c r="J837" s="25" t="s">
        <v>3147</v>
      </c>
      <c r="K837" s="25">
        <v>4</v>
      </c>
      <c r="L837" s="25">
        <v>1</v>
      </c>
      <c r="M837" s="25">
        <v>1</v>
      </c>
      <c r="N837" s="25" t="s">
        <v>3174</v>
      </c>
      <c r="O837" s="25" t="s">
        <v>3216</v>
      </c>
      <c r="P837" s="25" t="s">
        <v>3141</v>
      </c>
      <c r="Q837" s="25" t="s">
        <v>3149</v>
      </c>
      <c r="R837" s="25" t="s">
        <v>3164</v>
      </c>
      <c r="S837" s="25">
        <v>4</v>
      </c>
      <c r="T837" s="25" t="s">
        <v>3165</v>
      </c>
      <c r="U837" s="25" t="s">
        <v>10</v>
      </c>
      <c r="V837" s="25">
        <v>8</v>
      </c>
      <c r="W837" s="25" t="s">
        <v>3166</v>
      </c>
      <c r="X837" s="25">
        <v>1</v>
      </c>
      <c r="Y837" s="25"/>
      <c r="Z837" s="25"/>
      <c r="AA837" s="25">
        <v>55314</v>
      </c>
      <c r="AB837" s="25"/>
      <c r="AC837" s="25"/>
      <c r="AD837" s="25" t="s">
        <v>3167</v>
      </c>
      <c r="AE837" s="22"/>
      <c r="AF837" s="22"/>
      <c r="AG837" s="22">
        <f t="shared" si="58"/>
        <v>26.902287285442874</v>
      </c>
      <c r="AH837" s="22"/>
      <c r="AI837" s="22"/>
      <c r="AJ837" s="35"/>
      <c r="AK837" s="35"/>
      <c r="AL837" s="35">
        <f t="shared" si="59"/>
        <v>4.2034823883504489</v>
      </c>
      <c r="AM837" s="35"/>
      <c r="AN837" s="35"/>
      <c r="AO837" s="24">
        <v>66.317032315000006</v>
      </c>
      <c r="AP837" s="24">
        <v>3198.2863347490502</v>
      </c>
      <c r="AQ837" s="24">
        <v>1</v>
      </c>
      <c r="AR837" s="24">
        <v>3</v>
      </c>
      <c r="AS837" s="24"/>
      <c r="AT837" s="25">
        <v>10</v>
      </c>
      <c r="AU837" s="25" t="s">
        <v>3230</v>
      </c>
      <c r="AV837" s="25" t="s">
        <v>3232</v>
      </c>
      <c r="AW837" s="25">
        <v>2003</v>
      </c>
      <c r="AX837" s="25" t="s">
        <v>2</v>
      </c>
      <c r="AY837" s="25" t="s">
        <v>3231</v>
      </c>
      <c r="AZ837" s="25" t="s">
        <v>751</v>
      </c>
      <c r="BA837" s="25" t="s">
        <v>3217</v>
      </c>
      <c r="BB837" s="25"/>
      <c r="BC837" s="25" t="s">
        <v>3159</v>
      </c>
      <c r="BD837" s="25" t="s">
        <v>3160</v>
      </c>
      <c r="BE837" s="25" t="s">
        <v>3162</v>
      </c>
      <c r="BF837" s="25">
        <v>3</v>
      </c>
      <c r="BG837" s="62">
        <v>3</v>
      </c>
      <c r="BH837" s="25" t="s">
        <v>2000</v>
      </c>
      <c r="BI837" s="74">
        <v>2</v>
      </c>
      <c r="BJ837" s="75" t="s">
        <v>2000</v>
      </c>
      <c r="BK837" s="75" t="s">
        <v>4088</v>
      </c>
      <c r="BL837" s="15"/>
      <c r="BM837" s="15"/>
      <c r="BN837" s="15"/>
      <c r="BO837" s="15"/>
      <c r="BP837" s="15"/>
      <c r="BQ837" s="15"/>
      <c r="BR837" s="15"/>
    </row>
    <row r="838" spans="1:70" s="52" customFormat="1" ht="15" customHeight="1" x14ac:dyDescent="0.25">
      <c r="A838" s="25">
        <v>705</v>
      </c>
      <c r="B838" s="220"/>
      <c r="C838" s="190"/>
      <c r="D838" s="200">
        <v>1</v>
      </c>
      <c r="E838" s="57" t="s">
        <v>3145</v>
      </c>
      <c r="F838" s="57" t="s">
        <v>151</v>
      </c>
      <c r="G838" s="25" t="s">
        <v>3146</v>
      </c>
      <c r="H838" s="104">
        <v>1</v>
      </c>
      <c r="I838" s="25">
        <v>1</v>
      </c>
      <c r="J838" s="25" t="s">
        <v>3147</v>
      </c>
      <c r="K838" s="25">
        <v>4</v>
      </c>
      <c r="L838" s="25">
        <v>1</v>
      </c>
      <c r="M838" s="25">
        <v>3</v>
      </c>
      <c r="N838" s="25" t="s">
        <v>2979</v>
      </c>
      <c r="O838" s="25" t="s">
        <v>3235</v>
      </c>
      <c r="P838" s="25" t="s">
        <v>3141</v>
      </c>
      <c r="Q838" s="25" t="s">
        <v>3149</v>
      </c>
      <c r="R838" s="25" t="s">
        <v>3164</v>
      </c>
      <c r="S838" s="25">
        <v>4</v>
      </c>
      <c r="T838" s="25" t="s">
        <v>3165</v>
      </c>
      <c r="U838" s="25" t="s">
        <v>10</v>
      </c>
      <c r="V838" s="25">
        <v>8</v>
      </c>
      <c r="W838" s="25" t="s">
        <v>3166</v>
      </c>
      <c r="X838" s="25">
        <v>1</v>
      </c>
      <c r="Y838" s="25"/>
      <c r="Z838" s="25"/>
      <c r="AA838" s="25">
        <v>54698</v>
      </c>
      <c r="AB838" s="25"/>
      <c r="AC838" s="25"/>
      <c r="AD838" s="25" t="s">
        <v>3167</v>
      </c>
      <c r="AE838" s="22"/>
      <c r="AF838" s="22"/>
      <c r="AG838" s="22">
        <f t="shared" si="58"/>
        <v>26.602692084086382</v>
      </c>
      <c r="AH838" s="22"/>
      <c r="AI838" s="22"/>
      <c r="AJ838" s="35"/>
      <c r="AK838" s="35"/>
      <c r="AL838" s="35">
        <f t="shared" si="59"/>
        <v>4.1566706381384968</v>
      </c>
      <c r="AM838" s="35"/>
      <c r="AN838" s="35"/>
      <c r="AO838" s="24">
        <v>66.317032315000006</v>
      </c>
      <c r="AP838" s="24">
        <v>3198.2863347490502</v>
      </c>
      <c r="AQ838" s="24">
        <v>1</v>
      </c>
      <c r="AR838" s="24">
        <v>3</v>
      </c>
      <c r="AS838" s="24"/>
      <c r="AT838" s="25">
        <v>10</v>
      </c>
      <c r="AU838" s="25" t="s">
        <v>3230</v>
      </c>
      <c r="AV838" s="25" t="s">
        <v>3232</v>
      </c>
      <c r="AW838" s="25">
        <v>2003</v>
      </c>
      <c r="AX838" s="25" t="s">
        <v>2</v>
      </c>
      <c r="AY838" s="25" t="s">
        <v>3231</v>
      </c>
      <c r="AZ838" s="25" t="s">
        <v>751</v>
      </c>
      <c r="BA838" s="25"/>
      <c r="BB838" s="25"/>
      <c r="BC838" s="25" t="s">
        <v>3159</v>
      </c>
      <c r="BD838" s="25" t="s">
        <v>3160</v>
      </c>
      <c r="BE838" s="25" t="s">
        <v>3162</v>
      </c>
      <c r="BF838" s="25">
        <v>3</v>
      </c>
      <c r="BG838" s="62">
        <v>3</v>
      </c>
      <c r="BH838" s="25" t="s">
        <v>2000</v>
      </c>
      <c r="BI838" s="74">
        <v>2</v>
      </c>
      <c r="BJ838" s="75" t="s">
        <v>2000</v>
      </c>
      <c r="BK838" s="75" t="s">
        <v>4088</v>
      </c>
      <c r="BL838" s="15"/>
      <c r="BM838" s="15"/>
      <c r="BN838" s="15"/>
      <c r="BO838" s="15"/>
      <c r="BP838" s="15"/>
      <c r="BQ838" s="15"/>
      <c r="BR838" s="15"/>
    </row>
    <row r="839" spans="1:70" s="52" customFormat="1" ht="15" customHeight="1" x14ac:dyDescent="0.25">
      <c r="A839" s="25">
        <v>706</v>
      </c>
      <c r="B839" s="220"/>
      <c r="C839" s="190"/>
      <c r="D839" s="200">
        <v>1</v>
      </c>
      <c r="E839" s="57" t="s">
        <v>3145</v>
      </c>
      <c r="F839" s="57" t="s">
        <v>151</v>
      </c>
      <c r="G839" s="25" t="s">
        <v>3146</v>
      </c>
      <c r="H839" s="104">
        <v>1</v>
      </c>
      <c r="I839" s="25">
        <v>1</v>
      </c>
      <c r="J839" s="25" t="s">
        <v>3147</v>
      </c>
      <c r="K839" s="25">
        <v>4</v>
      </c>
      <c r="L839" s="25">
        <v>1</v>
      </c>
      <c r="M839" s="25">
        <v>3</v>
      </c>
      <c r="N839" s="25" t="s">
        <v>2979</v>
      </c>
      <c r="O839" s="25" t="s">
        <v>3219</v>
      </c>
      <c r="P839" s="25" t="s">
        <v>3141</v>
      </c>
      <c r="Q839" s="25" t="s">
        <v>3149</v>
      </c>
      <c r="R839" s="25" t="s">
        <v>3164</v>
      </c>
      <c r="S839" s="25">
        <v>4</v>
      </c>
      <c r="T839" s="25" t="s">
        <v>3165</v>
      </c>
      <c r="U839" s="25" t="s">
        <v>10</v>
      </c>
      <c r="V839" s="25">
        <v>8</v>
      </c>
      <c r="W839" s="25" t="s">
        <v>3166</v>
      </c>
      <c r="X839" s="25">
        <v>1</v>
      </c>
      <c r="Y839" s="25"/>
      <c r="Z839" s="25"/>
      <c r="AA839" s="25">
        <v>604395</v>
      </c>
      <c r="AB839" s="25"/>
      <c r="AC839" s="25"/>
      <c r="AD839" s="25" t="s">
        <v>3167</v>
      </c>
      <c r="AE839" s="22"/>
      <c r="AF839" s="22"/>
      <c r="AG839" s="22">
        <f t="shared" si="58"/>
        <v>293.95104175950473</v>
      </c>
      <c r="AH839" s="22"/>
      <c r="AI839" s="22"/>
      <c r="AJ839" s="35"/>
      <c r="AK839" s="35"/>
      <c r="AL839" s="35">
        <f t="shared" si="59"/>
        <v>45.929850274922615</v>
      </c>
      <c r="AM839" s="35"/>
      <c r="AN839" s="35"/>
      <c r="AO839" s="24">
        <v>66.317032315000006</v>
      </c>
      <c r="AP839" s="24">
        <v>3198.2863347490502</v>
      </c>
      <c r="AQ839" s="24">
        <v>1</v>
      </c>
      <c r="AR839" s="24">
        <v>3</v>
      </c>
      <c r="AS839" s="24"/>
      <c r="AT839" s="25">
        <v>10</v>
      </c>
      <c r="AU839" s="25" t="s">
        <v>3230</v>
      </c>
      <c r="AV839" s="25" t="s">
        <v>3232</v>
      </c>
      <c r="AW839" s="25">
        <v>2003</v>
      </c>
      <c r="AX839" s="25" t="s">
        <v>2</v>
      </c>
      <c r="AY839" s="25" t="s">
        <v>3231</v>
      </c>
      <c r="AZ839" s="25" t="s">
        <v>751</v>
      </c>
      <c r="BA839" s="25" t="s">
        <v>3220</v>
      </c>
      <c r="BB839" s="25"/>
      <c r="BC839" s="25" t="s">
        <v>3159</v>
      </c>
      <c r="BD839" s="25" t="s">
        <v>3160</v>
      </c>
      <c r="BE839" s="25" t="s">
        <v>3162</v>
      </c>
      <c r="BF839" s="25">
        <v>3</v>
      </c>
      <c r="BG839" s="62">
        <v>3</v>
      </c>
      <c r="BH839" s="25" t="s">
        <v>2000</v>
      </c>
      <c r="BI839" s="74">
        <v>2</v>
      </c>
      <c r="BJ839" s="75" t="s">
        <v>2000</v>
      </c>
      <c r="BK839" s="75" t="s">
        <v>4088</v>
      </c>
      <c r="BL839" s="15"/>
      <c r="BM839" s="15"/>
      <c r="BN839" s="15"/>
      <c r="BO839" s="15"/>
      <c r="BP839" s="15"/>
      <c r="BQ839" s="15"/>
      <c r="BR839" s="15"/>
    </row>
    <row r="840" spans="1:70" s="52" customFormat="1" ht="15" customHeight="1" x14ac:dyDescent="0.25">
      <c r="A840" s="25">
        <v>707</v>
      </c>
      <c r="B840" s="220"/>
      <c r="C840" s="190"/>
      <c r="D840" s="200">
        <v>1</v>
      </c>
      <c r="E840" s="57" t="s">
        <v>3145</v>
      </c>
      <c r="F840" s="57" t="s">
        <v>151</v>
      </c>
      <c r="G840" s="25" t="s">
        <v>3146</v>
      </c>
      <c r="H840" s="104">
        <v>1</v>
      </c>
      <c r="I840" s="25">
        <v>1</v>
      </c>
      <c r="J840" s="25" t="s">
        <v>3147</v>
      </c>
      <c r="K840" s="25">
        <v>4</v>
      </c>
      <c r="L840" s="25">
        <v>1</v>
      </c>
      <c r="M840" s="25">
        <v>3</v>
      </c>
      <c r="N840" s="25" t="s">
        <v>2979</v>
      </c>
      <c r="O840" s="25" t="s">
        <v>3222</v>
      </c>
      <c r="P840" s="25" t="s">
        <v>3141</v>
      </c>
      <c r="Q840" s="25" t="s">
        <v>3149</v>
      </c>
      <c r="R840" s="25" t="s">
        <v>3164</v>
      </c>
      <c r="S840" s="25">
        <v>4</v>
      </c>
      <c r="T840" s="25" t="s">
        <v>3165</v>
      </c>
      <c r="U840" s="25" t="s">
        <v>10</v>
      </c>
      <c r="V840" s="25">
        <v>8</v>
      </c>
      <c r="W840" s="25" t="s">
        <v>3166</v>
      </c>
      <c r="X840" s="25">
        <v>1</v>
      </c>
      <c r="Y840" s="25"/>
      <c r="Z840" s="25"/>
      <c r="AA840" s="25">
        <v>170640</v>
      </c>
      <c r="AB840" s="25"/>
      <c r="AC840" s="25"/>
      <c r="AD840" s="25" t="s">
        <v>3167</v>
      </c>
      <c r="AE840" s="22"/>
      <c r="AF840" s="22"/>
      <c r="AG840" s="22">
        <f t="shared" si="58"/>
        <v>82.991761622518197</v>
      </c>
      <c r="AH840" s="22"/>
      <c r="AI840" s="22"/>
      <c r="AJ840" s="35"/>
      <c r="AK840" s="35"/>
      <c r="AL840" s="35">
        <f t="shared" si="59"/>
        <v>12.967462753518468</v>
      </c>
      <c r="AM840" s="35"/>
      <c r="AN840" s="35"/>
      <c r="AO840" s="24">
        <v>66.317032315000006</v>
      </c>
      <c r="AP840" s="24">
        <v>3198.2863347490502</v>
      </c>
      <c r="AQ840" s="24">
        <v>1</v>
      </c>
      <c r="AR840" s="24">
        <v>3</v>
      </c>
      <c r="AS840" s="24"/>
      <c r="AT840" s="25">
        <v>10</v>
      </c>
      <c r="AU840" s="25" t="s">
        <v>3230</v>
      </c>
      <c r="AV840" s="25" t="s">
        <v>3232</v>
      </c>
      <c r="AW840" s="25">
        <v>2003</v>
      </c>
      <c r="AX840" s="25" t="s">
        <v>2</v>
      </c>
      <c r="AY840" s="25" t="s">
        <v>3231</v>
      </c>
      <c r="AZ840" s="25" t="s">
        <v>751</v>
      </c>
      <c r="BA840" s="25" t="s">
        <v>3223</v>
      </c>
      <c r="BB840" s="25"/>
      <c r="BC840" s="25" t="s">
        <v>3159</v>
      </c>
      <c r="BD840" s="25" t="s">
        <v>3160</v>
      </c>
      <c r="BE840" s="25" t="s">
        <v>3162</v>
      </c>
      <c r="BF840" s="25">
        <v>3</v>
      </c>
      <c r="BG840" s="62">
        <v>3</v>
      </c>
      <c r="BH840" s="25" t="s">
        <v>2000</v>
      </c>
      <c r="BI840" s="74">
        <v>2</v>
      </c>
      <c r="BJ840" s="75" t="s">
        <v>2000</v>
      </c>
      <c r="BK840" s="75" t="s">
        <v>4088</v>
      </c>
      <c r="BL840" s="15"/>
      <c r="BM840" s="15"/>
      <c r="BN840" s="15"/>
      <c r="BO840" s="15"/>
      <c r="BP840" s="15"/>
      <c r="BQ840" s="15"/>
      <c r="BR840" s="15"/>
    </row>
    <row r="841" spans="1:70" s="52" customFormat="1" ht="15" customHeight="1" x14ac:dyDescent="0.25">
      <c r="A841" s="25">
        <v>708</v>
      </c>
      <c r="B841" s="220"/>
      <c r="C841" s="190"/>
      <c r="D841" s="200">
        <v>1</v>
      </c>
      <c r="E841" s="57" t="s">
        <v>3145</v>
      </c>
      <c r="F841" s="57" t="s">
        <v>151</v>
      </c>
      <c r="G841" s="25" t="s">
        <v>3146</v>
      </c>
      <c r="H841" s="104">
        <v>1</v>
      </c>
      <c r="I841" s="25">
        <v>1</v>
      </c>
      <c r="J841" s="25" t="s">
        <v>3147</v>
      </c>
      <c r="K841" s="25">
        <v>4</v>
      </c>
      <c r="L841" s="25">
        <v>1</v>
      </c>
      <c r="M841" s="25">
        <v>1</v>
      </c>
      <c r="N841" s="25" t="s">
        <v>3174</v>
      </c>
      <c r="O841" s="25" t="s">
        <v>3224</v>
      </c>
      <c r="P841" s="25" t="s">
        <v>3141</v>
      </c>
      <c r="Q841" s="25" t="s">
        <v>3149</v>
      </c>
      <c r="R841" s="25" t="s">
        <v>3164</v>
      </c>
      <c r="S841" s="25">
        <v>4</v>
      </c>
      <c r="T841" s="25" t="s">
        <v>3165</v>
      </c>
      <c r="U841" s="25" t="s">
        <v>10</v>
      </c>
      <c r="V841" s="25">
        <v>8</v>
      </c>
      <c r="W841" s="25" t="s">
        <v>3166</v>
      </c>
      <c r="X841" s="25">
        <v>1</v>
      </c>
      <c r="Y841" s="25"/>
      <c r="Z841" s="25"/>
      <c r="AA841" s="25">
        <v>498329</v>
      </c>
      <c r="AB841" s="25"/>
      <c r="AC841" s="25"/>
      <c r="AD841" s="25" t="s">
        <v>3167</v>
      </c>
      <c r="AE841" s="22"/>
      <c r="AF841" s="22"/>
      <c r="AG841" s="22">
        <f t="shared" si="58"/>
        <v>242.36522255970388</v>
      </c>
      <c r="AH841" s="22"/>
      <c r="AI841" s="22"/>
      <c r="AJ841" s="35"/>
      <c r="AK841" s="35"/>
      <c r="AL841" s="35">
        <f t="shared" si="59"/>
        <v>37.869566024953727</v>
      </c>
      <c r="AM841" s="35"/>
      <c r="AN841" s="35"/>
      <c r="AO841" s="24">
        <v>66.317032315000006</v>
      </c>
      <c r="AP841" s="24">
        <v>3198.2863347490502</v>
      </c>
      <c r="AQ841" s="24">
        <v>1</v>
      </c>
      <c r="AR841" s="24">
        <v>3</v>
      </c>
      <c r="AS841" s="24"/>
      <c r="AT841" s="25">
        <v>10</v>
      </c>
      <c r="AU841" s="25" t="s">
        <v>3230</v>
      </c>
      <c r="AV841" s="25" t="s">
        <v>3232</v>
      </c>
      <c r="AW841" s="25">
        <v>2003</v>
      </c>
      <c r="AX841" s="25" t="s">
        <v>2</v>
      </c>
      <c r="AY841" s="25" t="s">
        <v>3231</v>
      </c>
      <c r="AZ841" s="25" t="s">
        <v>751</v>
      </c>
      <c r="BA841" s="25" t="s">
        <v>3225</v>
      </c>
      <c r="BB841" s="25"/>
      <c r="BC841" s="25" t="s">
        <v>3159</v>
      </c>
      <c r="BD841" s="25" t="s">
        <v>3160</v>
      </c>
      <c r="BE841" s="25" t="s">
        <v>3162</v>
      </c>
      <c r="BF841" s="25">
        <v>3</v>
      </c>
      <c r="BG841" s="62">
        <v>3</v>
      </c>
      <c r="BH841" s="25" t="s">
        <v>2000</v>
      </c>
      <c r="BI841" s="74">
        <v>2</v>
      </c>
      <c r="BJ841" s="75" t="s">
        <v>2000</v>
      </c>
      <c r="BK841" s="75" t="s">
        <v>4088</v>
      </c>
      <c r="BL841" s="15"/>
      <c r="BM841" s="15"/>
      <c r="BN841" s="15"/>
      <c r="BO841" s="15"/>
      <c r="BP841" s="15"/>
      <c r="BQ841" s="15"/>
      <c r="BR841" s="15"/>
    </row>
    <row r="842" spans="1:70" s="52" customFormat="1" ht="15" customHeight="1" x14ac:dyDescent="0.25">
      <c r="A842" s="25">
        <v>709</v>
      </c>
      <c r="B842" s="220"/>
      <c r="C842" s="190"/>
      <c r="D842" s="200">
        <v>1</v>
      </c>
      <c r="E842" s="57" t="s">
        <v>3145</v>
      </c>
      <c r="F842" s="57" t="s">
        <v>151</v>
      </c>
      <c r="G842" s="25" t="s">
        <v>3146</v>
      </c>
      <c r="H842" s="104">
        <v>1</v>
      </c>
      <c r="I842" s="25">
        <v>1</v>
      </c>
      <c r="J842" s="25" t="s">
        <v>3147</v>
      </c>
      <c r="K842" s="25">
        <v>4</v>
      </c>
      <c r="L842" s="25">
        <v>1</v>
      </c>
      <c r="M842" s="25">
        <v>1</v>
      </c>
      <c r="N842" s="25" t="s">
        <v>3174</v>
      </c>
      <c r="O842" s="25" t="s">
        <v>3236</v>
      </c>
      <c r="P842" s="25" t="s">
        <v>3141</v>
      </c>
      <c r="Q842" s="25" t="s">
        <v>3237</v>
      </c>
      <c r="R842" s="25" t="s">
        <v>3238</v>
      </c>
      <c r="S842" s="25">
        <v>4</v>
      </c>
      <c r="T842" s="25" t="s">
        <v>3239</v>
      </c>
      <c r="U842" s="25" t="s">
        <v>10</v>
      </c>
      <c r="V842" s="25">
        <v>8</v>
      </c>
      <c r="W842" s="25" t="s">
        <v>3240</v>
      </c>
      <c r="X842" s="25">
        <v>1</v>
      </c>
      <c r="Y842" s="25"/>
      <c r="Z842" s="25"/>
      <c r="AA842" s="25">
        <v>0.68</v>
      </c>
      <c r="AB842" s="25"/>
      <c r="AC842" s="25"/>
      <c r="AD842" s="25" t="s">
        <v>3241</v>
      </c>
      <c r="AE842" s="22"/>
      <c r="AF842" s="22"/>
      <c r="AG842" s="22">
        <f>((AA842*(108.57/$AO842))/$AQ842)*(0.830367/$AP842)</f>
        <v>0.72666862788405362</v>
      </c>
      <c r="AH842" s="22"/>
      <c r="AI842" s="22"/>
      <c r="AJ842" s="35"/>
      <c r="AK842" s="35"/>
      <c r="AL842" s="35">
        <f>AG842</f>
        <v>0.72666862788405362</v>
      </c>
      <c r="AM842" s="35"/>
      <c r="AN842" s="35"/>
      <c r="AO842" s="24">
        <v>84.363078818618803</v>
      </c>
      <c r="AP842" s="24">
        <v>1</v>
      </c>
      <c r="AQ842" s="24">
        <v>1</v>
      </c>
      <c r="AR842" s="24">
        <v>6</v>
      </c>
      <c r="AS842" s="24"/>
      <c r="AT842" s="25">
        <v>9</v>
      </c>
      <c r="AU842" s="25" t="s">
        <v>3170</v>
      </c>
      <c r="AV842" s="25" t="s">
        <v>3244</v>
      </c>
      <c r="AW842" s="25">
        <v>2003</v>
      </c>
      <c r="AX842" s="25" t="s">
        <v>2</v>
      </c>
      <c r="AY842" s="25" t="s">
        <v>3157</v>
      </c>
      <c r="AZ842" s="25" t="s">
        <v>751</v>
      </c>
      <c r="BA842" s="25" t="s">
        <v>3242</v>
      </c>
      <c r="BB842" s="25" t="s">
        <v>3243</v>
      </c>
      <c r="BC842" s="25" t="s">
        <v>751</v>
      </c>
      <c r="BD842" s="25" t="s">
        <v>3245</v>
      </c>
      <c r="BE842" s="25" t="s">
        <v>3246</v>
      </c>
      <c r="BF842" s="25">
        <v>2</v>
      </c>
      <c r="BG842" s="62">
        <v>3</v>
      </c>
      <c r="BH842" s="25" t="s">
        <v>2000</v>
      </c>
      <c r="BI842" s="74">
        <v>2</v>
      </c>
      <c r="BJ842" s="75" t="s">
        <v>2000</v>
      </c>
      <c r="BK842" s="75" t="s">
        <v>4088</v>
      </c>
      <c r="BL842" s="15"/>
      <c r="BM842" s="15"/>
      <c r="BN842" s="15"/>
      <c r="BO842" s="15"/>
      <c r="BP842" s="15"/>
      <c r="BQ842" s="15"/>
      <c r="BR842" s="15"/>
    </row>
    <row r="843" spans="1:70" s="52" customFormat="1" ht="15" customHeight="1" x14ac:dyDescent="0.25">
      <c r="A843" s="25">
        <v>710</v>
      </c>
      <c r="B843" s="220"/>
      <c r="C843" s="190"/>
      <c r="D843" s="200">
        <v>1</v>
      </c>
      <c r="E843" s="57" t="s">
        <v>3145</v>
      </c>
      <c r="F843" s="57" t="s">
        <v>151</v>
      </c>
      <c r="G843" s="25" t="s">
        <v>3146</v>
      </c>
      <c r="H843" s="104">
        <v>1</v>
      </c>
      <c r="I843" s="25">
        <v>1</v>
      </c>
      <c r="J843" s="25" t="s">
        <v>3147</v>
      </c>
      <c r="K843" s="25">
        <v>4</v>
      </c>
      <c r="L843" s="25">
        <v>1</v>
      </c>
      <c r="M843" s="25">
        <v>1</v>
      </c>
      <c r="N843" s="25" t="s">
        <v>3174</v>
      </c>
      <c r="O843" s="25" t="s">
        <v>3247</v>
      </c>
      <c r="P843" s="25" t="s">
        <v>3141</v>
      </c>
      <c r="Q843" s="25" t="s">
        <v>3237</v>
      </c>
      <c r="R843" s="25" t="s">
        <v>3248</v>
      </c>
      <c r="S843" s="25">
        <v>4</v>
      </c>
      <c r="T843" s="25" t="s">
        <v>3249</v>
      </c>
      <c r="U843" s="25" t="s">
        <v>10</v>
      </c>
      <c r="V843" s="25">
        <v>8</v>
      </c>
      <c r="W843" s="25" t="s">
        <v>3250</v>
      </c>
      <c r="X843" s="25">
        <v>1</v>
      </c>
      <c r="Y843" s="25"/>
      <c r="Z843" s="25"/>
      <c r="AA843" s="25">
        <v>200</v>
      </c>
      <c r="AB843" s="25"/>
      <c r="AC843" s="25"/>
      <c r="AD843" s="25" t="s">
        <v>3251</v>
      </c>
      <c r="AE843" s="22"/>
      <c r="AF843" s="22"/>
      <c r="AG843" s="22">
        <f>((AA843*(108.57/$AO843))/$AQ843)*(0.830367/$AP843)</f>
        <v>236.02996295816345</v>
      </c>
      <c r="AH843" s="22"/>
      <c r="AI843" s="22"/>
      <c r="AJ843" s="35"/>
      <c r="AK843" s="35"/>
      <c r="AL843" s="35">
        <f>AG843/AS843</f>
        <v>236.02996295816345</v>
      </c>
      <c r="AM843" s="35"/>
      <c r="AN843" s="35"/>
      <c r="AO843" s="24">
        <v>76.391102265249003</v>
      </c>
      <c r="AP843" s="24">
        <v>1</v>
      </c>
      <c r="AQ843" s="24">
        <v>1</v>
      </c>
      <c r="AR843" s="24">
        <v>1</v>
      </c>
      <c r="AS843" s="24">
        <v>1</v>
      </c>
      <c r="AT843" s="25">
        <v>9</v>
      </c>
      <c r="AU843" s="25" t="s">
        <v>3254</v>
      </c>
      <c r="AV843" s="25" t="s">
        <v>751</v>
      </c>
      <c r="AW843" s="25">
        <v>1999</v>
      </c>
      <c r="AX843" s="25" t="s">
        <v>2</v>
      </c>
      <c r="AY843" s="25" t="s">
        <v>3157</v>
      </c>
      <c r="AZ843" s="25" t="s">
        <v>751</v>
      </c>
      <c r="BA843" s="25" t="s">
        <v>3252</v>
      </c>
      <c r="BB843" s="25" t="s">
        <v>3253</v>
      </c>
      <c r="BC843" s="25" t="s">
        <v>751</v>
      </c>
      <c r="BD843" s="25" t="s">
        <v>3255</v>
      </c>
      <c r="BE843" s="25" t="s">
        <v>3256</v>
      </c>
      <c r="BF843" s="25">
        <v>2</v>
      </c>
      <c r="BG843" s="62">
        <v>3</v>
      </c>
      <c r="BH843" s="25" t="s">
        <v>2000</v>
      </c>
      <c r="BI843" s="74">
        <v>2</v>
      </c>
      <c r="BJ843" s="75" t="s">
        <v>2000</v>
      </c>
      <c r="BK843" s="75" t="s">
        <v>4088</v>
      </c>
      <c r="BL843" s="15"/>
      <c r="BM843" s="15"/>
      <c r="BN843" s="15"/>
      <c r="BO843" s="15"/>
      <c r="BP843" s="15"/>
      <c r="BQ843" s="15"/>
      <c r="BR843" s="15"/>
    </row>
    <row r="844" spans="1:70" s="52" customFormat="1" ht="15" customHeight="1" x14ac:dyDescent="0.25">
      <c r="A844" s="25">
        <v>711</v>
      </c>
      <c r="B844" s="220"/>
      <c r="C844" s="190"/>
      <c r="D844" s="200">
        <v>1</v>
      </c>
      <c r="E844" s="57" t="s">
        <v>3145</v>
      </c>
      <c r="F844" s="57" t="s">
        <v>151</v>
      </c>
      <c r="G844" s="25" t="s">
        <v>3146</v>
      </c>
      <c r="H844" s="104">
        <v>1</v>
      </c>
      <c r="I844" s="25">
        <v>1</v>
      </c>
      <c r="J844" s="25" t="s">
        <v>3147</v>
      </c>
      <c r="K844" s="25">
        <v>4</v>
      </c>
      <c r="L844" s="25">
        <v>1</v>
      </c>
      <c r="M844" s="25">
        <v>1</v>
      </c>
      <c r="N844" s="25" t="s">
        <v>3174</v>
      </c>
      <c r="O844" s="25" t="s">
        <v>3247</v>
      </c>
      <c r="P844" s="25" t="s">
        <v>3141</v>
      </c>
      <c r="Q844" s="25" t="s">
        <v>3237</v>
      </c>
      <c r="R844" s="25" t="s">
        <v>3257</v>
      </c>
      <c r="S844" s="25">
        <v>4</v>
      </c>
      <c r="T844" s="25" t="s">
        <v>3258</v>
      </c>
      <c r="U844" s="25" t="s">
        <v>10</v>
      </c>
      <c r="V844" s="25">
        <v>8</v>
      </c>
      <c r="W844" s="25" t="s">
        <v>3250</v>
      </c>
      <c r="X844" s="25">
        <v>1</v>
      </c>
      <c r="Y844" s="25"/>
      <c r="Z844" s="25"/>
      <c r="AA844" s="25">
        <v>249</v>
      </c>
      <c r="AB844" s="25"/>
      <c r="AC844" s="25"/>
      <c r="AD844" s="25" t="s">
        <v>3251</v>
      </c>
      <c r="AE844" s="22"/>
      <c r="AF844" s="22"/>
      <c r="AG844" s="22">
        <f>((AA844*(108.57/$AO844))/$AQ844)*(0.830367/$AP844)</f>
        <v>293.85730388291353</v>
      </c>
      <c r="AH844" s="22"/>
      <c r="AI844" s="22"/>
      <c r="AJ844" s="35"/>
      <c r="AK844" s="35"/>
      <c r="AL844" s="35">
        <f>AG844/AS844</f>
        <v>293.85730388291353</v>
      </c>
      <c r="AM844" s="35"/>
      <c r="AN844" s="35"/>
      <c r="AO844" s="24">
        <v>76.391102265249003</v>
      </c>
      <c r="AP844" s="24">
        <v>1</v>
      </c>
      <c r="AQ844" s="24">
        <v>1</v>
      </c>
      <c r="AR844" s="24">
        <v>1</v>
      </c>
      <c r="AS844" s="24">
        <v>1</v>
      </c>
      <c r="AT844" s="25">
        <v>9</v>
      </c>
      <c r="AU844" s="25" t="s">
        <v>3254</v>
      </c>
      <c r="AV844" s="25" t="s">
        <v>751</v>
      </c>
      <c r="AW844" s="25">
        <v>1999</v>
      </c>
      <c r="AX844" s="25" t="s">
        <v>2</v>
      </c>
      <c r="AY844" s="25" t="s">
        <v>3157</v>
      </c>
      <c r="AZ844" s="25" t="s">
        <v>751</v>
      </c>
      <c r="BA844" s="25" t="s">
        <v>3259</v>
      </c>
      <c r="BB844" s="25" t="s">
        <v>3253</v>
      </c>
      <c r="BC844" s="25" t="s">
        <v>751</v>
      </c>
      <c r="BD844" s="25" t="s">
        <v>3255</v>
      </c>
      <c r="BE844" s="25" t="s">
        <v>3256</v>
      </c>
      <c r="BF844" s="25">
        <v>2</v>
      </c>
      <c r="BG844" s="62">
        <v>3</v>
      </c>
      <c r="BH844" s="25" t="s">
        <v>2000</v>
      </c>
      <c r="BI844" s="74">
        <v>2</v>
      </c>
      <c r="BJ844" s="75" t="s">
        <v>2000</v>
      </c>
      <c r="BK844" s="75" t="s">
        <v>4088</v>
      </c>
      <c r="BL844" s="15"/>
      <c r="BM844" s="15"/>
      <c r="BN844" s="15"/>
      <c r="BO844" s="15"/>
      <c r="BP844" s="15"/>
      <c r="BQ844" s="15"/>
      <c r="BR844" s="15"/>
    </row>
    <row r="845" spans="1:70" s="52" customFormat="1" ht="15" customHeight="1" x14ac:dyDescent="0.25">
      <c r="A845" s="25">
        <v>712</v>
      </c>
      <c r="B845" s="220"/>
      <c r="C845" s="190"/>
      <c r="D845" s="200">
        <v>1</v>
      </c>
      <c r="E845" s="57" t="s">
        <v>3145</v>
      </c>
      <c r="F845" s="57" t="s">
        <v>151</v>
      </c>
      <c r="G845" s="25" t="s">
        <v>3146</v>
      </c>
      <c r="H845" s="104">
        <v>1</v>
      </c>
      <c r="I845" s="25">
        <v>1</v>
      </c>
      <c r="J845" s="25" t="s">
        <v>3147</v>
      </c>
      <c r="K845" s="25">
        <v>4</v>
      </c>
      <c r="L845" s="25">
        <v>1</v>
      </c>
      <c r="M845" s="25">
        <v>26</v>
      </c>
      <c r="N845" s="25" t="s">
        <v>2944</v>
      </c>
      <c r="O845" s="25" t="s">
        <v>3260</v>
      </c>
      <c r="P845" s="25" t="s">
        <v>3141</v>
      </c>
      <c r="Q845" s="25" t="s">
        <v>3237</v>
      </c>
      <c r="R845" s="25" t="s">
        <v>3238</v>
      </c>
      <c r="S845" s="25">
        <v>4</v>
      </c>
      <c r="T845" s="25" t="s">
        <v>3239</v>
      </c>
      <c r="U845" s="25" t="s">
        <v>3261</v>
      </c>
      <c r="V845" s="25">
        <v>8</v>
      </c>
      <c r="W845" s="25" t="s">
        <v>3262</v>
      </c>
      <c r="X845" s="25">
        <v>1</v>
      </c>
      <c r="Y845" s="25"/>
      <c r="Z845" s="25">
        <v>792</v>
      </c>
      <c r="AA845" s="25"/>
      <c r="AB845" s="25"/>
      <c r="AC845" s="25">
        <v>5367</v>
      </c>
      <c r="AD845" s="25" t="s">
        <v>3263</v>
      </c>
      <c r="AE845" s="22"/>
      <c r="AF845" s="22">
        <f>((Z845*(108.57/$AO845))/$AQ845)*(0.830367/$AP845)</f>
        <v>846.35522541789771</v>
      </c>
      <c r="AG845" s="22"/>
      <c r="AH845" s="22"/>
      <c r="AI845" s="22">
        <f>((AC845*(108.57/$AO845))/$AQ845)*(0.830367/$AP845)</f>
        <v>5735.3390086084055</v>
      </c>
      <c r="AJ845" s="35"/>
      <c r="AK845" s="35">
        <f>AF845</f>
        <v>846.35522541789771</v>
      </c>
      <c r="AL845" s="35"/>
      <c r="AM845" s="35"/>
      <c r="AN845" s="35">
        <f>AI845</f>
        <v>5735.3390086084055</v>
      </c>
      <c r="AO845" s="24">
        <v>84.363078818618803</v>
      </c>
      <c r="AP845" s="24">
        <v>1</v>
      </c>
      <c r="AQ845" s="24">
        <v>1</v>
      </c>
      <c r="AR845" s="24">
        <v>6</v>
      </c>
      <c r="AS845" s="24"/>
      <c r="AT845" s="25">
        <v>9</v>
      </c>
      <c r="AU845" s="25" t="s">
        <v>3170</v>
      </c>
      <c r="AV845" s="25" t="s">
        <v>751</v>
      </c>
      <c r="AW845" s="25">
        <v>2003</v>
      </c>
      <c r="AX845" s="25" t="s">
        <v>2</v>
      </c>
      <c r="AY845" s="25" t="s">
        <v>3244</v>
      </c>
      <c r="AZ845" s="25" t="s">
        <v>751</v>
      </c>
      <c r="BA845" s="25"/>
      <c r="BB845" s="25" t="s">
        <v>3264</v>
      </c>
      <c r="BC845" s="25" t="s">
        <v>751</v>
      </c>
      <c r="BD845" s="25" t="s">
        <v>3245</v>
      </c>
      <c r="BE845" s="25" t="s">
        <v>3162</v>
      </c>
      <c r="BF845" s="25">
        <v>2</v>
      </c>
      <c r="BG845" s="62">
        <v>2</v>
      </c>
      <c r="BH845" s="25" t="s">
        <v>2000</v>
      </c>
      <c r="BI845" s="74">
        <v>2</v>
      </c>
      <c r="BJ845" s="75" t="s">
        <v>2000</v>
      </c>
      <c r="BK845" s="75" t="s">
        <v>4088</v>
      </c>
      <c r="BL845" s="15"/>
      <c r="BM845" s="15"/>
      <c r="BN845" s="15"/>
      <c r="BO845" s="15"/>
      <c r="BP845" s="15"/>
      <c r="BQ845" s="15"/>
      <c r="BR845" s="15"/>
    </row>
    <row r="846" spans="1:70" s="52" customFormat="1" ht="15" customHeight="1" x14ac:dyDescent="0.25">
      <c r="A846" s="25">
        <v>747</v>
      </c>
      <c r="B846" s="220"/>
      <c r="C846" s="190"/>
      <c r="D846" s="200">
        <v>1</v>
      </c>
      <c r="E846" s="90" t="s">
        <v>3419</v>
      </c>
      <c r="F846" s="57" t="s">
        <v>5</v>
      </c>
      <c r="G846" s="99" t="s">
        <v>3420</v>
      </c>
      <c r="H846" s="104">
        <v>1</v>
      </c>
      <c r="I846" s="25">
        <v>1</v>
      </c>
      <c r="J846" s="25" t="s">
        <v>3421</v>
      </c>
      <c r="K846" s="25">
        <v>4</v>
      </c>
      <c r="L846" s="25">
        <v>1</v>
      </c>
      <c r="M846" s="25">
        <v>12</v>
      </c>
      <c r="N846" s="25" t="s">
        <v>2950</v>
      </c>
      <c r="O846" s="25" t="s">
        <v>3381</v>
      </c>
      <c r="P846" s="25" t="s">
        <v>3422</v>
      </c>
      <c r="Q846" s="25" t="s">
        <v>3423</v>
      </c>
      <c r="R846" s="25" t="s">
        <v>3424</v>
      </c>
      <c r="S846" s="25">
        <v>4</v>
      </c>
      <c r="T846" s="25" t="s">
        <v>3380</v>
      </c>
      <c r="U846" s="25" t="s">
        <v>10</v>
      </c>
      <c r="V846" s="25">
        <v>8</v>
      </c>
      <c r="W846" s="25" t="s">
        <v>3425</v>
      </c>
      <c r="X846" s="25">
        <v>1</v>
      </c>
      <c r="Y846" s="25"/>
      <c r="Z846" s="25"/>
      <c r="AA846" s="25">
        <v>10431237</v>
      </c>
      <c r="AB846" s="25"/>
      <c r="AC846" s="25"/>
      <c r="AD846" s="25" t="s">
        <v>3426</v>
      </c>
      <c r="AE846" s="22"/>
      <c r="AF846" s="22"/>
      <c r="AG846" s="22">
        <f>((AA846*(110.48/$AO846))/$AQ846)*(0.830367/$AP846)</f>
        <v>13499526.272027085</v>
      </c>
      <c r="AH846" s="22"/>
      <c r="AI846" s="22"/>
      <c r="AJ846" s="35"/>
      <c r="AK846" s="35"/>
      <c r="AL846" s="35">
        <f t="shared" ref="AL846:AL856" si="60">AG846/AS846</f>
        <v>2691.293116432832</v>
      </c>
      <c r="AM846" s="35"/>
      <c r="AN846" s="35"/>
      <c r="AO846" s="24">
        <v>43.936623744014099</v>
      </c>
      <c r="AP846" s="24">
        <v>1.61340853572371</v>
      </c>
      <c r="AQ846" s="24">
        <v>1</v>
      </c>
      <c r="AR846" s="24">
        <v>1</v>
      </c>
      <c r="AS846" s="24">
        <v>5016</v>
      </c>
      <c r="AT846" s="25">
        <v>9</v>
      </c>
      <c r="AU846" s="25" t="s">
        <v>3428</v>
      </c>
      <c r="AV846" s="25" t="s">
        <v>3429</v>
      </c>
      <c r="AW846" s="25">
        <v>1997</v>
      </c>
      <c r="AX846" s="25" t="s">
        <v>3430</v>
      </c>
      <c r="AY846" s="25"/>
      <c r="AZ846" s="78">
        <v>0.1</v>
      </c>
      <c r="BA846" s="25" t="s">
        <v>4157</v>
      </c>
      <c r="BB846" s="25" t="s">
        <v>3427</v>
      </c>
      <c r="BC846" s="25"/>
      <c r="BD846" s="25"/>
      <c r="BE846" s="25" t="s">
        <v>4158</v>
      </c>
      <c r="BF846" s="25">
        <v>2</v>
      </c>
      <c r="BG846" s="62">
        <v>3</v>
      </c>
      <c r="BH846" s="25" t="s">
        <v>2000</v>
      </c>
      <c r="BI846" s="74">
        <v>2</v>
      </c>
      <c r="BJ846" s="75" t="s">
        <v>2000</v>
      </c>
      <c r="BK846" s="75" t="s">
        <v>4096</v>
      </c>
      <c r="BL846" s="15"/>
      <c r="BM846" s="15"/>
      <c r="BN846" s="15"/>
      <c r="BO846" s="15"/>
      <c r="BP846" s="15"/>
      <c r="BQ846" s="15"/>
      <c r="BR846" s="15"/>
    </row>
    <row r="847" spans="1:70" s="52" customFormat="1" ht="15" customHeight="1" x14ac:dyDescent="0.25">
      <c r="A847" s="25">
        <v>748</v>
      </c>
      <c r="B847" s="220"/>
      <c r="C847" s="190"/>
      <c r="D847" s="200">
        <v>1</v>
      </c>
      <c r="E847" s="90" t="s">
        <v>3419</v>
      </c>
      <c r="F847" s="57" t="s">
        <v>5</v>
      </c>
      <c r="G847" s="25" t="s">
        <v>3420</v>
      </c>
      <c r="H847" s="104">
        <v>1</v>
      </c>
      <c r="I847" s="25">
        <v>1</v>
      </c>
      <c r="J847" s="25" t="s">
        <v>3421</v>
      </c>
      <c r="K847" s="25">
        <v>4</v>
      </c>
      <c r="L847" s="25">
        <v>1</v>
      </c>
      <c r="M847" s="25">
        <v>12</v>
      </c>
      <c r="N847" s="25" t="s">
        <v>2950</v>
      </c>
      <c r="O847" s="25" t="s">
        <v>3381</v>
      </c>
      <c r="P847" s="25" t="s">
        <v>3422</v>
      </c>
      <c r="Q847" s="25" t="s">
        <v>3423</v>
      </c>
      <c r="R847" s="25" t="s">
        <v>3424</v>
      </c>
      <c r="S847" s="25">
        <v>4</v>
      </c>
      <c r="T847" s="25" t="s">
        <v>3380</v>
      </c>
      <c r="U847" s="25" t="s">
        <v>2</v>
      </c>
      <c r="V847" s="25">
        <v>7</v>
      </c>
      <c r="W847" s="25" t="s">
        <v>3431</v>
      </c>
      <c r="X847" s="25">
        <v>1</v>
      </c>
      <c r="Y847" s="25"/>
      <c r="Z847" s="25"/>
      <c r="AA847" s="25">
        <v>9905954</v>
      </c>
      <c r="AB847" s="25"/>
      <c r="AC847" s="25"/>
      <c r="AD847" s="25" t="s">
        <v>3432</v>
      </c>
      <c r="AE847" s="22"/>
      <c r="AF847" s="22"/>
      <c r="AG847" s="22">
        <f>((AA847*(110.48/$AO847))/$AQ847)*(0.830367/$AP847)</f>
        <v>12819734.253233034</v>
      </c>
      <c r="AH847" s="22"/>
      <c r="AI847" s="22"/>
      <c r="AJ847" s="35"/>
      <c r="AK847" s="35"/>
      <c r="AL847" s="35">
        <f t="shared" si="60"/>
        <v>2555.7683917928698</v>
      </c>
      <c r="AM847" s="35"/>
      <c r="AN847" s="35"/>
      <c r="AO847" s="24">
        <v>43.936623744014099</v>
      </c>
      <c r="AP847" s="24">
        <v>1.61340853572371</v>
      </c>
      <c r="AQ847" s="24">
        <v>1</v>
      </c>
      <c r="AR847" s="24">
        <v>1</v>
      </c>
      <c r="AS847" s="24">
        <v>5016</v>
      </c>
      <c r="AT847" s="25">
        <v>9</v>
      </c>
      <c r="AU847" s="25" t="s">
        <v>3428</v>
      </c>
      <c r="AV847" s="25" t="s">
        <v>3429</v>
      </c>
      <c r="AW847" s="25">
        <v>1997</v>
      </c>
      <c r="AX847" s="25" t="s">
        <v>3430</v>
      </c>
      <c r="AY847" s="25"/>
      <c r="AZ847" s="80">
        <v>0.1</v>
      </c>
      <c r="BA847" s="25" t="s">
        <v>3433</v>
      </c>
      <c r="BB847" s="25" t="s">
        <v>3427</v>
      </c>
      <c r="BC847" s="25"/>
      <c r="BD847" s="25"/>
      <c r="BE847" s="25" t="s">
        <v>4158</v>
      </c>
      <c r="BF847" s="25">
        <v>2</v>
      </c>
      <c r="BG847" s="62">
        <v>3</v>
      </c>
      <c r="BH847" s="25" t="s">
        <v>2000</v>
      </c>
      <c r="BI847" s="74">
        <v>2</v>
      </c>
      <c r="BJ847" s="75" t="s">
        <v>2000</v>
      </c>
      <c r="BK847" s="75" t="s">
        <v>4096</v>
      </c>
      <c r="BL847" s="15"/>
      <c r="BM847" s="15"/>
      <c r="BN847" s="15"/>
      <c r="BO847" s="15"/>
      <c r="BP847" s="15"/>
      <c r="BQ847" s="15"/>
      <c r="BR847" s="15"/>
    </row>
    <row r="848" spans="1:70" s="52" customFormat="1" ht="15" customHeight="1" x14ac:dyDescent="0.25">
      <c r="A848" s="25">
        <v>749</v>
      </c>
      <c r="B848" s="220"/>
      <c r="C848" s="190"/>
      <c r="D848" s="200">
        <v>1</v>
      </c>
      <c r="E848" s="90" t="s">
        <v>3419</v>
      </c>
      <c r="F848" s="57" t="s">
        <v>5</v>
      </c>
      <c r="G848" s="25" t="s">
        <v>3420</v>
      </c>
      <c r="H848" s="104">
        <v>1</v>
      </c>
      <c r="I848" s="25">
        <v>1</v>
      </c>
      <c r="J848" s="25" t="s">
        <v>3421</v>
      </c>
      <c r="K848" s="25">
        <v>4</v>
      </c>
      <c r="L848" s="25">
        <v>1</v>
      </c>
      <c r="M848" s="25">
        <v>3</v>
      </c>
      <c r="N848" s="25" t="s">
        <v>2979</v>
      </c>
      <c r="O848" s="25" t="s">
        <v>3363</v>
      </c>
      <c r="P848" s="25" t="s">
        <v>3422</v>
      </c>
      <c r="Q848" s="25" t="s">
        <v>3423</v>
      </c>
      <c r="R848" s="25" t="s">
        <v>3424</v>
      </c>
      <c r="S848" s="25">
        <v>4</v>
      </c>
      <c r="T848" s="25" t="s">
        <v>3380</v>
      </c>
      <c r="U848" s="25" t="s">
        <v>2</v>
      </c>
      <c r="V848" s="25">
        <v>7</v>
      </c>
      <c r="W848" s="25" t="s">
        <v>3431</v>
      </c>
      <c r="X848" s="25">
        <v>1</v>
      </c>
      <c r="Y848" s="25"/>
      <c r="Z848" s="25"/>
      <c r="AA848" s="77">
        <v>16692434</v>
      </c>
      <c r="AB848" s="25"/>
      <c r="AC848" s="25"/>
      <c r="AD848" s="25" t="s">
        <v>3434</v>
      </c>
      <c r="AE848" s="22"/>
      <c r="AF848" s="22"/>
      <c r="AG848" s="22">
        <f>((AA848*(110.48/$AO848))/$AQ848)*(0.830367/$AP848)</f>
        <v>21602418.900757231</v>
      </c>
      <c r="AH848" s="22"/>
      <c r="AI848" s="22"/>
      <c r="AJ848" s="35"/>
      <c r="AK848" s="35"/>
      <c r="AL848" s="35">
        <f t="shared" si="60"/>
        <v>4306.7023326868484</v>
      </c>
      <c r="AM848" s="35"/>
      <c r="AN848" s="35"/>
      <c r="AO848" s="24">
        <v>43.936623744014099</v>
      </c>
      <c r="AP848" s="24">
        <v>1.61340853572371</v>
      </c>
      <c r="AQ848" s="24">
        <v>1</v>
      </c>
      <c r="AR848" s="24">
        <v>1</v>
      </c>
      <c r="AS848" s="24">
        <v>5016</v>
      </c>
      <c r="AT848" s="25">
        <v>9</v>
      </c>
      <c r="AU848" s="25" t="s">
        <v>3428</v>
      </c>
      <c r="AV848" s="25" t="s">
        <v>3429</v>
      </c>
      <c r="AW848" s="25">
        <v>1997</v>
      </c>
      <c r="AX848" s="25" t="s">
        <v>3430</v>
      </c>
      <c r="AY848" s="25"/>
      <c r="AZ848" s="80">
        <v>0.1</v>
      </c>
      <c r="BA848" s="25" t="s">
        <v>3435</v>
      </c>
      <c r="BB848" s="25" t="s">
        <v>3436</v>
      </c>
      <c r="BC848" s="25"/>
      <c r="BD848" s="25"/>
      <c r="BE848" s="25" t="s">
        <v>4158</v>
      </c>
      <c r="BF848" s="25">
        <v>2</v>
      </c>
      <c r="BG848" s="62">
        <v>3</v>
      </c>
      <c r="BH848" s="25" t="s">
        <v>2000</v>
      </c>
      <c r="BI848" s="74">
        <v>2</v>
      </c>
      <c r="BJ848" s="75" t="s">
        <v>2000</v>
      </c>
      <c r="BK848" s="75" t="s">
        <v>4096</v>
      </c>
      <c r="BL848" s="15"/>
      <c r="BM848" s="15"/>
      <c r="BN848" s="15"/>
      <c r="BO848" s="15"/>
      <c r="BP848" s="15"/>
      <c r="BQ848" s="15"/>
      <c r="BR848" s="15"/>
    </row>
    <row r="849" spans="1:70" s="52" customFormat="1" ht="15" customHeight="1" x14ac:dyDescent="0.25">
      <c r="A849" s="25">
        <v>716</v>
      </c>
      <c r="B849" s="220"/>
      <c r="C849" s="190"/>
      <c r="D849" s="200">
        <v>1</v>
      </c>
      <c r="E849" s="57" t="s">
        <v>3317</v>
      </c>
      <c r="F849" s="57" t="s">
        <v>5</v>
      </c>
      <c r="G849" s="99" t="s">
        <v>3318</v>
      </c>
      <c r="H849" s="104">
        <v>1</v>
      </c>
      <c r="I849" s="25">
        <v>1</v>
      </c>
      <c r="J849" s="25" t="s">
        <v>3319</v>
      </c>
      <c r="K849" s="25">
        <v>1</v>
      </c>
      <c r="L849" s="25">
        <v>2</v>
      </c>
      <c r="M849" s="25">
        <v>2</v>
      </c>
      <c r="N849" s="25" t="s">
        <v>2940</v>
      </c>
      <c r="O849" s="25" t="s">
        <v>3320</v>
      </c>
      <c r="P849" s="25" t="s">
        <v>3321</v>
      </c>
      <c r="Q849" s="25" t="s">
        <v>3322</v>
      </c>
      <c r="R849" s="25" t="s">
        <v>3323</v>
      </c>
      <c r="S849" s="25">
        <v>4</v>
      </c>
      <c r="T849" s="25" t="s">
        <v>3380</v>
      </c>
      <c r="U849" s="25" t="s">
        <v>10</v>
      </c>
      <c r="V849" s="25">
        <v>8</v>
      </c>
      <c r="W849" s="25" t="s">
        <v>3529</v>
      </c>
      <c r="X849" s="25">
        <v>1</v>
      </c>
      <c r="Y849" s="25"/>
      <c r="Z849" s="25"/>
      <c r="AA849" s="25">
        <v>2419000000</v>
      </c>
      <c r="AB849" s="25"/>
      <c r="AC849" s="25"/>
      <c r="AD849" s="25" t="s">
        <v>3324</v>
      </c>
      <c r="AE849" s="22"/>
      <c r="AF849" s="22"/>
      <c r="AG849" s="22">
        <f t="shared" ref="AG849:AG856" si="61">((AA849*(108.57/$AO849))/$AQ849)*(0.830367/$AP849)</f>
        <v>2685629020.7623239</v>
      </c>
      <c r="AH849" s="22"/>
      <c r="AI849" s="22"/>
      <c r="AJ849" s="35"/>
      <c r="AK849" s="35"/>
      <c r="AL849" s="35">
        <f t="shared" si="60"/>
        <v>1074.2516083049295</v>
      </c>
      <c r="AM849" s="35"/>
      <c r="AN849" s="35"/>
      <c r="AO849" s="24">
        <v>81.2025684592533</v>
      </c>
      <c r="AP849" s="24">
        <v>1</v>
      </c>
      <c r="AQ849" s="24">
        <v>1</v>
      </c>
      <c r="AR849" s="24">
        <v>1</v>
      </c>
      <c r="AS849" s="24">
        <v>2500000</v>
      </c>
      <c r="AT849" s="25">
        <v>17</v>
      </c>
      <c r="AU849" s="25" t="s">
        <v>3530</v>
      </c>
      <c r="AV849" s="25"/>
      <c r="AW849" s="25">
        <v>2001</v>
      </c>
      <c r="AX849" s="25" t="s">
        <v>3328</v>
      </c>
      <c r="AY849" s="25" t="s">
        <v>3326</v>
      </c>
      <c r="AZ849" s="78">
        <v>0.04</v>
      </c>
      <c r="BA849" s="25" t="s">
        <v>3527</v>
      </c>
      <c r="BB849" s="25" t="s">
        <v>3325</v>
      </c>
      <c r="BC849" s="25"/>
      <c r="BD849" s="25" t="s">
        <v>3327</v>
      </c>
      <c r="BE849" s="25" t="s">
        <v>3543</v>
      </c>
      <c r="BF849" s="25">
        <v>2</v>
      </c>
      <c r="BG849" s="62">
        <v>3</v>
      </c>
      <c r="BH849" s="25" t="s">
        <v>2000</v>
      </c>
      <c r="BI849" s="74">
        <v>2</v>
      </c>
      <c r="BJ849" s="75" t="s">
        <v>4156</v>
      </c>
      <c r="BK849" s="75" t="s">
        <v>4107</v>
      </c>
      <c r="BL849" s="15"/>
      <c r="BM849" s="55"/>
      <c r="BN849" s="55"/>
      <c r="BO849" s="55"/>
      <c r="BP849" s="55"/>
      <c r="BQ849" s="55"/>
      <c r="BR849" s="55"/>
    </row>
    <row r="850" spans="1:70" s="52" customFormat="1" ht="15" customHeight="1" x14ac:dyDescent="0.25">
      <c r="A850" s="25">
        <v>717</v>
      </c>
      <c r="B850" s="220"/>
      <c r="C850" s="190"/>
      <c r="D850" s="200">
        <v>1</v>
      </c>
      <c r="E850" s="57" t="s">
        <v>3317</v>
      </c>
      <c r="F850" s="57" t="s">
        <v>5</v>
      </c>
      <c r="G850" s="25" t="s">
        <v>3318</v>
      </c>
      <c r="H850" s="104">
        <v>1</v>
      </c>
      <c r="I850" s="25">
        <v>1</v>
      </c>
      <c r="J850" s="25" t="s">
        <v>3319</v>
      </c>
      <c r="K850" s="25">
        <v>1</v>
      </c>
      <c r="L850" s="25">
        <v>2</v>
      </c>
      <c r="M850" s="25">
        <v>1</v>
      </c>
      <c r="N850" s="25" t="s">
        <v>2974</v>
      </c>
      <c r="O850" s="25" t="s">
        <v>3329</v>
      </c>
      <c r="P850" s="25" t="s">
        <v>3321</v>
      </c>
      <c r="Q850" s="25" t="s">
        <v>3322</v>
      </c>
      <c r="R850" s="25" t="s">
        <v>3323</v>
      </c>
      <c r="S850" s="25">
        <v>4</v>
      </c>
      <c r="T850" s="25" t="s">
        <v>3380</v>
      </c>
      <c r="U850" s="25" t="s">
        <v>10</v>
      </c>
      <c r="V850" s="25">
        <v>8</v>
      </c>
      <c r="W850" s="25" t="s">
        <v>3529</v>
      </c>
      <c r="X850" s="25">
        <v>1</v>
      </c>
      <c r="Y850" s="25"/>
      <c r="Z850" s="25"/>
      <c r="AA850" s="25">
        <v>659000000</v>
      </c>
      <c r="AB850" s="25"/>
      <c r="AC850" s="25"/>
      <c r="AD850" s="25" t="s">
        <v>3330</v>
      </c>
      <c r="AE850" s="22"/>
      <c r="AF850" s="22"/>
      <c r="AG850" s="22">
        <f t="shared" si="61"/>
        <v>731636843.60577559</v>
      </c>
      <c r="AH850" s="22"/>
      <c r="AI850" s="22"/>
      <c r="AJ850" s="35"/>
      <c r="AK850" s="35"/>
      <c r="AL850" s="35">
        <f t="shared" si="60"/>
        <v>292.65473744231025</v>
      </c>
      <c r="AM850" s="35"/>
      <c r="AN850" s="35"/>
      <c r="AO850" s="24">
        <v>81.2025684592533</v>
      </c>
      <c r="AP850" s="24">
        <v>1</v>
      </c>
      <c r="AQ850" s="24">
        <v>1</v>
      </c>
      <c r="AR850" s="24">
        <v>1</v>
      </c>
      <c r="AS850" s="24">
        <v>2500000</v>
      </c>
      <c r="AT850" s="25">
        <v>17</v>
      </c>
      <c r="AU850" s="25" t="s">
        <v>3531</v>
      </c>
      <c r="AV850" s="25"/>
      <c r="AW850" s="25">
        <v>2001</v>
      </c>
      <c r="AX850" s="25" t="s">
        <v>3328</v>
      </c>
      <c r="AY850" s="25" t="s">
        <v>3332</v>
      </c>
      <c r="AZ850" s="78">
        <v>0.04</v>
      </c>
      <c r="BA850" s="25" t="s">
        <v>3527</v>
      </c>
      <c r="BB850" s="25" t="s">
        <v>3331</v>
      </c>
      <c r="BC850" s="25"/>
      <c r="BD850" s="25" t="s">
        <v>3327</v>
      </c>
      <c r="BE850" s="25" t="s">
        <v>3543</v>
      </c>
      <c r="BF850" s="25">
        <v>2</v>
      </c>
      <c r="BG850" s="62">
        <v>3</v>
      </c>
      <c r="BH850" s="25" t="s">
        <v>2000</v>
      </c>
      <c r="BI850" s="74">
        <v>2</v>
      </c>
      <c r="BJ850" s="75" t="s">
        <v>4156</v>
      </c>
      <c r="BK850" s="75" t="s">
        <v>4107</v>
      </c>
      <c r="BL850" s="15"/>
      <c r="BM850" s="234"/>
      <c r="BN850" s="234"/>
      <c r="BO850" s="234"/>
      <c r="BP850" s="234"/>
      <c r="BQ850" s="234"/>
      <c r="BR850" s="234"/>
    </row>
    <row r="851" spans="1:70" s="52" customFormat="1" ht="15" customHeight="1" x14ac:dyDescent="0.25">
      <c r="A851" s="25">
        <v>718</v>
      </c>
      <c r="B851" s="220"/>
      <c r="C851" s="190"/>
      <c r="D851" s="200">
        <v>1</v>
      </c>
      <c r="E851" s="57" t="s">
        <v>3317</v>
      </c>
      <c r="F851" s="57" t="s">
        <v>5</v>
      </c>
      <c r="G851" s="25" t="s">
        <v>3318</v>
      </c>
      <c r="H851" s="104">
        <v>1</v>
      </c>
      <c r="I851" s="25">
        <v>1</v>
      </c>
      <c r="J851" s="25" t="s">
        <v>3319</v>
      </c>
      <c r="K851" s="25">
        <v>1</v>
      </c>
      <c r="L851" s="25">
        <v>2</v>
      </c>
      <c r="M851" s="25">
        <v>9</v>
      </c>
      <c r="N851" s="25" t="s">
        <v>2973</v>
      </c>
      <c r="O851" s="25" t="s">
        <v>3333</v>
      </c>
      <c r="P851" s="25" t="s">
        <v>3321</v>
      </c>
      <c r="Q851" s="25" t="s">
        <v>3322</v>
      </c>
      <c r="R851" s="25" t="s">
        <v>3323</v>
      </c>
      <c r="S851" s="25">
        <v>4</v>
      </c>
      <c r="T851" s="25" t="s">
        <v>3380</v>
      </c>
      <c r="U851" s="25" t="s">
        <v>10</v>
      </c>
      <c r="V851" s="25">
        <v>8</v>
      </c>
      <c r="W851" s="25" t="s">
        <v>3529</v>
      </c>
      <c r="X851" s="25">
        <v>2</v>
      </c>
      <c r="Y851" s="25"/>
      <c r="Z851" s="25"/>
      <c r="AA851" s="25">
        <v>1591000000</v>
      </c>
      <c r="AB851" s="25"/>
      <c r="AC851" s="25"/>
      <c r="AD851" s="25" t="s">
        <v>3334</v>
      </c>
      <c r="AE851" s="22"/>
      <c r="AF851" s="22"/>
      <c r="AG851" s="22">
        <f t="shared" si="61"/>
        <v>1766364519.236402</v>
      </c>
      <c r="AH851" s="22"/>
      <c r="AI851" s="22"/>
      <c r="AJ851" s="35"/>
      <c r="AK851" s="35"/>
      <c r="AL851" s="35">
        <f t="shared" si="60"/>
        <v>706.54580769456084</v>
      </c>
      <c r="AM851" s="35"/>
      <c r="AN851" s="35"/>
      <c r="AO851" s="24">
        <v>81.2025684592533</v>
      </c>
      <c r="AP851" s="24">
        <v>1</v>
      </c>
      <c r="AQ851" s="24">
        <v>1</v>
      </c>
      <c r="AR851" s="24">
        <v>1</v>
      </c>
      <c r="AS851" s="24">
        <v>2500000</v>
      </c>
      <c r="AT851" s="25">
        <v>17</v>
      </c>
      <c r="AU851" s="25" t="s">
        <v>3532</v>
      </c>
      <c r="AV851" s="25"/>
      <c r="AW851" s="25">
        <v>2001</v>
      </c>
      <c r="AX851" s="25" t="s">
        <v>3328</v>
      </c>
      <c r="AY851" s="25" t="s">
        <v>3335</v>
      </c>
      <c r="AZ851" s="78">
        <v>0.04</v>
      </c>
      <c r="BA851" s="25" t="s">
        <v>3527</v>
      </c>
      <c r="BB851" s="25" t="s">
        <v>3335</v>
      </c>
      <c r="BC851" s="25"/>
      <c r="BD851" s="25" t="s">
        <v>3327</v>
      </c>
      <c r="BE851" s="25" t="s">
        <v>3543</v>
      </c>
      <c r="BF851" s="25">
        <v>2</v>
      </c>
      <c r="BG851" s="62">
        <v>3</v>
      </c>
      <c r="BH851" s="25" t="s">
        <v>2000</v>
      </c>
      <c r="BI851" s="74">
        <v>2</v>
      </c>
      <c r="BJ851" s="75" t="s">
        <v>4156</v>
      </c>
      <c r="BK851" s="75" t="s">
        <v>4107</v>
      </c>
      <c r="BL851" s="15"/>
      <c r="BM851" s="15"/>
      <c r="BN851" s="15"/>
      <c r="BO851" s="15"/>
      <c r="BP851" s="15"/>
      <c r="BQ851" s="15"/>
      <c r="BR851" s="15"/>
    </row>
    <row r="852" spans="1:70" s="52" customFormat="1" ht="15" customHeight="1" x14ac:dyDescent="0.25">
      <c r="A852" s="25">
        <v>719</v>
      </c>
      <c r="B852" s="220"/>
      <c r="C852" s="190"/>
      <c r="D852" s="200">
        <v>1</v>
      </c>
      <c r="E852" s="57" t="s">
        <v>3317</v>
      </c>
      <c r="F852" s="57" t="s">
        <v>5</v>
      </c>
      <c r="G852" s="25" t="s">
        <v>3318</v>
      </c>
      <c r="H852" s="104">
        <v>1</v>
      </c>
      <c r="I852" s="25">
        <v>1</v>
      </c>
      <c r="J852" s="25" t="s">
        <v>3319</v>
      </c>
      <c r="K852" s="25">
        <v>1</v>
      </c>
      <c r="L852" s="25">
        <v>2</v>
      </c>
      <c r="M852" s="25">
        <v>1</v>
      </c>
      <c r="N852" s="25" t="s">
        <v>3336</v>
      </c>
      <c r="O852" s="25" t="s">
        <v>3337</v>
      </c>
      <c r="P852" s="25" t="s">
        <v>3321</v>
      </c>
      <c r="Q852" s="25" t="s">
        <v>3322</v>
      </c>
      <c r="R852" s="25" t="s">
        <v>3323</v>
      </c>
      <c r="S852" s="25">
        <v>4</v>
      </c>
      <c r="T852" s="25" t="s">
        <v>3380</v>
      </c>
      <c r="U852" s="25" t="s">
        <v>10</v>
      </c>
      <c r="V852" s="25">
        <v>8</v>
      </c>
      <c r="W852" s="25" t="s">
        <v>3529</v>
      </c>
      <c r="X852" s="25">
        <v>1</v>
      </c>
      <c r="Y852" s="25"/>
      <c r="Z852" s="25"/>
      <c r="AA852" s="25">
        <v>1642000000</v>
      </c>
      <c r="AB852" s="25"/>
      <c r="AC852" s="25"/>
      <c r="AD852" s="25" t="s">
        <v>3338</v>
      </c>
      <c r="AE852" s="22"/>
      <c r="AF852" s="22"/>
      <c r="AG852" s="22">
        <f t="shared" si="61"/>
        <v>1822985883.4608247</v>
      </c>
      <c r="AH852" s="22"/>
      <c r="AI852" s="22"/>
      <c r="AJ852" s="35"/>
      <c r="AK852" s="35"/>
      <c r="AL852" s="35">
        <f t="shared" si="60"/>
        <v>729.19435338432993</v>
      </c>
      <c r="AM852" s="35"/>
      <c r="AN852" s="35"/>
      <c r="AO852" s="24">
        <v>81.2025684592533</v>
      </c>
      <c r="AP852" s="24">
        <v>1</v>
      </c>
      <c r="AQ852" s="24">
        <v>1</v>
      </c>
      <c r="AR852" s="24">
        <v>1</v>
      </c>
      <c r="AS852" s="24">
        <v>2500000</v>
      </c>
      <c r="AT852" s="25">
        <v>17</v>
      </c>
      <c r="AU852" s="25" t="s">
        <v>3533</v>
      </c>
      <c r="AV852" s="25"/>
      <c r="AW852" s="25">
        <v>2001</v>
      </c>
      <c r="AX852" s="25" t="s">
        <v>3328</v>
      </c>
      <c r="AY852" s="25" t="s">
        <v>3339</v>
      </c>
      <c r="AZ852" s="78">
        <v>0.04</v>
      </c>
      <c r="BA852" s="25" t="s">
        <v>3527</v>
      </c>
      <c r="BB852" s="25" t="s">
        <v>3339</v>
      </c>
      <c r="BC852" s="25"/>
      <c r="BD852" s="25" t="s">
        <v>3327</v>
      </c>
      <c r="BE852" s="25" t="s">
        <v>3543</v>
      </c>
      <c r="BF852" s="25">
        <v>2</v>
      </c>
      <c r="BG852" s="62">
        <v>3</v>
      </c>
      <c r="BH852" s="25" t="s">
        <v>2000</v>
      </c>
      <c r="BI852" s="74">
        <v>2</v>
      </c>
      <c r="BJ852" s="75" t="s">
        <v>4156</v>
      </c>
      <c r="BK852" s="75" t="s">
        <v>4107</v>
      </c>
      <c r="BL852" s="15"/>
      <c r="BM852" s="15"/>
      <c r="BN852" s="15"/>
      <c r="BO852" s="15"/>
      <c r="BP852" s="15"/>
      <c r="BQ852" s="15"/>
      <c r="BR852" s="15"/>
    </row>
    <row r="853" spans="1:70" s="52" customFormat="1" ht="15" customHeight="1" x14ac:dyDescent="0.25">
      <c r="A853" s="25">
        <v>720</v>
      </c>
      <c r="B853" s="220"/>
      <c r="C853" s="190"/>
      <c r="D853" s="200">
        <v>1</v>
      </c>
      <c r="E853" s="57" t="s">
        <v>3317</v>
      </c>
      <c r="F853" s="57" t="s">
        <v>5</v>
      </c>
      <c r="G853" s="25" t="s">
        <v>3318</v>
      </c>
      <c r="H853" s="104">
        <v>1</v>
      </c>
      <c r="I853" s="25">
        <v>1</v>
      </c>
      <c r="J853" s="25" t="s">
        <v>3319</v>
      </c>
      <c r="K853" s="25">
        <v>1</v>
      </c>
      <c r="L853" s="25">
        <v>2</v>
      </c>
      <c r="M853" s="25">
        <v>12</v>
      </c>
      <c r="N853" s="25" t="s">
        <v>2950</v>
      </c>
      <c r="O853" s="25" t="s">
        <v>3381</v>
      </c>
      <c r="P853" s="25" t="s">
        <v>3321</v>
      </c>
      <c r="Q853" s="25" t="s">
        <v>3322</v>
      </c>
      <c r="R853" s="25" t="s">
        <v>3323</v>
      </c>
      <c r="S853" s="25">
        <v>4</v>
      </c>
      <c r="T853" s="25" t="s">
        <v>3380</v>
      </c>
      <c r="U853" s="25" t="s">
        <v>10</v>
      </c>
      <c r="V853" s="25">
        <v>8</v>
      </c>
      <c r="W853" s="25" t="s">
        <v>3529</v>
      </c>
      <c r="X853" s="25">
        <v>1</v>
      </c>
      <c r="Y853" s="25"/>
      <c r="Z853" s="25"/>
      <c r="AA853" s="25">
        <v>898000000</v>
      </c>
      <c r="AB853" s="25"/>
      <c r="AC853" s="25"/>
      <c r="AD853" s="25" t="s">
        <v>3340</v>
      </c>
      <c r="AE853" s="22"/>
      <c r="AF853" s="22"/>
      <c r="AG853" s="22">
        <f t="shared" si="61"/>
        <v>996980099.48101127</v>
      </c>
      <c r="AH853" s="22"/>
      <c r="AI853" s="22"/>
      <c r="AJ853" s="35"/>
      <c r="AK853" s="35"/>
      <c r="AL853" s="35">
        <f t="shared" si="60"/>
        <v>398.79203979240452</v>
      </c>
      <c r="AM853" s="35"/>
      <c r="AN853" s="35"/>
      <c r="AO853" s="24">
        <v>81.2025684592533</v>
      </c>
      <c r="AP853" s="24">
        <v>1</v>
      </c>
      <c r="AQ853" s="24">
        <v>1</v>
      </c>
      <c r="AR853" s="24">
        <v>1</v>
      </c>
      <c r="AS853" s="24">
        <v>2500000</v>
      </c>
      <c r="AT853" s="25">
        <v>17</v>
      </c>
      <c r="AU853" s="25" t="s">
        <v>3534</v>
      </c>
      <c r="AV853" s="25"/>
      <c r="AW853" s="25">
        <v>2001</v>
      </c>
      <c r="AX853" s="25" t="s">
        <v>3328</v>
      </c>
      <c r="AY853" s="25" t="s">
        <v>3342</v>
      </c>
      <c r="AZ853" s="78">
        <v>0.04</v>
      </c>
      <c r="BA853" s="25" t="s">
        <v>3527</v>
      </c>
      <c r="BB853" s="25" t="s">
        <v>3341</v>
      </c>
      <c r="BC853" s="25"/>
      <c r="BD853" s="25" t="s">
        <v>3327</v>
      </c>
      <c r="BE853" s="25" t="s">
        <v>3543</v>
      </c>
      <c r="BF853" s="25">
        <v>2</v>
      </c>
      <c r="BG853" s="62">
        <v>3</v>
      </c>
      <c r="BH853" s="25" t="s">
        <v>2000</v>
      </c>
      <c r="BI853" s="74">
        <v>2</v>
      </c>
      <c r="BJ853" s="75" t="s">
        <v>4156</v>
      </c>
      <c r="BK853" s="75" t="s">
        <v>4107</v>
      </c>
      <c r="BL853" s="15"/>
      <c r="BM853" s="15"/>
      <c r="BN853" s="15"/>
      <c r="BO853" s="15"/>
      <c r="BP853" s="15"/>
      <c r="BQ853" s="15"/>
      <c r="BR853" s="15"/>
    </row>
    <row r="854" spans="1:70" s="52" customFormat="1" ht="15" customHeight="1" x14ac:dyDescent="0.25">
      <c r="A854" s="25">
        <v>721</v>
      </c>
      <c r="B854" s="220"/>
      <c r="C854" s="190"/>
      <c r="D854" s="200">
        <v>1</v>
      </c>
      <c r="E854" s="57" t="s">
        <v>3317</v>
      </c>
      <c r="F854" s="57" t="s">
        <v>5</v>
      </c>
      <c r="G854" s="25" t="s">
        <v>3318</v>
      </c>
      <c r="H854" s="104">
        <v>1</v>
      </c>
      <c r="I854" s="25">
        <v>1</v>
      </c>
      <c r="J854" s="25" t="s">
        <v>3319</v>
      </c>
      <c r="K854" s="25">
        <v>1</v>
      </c>
      <c r="L854" s="25">
        <v>2</v>
      </c>
      <c r="M854" s="25">
        <v>19</v>
      </c>
      <c r="N854" s="25" t="s">
        <v>2960</v>
      </c>
      <c r="O854" s="25" t="s">
        <v>3343</v>
      </c>
      <c r="P854" s="25" t="s">
        <v>3321</v>
      </c>
      <c r="Q854" s="25" t="s">
        <v>3322</v>
      </c>
      <c r="R854" s="25" t="s">
        <v>3323</v>
      </c>
      <c r="S854" s="25">
        <v>4</v>
      </c>
      <c r="T854" s="25" t="s">
        <v>3380</v>
      </c>
      <c r="U854" s="25" t="s">
        <v>10</v>
      </c>
      <c r="V854" s="25">
        <v>8</v>
      </c>
      <c r="W854" s="25" t="s">
        <v>3529</v>
      </c>
      <c r="X854" s="25">
        <v>1</v>
      </c>
      <c r="Y854" s="25"/>
      <c r="Z854" s="25"/>
      <c r="AA854" s="25">
        <v>828000000</v>
      </c>
      <c r="AB854" s="25"/>
      <c r="AC854" s="25"/>
      <c r="AD854" s="25" t="s">
        <v>3344</v>
      </c>
      <c r="AE854" s="22"/>
      <c r="AF854" s="22"/>
      <c r="AG854" s="22">
        <f t="shared" si="61"/>
        <v>919264501.52592146</v>
      </c>
      <c r="AH854" s="22"/>
      <c r="AI854" s="22"/>
      <c r="AJ854" s="35"/>
      <c r="AK854" s="35"/>
      <c r="AL854" s="35">
        <f t="shared" si="60"/>
        <v>367.70580061036861</v>
      </c>
      <c r="AM854" s="35"/>
      <c r="AN854" s="35"/>
      <c r="AO854" s="24">
        <v>81.2025684592533</v>
      </c>
      <c r="AP854" s="24">
        <v>1</v>
      </c>
      <c r="AQ854" s="24">
        <v>1</v>
      </c>
      <c r="AR854" s="24">
        <v>1</v>
      </c>
      <c r="AS854" s="24">
        <v>2500000</v>
      </c>
      <c r="AT854" s="25">
        <v>17</v>
      </c>
      <c r="AU854" s="25" t="s">
        <v>3535</v>
      </c>
      <c r="AV854" s="25"/>
      <c r="AW854" s="25">
        <v>2001</v>
      </c>
      <c r="AX854" s="25" t="s">
        <v>3328</v>
      </c>
      <c r="AY854" s="25" t="s">
        <v>3346</v>
      </c>
      <c r="AZ854" s="78">
        <v>0.04</v>
      </c>
      <c r="BA854" s="25" t="s">
        <v>3527</v>
      </c>
      <c r="BB854" s="25" t="s">
        <v>3345</v>
      </c>
      <c r="BC854" s="25"/>
      <c r="BD854" s="25" t="s">
        <v>3327</v>
      </c>
      <c r="BE854" s="25" t="s">
        <v>3543</v>
      </c>
      <c r="BF854" s="25">
        <v>2</v>
      </c>
      <c r="BG854" s="62">
        <v>3</v>
      </c>
      <c r="BH854" s="25" t="s">
        <v>2000</v>
      </c>
      <c r="BI854" s="74">
        <v>2</v>
      </c>
      <c r="BJ854" s="75" t="s">
        <v>4156</v>
      </c>
      <c r="BK854" s="75" t="s">
        <v>4107</v>
      </c>
      <c r="BL854" s="15"/>
      <c r="BM854" s="15"/>
      <c r="BN854" s="15"/>
      <c r="BO854" s="15"/>
      <c r="BP854" s="15"/>
      <c r="BQ854" s="15"/>
      <c r="BR854" s="15"/>
    </row>
    <row r="855" spans="1:70" s="52" customFormat="1" ht="15" customHeight="1" x14ac:dyDescent="0.25">
      <c r="A855" s="25">
        <v>722</v>
      </c>
      <c r="B855" s="220"/>
      <c r="C855" s="190"/>
      <c r="D855" s="200">
        <v>1</v>
      </c>
      <c r="E855" s="57" t="s">
        <v>3317</v>
      </c>
      <c r="F855" s="57" t="s">
        <v>5</v>
      </c>
      <c r="G855" s="25" t="s">
        <v>3318</v>
      </c>
      <c r="H855" s="104">
        <v>1</v>
      </c>
      <c r="I855" s="25">
        <v>1</v>
      </c>
      <c r="J855" s="25" t="s">
        <v>3319</v>
      </c>
      <c r="K855" s="25">
        <v>1</v>
      </c>
      <c r="L855" s="25">
        <v>2</v>
      </c>
      <c r="M855" s="25">
        <v>24</v>
      </c>
      <c r="N855" s="25">
        <v>24</v>
      </c>
      <c r="O855" s="25" t="s">
        <v>22</v>
      </c>
      <c r="P855" s="25" t="s">
        <v>3321</v>
      </c>
      <c r="Q855" s="25" t="s">
        <v>3322</v>
      </c>
      <c r="R855" s="25" t="s">
        <v>3323</v>
      </c>
      <c r="S855" s="25">
        <v>4</v>
      </c>
      <c r="T855" s="25" t="s">
        <v>3380</v>
      </c>
      <c r="U855" s="25" t="s">
        <v>10</v>
      </c>
      <c r="V855" s="25">
        <v>8</v>
      </c>
      <c r="W855" s="25" t="s">
        <v>3529</v>
      </c>
      <c r="X855" s="25">
        <v>1</v>
      </c>
      <c r="Y855" s="25"/>
      <c r="Z855" s="25"/>
      <c r="AA855" s="25">
        <v>492000000</v>
      </c>
      <c r="AB855" s="25"/>
      <c r="AC855" s="25"/>
      <c r="AD855" s="25" t="s">
        <v>3347</v>
      </c>
      <c r="AE855" s="22"/>
      <c r="AF855" s="22"/>
      <c r="AG855" s="22">
        <f t="shared" si="61"/>
        <v>546229631.34148955</v>
      </c>
      <c r="AH855" s="22"/>
      <c r="AI855" s="22"/>
      <c r="AJ855" s="35"/>
      <c r="AK855" s="35"/>
      <c r="AL855" s="35">
        <f t="shared" si="60"/>
        <v>218.49185253659581</v>
      </c>
      <c r="AM855" s="35"/>
      <c r="AN855" s="35"/>
      <c r="AO855" s="24">
        <v>81.2025684592533</v>
      </c>
      <c r="AP855" s="24">
        <v>1</v>
      </c>
      <c r="AQ855" s="24">
        <v>1</v>
      </c>
      <c r="AR855" s="24">
        <v>1</v>
      </c>
      <c r="AS855" s="24">
        <v>2500000</v>
      </c>
      <c r="AT855" s="25">
        <v>17</v>
      </c>
      <c r="AU855" s="25" t="s">
        <v>3536</v>
      </c>
      <c r="AV855" s="25"/>
      <c r="AW855" s="25">
        <v>2001</v>
      </c>
      <c r="AX855" s="25" t="s">
        <v>3328</v>
      </c>
      <c r="AY855" s="25" t="s">
        <v>3350</v>
      </c>
      <c r="AZ855" s="78">
        <v>0.04</v>
      </c>
      <c r="BA855" s="25" t="s">
        <v>3527</v>
      </c>
      <c r="BB855" s="25" t="s">
        <v>3348</v>
      </c>
      <c r="BC855" s="25"/>
      <c r="BD855" s="25" t="s">
        <v>3327</v>
      </c>
      <c r="BE855" s="25" t="s">
        <v>3543</v>
      </c>
      <c r="BF855" s="25">
        <v>2</v>
      </c>
      <c r="BG855" s="62">
        <v>3</v>
      </c>
      <c r="BH855" s="25" t="s">
        <v>2000</v>
      </c>
      <c r="BI855" s="74">
        <v>2</v>
      </c>
      <c r="BJ855" s="75" t="s">
        <v>4156</v>
      </c>
      <c r="BK855" s="75" t="s">
        <v>4107</v>
      </c>
      <c r="BL855" s="15"/>
      <c r="BM855" s="15"/>
      <c r="BN855" s="15"/>
      <c r="BO855" s="15"/>
      <c r="BP855" s="15"/>
      <c r="BQ855" s="15"/>
      <c r="BR855" s="15"/>
    </row>
    <row r="856" spans="1:70" s="52" customFormat="1" ht="15" customHeight="1" x14ac:dyDescent="0.25">
      <c r="A856" s="25">
        <v>723</v>
      </c>
      <c r="B856" s="220"/>
      <c r="C856" s="190"/>
      <c r="D856" s="200">
        <v>1</v>
      </c>
      <c r="E856" s="57" t="s">
        <v>3317</v>
      </c>
      <c r="F856" s="57" t="s">
        <v>5</v>
      </c>
      <c r="G856" s="25" t="s">
        <v>3318</v>
      </c>
      <c r="H856" s="104">
        <v>1</v>
      </c>
      <c r="I856" s="25">
        <v>1</v>
      </c>
      <c r="J856" s="25" t="s">
        <v>3319</v>
      </c>
      <c r="K856" s="25">
        <v>1</v>
      </c>
      <c r="L856" s="25">
        <v>2</v>
      </c>
      <c r="M856" s="25">
        <v>8</v>
      </c>
      <c r="N856" s="25" t="s">
        <v>2981</v>
      </c>
      <c r="O856" s="25" t="s">
        <v>3351</v>
      </c>
      <c r="P856" s="25" t="s">
        <v>3321</v>
      </c>
      <c r="Q856" s="25" t="s">
        <v>3322</v>
      </c>
      <c r="R856" s="25" t="s">
        <v>3323</v>
      </c>
      <c r="S856" s="25">
        <v>4</v>
      </c>
      <c r="T856" s="25" t="s">
        <v>3380</v>
      </c>
      <c r="U856" s="25" t="s">
        <v>10</v>
      </c>
      <c r="V856" s="25">
        <v>8</v>
      </c>
      <c r="W856" s="25" t="s">
        <v>3529</v>
      </c>
      <c r="X856" s="25">
        <v>2</v>
      </c>
      <c r="Y856" s="25"/>
      <c r="Z856" s="25"/>
      <c r="AA856" s="25">
        <v>200000000</v>
      </c>
      <c r="AB856" s="25"/>
      <c r="AC856" s="25"/>
      <c r="AD856" s="25" t="s">
        <v>3352</v>
      </c>
      <c r="AE856" s="22"/>
      <c r="AF856" s="22"/>
      <c r="AG856" s="22">
        <f t="shared" si="61"/>
        <v>222044565.58597136</v>
      </c>
      <c r="AH856" s="22"/>
      <c r="AI856" s="22"/>
      <c r="AJ856" s="35"/>
      <c r="AK856" s="35"/>
      <c r="AL856" s="35">
        <f t="shared" si="60"/>
        <v>88.817826234388548</v>
      </c>
      <c r="AM856" s="35"/>
      <c r="AN856" s="35"/>
      <c r="AO856" s="24">
        <v>81.2025684592533</v>
      </c>
      <c r="AP856" s="24">
        <v>1</v>
      </c>
      <c r="AQ856" s="24">
        <v>1</v>
      </c>
      <c r="AR856" s="24">
        <v>1</v>
      </c>
      <c r="AS856" s="24">
        <v>2500000</v>
      </c>
      <c r="AT856" s="25">
        <v>17</v>
      </c>
      <c r="AU856" s="25" t="s">
        <v>3537</v>
      </c>
      <c r="AV856" s="25"/>
      <c r="AW856" s="25">
        <v>2001</v>
      </c>
      <c r="AX856" s="25" t="s">
        <v>3328</v>
      </c>
      <c r="AY856" s="25" t="s">
        <v>3354</v>
      </c>
      <c r="AZ856" s="78">
        <v>0.04</v>
      </c>
      <c r="BA856" s="25" t="s">
        <v>3527</v>
      </c>
      <c r="BB856" s="25" t="s">
        <v>3353</v>
      </c>
      <c r="BC856" s="25"/>
      <c r="BD856" s="25" t="s">
        <v>3327</v>
      </c>
      <c r="BE856" s="25" t="s">
        <v>3543</v>
      </c>
      <c r="BF856" s="25">
        <v>2</v>
      </c>
      <c r="BG856" s="62">
        <v>3</v>
      </c>
      <c r="BH856" s="25" t="s">
        <v>2000</v>
      </c>
      <c r="BI856" s="74">
        <v>2</v>
      </c>
      <c r="BJ856" s="75" t="s">
        <v>4156</v>
      </c>
      <c r="BK856" s="75" t="s">
        <v>4107</v>
      </c>
      <c r="BL856" s="15"/>
      <c r="BM856" s="15"/>
      <c r="BN856" s="15"/>
      <c r="BO856" s="15"/>
      <c r="BP856" s="15"/>
      <c r="BQ856" s="15"/>
      <c r="BR856" s="15"/>
    </row>
    <row r="857" spans="1:70" s="52" customFormat="1" ht="15" customHeight="1" x14ac:dyDescent="0.25">
      <c r="A857" s="25">
        <v>593</v>
      </c>
      <c r="B857" s="21">
        <v>236</v>
      </c>
      <c r="C857" s="190" t="s">
        <v>162</v>
      </c>
      <c r="D857" s="201">
        <v>0</v>
      </c>
      <c r="E857" s="64" t="s">
        <v>167</v>
      </c>
      <c r="F857" s="64" t="s">
        <v>151</v>
      </c>
      <c r="G857" s="25"/>
      <c r="H857" s="104">
        <v>0</v>
      </c>
      <c r="I857" s="25" t="s">
        <v>891</v>
      </c>
      <c r="J857" s="25"/>
      <c r="K857" s="25"/>
      <c r="L857" s="25"/>
      <c r="M857" s="25"/>
      <c r="N857" s="25"/>
      <c r="O857" s="25"/>
      <c r="P857" s="25"/>
      <c r="Q857" s="25"/>
      <c r="R857" s="25"/>
      <c r="S857" s="25"/>
      <c r="T857" s="25"/>
      <c r="U857" s="25"/>
      <c r="V857" s="25"/>
      <c r="W857" s="25"/>
      <c r="X857" s="25"/>
      <c r="Y857" s="25"/>
      <c r="Z857" s="83"/>
      <c r="AA857" s="83"/>
      <c r="AB857" s="83"/>
      <c r="AC857" s="83"/>
      <c r="AD857" s="25"/>
      <c r="AE857" s="22"/>
      <c r="AF857" s="22"/>
      <c r="AG857" s="22"/>
      <c r="AH857" s="22"/>
      <c r="AI857" s="22"/>
      <c r="AJ857" s="35"/>
      <c r="AK857" s="35"/>
      <c r="AL857" s="35"/>
      <c r="AM857" s="35"/>
      <c r="AN857" s="35"/>
      <c r="AO857" s="24"/>
      <c r="AP857" s="24"/>
      <c r="AQ857" s="24">
        <v>1</v>
      </c>
      <c r="AR857" s="24"/>
      <c r="AS857" s="24" t="s">
        <v>751</v>
      </c>
      <c r="AT857" s="25"/>
      <c r="AU857" s="25"/>
      <c r="AV857" s="25"/>
      <c r="AW857" s="25"/>
      <c r="AX857" s="25"/>
      <c r="AY857" s="25"/>
      <c r="AZ857" s="25"/>
      <c r="BA857" s="25"/>
      <c r="BB857" s="25"/>
      <c r="BC857" s="25"/>
      <c r="BD857" s="25"/>
      <c r="BE857" s="25"/>
      <c r="BF857" s="25"/>
      <c r="BG857" s="25" t="s">
        <v>2000</v>
      </c>
      <c r="BH857" s="25" t="s">
        <v>2000</v>
      </c>
      <c r="BI857" s="75" t="s">
        <v>2000</v>
      </c>
      <c r="BJ857" s="75" t="s">
        <v>2000</v>
      </c>
      <c r="BK857" s="75" t="s">
        <v>2000</v>
      </c>
      <c r="BL857" s="15"/>
    </row>
    <row r="858" spans="1:70" s="52" customFormat="1" ht="15" customHeight="1" x14ac:dyDescent="0.25">
      <c r="A858" s="25">
        <v>724</v>
      </c>
      <c r="B858" s="220"/>
      <c r="C858" s="190"/>
      <c r="D858" s="200">
        <v>1</v>
      </c>
      <c r="E858" s="57" t="s">
        <v>3317</v>
      </c>
      <c r="F858" s="57" t="s">
        <v>5</v>
      </c>
      <c r="G858" s="25" t="s">
        <v>3318</v>
      </c>
      <c r="H858" s="104">
        <v>1</v>
      </c>
      <c r="I858" s="25">
        <v>1</v>
      </c>
      <c r="J858" s="25" t="s">
        <v>3319</v>
      </c>
      <c r="K858" s="25">
        <v>1</v>
      </c>
      <c r="L858" s="25">
        <v>2</v>
      </c>
      <c r="M858" s="25">
        <v>9</v>
      </c>
      <c r="N858" s="25" t="s">
        <v>2954</v>
      </c>
      <c r="O858" s="25" t="s">
        <v>3355</v>
      </c>
      <c r="P858" s="25" t="s">
        <v>3321</v>
      </c>
      <c r="Q858" s="25" t="s">
        <v>3322</v>
      </c>
      <c r="R858" s="25" t="s">
        <v>3323</v>
      </c>
      <c r="S858" s="25">
        <v>4</v>
      </c>
      <c r="T858" s="25" t="s">
        <v>3380</v>
      </c>
      <c r="U858" s="25" t="s">
        <v>10</v>
      </c>
      <c r="V858" s="25">
        <v>8</v>
      </c>
      <c r="W858" s="25" t="s">
        <v>3529</v>
      </c>
      <c r="X858" s="25">
        <v>2</v>
      </c>
      <c r="Y858" s="25"/>
      <c r="Z858" s="25"/>
      <c r="AA858" s="25">
        <v>715000000</v>
      </c>
      <c r="AB858" s="25"/>
      <c r="AC858" s="25"/>
      <c r="AD858" s="25" t="s">
        <v>3356</v>
      </c>
      <c r="AE858" s="22"/>
      <c r="AF858" s="22"/>
      <c r="AG858" s="22">
        <f>((AA858*(108.57/$AO858))/$AQ858)*(0.830367/$AP858)</f>
        <v>793809321.96984756</v>
      </c>
      <c r="AH858" s="22"/>
      <c r="AI858" s="22"/>
      <c r="AJ858" s="35"/>
      <c r="AK858" s="35"/>
      <c r="AL858" s="35">
        <f>AG858/AS858</f>
        <v>317.52372878793904</v>
      </c>
      <c r="AM858" s="35"/>
      <c r="AN858" s="35"/>
      <c r="AO858" s="24">
        <v>81.2025684592533</v>
      </c>
      <c r="AP858" s="24">
        <v>1</v>
      </c>
      <c r="AQ858" s="24">
        <v>1</v>
      </c>
      <c r="AR858" s="24">
        <v>1</v>
      </c>
      <c r="AS858" s="24">
        <v>2500000</v>
      </c>
      <c r="AT858" s="25">
        <v>17</v>
      </c>
      <c r="AU858" s="25" t="s">
        <v>3538</v>
      </c>
      <c r="AV858" s="25"/>
      <c r="AW858" s="25">
        <v>2001</v>
      </c>
      <c r="AX858" s="25" t="s">
        <v>3328</v>
      </c>
      <c r="AY858" s="25" t="s">
        <v>3357</v>
      </c>
      <c r="AZ858" s="78">
        <v>0.04</v>
      </c>
      <c r="BA858" s="25" t="s">
        <v>3527</v>
      </c>
      <c r="BB858" s="25" t="s">
        <v>3357</v>
      </c>
      <c r="BC858" s="25"/>
      <c r="BD858" s="25" t="s">
        <v>3327</v>
      </c>
      <c r="BE858" s="25" t="s">
        <v>3543</v>
      </c>
      <c r="BF858" s="25">
        <v>2</v>
      </c>
      <c r="BG858" s="62">
        <v>3</v>
      </c>
      <c r="BH858" s="25" t="s">
        <v>2000</v>
      </c>
      <c r="BI858" s="74">
        <v>2</v>
      </c>
      <c r="BJ858" s="75" t="s">
        <v>4156</v>
      </c>
      <c r="BK858" s="75" t="s">
        <v>4107</v>
      </c>
      <c r="BL858" s="15"/>
      <c r="BM858" s="15"/>
      <c r="BN858" s="15"/>
      <c r="BO858" s="15"/>
      <c r="BP858" s="15"/>
      <c r="BQ858" s="15"/>
      <c r="BR858" s="15"/>
    </row>
    <row r="859" spans="1:70" s="52" customFormat="1" ht="15" customHeight="1" x14ac:dyDescent="0.25">
      <c r="A859" s="25">
        <v>725</v>
      </c>
      <c r="B859" s="237"/>
      <c r="C859" s="190"/>
      <c r="D859" s="200">
        <v>1</v>
      </c>
      <c r="E859" s="57" t="s">
        <v>3317</v>
      </c>
      <c r="F859" s="57" t="s">
        <v>5</v>
      </c>
      <c r="G859" s="25" t="s">
        <v>3318</v>
      </c>
      <c r="H859" s="104">
        <v>1</v>
      </c>
      <c r="I859" s="25">
        <v>1</v>
      </c>
      <c r="J859" s="25" t="s">
        <v>3319</v>
      </c>
      <c r="K859" s="25">
        <v>1</v>
      </c>
      <c r="L859" s="25">
        <v>2</v>
      </c>
      <c r="M859" s="25">
        <v>26</v>
      </c>
      <c r="N859" s="25">
        <v>26</v>
      </c>
      <c r="O859" s="25" t="s">
        <v>3358</v>
      </c>
      <c r="P859" s="25" t="s">
        <v>3321</v>
      </c>
      <c r="Q859" s="25" t="s">
        <v>3322</v>
      </c>
      <c r="R859" s="25" t="s">
        <v>3323</v>
      </c>
      <c r="S859" s="25">
        <v>4</v>
      </c>
      <c r="T859" s="25" t="s">
        <v>3380</v>
      </c>
      <c r="U859" s="25" t="s">
        <v>10</v>
      </c>
      <c r="V859" s="25">
        <v>8</v>
      </c>
      <c r="W859" s="25" t="s">
        <v>3529</v>
      </c>
      <c r="X859" s="25">
        <v>1</v>
      </c>
      <c r="Y859" s="25"/>
      <c r="Z859" s="25"/>
      <c r="AA859" s="25">
        <v>94000000</v>
      </c>
      <c r="AB859" s="25"/>
      <c r="AC859" s="25"/>
      <c r="AD859" s="25" t="s">
        <v>3359</v>
      </c>
      <c r="AE859" s="22"/>
      <c r="AF859" s="22"/>
      <c r="AG859" s="22">
        <f>((AA859*(108.57/$AO859))/$AQ859)*(0.830367/$AP859)</f>
        <v>104360945.82540654</v>
      </c>
      <c r="AH859" s="22"/>
      <c r="AI859" s="22"/>
      <c r="AJ859" s="35"/>
      <c r="AK859" s="35"/>
      <c r="AL859" s="35">
        <f>AG859/AS859</f>
        <v>41.744378330162611</v>
      </c>
      <c r="AM859" s="35"/>
      <c r="AN859" s="35"/>
      <c r="AO859" s="24">
        <v>81.2025684592533</v>
      </c>
      <c r="AP859" s="24">
        <v>1</v>
      </c>
      <c r="AQ859" s="24">
        <v>1</v>
      </c>
      <c r="AR859" s="24">
        <v>1</v>
      </c>
      <c r="AS859" s="24">
        <v>2500000</v>
      </c>
      <c r="AT859" s="25">
        <v>17</v>
      </c>
      <c r="AU859" s="25" t="s">
        <v>3539</v>
      </c>
      <c r="AV859" s="25"/>
      <c r="AW859" s="25">
        <v>2001</v>
      </c>
      <c r="AX859" s="25" t="s">
        <v>3328</v>
      </c>
      <c r="AY859" s="25" t="s">
        <v>3361</v>
      </c>
      <c r="AZ859" s="78">
        <v>0.04</v>
      </c>
      <c r="BA859" s="25" t="s">
        <v>3527</v>
      </c>
      <c r="BB859" s="25" t="s">
        <v>3360</v>
      </c>
      <c r="BC859" s="25"/>
      <c r="BD859" s="25" t="s">
        <v>3327</v>
      </c>
      <c r="BE859" s="25" t="s">
        <v>3543</v>
      </c>
      <c r="BF859" s="25">
        <v>2</v>
      </c>
      <c r="BG859" s="62">
        <v>3</v>
      </c>
      <c r="BH859" s="25" t="s">
        <v>2000</v>
      </c>
      <c r="BI859" s="74">
        <v>2</v>
      </c>
      <c r="BJ859" s="75" t="s">
        <v>4156</v>
      </c>
      <c r="BK859" s="75" t="s">
        <v>4107</v>
      </c>
      <c r="BL859" s="15"/>
      <c r="BM859" s="15"/>
      <c r="BN859" s="15"/>
      <c r="BO859" s="15"/>
      <c r="BP859" s="15"/>
      <c r="BQ859" s="15"/>
      <c r="BR859" s="15"/>
    </row>
    <row r="860" spans="1:70" s="52" customFormat="1" ht="15" customHeight="1" x14ac:dyDescent="0.25">
      <c r="A860" s="25">
        <v>890</v>
      </c>
      <c r="B860" s="30"/>
      <c r="C860" s="191"/>
      <c r="D860" s="200">
        <v>2</v>
      </c>
      <c r="E860" s="87" t="s">
        <v>4133</v>
      </c>
      <c r="F860" s="87" t="s">
        <v>289</v>
      </c>
      <c r="G860" s="94"/>
      <c r="H860" s="227">
        <v>1</v>
      </c>
      <c r="I860" s="44">
        <v>1</v>
      </c>
      <c r="J860" s="44" t="s">
        <v>4134</v>
      </c>
      <c r="K860" s="44">
        <v>1</v>
      </c>
      <c r="L860" s="44">
        <v>2</v>
      </c>
      <c r="M860" s="44">
        <v>26</v>
      </c>
      <c r="N860" s="44">
        <v>26</v>
      </c>
      <c r="O860" s="44" t="s">
        <v>4141</v>
      </c>
      <c r="P860" s="44" t="s">
        <v>4135</v>
      </c>
      <c r="Q860" s="44" t="s">
        <v>4135</v>
      </c>
      <c r="R860" s="44"/>
      <c r="S860" s="44">
        <v>4</v>
      </c>
      <c r="T860" s="44" t="s">
        <v>4136</v>
      </c>
      <c r="U860" s="44" t="s">
        <v>10</v>
      </c>
      <c r="V860" s="44">
        <v>3</v>
      </c>
      <c r="W860" s="44" t="s">
        <v>4137</v>
      </c>
      <c r="X860" s="25">
        <v>3</v>
      </c>
      <c r="Y860" s="85">
        <v>5790.74</v>
      </c>
      <c r="Z860" s="85"/>
      <c r="AA860" s="85"/>
      <c r="AB860" s="85"/>
      <c r="AC860" s="85"/>
      <c r="AD860" s="44" t="s">
        <v>2993</v>
      </c>
      <c r="AE860" s="22">
        <f>((Y860*(108.57/$AO860))/$AQ860)*(0.830367/$AP860)</f>
        <v>5287.2757098312104</v>
      </c>
      <c r="AF860" s="22"/>
      <c r="AG860" s="22"/>
      <c r="AH860" s="22"/>
      <c r="AI860" s="22"/>
      <c r="AJ860" s="35">
        <f>AE860/AS860</f>
        <v>5287.2757098312104</v>
      </c>
      <c r="AK860" s="35"/>
      <c r="AL860" s="35"/>
      <c r="AM860" s="35"/>
      <c r="AN860" s="35"/>
      <c r="AO860" s="24">
        <v>98.737477385344505</v>
      </c>
      <c r="AP860" s="24">
        <v>1</v>
      </c>
      <c r="AQ860" s="24">
        <v>1</v>
      </c>
      <c r="AR860" s="24">
        <v>1</v>
      </c>
      <c r="AS860" s="24">
        <v>1</v>
      </c>
      <c r="AT860" s="44">
        <v>13</v>
      </c>
      <c r="AU860" s="44" t="s">
        <v>4138</v>
      </c>
      <c r="AV860" s="44" t="s">
        <v>4139</v>
      </c>
      <c r="AW860" s="44">
        <v>2008</v>
      </c>
      <c r="AX860" s="44"/>
      <c r="AY860" s="44"/>
      <c r="AZ860" s="44"/>
      <c r="BA860" s="44"/>
      <c r="BB860" s="44"/>
      <c r="BC860" s="44"/>
      <c r="BD860" s="44" t="s">
        <v>4140</v>
      </c>
      <c r="BE860" s="44"/>
      <c r="BF860" s="44">
        <v>3</v>
      </c>
      <c r="BG860" s="62">
        <v>3</v>
      </c>
      <c r="BH860" s="25"/>
      <c r="BI860" s="74">
        <v>2</v>
      </c>
      <c r="BJ860" s="75"/>
      <c r="BK860" s="75"/>
      <c r="BL860" s="55"/>
      <c r="BM860" s="178"/>
      <c r="BN860" s="178"/>
      <c r="BO860" s="179"/>
      <c r="BP860" s="179"/>
      <c r="BQ860" s="180"/>
      <c r="BR860" s="179"/>
    </row>
    <row r="861" spans="1:70" s="52" customFormat="1" ht="15" customHeight="1" x14ac:dyDescent="0.25">
      <c r="A861" s="25">
        <v>891</v>
      </c>
      <c r="B861" s="30"/>
      <c r="C861" s="191"/>
      <c r="D861" s="200">
        <v>2</v>
      </c>
      <c r="E861" s="87" t="s">
        <v>4133</v>
      </c>
      <c r="F861" s="87" t="s">
        <v>289</v>
      </c>
      <c r="G861" s="94"/>
      <c r="H861" s="227">
        <v>1</v>
      </c>
      <c r="I861" s="44">
        <v>1</v>
      </c>
      <c r="J861" s="44" t="s">
        <v>4134</v>
      </c>
      <c r="K861" s="44">
        <v>1</v>
      </c>
      <c r="L861" s="44">
        <v>2</v>
      </c>
      <c r="M861" s="44">
        <v>26</v>
      </c>
      <c r="N861" s="44">
        <v>26</v>
      </c>
      <c r="O861" s="44" t="s">
        <v>4142</v>
      </c>
      <c r="P861" s="44" t="s">
        <v>4135</v>
      </c>
      <c r="Q861" s="44" t="s">
        <v>4135</v>
      </c>
      <c r="R861" s="44"/>
      <c r="S861" s="44">
        <v>4</v>
      </c>
      <c r="T861" s="44" t="s">
        <v>4136</v>
      </c>
      <c r="U861" s="44" t="s">
        <v>10</v>
      </c>
      <c r="V861" s="44">
        <v>3</v>
      </c>
      <c r="W861" s="44" t="s">
        <v>4137</v>
      </c>
      <c r="X861" s="25">
        <v>3</v>
      </c>
      <c r="Y861" s="85">
        <v>4673.43</v>
      </c>
      <c r="Z861" s="85"/>
      <c r="AA861" s="85"/>
      <c r="AB861" s="85"/>
      <c r="AC861" s="85"/>
      <c r="AD861" s="44" t="s">
        <v>2993</v>
      </c>
      <c r="AE861" s="22">
        <f>((Y861*(108.57/$AO861))/$AQ861)*(0.830367/$AP861)</f>
        <v>4267.1079897554509</v>
      </c>
      <c r="AF861" s="22"/>
      <c r="AG861" s="22"/>
      <c r="AH861" s="22"/>
      <c r="AI861" s="22"/>
      <c r="AJ861" s="35">
        <f>AE861/AS861</f>
        <v>4267.1079897554509</v>
      </c>
      <c r="AK861" s="35"/>
      <c r="AL861" s="35"/>
      <c r="AM861" s="35"/>
      <c r="AN861" s="35"/>
      <c r="AO861" s="24">
        <v>98.737477385344505</v>
      </c>
      <c r="AP861" s="24">
        <v>1</v>
      </c>
      <c r="AQ861" s="24">
        <v>1</v>
      </c>
      <c r="AR861" s="24">
        <v>1</v>
      </c>
      <c r="AS861" s="24">
        <v>1</v>
      </c>
      <c r="AT861" s="44">
        <v>13</v>
      </c>
      <c r="AU861" s="44" t="s">
        <v>4138</v>
      </c>
      <c r="AV861" s="44" t="s">
        <v>4139</v>
      </c>
      <c r="AW861" s="44">
        <v>2008</v>
      </c>
      <c r="AX861" s="44"/>
      <c r="AY861" s="44"/>
      <c r="AZ861" s="44"/>
      <c r="BA861" s="44"/>
      <c r="BB861" s="44"/>
      <c r="BC861" s="44"/>
      <c r="BD861" s="44" t="s">
        <v>4140</v>
      </c>
      <c r="BE861" s="44"/>
      <c r="BF861" s="44">
        <v>3</v>
      </c>
      <c r="BG861" s="62">
        <v>3</v>
      </c>
      <c r="BH861" s="25"/>
      <c r="BI861" s="74">
        <v>2</v>
      </c>
      <c r="BJ861" s="75"/>
      <c r="BK861" s="75"/>
      <c r="BL861" s="55"/>
      <c r="BM861" s="178"/>
      <c r="BN861" s="178"/>
      <c r="BO861" s="179"/>
      <c r="BP861" s="179"/>
      <c r="BQ861" s="180"/>
      <c r="BR861" s="179"/>
    </row>
    <row r="862" spans="1:70" s="52" customFormat="1" ht="15" customHeight="1" x14ac:dyDescent="0.25">
      <c r="A862" s="25">
        <v>892</v>
      </c>
      <c r="B862" s="30"/>
      <c r="C862" s="191"/>
      <c r="D862" s="200">
        <v>2</v>
      </c>
      <c r="E862" s="87" t="s">
        <v>4133</v>
      </c>
      <c r="F862" s="87" t="s">
        <v>289</v>
      </c>
      <c r="G862" s="94"/>
      <c r="H862" s="227">
        <v>1</v>
      </c>
      <c r="I862" s="44">
        <v>1</v>
      </c>
      <c r="J862" s="44" t="s">
        <v>4134</v>
      </c>
      <c r="K862" s="44">
        <v>1</v>
      </c>
      <c r="L862" s="44">
        <v>2</v>
      </c>
      <c r="M862" s="44">
        <v>24</v>
      </c>
      <c r="N862" s="44">
        <v>24</v>
      </c>
      <c r="O862" s="44" t="s">
        <v>4143</v>
      </c>
      <c r="P862" s="44" t="s">
        <v>4135</v>
      </c>
      <c r="Q862" s="44" t="s">
        <v>4135</v>
      </c>
      <c r="R862" s="44"/>
      <c r="S862" s="44">
        <v>4</v>
      </c>
      <c r="T862" s="44" t="s">
        <v>4136</v>
      </c>
      <c r="U862" s="44" t="s">
        <v>10</v>
      </c>
      <c r="V862" s="44">
        <v>3</v>
      </c>
      <c r="W862" s="44" t="s">
        <v>4137</v>
      </c>
      <c r="X862" s="25">
        <v>3</v>
      </c>
      <c r="Y862" s="85">
        <v>4337.8999999999996</v>
      </c>
      <c r="Z862" s="85"/>
      <c r="AA862" s="85"/>
      <c r="AB862" s="85"/>
      <c r="AC862" s="85"/>
      <c r="AD862" s="44" t="s">
        <v>2993</v>
      </c>
      <c r="AE862" s="22">
        <f>((Y862*(108.57/$AO862))/$AQ862)*(0.830367/$AP862)</f>
        <v>3960.7499735226947</v>
      </c>
      <c r="AF862" s="22"/>
      <c r="AG862" s="22"/>
      <c r="AH862" s="22"/>
      <c r="AI862" s="22"/>
      <c r="AJ862" s="35">
        <f>AE862/AS862</f>
        <v>3960.7499735226947</v>
      </c>
      <c r="AK862" s="35"/>
      <c r="AL862" s="35"/>
      <c r="AM862" s="35"/>
      <c r="AN862" s="35"/>
      <c r="AO862" s="24">
        <v>98.737477385344505</v>
      </c>
      <c r="AP862" s="24">
        <v>1</v>
      </c>
      <c r="AQ862" s="24">
        <v>1</v>
      </c>
      <c r="AR862" s="24">
        <v>1</v>
      </c>
      <c r="AS862" s="24">
        <v>1</v>
      </c>
      <c r="AT862" s="44">
        <v>13</v>
      </c>
      <c r="AU862" s="44" t="s">
        <v>4138</v>
      </c>
      <c r="AV862" s="44" t="s">
        <v>4139</v>
      </c>
      <c r="AW862" s="44">
        <v>2008</v>
      </c>
      <c r="AX862" s="44"/>
      <c r="AY862" s="44"/>
      <c r="AZ862" s="44"/>
      <c r="BA862" s="44"/>
      <c r="BB862" s="44"/>
      <c r="BC862" s="44"/>
      <c r="BD862" s="44" t="s">
        <v>4140</v>
      </c>
      <c r="BE862" s="44"/>
      <c r="BF862" s="44">
        <v>3</v>
      </c>
      <c r="BG862" s="62">
        <v>3</v>
      </c>
      <c r="BH862" s="25"/>
      <c r="BI862" s="74">
        <v>2</v>
      </c>
      <c r="BJ862" s="75"/>
      <c r="BK862" s="75"/>
      <c r="BL862" s="55"/>
      <c r="BM862" s="178"/>
      <c r="BN862" s="178"/>
      <c r="BO862" s="179"/>
      <c r="BP862" s="179"/>
      <c r="BQ862" s="180"/>
      <c r="BR862" s="179"/>
    </row>
    <row r="863" spans="1:70" s="52" customFormat="1" ht="15" customHeight="1" x14ac:dyDescent="0.25">
      <c r="A863" s="25">
        <v>893</v>
      </c>
      <c r="B863" s="30"/>
      <c r="C863" s="191"/>
      <c r="D863" s="200">
        <v>2</v>
      </c>
      <c r="E863" s="87" t="s">
        <v>4133</v>
      </c>
      <c r="F863" s="87" t="s">
        <v>289</v>
      </c>
      <c r="G863" s="94"/>
      <c r="H863" s="227">
        <v>1</v>
      </c>
      <c r="I863" s="44">
        <v>1</v>
      </c>
      <c r="J863" s="44" t="s">
        <v>4134</v>
      </c>
      <c r="K863" s="44">
        <v>1</v>
      </c>
      <c r="L863" s="44">
        <v>2</v>
      </c>
      <c r="M863" s="44">
        <v>26</v>
      </c>
      <c r="N863" s="44">
        <v>26</v>
      </c>
      <c r="O863" s="44" t="s">
        <v>4144</v>
      </c>
      <c r="P863" s="44" t="s">
        <v>4135</v>
      </c>
      <c r="Q863" s="44" t="s">
        <v>4135</v>
      </c>
      <c r="R863" s="44"/>
      <c r="S863" s="44">
        <v>4</v>
      </c>
      <c r="T863" s="44" t="s">
        <v>4136</v>
      </c>
      <c r="U863" s="44" t="s">
        <v>10</v>
      </c>
      <c r="V863" s="44">
        <v>3</v>
      </c>
      <c r="W863" s="44" t="s">
        <v>4137</v>
      </c>
      <c r="X863" s="25">
        <v>3</v>
      </c>
      <c r="Y863" s="85">
        <v>3166.2</v>
      </c>
      <c r="Z863" s="85"/>
      <c r="AA863" s="85"/>
      <c r="AB863" s="85"/>
      <c r="AC863" s="85"/>
      <c r="AD863" s="44" t="s">
        <v>2993</v>
      </c>
      <c r="AE863" s="22">
        <f>((Y863*(108.57/$AO863))/$AQ863)*(0.830367/$AP863)</f>
        <v>2890.9210830511438</v>
      </c>
      <c r="AF863" s="22"/>
      <c r="AG863" s="22"/>
      <c r="AH863" s="22"/>
      <c r="AI863" s="22"/>
      <c r="AJ863" s="35">
        <f>AE863/AS863</f>
        <v>2890.9210830511438</v>
      </c>
      <c r="AK863" s="35"/>
      <c r="AL863" s="35"/>
      <c r="AM863" s="35"/>
      <c r="AN863" s="35"/>
      <c r="AO863" s="24">
        <v>98.737477385344505</v>
      </c>
      <c r="AP863" s="24">
        <v>1</v>
      </c>
      <c r="AQ863" s="24">
        <v>1</v>
      </c>
      <c r="AR863" s="24">
        <v>1</v>
      </c>
      <c r="AS863" s="24">
        <v>1</v>
      </c>
      <c r="AT863" s="44">
        <v>13</v>
      </c>
      <c r="AU863" s="44" t="s">
        <v>4138</v>
      </c>
      <c r="AV863" s="44" t="s">
        <v>4139</v>
      </c>
      <c r="AW863" s="44">
        <v>2008</v>
      </c>
      <c r="AX863" s="44"/>
      <c r="AY863" s="44"/>
      <c r="AZ863" s="44"/>
      <c r="BA863" s="44"/>
      <c r="BB863" s="44"/>
      <c r="BC863" s="44"/>
      <c r="BD863" s="44" t="s">
        <v>4140</v>
      </c>
      <c r="BE863" s="44"/>
      <c r="BF863" s="44">
        <v>3</v>
      </c>
      <c r="BG863" s="62">
        <v>3</v>
      </c>
      <c r="BH863" s="25"/>
      <c r="BI863" s="74">
        <v>2</v>
      </c>
      <c r="BJ863" s="75"/>
      <c r="BK863" s="75"/>
      <c r="BL863" s="55"/>
      <c r="BM863" s="178"/>
      <c r="BN863" s="178"/>
      <c r="BO863" s="179"/>
      <c r="BP863" s="179"/>
      <c r="BQ863" s="180"/>
      <c r="BR863" s="179"/>
    </row>
    <row r="864" spans="1:70" s="52" customFormat="1" ht="15" customHeight="1" x14ac:dyDescent="0.25">
      <c r="A864" s="25">
        <v>894</v>
      </c>
      <c r="B864" s="30"/>
      <c r="C864" s="191"/>
      <c r="D864" s="200">
        <v>2</v>
      </c>
      <c r="E864" s="87" t="s">
        <v>4133</v>
      </c>
      <c r="F864" s="87" t="s">
        <v>289</v>
      </c>
      <c r="G864" s="94"/>
      <c r="H864" s="227">
        <v>1</v>
      </c>
      <c r="I864" s="44">
        <v>1</v>
      </c>
      <c r="J864" s="44" t="s">
        <v>4134</v>
      </c>
      <c r="K864" s="44">
        <v>1</v>
      </c>
      <c r="L864" s="44">
        <v>2</v>
      </c>
      <c r="M864" s="44">
        <v>19</v>
      </c>
      <c r="N864" s="44" t="s">
        <v>2960</v>
      </c>
      <c r="O864" s="44" t="s">
        <v>201</v>
      </c>
      <c r="P864" s="44" t="s">
        <v>4135</v>
      </c>
      <c r="Q864" s="44" t="s">
        <v>4135</v>
      </c>
      <c r="R864" s="44"/>
      <c r="S864" s="44">
        <v>4</v>
      </c>
      <c r="T864" s="44" t="s">
        <v>4136</v>
      </c>
      <c r="U864" s="44" t="s">
        <v>10</v>
      </c>
      <c r="V864" s="44">
        <v>3</v>
      </c>
      <c r="W864" s="44" t="s">
        <v>4137</v>
      </c>
      <c r="X864" s="25">
        <v>3</v>
      </c>
      <c r="Y864" s="85">
        <v>747.94</v>
      </c>
      <c r="Z864" s="85"/>
      <c r="AA864" s="85"/>
      <c r="AB864" s="85"/>
      <c r="AC864" s="85"/>
      <c r="AD864" s="44" t="s">
        <v>2993</v>
      </c>
      <c r="AE864" s="22">
        <f>((Y864*(108.57/$AO864))/$AQ864)*(0.830367/$AP864)</f>
        <v>682.911854859855</v>
      </c>
      <c r="AF864" s="22"/>
      <c r="AG864" s="22"/>
      <c r="AH864" s="22"/>
      <c r="AI864" s="22"/>
      <c r="AJ864" s="35">
        <f>AE864/AS864</f>
        <v>682.911854859855</v>
      </c>
      <c r="AK864" s="35"/>
      <c r="AL864" s="35"/>
      <c r="AM864" s="35"/>
      <c r="AN864" s="35"/>
      <c r="AO864" s="24">
        <v>98.737477385344505</v>
      </c>
      <c r="AP864" s="24">
        <v>1</v>
      </c>
      <c r="AQ864" s="24">
        <v>1</v>
      </c>
      <c r="AR864" s="24">
        <v>1</v>
      </c>
      <c r="AS864" s="24">
        <v>1</v>
      </c>
      <c r="AT864" s="44">
        <v>13</v>
      </c>
      <c r="AU864" s="44" t="s">
        <v>4138</v>
      </c>
      <c r="AV864" s="44" t="s">
        <v>4139</v>
      </c>
      <c r="AW864" s="44">
        <v>2008</v>
      </c>
      <c r="AX864" s="44"/>
      <c r="AY864" s="44"/>
      <c r="AZ864" s="44"/>
      <c r="BA864" s="44"/>
      <c r="BB864" s="44"/>
      <c r="BC864" s="44"/>
      <c r="BD864" s="44" t="s">
        <v>4140</v>
      </c>
      <c r="BE864" s="44"/>
      <c r="BF864" s="44">
        <v>3</v>
      </c>
      <c r="BG864" s="62">
        <v>3</v>
      </c>
      <c r="BH864" s="25"/>
      <c r="BI864" s="74">
        <v>2</v>
      </c>
      <c r="BJ864" s="75"/>
      <c r="BK864" s="75"/>
      <c r="BL864" s="55"/>
      <c r="BM864" s="178"/>
      <c r="BN864" s="178"/>
      <c r="BO864" s="179"/>
      <c r="BP864" s="179"/>
      <c r="BQ864" s="180"/>
      <c r="BR864" s="179"/>
    </row>
    <row r="865" spans="1:70" s="52" customFormat="1" ht="15" customHeight="1" x14ac:dyDescent="0.25">
      <c r="A865" s="25">
        <v>594</v>
      </c>
      <c r="B865" s="21">
        <v>237</v>
      </c>
      <c r="C865" s="190" t="s">
        <v>23</v>
      </c>
      <c r="D865" s="201">
        <v>0</v>
      </c>
      <c r="E865" s="57" t="s">
        <v>338</v>
      </c>
      <c r="F865" s="57" t="s">
        <v>289</v>
      </c>
      <c r="G865" s="25"/>
      <c r="H865" s="104">
        <v>0</v>
      </c>
      <c r="I865" s="25" t="s">
        <v>618</v>
      </c>
      <c r="J865" s="25"/>
      <c r="K865" s="25">
        <v>1</v>
      </c>
      <c r="L865" s="25">
        <v>2</v>
      </c>
      <c r="M865" s="25"/>
      <c r="N865" s="25"/>
      <c r="O865" s="25"/>
      <c r="P865" s="25"/>
      <c r="Q865" s="25"/>
      <c r="R865" s="25"/>
      <c r="S865" s="25"/>
      <c r="T865" s="25"/>
      <c r="U865" s="25"/>
      <c r="V865" s="25"/>
      <c r="W865" s="25"/>
      <c r="X865" s="25"/>
      <c r="Y865" s="25"/>
      <c r="Z865" s="83"/>
      <c r="AA865" s="83"/>
      <c r="AB865" s="83"/>
      <c r="AC865" s="83"/>
      <c r="AD865" s="25"/>
      <c r="AE865" s="22"/>
      <c r="AF865" s="22"/>
      <c r="AG865" s="22"/>
      <c r="AH865" s="22"/>
      <c r="AI865" s="22"/>
      <c r="AJ865" s="35"/>
      <c r="AK865" s="35"/>
      <c r="AL865" s="35"/>
      <c r="AM865" s="35"/>
      <c r="AN865" s="35"/>
      <c r="AO865" s="24"/>
      <c r="AP865" s="24"/>
      <c r="AQ865" s="24">
        <v>1</v>
      </c>
      <c r="AR865" s="24"/>
      <c r="AS865" s="24" t="s">
        <v>751</v>
      </c>
      <c r="AT865" s="25"/>
      <c r="AU865" s="25"/>
      <c r="AV865" s="25"/>
      <c r="AW865" s="25"/>
      <c r="AX865" s="25"/>
      <c r="AY865" s="25"/>
      <c r="AZ865" s="25"/>
      <c r="BA865" s="25"/>
      <c r="BB865" s="25"/>
      <c r="BC865" s="25"/>
      <c r="BD865" s="25"/>
      <c r="BE865" s="25"/>
      <c r="BF865" s="25"/>
      <c r="BG865" s="25" t="s">
        <v>2000</v>
      </c>
      <c r="BH865" s="25" t="s">
        <v>2000</v>
      </c>
      <c r="BI865" s="75" t="s">
        <v>2000</v>
      </c>
      <c r="BJ865" s="75" t="s">
        <v>2000</v>
      </c>
      <c r="BK865" s="75" t="s">
        <v>2000</v>
      </c>
      <c r="BL865" s="15"/>
      <c r="BM865" s="238"/>
      <c r="BN865" s="238"/>
      <c r="BO865" s="238"/>
      <c r="BP865" s="238"/>
      <c r="BQ865" s="238"/>
      <c r="BR865" s="238"/>
    </row>
    <row r="866" spans="1:70" s="52" customFormat="1" ht="15" customHeight="1" x14ac:dyDescent="0.25">
      <c r="A866" s="25">
        <v>595</v>
      </c>
      <c r="B866" s="21">
        <v>238</v>
      </c>
      <c r="C866" s="190" t="s">
        <v>23</v>
      </c>
      <c r="D866" s="201">
        <v>0</v>
      </c>
      <c r="E866" s="57" t="s">
        <v>740</v>
      </c>
      <c r="F866" s="57" t="s">
        <v>289</v>
      </c>
      <c r="G866" s="25"/>
      <c r="H866" s="104">
        <v>0</v>
      </c>
      <c r="I866" s="25" t="s">
        <v>618</v>
      </c>
      <c r="J866" s="25"/>
      <c r="K866" s="25">
        <v>1</v>
      </c>
      <c r="L866" s="25">
        <v>2</v>
      </c>
      <c r="M866" s="25"/>
      <c r="N866" s="25"/>
      <c r="O866" s="25"/>
      <c r="P866" s="25"/>
      <c r="Q866" s="25"/>
      <c r="R866" s="25"/>
      <c r="S866" s="25"/>
      <c r="T866" s="25"/>
      <c r="U866" s="25"/>
      <c r="V866" s="25"/>
      <c r="W866" s="25"/>
      <c r="X866" s="25"/>
      <c r="Y866" s="25"/>
      <c r="Z866" s="83"/>
      <c r="AA866" s="83"/>
      <c r="AB866" s="83"/>
      <c r="AC866" s="83"/>
      <c r="AD866" s="25"/>
      <c r="AE866" s="22"/>
      <c r="AF866" s="22"/>
      <c r="AG866" s="22"/>
      <c r="AH866" s="22"/>
      <c r="AI866" s="22"/>
      <c r="AJ866" s="35"/>
      <c r="AK866" s="35"/>
      <c r="AL866" s="35"/>
      <c r="AM866" s="35"/>
      <c r="AN866" s="35"/>
      <c r="AO866" s="24"/>
      <c r="AP866" s="24"/>
      <c r="AQ866" s="24">
        <v>1</v>
      </c>
      <c r="AR866" s="24"/>
      <c r="AS866" s="24" t="s">
        <v>751</v>
      </c>
      <c r="AT866" s="25"/>
      <c r="AU866" s="25"/>
      <c r="AV866" s="25"/>
      <c r="AW866" s="25"/>
      <c r="AX866" s="25"/>
      <c r="AY866" s="25"/>
      <c r="AZ866" s="25"/>
      <c r="BA866" s="25"/>
      <c r="BB866" s="25"/>
      <c r="BC866" s="25"/>
      <c r="BD866" s="25"/>
      <c r="BE866" s="25"/>
      <c r="BF866" s="25"/>
      <c r="BG866" s="25" t="s">
        <v>2000</v>
      </c>
      <c r="BH866" s="25" t="s">
        <v>2000</v>
      </c>
      <c r="BI866" s="75" t="s">
        <v>2000</v>
      </c>
      <c r="BJ866" s="75" t="s">
        <v>2000</v>
      </c>
      <c r="BK866" s="75" t="s">
        <v>2000</v>
      </c>
      <c r="BL866" s="15"/>
      <c r="BM866" s="238"/>
      <c r="BN866" s="238"/>
      <c r="BO866" s="238"/>
      <c r="BP866" s="238"/>
      <c r="BQ866" s="238"/>
      <c r="BR866" s="238"/>
    </row>
    <row r="867" spans="1:70" s="52" customFormat="1" ht="15" customHeight="1" x14ac:dyDescent="0.25">
      <c r="A867" s="25">
        <v>604</v>
      </c>
      <c r="B867" s="21">
        <v>241</v>
      </c>
      <c r="C867" s="190" t="s">
        <v>23</v>
      </c>
      <c r="D867" s="201">
        <v>0</v>
      </c>
      <c r="E867" s="57" t="s">
        <v>718</v>
      </c>
      <c r="F867" s="57" t="s">
        <v>289</v>
      </c>
      <c r="G867" s="25"/>
      <c r="H867" s="104">
        <v>0</v>
      </c>
      <c r="I867" s="25" t="s">
        <v>931</v>
      </c>
      <c r="J867" s="25"/>
      <c r="K867" s="25">
        <v>1</v>
      </c>
      <c r="L867" s="25">
        <v>2</v>
      </c>
      <c r="M867" s="25"/>
      <c r="N867" s="25"/>
      <c r="O867" s="25"/>
      <c r="P867" s="25"/>
      <c r="Q867" s="25"/>
      <c r="R867" s="25"/>
      <c r="S867" s="25"/>
      <c r="T867" s="25"/>
      <c r="U867" s="25"/>
      <c r="V867" s="25"/>
      <c r="W867" s="25"/>
      <c r="X867" s="25"/>
      <c r="Y867" s="25"/>
      <c r="Z867" s="83"/>
      <c r="AA867" s="83"/>
      <c r="AB867" s="83"/>
      <c r="AC867" s="83"/>
      <c r="AD867" s="25"/>
      <c r="AE867" s="22"/>
      <c r="AF867" s="22"/>
      <c r="AG867" s="22"/>
      <c r="AH867" s="22"/>
      <c r="AI867" s="22"/>
      <c r="AJ867" s="35"/>
      <c r="AK867" s="35"/>
      <c r="AL867" s="35"/>
      <c r="AM867" s="35"/>
      <c r="AN867" s="35"/>
      <c r="AO867" s="24"/>
      <c r="AP867" s="24"/>
      <c r="AQ867" s="24">
        <v>1</v>
      </c>
      <c r="AR867" s="24"/>
      <c r="AS867" s="24" t="s">
        <v>751</v>
      </c>
      <c r="AT867" s="25"/>
      <c r="AU867" s="25"/>
      <c r="AV867" s="25"/>
      <c r="AW867" s="25"/>
      <c r="AX867" s="25"/>
      <c r="AY867" s="25"/>
      <c r="AZ867" s="25"/>
      <c r="BA867" s="25"/>
      <c r="BB867" s="25"/>
      <c r="BC867" s="25"/>
      <c r="BD867" s="25"/>
      <c r="BE867" s="25"/>
      <c r="BF867" s="25"/>
      <c r="BG867" s="25" t="s">
        <v>2000</v>
      </c>
      <c r="BH867" s="25" t="s">
        <v>2000</v>
      </c>
      <c r="BI867" s="75" t="s">
        <v>2000</v>
      </c>
      <c r="BJ867" s="75" t="s">
        <v>2000</v>
      </c>
      <c r="BK867" s="75" t="s">
        <v>2000</v>
      </c>
      <c r="BL867" s="15"/>
      <c r="BM867" s="221"/>
      <c r="BN867" s="221"/>
      <c r="BO867" s="221"/>
      <c r="BP867" s="221"/>
      <c r="BQ867" s="221"/>
      <c r="BR867" s="221"/>
    </row>
    <row r="868" spans="1:70" s="52" customFormat="1" ht="15" customHeight="1" x14ac:dyDescent="0.25">
      <c r="A868" s="25">
        <v>605</v>
      </c>
      <c r="B868" s="21">
        <v>242</v>
      </c>
      <c r="C868" s="190" t="s">
        <v>272</v>
      </c>
      <c r="D868" s="201">
        <v>0</v>
      </c>
      <c r="E868" s="64" t="s">
        <v>286</v>
      </c>
      <c r="F868" s="64" t="s">
        <v>151</v>
      </c>
      <c r="G868" s="106"/>
      <c r="H868" s="104">
        <v>0</v>
      </c>
      <c r="I868" s="71" t="s">
        <v>1596</v>
      </c>
      <c r="J868" s="71"/>
      <c r="K868" s="25"/>
      <c r="L868" s="25"/>
      <c r="M868" s="25"/>
      <c r="N868" s="31"/>
      <c r="O868" s="31"/>
      <c r="P868" s="71"/>
      <c r="Q868" s="32"/>
      <c r="R868" s="32"/>
      <c r="S868" s="25"/>
      <c r="T868" s="25"/>
      <c r="U868" s="25"/>
      <c r="V868" s="25"/>
      <c r="W868" s="25"/>
      <c r="X868" s="25"/>
      <c r="Y868" s="83"/>
      <c r="Z868" s="83"/>
      <c r="AA868" s="83"/>
      <c r="AB868" s="83"/>
      <c r="AC868" s="83"/>
      <c r="AD868" s="32"/>
      <c r="AE868" s="22"/>
      <c r="AF868" s="22"/>
      <c r="AG868" s="22"/>
      <c r="AH868" s="22"/>
      <c r="AI868" s="22"/>
      <c r="AJ868" s="65"/>
      <c r="AK868" s="65"/>
      <c r="AL868" s="65"/>
      <c r="AM868" s="65"/>
      <c r="AN868" s="65"/>
      <c r="AO868" s="24"/>
      <c r="AP868" s="24"/>
      <c r="AQ868" s="24">
        <v>1</v>
      </c>
      <c r="AR868" s="24"/>
      <c r="AS868" s="24" t="s">
        <v>751</v>
      </c>
      <c r="AT868" s="32"/>
      <c r="AU868" s="25"/>
      <c r="AV868" s="25"/>
      <c r="AW868" s="25"/>
      <c r="AX868" s="25"/>
      <c r="AY868" s="25"/>
      <c r="AZ868" s="25"/>
      <c r="BA868" s="25"/>
      <c r="BB868" s="32"/>
      <c r="BC868" s="32"/>
      <c r="BD868" s="25"/>
      <c r="BE868" s="25"/>
      <c r="BF868" s="25"/>
      <c r="BG868" s="25" t="s">
        <v>2000</v>
      </c>
      <c r="BH868" s="25" t="s">
        <v>2000</v>
      </c>
      <c r="BI868" s="75" t="s">
        <v>2000</v>
      </c>
      <c r="BJ868" s="75" t="s">
        <v>2000</v>
      </c>
      <c r="BK868" s="75" t="s">
        <v>2000</v>
      </c>
      <c r="BL868" s="15"/>
    </row>
    <row r="869" spans="1:70" s="52" customFormat="1" ht="15" customHeight="1" x14ac:dyDescent="0.25">
      <c r="A869" s="25">
        <v>606</v>
      </c>
      <c r="B869" s="21">
        <v>243</v>
      </c>
      <c r="C869" s="190" t="s">
        <v>23</v>
      </c>
      <c r="D869" s="201">
        <v>0</v>
      </c>
      <c r="E869" s="57" t="s">
        <v>741</v>
      </c>
      <c r="F869" s="57" t="s">
        <v>289</v>
      </c>
      <c r="G869" s="25"/>
      <c r="H869" s="104">
        <v>0</v>
      </c>
      <c r="I869" s="25" t="s">
        <v>742</v>
      </c>
      <c r="J869" s="25"/>
      <c r="K869" s="25">
        <v>1</v>
      </c>
      <c r="L869" s="25">
        <v>2</v>
      </c>
      <c r="M869" s="25"/>
      <c r="N869" s="25"/>
      <c r="O869" s="25"/>
      <c r="P869" s="25"/>
      <c r="Q869" s="25"/>
      <c r="R869" s="25"/>
      <c r="S869" s="25"/>
      <c r="T869" s="25"/>
      <c r="U869" s="25"/>
      <c r="V869" s="25"/>
      <c r="W869" s="25"/>
      <c r="X869" s="25"/>
      <c r="Y869" s="25"/>
      <c r="Z869" s="83"/>
      <c r="AA869" s="83"/>
      <c r="AB869" s="83"/>
      <c r="AC869" s="83"/>
      <c r="AD869" s="25"/>
      <c r="AE869" s="22"/>
      <c r="AF869" s="22"/>
      <c r="AG869" s="22"/>
      <c r="AH869" s="22"/>
      <c r="AI869" s="22"/>
      <c r="AJ869" s="35"/>
      <c r="AK869" s="35"/>
      <c r="AL869" s="35"/>
      <c r="AM869" s="35"/>
      <c r="AN869" s="35"/>
      <c r="AO869" s="24"/>
      <c r="AP869" s="24"/>
      <c r="AQ869" s="24">
        <v>1</v>
      </c>
      <c r="AR869" s="24"/>
      <c r="AS869" s="24" t="s">
        <v>751</v>
      </c>
      <c r="AT869" s="25"/>
      <c r="AU869" s="25"/>
      <c r="AV869" s="25"/>
      <c r="AW869" s="25"/>
      <c r="AX869" s="25"/>
      <c r="AY869" s="25"/>
      <c r="AZ869" s="25"/>
      <c r="BA869" s="25"/>
      <c r="BB869" s="25"/>
      <c r="BC869" s="25"/>
      <c r="BD869" s="25"/>
      <c r="BE869" s="25"/>
      <c r="BF869" s="25"/>
      <c r="BG869" s="25" t="s">
        <v>2000</v>
      </c>
      <c r="BH869" s="25" t="s">
        <v>2000</v>
      </c>
      <c r="BI869" s="75" t="s">
        <v>2000</v>
      </c>
      <c r="BJ869" s="75" t="s">
        <v>2000</v>
      </c>
      <c r="BK869" s="75" t="s">
        <v>2000</v>
      </c>
      <c r="BL869" s="15"/>
      <c r="BM869" s="221"/>
      <c r="BN869" s="221"/>
      <c r="BO869" s="221"/>
      <c r="BP869" s="221"/>
      <c r="BQ869" s="221"/>
      <c r="BR869" s="221"/>
    </row>
    <row r="870" spans="1:70" s="52" customFormat="1" ht="15" customHeight="1" x14ac:dyDescent="0.25">
      <c r="A870" s="25">
        <v>607</v>
      </c>
      <c r="B870" s="21">
        <v>244</v>
      </c>
      <c r="C870" s="190" t="s">
        <v>387</v>
      </c>
      <c r="D870" s="201">
        <v>0</v>
      </c>
      <c r="E870" s="57" t="s">
        <v>1100</v>
      </c>
      <c r="F870" s="57" t="s">
        <v>5</v>
      </c>
      <c r="G870" s="25" t="s">
        <v>408</v>
      </c>
      <c r="H870" s="104">
        <v>0</v>
      </c>
      <c r="I870" s="25" t="s">
        <v>1101</v>
      </c>
      <c r="J870" s="25"/>
      <c r="K870" s="25"/>
      <c r="L870" s="25"/>
      <c r="M870" s="25"/>
      <c r="N870" s="25"/>
      <c r="O870" s="25"/>
      <c r="P870" s="25"/>
      <c r="Q870" s="25"/>
      <c r="R870" s="25"/>
      <c r="S870" s="25"/>
      <c r="T870" s="25"/>
      <c r="U870" s="25"/>
      <c r="V870" s="25"/>
      <c r="W870" s="25"/>
      <c r="X870" s="25"/>
      <c r="Y870" s="25"/>
      <c r="Z870" s="83"/>
      <c r="AA870" s="83"/>
      <c r="AB870" s="83"/>
      <c r="AC870" s="83"/>
      <c r="AD870" s="25"/>
      <c r="AE870" s="22"/>
      <c r="AF870" s="22"/>
      <c r="AG870" s="22"/>
      <c r="AH870" s="22"/>
      <c r="AI870" s="22"/>
      <c r="AJ870" s="35"/>
      <c r="AK870" s="35"/>
      <c r="AL870" s="35"/>
      <c r="AM870" s="35"/>
      <c r="AN870" s="35"/>
      <c r="AO870" s="24"/>
      <c r="AP870" s="24"/>
      <c r="AQ870" s="24">
        <v>1</v>
      </c>
      <c r="AR870" s="24"/>
      <c r="AS870" s="24" t="s">
        <v>751</v>
      </c>
      <c r="AT870" s="25"/>
      <c r="AU870" s="25"/>
      <c r="AV870" s="25"/>
      <c r="AW870" s="25"/>
      <c r="AX870" s="25"/>
      <c r="AY870" s="25"/>
      <c r="AZ870" s="25"/>
      <c r="BA870" s="25"/>
      <c r="BB870" s="25"/>
      <c r="BC870" s="25"/>
      <c r="BD870" s="25"/>
      <c r="BE870" s="25"/>
      <c r="BF870" s="25"/>
      <c r="BG870" s="25" t="s">
        <v>2000</v>
      </c>
      <c r="BH870" s="25" t="s">
        <v>2000</v>
      </c>
      <c r="BI870" s="75" t="s">
        <v>2000</v>
      </c>
      <c r="BJ870" s="75" t="s">
        <v>2000</v>
      </c>
      <c r="BK870" s="75" t="s">
        <v>2000</v>
      </c>
      <c r="BL870" s="15"/>
      <c r="BM870" s="15"/>
      <c r="BN870" s="15"/>
      <c r="BO870" s="15"/>
      <c r="BP870" s="15"/>
      <c r="BQ870" s="15"/>
      <c r="BR870" s="15"/>
    </row>
    <row r="871" spans="1:70" s="52" customFormat="1" ht="15" customHeight="1" x14ac:dyDescent="0.25">
      <c r="A871" s="25">
        <v>608</v>
      </c>
      <c r="B871" s="21">
        <v>245</v>
      </c>
      <c r="C871" s="190" t="s">
        <v>170</v>
      </c>
      <c r="D871" s="201">
        <v>0</v>
      </c>
      <c r="E871" s="64" t="s">
        <v>176</v>
      </c>
      <c r="F871" s="64" t="s">
        <v>151</v>
      </c>
      <c r="G871" s="25"/>
      <c r="H871" s="104">
        <v>0</v>
      </c>
      <c r="I871" s="25" t="s">
        <v>890</v>
      </c>
      <c r="J871" s="71"/>
      <c r="K871" s="25"/>
      <c r="L871" s="25"/>
      <c r="M871" s="25"/>
      <c r="N871" s="71"/>
      <c r="O871" s="71"/>
      <c r="P871" s="71"/>
      <c r="Q871" s="25"/>
      <c r="R871" s="25"/>
      <c r="S871" s="25"/>
      <c r="T871" s="25"/>
      <c r="U871" s="25"/>
      <c r="V871" s="25"/>
      <c r="W871" s="25"/>
      <c r="X871" s="25"/>
      <c r="Y871" s="83"/>
      <c r="Z871" s="83"/>
      <c r="AA871" s="83"/>
      <c r="AB871" s="83"/>
      <c r="AC871" s="83"/>
      <c r="AD871" s="25"/>
      <c r="AE871" s="22"/>
      <c r="AF871" s="22"/>
      <c r="AG871" s="22"/>
      <c r="AH871" s="22"/>
      <c r="AI871" s="22"/>
      <c r="AJ871" s="35"/>
      <c r="AK871" s="35"/>
      <c r="AL871" s="35"/>
      <c r="AM871" s="35"/>
      <c r="AN871" s="35"/>
      <c r="AO871" s="24"/>
      <c r="AP871" s="24"/>
      <c r="AQ871" s="24">
        <v>1</v>
      </c>
      <c r="AR871" s="24"/>
      <c r="AS871" s="24" t="s">
        <v>751</v>
      </c>
      <c r="AT871" s="25"/>
      <c r="AU871" s="25"/>
      <c r="AV871" s="25"/>
      <c r="AW871" s="25"/>
      <c r="AX871" s="25"/>
      <c r="AY871" s="25"/>
      <c r="AZ871" s="25"/>
      <c r="BA871" s="25"/>
      <c r="BB871" s="25"/>
      <c r="BC871" s="25"/>
      <c r="BD871" s="25"/>
      <c r="BE871" s="25"/>
      <c r="BF871" s="25"/>
      <c r="BG871" s="25" t="s">
        <v>2000</v>
      </c>
      <c r="BH871" s="25" t="s">
        <v>2000</v>
      </c>
      <c r="BI871" s="75" t="s">
        <v>2000</v>
      </c>
      <c r="BJ871" s="75" t="s">
        <v>2000</v>
      </c>
      <c r="BK871" s="75" t="s">
        <v>2000</v>
      </c>
      <c r="BL871" s="15"/>
    </row>
    <row r="872" spans="1:70" s="52" customFormat="1" ht="15" customHeight="1" x14ac:dyDescent="0.25">
      <c r="A872" s="25">
        <v>609</v>
      </c>
      <c r="B872" s="21">
        <v>246</v>
      </c>
      <c r="C872" s="86" t="s">
        <v>170</v>
      </c>
      <c r="D872" s="201">
        <v>0</v>
      </c>
      <c r="E872" s="64" t="s">
        <v>183</v>
      </c>
      <c r="F872" s="64" t="s">
        <v>151</v>
      </c>
      <c r="G872" s="99"/>
      <c r="H872" s="104">
        <v>0</v>
      </c>
      <c r="I872" s="25" t="s">
        <v>1210</v>
      </c>
      <c r="J872" s="71"/>
      <c r="K872" s="25"/>
      <c r="L872" s="25"/>
      <c r="M872" s="25"/>
      <c r="N872" s="71"/>
      <c r="O872" s="71"/>
      <c r="P872" s="71"/>
      <c r="Q872" s="25"/>
      <c r="R872" s="25"/>
      <c r="S872" s="25"/>
      <c r="T872" s="25"/>
      <c r="U872" s="25"/>
      <c r="V872" s="25"/>
      <c r="W872" s="25"/>
      <c r="X872" s="25"/>
      <c r="Y872" s="83"/>
      <c r="Z872" s="83"/>
      <c r="AA872" s="83"/>
      <c r="AB872" s="83"/>
      <c r="AC872" s="83"/>
      <c r="AD872" s="25"/>
      <c r="AE872" s="22"/>
      <c r="AF872" s="22"/>
      <c r="AG872" s="22"/>
      <c r="AH872" s="22"/>
      <c r="AI872" s="22"/>
      <c r="AJ872" s="35"/>
      <c r="AK872" s="35"/>
      <c r="AL872" s="35"/>
      <c r="AM872" s="35"/>
      <c r="AN872" s="35"/>
      <c r="AO872" s="24"/>
      <c r="AP872" s="24"/>
      <c r="AQ872" s="24">
        <v>1</v>
      </c>
      <c r="AR872" s="24"/>
      <c r="AS872" s="24" t="s">
        <v>751</v>
      </c>
      <c r="AT872" s="25"/>
      <c r="AU872" s="25"/>
      <c r="AV872" s="25"/>
      <c r="AW872" s="25"/>
      <c r="AX872" s="25"/>
      <c r="AY872" s="25"/>
      <c r="AZ872" s="25"/>
      <c r="BA872" s="25"/>
      <c r="BB872" s="25"/>
      <c r="BC872" s="25"/>
      <c r="BD872" s="25"/>
      <c r="BE872" s="25"/>
      <c r="BF872" s="25"/>
      <c r="BG872" s="25" t="s">
        <v>2000</v>
      </c>
      <c r="BH872" s="25" t="s">
        <v>2000</v>
      </c>
      <c r="BI872" s="75" t="s">
        <v>2000</v>
      </c>
      <c r="BJ872" s="75" t="s">
        <v>2000</v>
      </c>
      <c r="BK872" s="75" t="s">
        <v>2000</v>
      </c>
      <c r="BL872" s="15"/>
    </row>
    <row r="873" spans="1:70" s="52" customFormat="1" ht="15" customHeight="1" x14ac:dyDescent="0.25">
      <c r="A873" s="25">
        <v>612</v>
      </c>
      <c r="B873" s="21">
        <v>247</v>
      </c>
      <c r="C873" s="190"/>
      <c r="D873" s="201">
        <v>0</v>
      </c>
      <c r="E873" s="57" t="s">
        <v>1238</v>
      </c>
      <c r="F873" s="57" t="s">
        <v>151</v>
      </c>
      <c r="G873" s="25"/>
      <c r="H873" s="104">
        <v>0</v>
      </c>
      <c r="I873" s="25" t="s">
        <v>1239</v>
      </c>
      <c r="J873" s="25"/>
      <c r="K873" s="25"/>
      <c r="L873" s="25"/>
      <c r="M873" s="25"/>
      <c r="N873" s="25"/>
      <c r="O873" s="25"/>
      <c r="P873" s="25"/>
      <c r="Q873" s="25"/>
      <c r="R873" s="25"/>
      <c r="S873" s="25"/>
      <c r="T873" s="25"/>
      <c r="U873" s="25"/>
      <c r="V873" s="25"/>
      <c r="W873" s="25"/>
      <c r="X873" s="25"/>
      <c r="Y873" s="25"/>
      <c r="Z873" s="25"/>
      <c r="AA873" s="25"/>
      <c r="AB873" s="25"/>
      <c r="AC873" s="25"/>
      <c r="AD873" s="25"/>
      <c r="AE873" s="22"/>
      <c r="AF873" s="22"/>
      <c r="AG873" s="22"/>
      <c r="AH873" s="22"/>
      <c r="AI873" s="22"/>
      <c r="AJ873" s="23"/>
      <c r="AK873" s="23"/>
      <c r="AL873" s="23"/>
      <c r="AM873" s="23"/>
      <c r="AN873" s="23"/>
      <c r="AO873" s="24" t="s">
        <v>2000</v>
      </c>
      <c r="AP873" s="24"/>
      <c r="AQ873" s="24">
        <v>1</v>
      </c>
      <c r="AR873" s="24"/>
      <c r="AS873" s="24" t="s">
        <v>751</v>
      </c>
      <c r="AT873" s="25"/>
      <c r="AU873" s="25"/>
      <c r="AV873" s="25"/>
      <c r="AW873" s="25"/>
      <c r="AX873" s="25"/>
      <c r="AY873" s="25"/>
      <c r="AZ873" s="25"/>
      <c r="BA873" s="25"/>
      <c r="BB873" s="25"/>
      <c r="BC873" s="25"/>
      <c r="BD873" s="25"/>
      <c r="BE873" s="25"/>
      <c r="BF873" s="25"/>
      <c r="BG873" s="25" t="s">
        <v>2000</v>
      </c>
      <c r="BH873" s="25" t="s">
        <v>2000</v>
      </c>
      <c r="BI873" s="75" t="s">
        <v>2000</v>
      </c>
      <c r="BJ873" s="75" t="s">
        <v>2000</v>
      </c>
      <c r="BK873" s="75" t="s">
        <v>2000</v>
      </c>
      <c r="BL873" s="15"/>
      <c r="BM873" s="53"/>
      <c r="BN873" s="53"/>
      <c r="BO873" s="53"/>
      <c r="BP873" s="53"/>
      <c r="BQ873" s="53"/>
      <c r="BR873" s="53"/>
    </row>
    <row r="874" spans="1:70" s="52" customFormat="1" ht="15" customHeight="1" x14ac:dyDescent="0.25">
      <c r="A874" s="25">
        <v>610</v>
      </c>
      <c r="B874" s="26"/>
      <c r="C874" s="190"/>
      <c r="D874" s="201">
        <v>0</v>
      </c>
      <c r="E874" s="57" t="s">
        <v>1238</v>
      </c>
      <c r="F874" s="64" t="s">
        <v>151</v>
      </c>
      <c r="G874" s="25"/>
      <c r="H874" s="104">
        <v>0</v>
      </c>
      <c r="I874" s="71" t="s">
        <v>1601</v>
      </c>
      <c r="J874" s="25" t="s">
        <v>1600</v>
      </c>
      <c r="K874" s="25"/>
      <c r="L874" s="25"/>
      <c r="M874" s="25"/>
      <c r="N874" s="71"/>
      <c r="O874" s="71"/>
      <c r="P874" s="25"/>
      <c r="Q874" s="25"/>
      <c r="R874" s="25"/>
      <c r="S874" s="25"/>
      <c r="T874" s="25"/>
      <c r="U874" s="25"/>
      <c r="V874" s="25"/>
      <c r="W874" s="25"/>
      <c r="X874" s="25"/>
      <c r="Y874" s="104"/>
      <c r="Z874" s="104"/>
      <c r="AA874" s="104"/>
      <c r="AB874" s="104"/>
      <c r="AC874" s="104"/>
      <c r="AD874" s="25"/>
      <c r="AE874" s="22"/>
      <c r="AF874" s="22"/>
      <c r="AG874" s="22"/>
      <c r="AH874" s="22"/>
      <c r="AI874" s="22"/>
      <c r="AJ874" s="66"/>
      <c r="AK874" s="66"/>
      <c r="AL874" s="66"/>
      <c r="AM874" s="66"/>
      <c r="AN874" s="66"/>
      <c r="AO874" s="24"/>
      <c r="AP874" s="24"/>
      <c r="AQ874" s="24">
        <v>1</v>
      </c>
      <c r="AR874" s="24"/>
      <c r="AS874" s="24" t="s">
        <v>751</v>
      </c>
      <c r="AT874" s="25"/>
      <c r="AU874" s="25"/>
      <c r="AV874" s="25"/>
      <c r="AW874" s="25"/>
      <c r="AX874" s="25"/>
      <c r="AY874" s="25"/>
      <c r="AZ874" s="25"/>
      <c r="BA874" s="25"/>
      <c r="BB874" s="25"/>
      <c r="BC874" s="25"/>
      <c r="BD874" s="25"/>
      <c r="BE874" s="25"/>
      <c r="BF874" s="25"/>
      <c r="BG874" s="25" t="s">
        <v>2000</v>
      </c>
      <c r="BH874" s="25" t="s">
        <v>2000</v>
      </c>
      <c r="BI874" s="75" t="s">
        <v>2000</v>
      </c>
      <c r="BJ874" s="75" t="s">
        <v>2000</v>
      </c>
      <c r="BK874" s="75" t="s">
        <v>2000</v>
      </c>
      <c r="BL874" s="15"/>
    </row>
    <row r="875" spans="1:70" s="52" customFormat="1" ht="15" customHeight="1" x14ac:dyDescent="0.25">
      <c r="A875" s="25">
        <v>611</v>
      </c>
      <c r="B875" s="26"/>
      <c r="C875" s="190"/>
      <c r="D875" s="201">
        <v>0</v>
      </c>
      <c r="E875" s="57" t="s">
        <v>1238</v>
      </c>
      <c r="F875" s="57" t="s">
        <v>151</v>
      </c>
      <c r="G875" s="25"/>
      <c r="H875" s="104">
        <v>0</v>
      </c>
      <c r="I875" s="25" t="s">
        <v>1239</v>
      </c>
      <c r="J875" s="25"/>
      <c r="K875" s="25"/>
      <c r="L875" s="25"/>
      <c r="M875" s="25"/>
      <c r="N875" s="25"/>
      <c r="O875" s="25"/>
      <c r="P875" s="25"/>
      <c r="Q875" s="25"/>
      <c r="R875" s="25"/>
      <c r="S875" s="25"/>
      <c r="T875" s="25"/>
      <c r="U875" s="25"/>
      <c r="V875" s="25"/>
      <c r="W875" s="25"/>
      <c r="X875" s="25"/>
      <c r="Y875" s="25"/>
      <c r="Z875" s="25"/>
      <c r="AA875" s="25"/>
      <c r="AB875" s="25"/>
      <c r="AC875" s="25"/>
      <c r="AD875" s="25"/>
      <c r="AE875" s="22"/>
      <c r="AF875" s="22"/>
      <c r="AG875" s="22"/>
      <c r="AH875" s="22"/>
      <c r="AI875" s="22"/>
      <c r="AJ875" s="23"/>
      <c r="AK875" s="23"/>
      <c r="AL875" s="23"/>
      <c r="AM875" s="23"/>
      <c r="AN875" s="23"/>
      <c r="AO875" s="24" t="s">
        <v>2000</v>
      </c>
      <c r="AP875" s="24"/>
      <c r="AQ875" s="24">
        <v>1</v>
      </c>
      <c r="AR875" s="24"/>
      <c r="AS875" s="24" t="s">
        <v>751</v>
      </c>
      <c r="AT875" s="25"/>
      <c r="AU875" s="25"/>
      <c r="AV875" s="25"/>
      <c r="AW875" s="25"/>
      <c r="AX875" s="25"/>
      <c r="AY875" s="25"/>
      <c r="AZ875" s="25"/>
      <c r="BA875" s="25"/>
      <c r="BB875" s="25"/>
      <c r="BC875" s="25"/>
      <c r="BD875" s="25"/>
      <c r="BE875" s="25"/>
      <c r="BF875" s="25"/>
      <c r="BG875" s="25" t="s">
        <v>2000</v>
      </c>
      <c r="BH875" s="25" t="s">
        <v>2000</v>
      </c>
      <c r="BI875" s="75" t="s">
        <v>2000</v>
      </c>
      <c r="BJ875" s="75" t="s">
        <v>2000</v>
      </c>
      <c r="BK875" s="75" t="s">
        <v>2000</v>
      </c>
      <c r="BL875" s="15"/>
      <c r="BM875" s="53"/>
      <c r="BN875" s="53"/>
      <c r="BO875" s="53"/>
      <c r="BP875" s="53"/>
      <c r="BQ875" s="53"/>
      <c r="BR875" s="53"/>
    </row>
    <row r="876" spans="1:70" s="52" customFormat="1" ht="15" customHeight="1" x14ac:dyDescent="0.25">
      <c r="A876" s="25">
        <v>613</v>
      </c>
      <c r="B876" s="21">
        <v>248</v>
      </c>
      <c r="C876" s="190" t="s">
        <v>272</v>
      </c>
      <c r="D876" s="201">
        <v>0</v>
      </c>
      <c r="E876" s="57" t="s">
        <v>278</v>
      </c>
      <c r="F876" s="57" t="s">
        <v>151</v>
      </c>
      <c r="G876" s="25"/>
      <c r="H876" s="104">
        <v>1</v>
      </c>
      <c r="I876" s="25" t="s">
        <v>1393</v>
      </c>
      <c r="J876" s="25"/>
      <c r="K876" s="25"/>
      <c r="L876" s="25"/>
      <c r="M876" s="25"/>
      <c r="N876" s="25"/>
      <c r="O876" s="25"/>
      <c r="P876" s="25"/>
      <c r="Q876" s="25"/>
      <c r="R876" s="25"/>
      <c r="S876" s="25"/>
      <c r="T876" s="25"/>
      <c r="U876" s="25"/>
      <c r="V876" s="25"/>
      <c r="W876" s="25"/>
      <c r="X876" s="25">
        <v>1</v>
      </c>
      <c r="Y876" s="25"/>
      <c r="Z876" s="25">
        <v>16.899999999999999</v>
      </c>
      <c r="AA876" s="25"/>
      <c r="AB876" s="25"/>
      <c r="AC876" s="25">
        <v>23.5</v>
      </c>
      <c r="AD876" s="25" t="s">
        <v>2985</v>
      </c>
      <c r="AE876" s="22"/>
      <c r="AF876" s="22">
        <f>(Z876*(106.875/AO876))/$AQ876</f>
        <v>22.121096142069806</v>
      </c>
      <c r="AG876" s="22"/>
      <c r="AH876" s="22"/>
      <c r="AI876" s="22">
        <f>(AC876*(106.875/AO876))/$AQ876</f>
        <v>30.760104102878138</v>
      </c>
      <c r="AJ876" s="23"/>
      <c r="AK876" s="23"/>
      <c r="AL876" s="23"/>
      <c r="AM876" s="23"/>
      <c r="AN876" s="23"/>
      <c r="AO876" s="24">
        <v>81.650000000000006</v>
      </c>
      <c r="AP876" s="24"/>
      <c r="AQ876" s="24">
        <v>1</v>
      </c>
      <c r="AR876" s="24"/>
      <c r="AS876" s="24" t="s">
        <v>751</v>
      </c>
      <c r="AT876" s="25"/>
      <c r="AU876" s="25"/>
      <c r="AV876" s="25"/>
      <c r="AW876" s="25"/>
      <c r="AX876" s="25"/>
      <c r="AY876" s="25"/>
      <c r="AZ876" s="25"/>
      <c r="BA876" s="25"/>
      <c r="BB876" s="25"/>
      <c r="BC876" s="25"/>
      <c r="BD876" s="25"/>
      <c r="BE876" s="25" t="s">
        <v>1502</v>
      </c>
      <c r="BF876" s="25"/>
      <c r="BG876" s="25" t="s">
        <v>2000</v>
      </c>
      <c r="BH876" s="25" t="s">
        <v>2000</v>
      </c>
      <c r="BI876" s="75" t="s">
        <v>2000</v>
      </c>
      <c r="BJ876" s="75" t="s">
        <v>2000</v>
      </c>
      <c r="BK876" s="75" t="s">
        <v>2000</v>
      </c>
      <c r="BL876" s="15"/>
      <c r="BM876" s="53"/>
      <c r="BN876" s="53"/>
      <c r="BO876" s="53"/>
      <c r="BP876" s="53"/>
      <c r="BQ876" s="53"/>
      <c r="BR876" s="53"/>
    </row>
    <row r="877" spans="1:70" s="52" customFormat="1" ht="15" customHeight="1" x14ac:dyDescent="0.25">
      <c r="A877" s="25">
        <v>614</v>
      </c>
      <c r="B877" s="21">
        <v>249</v>
      </c>
      <c r="C877" s="194" t="s">
        <v>182</v>
      </c>
      <c r="D877" s="201">
        <v>0</v>
      </c>
      <c r="E877" s="57" t="s">
        <v>1223</v>
      </c>
      <c r="F877" s="64" t="s">
        <v>151</v>
      </c>
      <c r="G877" s="25"/>
      <c r="H877" s="104">
        <v>0</v>
      </c>
      <c r="I877" s="25" t="s">
        <v>1208</v>
      </c>
      <c r="J877" s="25"/>
      <c r="K877" s="25"/>
      <c r="L877" s="25"/>
      <c r="M877" s="25"/>
      <c r="N877" s="25"/>
      <c r="O877" s="25"/>
      <c r="P877" s="25"/>
      <c r="Q877" s="25"/>
      <c r="R877" s="25"/>
      <c r="S877" s="25"/>
      <c r="T877" s="25"/>
      <c r="U877" s="25"/>
      <c r="V877" s="25"/>
      <c r="W877" s="25"/>
      <c r="X877" s="25"/>
      <c r="Y877" s="104"/>
      <c r="Z877" s="83"/>
      <c r="AA877" s="83"/>
      <c r="AB877" s="83"/>
      <c r="AC877" s="83"/>
      <c r="AD877" s="25"/>
      <c r="AE877" s="22"/>
      <c r="AF877" s="22"/>
      <c r="AG877" s="22"/>
      <c r="AH877" s="22"/>
      <c r="AI877" s="22"/>
      <c r="AJ877" s="35"/>
      <c r="AK877" s="35"/>
      <c r="AL877" s="35"/>
      <c r="AM877" s="35"/>
      <c r="AN877" s="35"/>
      <c r="AO877" s="24" t="s">
        <v>2000</v>
      </c>
      <c r="AP877" s="24"/>
      <c r="AQ877" s="24">
        <v>1</v>
      </c>
      <c r="AR877" s="24"/>
      <c r="AS877" s="24" t="s">
        <v>751</v>
      </c>
      <c r="AT877" s="25"/>
      <c r="AU877" s="25"/>
      <c r="AV877" s="25"/>
      <c r="AW877" s="25"/>
      <c r="AX877" s="25"/>
      <c r="AY877" s="25"/>
      <c r="AZ877" s="25"/>
      <c r="BA877" s="25"/>
      <c r="BB877" s="25"/>
      <c r="BC877" s="25"/>
      <c r="BD877" s="25"/>
      <c r="BE877" s="25"/>
      <c r="BF877" s="25"/>
      <c r="BG877" s="25" t="s">
        <v>2000</v>
      </c>
      <c r="BH877" s="25" t="s">
        <v>2000</v>
      </c>
      <c r="BI877" s="75" t="s">
        <v>2000</v>
      </c>
      <c r="BJ877" s="75" t="s">
        <v>2000</v>
      </c>
      <c r="BK877" s="75" t="s">
        <v>2000</v>
      </c>
      <c r="BL877" s="15"/>
      <c r="BM877" s="53"/>
      <c r="BN877" s="53"/>
      <c r="BO877" s="53"/>
      <c r="BP877" s="53"/>
      <c r="BQ877" s="53"/>
      <c r="BR877" s="53"/>
    </row>
    <row r="878" spans="1:70" s="52" customFormat="1" ht="15" customHeight="1" x14ac:dyDescent="0.25">
      <c r="A878" s="25">
        <v>615</v>
      </c>
      <c r="B878" s="21">
        <v>250</v>
      </c>
      <c r="C878" s="190"/>
      <c r="D878" s="200">
        <v>0</v>
      </c>
      <c r="E878" s="57" t="s">
        <v>1722</v>
      </c>
      <c r="F878" s="57" t="s">
        <v>5</v>
      </c>
      <c r="G878" s="25"/>
      <c r="H878" s="104">
        <v>1</v>
      </c>
      <c r="I878" s="44">
        <v>1</v>
      </c>
      <c r="J878" s="71"/>
      <c r="K878" s="25"/>
      <c r="L878" s="25" t="s">
        <v>797</v>
      </c>
      <c r="M878" s="25">
        <v>24</v>
      </c>
      <c r="N878" s="25">
        <v>24</v>
      </c>
      <c r="O878" s="44" t="s">
        <v>536</v>
      </c>
      <c r="P878" s="25" t="s">
        <v>316</v>
      </c>
      <c r="Q878" s="25" t="s">
        <v>276</v>
      </c>
      <c r="R878" s="25"/>
      <c r="S878" s="25">
        <v>7</v>
      </c>
      <c r="T878" s="25"/>
      <c r="U878" s="25"/>
      <c r="V878" s="25">
        <v>7</v>
      </c>
      <c r="W878" s="25"/>
      <c r="X878" s="25">
        <v>1</v>
      </c>
      <c r="Y878" s="25"/>
      <c r="Z878" s="62">
        <v>5.49</v>
      </c>
      <c r="AA878" s="83"/>
      <c r="AB878" s="83"/>
      <c r="AC878" s="62">
        <v>6.13</v>
      </c>
      <c r="AD878" s="25" t="s">
        <v>1723</v>
      </c>
      <c r="AE878" s="22"/>
      <c r="AF878" s="22">
        <f>(Z878*(106.875/AO878))/$AQ878</f>
        <v>6.7133152173913055</v>
      </c>
      <c r="AG878" s="22"/>
      <c r="AH878" s="22"/>
      <c r="AI878" s="22">
        <f>(AC878*(106.875/AO878))/$AQ878</f>
        <v>7.4959239130434794</v>
      </c>
      <c r="AJ878" s="35"/>
      <c r="AK878" s="35">
        <f>(AF878*12)/1.99</f>
        <v>40.482302818440033</v>
      </c>
      <c r="AL878" s="35"/>
      <c r="AM878" s="35"/>
      <c r="AN878" s="35">
        <f>(AI878*12)/1.99</f>
        <v>45.20155123443304</v>
      </c>
      <c r="AO878" s="24">
        <v>87.399999999999991</v>
      </c>
      <c r="AP878" s="24"/>
      <c r="AQ878" s="24">
        <v>1</v>
      </c>
      <c r="AR878" s="28">
        <v>3</v>
      </c>
      <c r="AS878" s="24" t="s">
        <v>751</v>
      </c>
      <c r="AT878" s="25"/>
      <c r="AU878" s="25"/>
      <c r="AV878" s="25"/>
      <c r="AW878" s="25"/>
      <c r="AX878" s="25"/>
      <c r="AY878" s="25"/>
      <c r="AZ878" s="25"/>
      <c r="BA878" s="25"/>
      <c r="BB878" s="25"/>
      <c r="BC878" s="25"/>
      <c r="BD878" s="25"/>
      <c r="BE878" s="25"/>
      <c r="BF878" s="25"/>
      <c r="BG878" s="25" t="s">
        <v>2000</v>
      </c>
      <c r="BH878" s="25" t="s">
        <v>2000</v>
      </c>
      <c r="BI878" s="74">
        <v>0</v>
      </c>
      <c r="BJ878" s="75" t="s">
        <v>4069</v>
      </c>
      <c r="BK878" s="75" t="s">
        <v>4070</v>
      </c>
      <c r="BL878" s="15"/>
      <c r="BM878" s="238"/>
      <c r="BN878" s="238"/>
      <c r="BO878" s="238"/>
      <c r="BP878" s="238"/>
      <c r="BQ878" s="238"/>
      <c r="BR878" s="238"/>
    </row>
    <row r="879" spans="1:70" s="52" customFormat="1" ht="15" customHeight="1" x14ac:dyDescent="0.25">
      <c r="A879" s="25">
        <v>620</v>
      </c>
      <c r="B879" s="21">
        <v>251</v>
      </c>
      <c r="C879" s="190" t="s">
        <v>287</v>
      </c>
      <c r="D879" s="201">
        <v>1</v>
      </c>
      <c r="E879" s="57" t="s">
        <v>292</v>
      </c>
      <c r="F879" s="57" t="s">
        <v>289</v>
      </c>
      <c r="G879" s="25"/>
      <c r="H879" s="104">
        <v>1</v>
      </c>
      <c r="I879" s="25">
        <v>1</v>
      </c>
      <c r="J879" s="25"/>
      <c r="K879" s="25">
        <v>3</v>
      </c>
      <c r="L879" s="25">
        <v>3</v>
      </c>
      <c r="M879" s="25">
        <v>11</v>
      </c>
      <c r="N879" s="25" t="s">
        <v>2980</v>
      </c>
      <c r="O879" s="25" t="s">
        <v>627</v>
      </c>
      <c r="P879" s="25" t="s">
        <v>19</v>
      </c>
      <c r="Q879" s="25" t="s">
        <v>991</v>
      </c>
      <c r="R879" s="25" t="s">
        <v>3</v>
      </c>
      <c r="S879" s="25">
        <v>7</v>
      </c>
      <c r="T879" s="25" t="s">
        <v>992</v>
      </c>
      <c r="U879" s="25" t="s">
        <v>2</v>
      </c>
      <c r="V879" s="25">
        <v>6</v>
      </c>
      <c r="W879" s="25" t="s">
        <v>3554</v>
      </c>
      <c r="X879" s="25">
        <v>1</v>
      </c>
      <c r="Y879" s="25"/>
      <c r="Z879" s="83"/>
      <c r="AA879" s="83">
        <v>86.99</v>
      </c>
      <c r="AB879" s="83"/>
      <c r="AC879" s="83"/>
      <c r="AD879" s="25" t="s">
        <v>628</v>
      </c>
      <c r="AE879" s="22"/>
      <c r="AF879" s="22"/>
      <c r="AG879" s="22">
        <f t="shared" ref="AG879:AG887" si="62">(AA879*(106.875/AO879))/$AQ879</f>
        <v>110.13294669299111</v>
      </c>
      <c r="AH879" s="22"/>
      <c r="AI879" s="22"/>
      <c r="AJ879" s="35"/>
      <c r="AK879" s="35"/>
      <c r="AL879" s="35">
        <f t="shared" ref="AL879:AL886" si="63">AG879/1.99</f>
        <v>55.343189292960361</v>
      </c>
      <c r="AM879" s="35"/>
      <c r="AN879" s="35"/>
      <c r="AO879" s="24">
        <v>84.416666666666671</v>
      </c>
      <c r="AP879" s="24"/>
      <c r="AQ879" s="24">
        <v>1</v>
      </c>
      <c r="AR879" s="28">
        <v>3</v>
      </c>
      <c r="AS879" s="24" t="s">
        <v>751</v>
      </c>
      <c r="AT879" s="25">
        <v>10</v>
      </c>
      <c r="AU879" s="25" t="s">
        <v>998</v>
      </c>
      <c r="AV879" s="25"/>
      <c r="AW879" s="25">
        <v>1999</v>
      </c>
      <c r="AX879" s="25" t="s">
        <v>2</v>
      </c>
      <c r="AY879" s="25" t="s">
        <v>293</v>
      </c>
      <c r="AZ879" s="25"/>
      <c r="BA879" s="25" t="s">
        <v>993</v>
      </c>
      <c r="BB879" s="25"/>
      <c r="BC879" s="25">
        <v>382</v>
      </c>
      <c r="BD879" s="25" t="s">
        <v>294</v>
      </c>
      <c r="BE879" s="25" t="s">
        <v>1002</v>
      </c>
      <c r="BF879" s="25">
        <v>3</v>
      </c>
      <c r="BG879" s="62">
        <v>3</v>
      </c>
      <c r="BH879" s="25" t="s">
        <v>2000</v>
      </c>
      <c r="BI879" s="174">
        <v>1</v>
      </c>
      <c r="BJ879" s="75" t="s">
        <v>4072</v>
      </c>
      <c r="BK879" s="75" t="s">
        <v>1002</v>
      </c>
      <c r="BL879" s="15"/>
      <c r="BM879" s="238"/>
      <c r="BN879" s="238"/>
      <c r="BO879" s="238"/>
      <c r="BP879" s="238"/>
      <c r="BQ879" s="238"/>
      <c r="BR879" s="238"/>
    </row>
    <row r="880" spans="1:70" s="52" customFormat="1" ht="15" customHeight="1" x14ac:dyDescent="0.25">
      <c r="A880" s="25">
        <v>616</v>
      </c>
      <c r="B880" s="26"/>
      <c r="C880" s="190" t="s">
        <v>287</v>
      </c>
      <c r="D880" s="200">
        <v>0</v>
      </c>
      <c r="E880" s="57" t="s">
        <v>292</v>
      </c>
      <c r="F880" s="57" t="s">
        <v>289</v>
      </c>
      <c r="G880" s="25"/>
      <c r="H880" s="104">
        <v>1</v>
      </c>
      <c r="I880" s="25">
        <v>1</v>
      </c>
      <c r="J880" s="25"/>
      <c r="K880" s="25">
        <v>3</v>
      </c>
      <c r="L880" s="25">
        <v>3</v>
      </c>
      <c r="M880" s="25">
        <v>24</v>
      </c>
      <c r="N880" s="25" t="s">
        <v>2955</v>
      </c>
      <c r="O880" s="25" t="s">
        <v>634</v>
      </c>
      <c r="P880" s="25" t="s">
        <v>19</v>
      </c>
      <c r="Q880" s="25" t="s">
        <v>991</v>
      </c>
      <c r="R880" s="25" t="s">
        <v>3</v>
      </c>
      <c r="S880" s="25">
        <v>7</v>
      </c>
      <c r="T880" s="25" t="s">
        <v>992</v>
      </c>
      <c r="U880" s="25" t="s">
        <v>2</v>
      </c>
      <c r="V880" s="25">
        <v>6</v>
      </c>
      <c r="W880" s="25" t="s">
        <v>3550</v>
      </c>
      <c r="X880" s="25">
        <v>1</v>
      </c>
      <c r="Y880" s="25"/>
      <c r="Z880" s="83"/>
      <c r="AA880" s="83">
        <v>84.12</v>
      </c>
      <c r="AB880" s="83"/>
      <c r="AC880" s="83"/>
      <c r="AD880" s="25" t="s">
        <v>628</v>
      </c>
      <c r="AE880" s="22"/>
      <c r="AF880" s="22"/>
      <c r="AG880" s="22">
        <f t="shared" si="62"/>
        <v>106.49940769990128</v>
      </c>
      <c r="AH880" s="22"/>
      <c r="AI880" s="22"/>
      <c r="AJ880" s="35"/>
      <c r="AK880" s="35"/>
      <c r="AL880" s="35">
        <f t="shared" si="63"/>
        <v>53.517290301457933</v>
      </c>
      <c r="AM880" s="35"/>
      <c r="AN880" s="35"/>
      <c r="AO880" s="24">
        <v>84.416666666666671</v>
      </c>
      <c r="AP880" s="24"/>
      <c r="AQ880" s="24">
        <v>1</v>
      </c>
      <c r="AR880" s="28">
        <v>3</v>
      </c>
      <c r="AS880" s="24" t="s">
        <v>751</v>
      </c>
      <c r="AT880" s="25">
        <v>10</v>
      </c>
      <c r="AU880" s="25" t="s">
        <v>994</v>
      </c>
      <c r="AV880" s="25"/>
      <c r="AW880" s="25">
        <v>1999</v>
      </c>
      <c r="AX880" s="25" t="s">
        <v>2</v>
      </c>
      <c r="AY880" s="25" t="s">
        <v>293</v>
      </c>
      <c r="AZ880" s="25"/>
      <c r="BA880" s="25" t="s">
        <v>634</v>
      </c>
      <c r="BB880" s="25"/>
      <c r="BC880" s="25">
        <v>382</v>
      </c>
      <c r="BD880" s="25" t="s">
        <v>294</v>
      </c>
      <c r="BE880" s="25" t="s">
        <v>1002</v>
      </c>
      <c r="BF880" s="25">
        <v>3</v>
      </c>
      <c r="BG880" s="62">
        <v>3</v>
      </c>
      <c r="BH880" s="25" t="s">
        <v>2000</v>
      </c>
      <c r="BI880" s="74">
        <v>0</v>
      </c>
      <c r="BJ880" s="75" t="s">
        <v>4071</v>
      </c>
      <c r="BK880" s="75" t="s">
        <v>1002</v>
      </c>
      <c r="BL880" s="15"/>
      <c r="BM880" s="213"/>
      <c r="BN880" s="213"/>
      <c r="BO880" s="213"/>
      <c r="BP880" s="213"/>
      <c r="BQ880" s="213"/>
      <c r="BR880" s="213"/>
    </row>
    <row r="881" spans="1:70" s="53" customFormat="1" ht="15" customHeight="1" x14ac:dyDescent="0.25">
      <c r="A881" s="25">
        <v>617</v>
      </c>
      <c r="B881" s="26"/>
      <c r="C881" s="190" t="s">
        <v>287</v>
      </c>
      <c r="D881" s="200">
        <v>0</v>
      </c>
      <c r="E881" s="57" t="s">
        <v>292</v>
      </c>
      <c r="F881" s="57" t="s">
        <v>289</v>
      </c>
      <c r="G881" s="25"/>
      <c r="H881" s="104">
        <v>1</v>
      </c>
      <c r="I881" s="25">
        <v>1</v>
      </c>
      <c r="J881" s="25"/>
      <c r="K881" s="25">
        <v>3</v>
      </c>
      <c r="L881" s="25">
        <v>3</v>
      </c>
      <c r="M881" s="25">
        <v>24</v>
      </c>
      <c r="N881" s="25" t="s">
        <v>2955</v>
      </c>
      <c r="O881" s="25" t="s">
        <v>634</v>
      </c>
      <c r="P881" s="25" t="s">
        <v>19</v>
      </c>
      <c r="Q881" s="25" t="s">
        <v>991</v>
      </c>
      <c r="R881" s="25" t="s">
        <v>3</v>
      </c>
      <c r="S881" s="25">
        <v>7</v>
      </c>
      <c r="T881" s="25" t="s">
        <v>992</v>
      </c>
      <c r="U881" s="25" t="s">
        <v>2</v>
      </c>
      <c r="V881" s="25">
        <v>6</v>
      </c>
      <c r="W881" s="25" t="s">
        <v>3551</v>
      </c>
      <c r="X881" s="25">
        <v>1</v>
      </c>
      <c r="Y881" s="25"/>
      <c r="Z881" s="83"/>
      <c r="AA881" s="83">
        <v>63.42</v>
      </c>
      <c r="AB881" s="83"/>
      <c r="AC881" s="83"/>
      <c r="AD881" s="25" t="s">
        <v>628</v>
      </c>
      <c r="AE881" s="22"/>
      <c r="AF881" s="22"/>
      <c r="AG881" s="22">
        <f t="shared" si="62"/>
        <v>80.292349457058251</v>
      </c>
      <c r="AH881" s="22"/>
      <c r="AI881" s="22"/>
      <c r="AJ881" s="35"/>
      <c r="AK881" s="35"/>
      <c r="AL881" s="35">
        <f t="shared" si="63"/>
        <v>40.347914300029274</v>
      </c>
      <c r="AM881" s="35"/>
      <c r="AN881" s="35"/>
      <c r="AO881" s="24">
        <v>84.416666666666671</v>
      </c>
      <c r="AP881" s="24"/>
      <c r="AQ881" s="24">
        <v>1</v>
      </c>
      <c r="AR881" s="28">
        <v>3</v>
      </c>
      <c r="AS881" s="24" t="s">
        <v>751</v>
      </c>
      <c r="AT881" s="25">
        <v>10</v>
      </c>
      <c r="AU881" s="25" t="s">
        <v>995</v>
      </c>
      <c r="AV881" s="25"/>
      <c r="AW881" s="25">
        <v>1999</v>
      </c>
      <c r="AX881" s="25" t="s">
        <v>2</v>
      </c>
      <c r="AY881" s="25" t="s">
        <v>293</v>
      </c>
      <c r="AZ881" s="25"/>
      <c r="BA881" s="25" t="s">
        <v>634</v>
      </c>
      <c r="BB881" s="25"/>
      <c r="BC881" s="25">
        <v>382</v>
      </c>
      <c r="BD881" s="25" t="s">
        <v>294</v>
      </c>
      <c r="BE881" s="25" t="s">
        <v>1002</v>
      </c>
      <c r="BF881" s="25">
        <v>3</v>
      </c>
      <c r="BG881" s="62">
        <v>3</v>
      </c>
      <c r="BH881" s="25" t="s">
        <v>2000</v>
      </c>
      <c r="BI881" s="74">
        <v>0</v>
      </c>
      <c r="BJ881" s="75" t="s">
        <v>4071</v>
      </c>
      <c r="BK881" s="75" t="s">
        <v>1002</v>
      </c>
      <c r="BL881" s="15"/>
      <c r="BM881" s="213"/>
      <c r="BN881" s="213"/>
      <c r="BO881" s="213"/>
      <c r="BP881" s="213"/>
      <c r="BQ881" s="213"/>
      <c r="BR881" s="213"/>
    </row>
    <row r="882" spans="1:70" s="53" customFormat="1" ht="15" customHeight="1" x14ac:dyDescent="0.25">
      <c r="A882" s="25">
        <v>618</v>
      </c>
      <c r="B882" s="26"/>
      <c r="C882" s="190" t="s">
        <v>287</v>
      </c>
      <c r="D882" s="200">
        <v>0</v>
      </c>
      <c r="E882" s="57" t="s">
        <v>292</v>
      </c>
      <c r="F882" s="57" t="s">
        <v>289</v>
      </c>
      <c r="G882" s="25"/>
      <c r="H882" s="104">
        <v>1</v>
      </c>
      <c r="I882" s="25">
        <v>1</v>
      </c>
      <c r="J882" s="25"/>
      <c r="K882" s="25">
        <v>3</v>
      </c>
      <c r="L882" s="25">
        <v>3</v>
      </c>
      <c r="M882" s="25">
        <v>24</v>
      </c>
      <c r="N882" s="25" t="s">
        <v>2955</v>
      </c>
      <c r="O882" s="25" t="s">
        <v>634</v>
      </c>
      <c r="P882" s="25" t="s">
        <v>19</v>
      </c>
      <c r="Q882" s="25" t="s">
        <v>991</v>
      </c>
      <c r="R882" s="25" t="s">
        <v>3</v>
      </c>
      <c r="S882" s="25">
        <v>7</v>
      </c>
      <c r="T882" s="25" t="s">
        <v>992</v>
      </c>
      <c r="U882" s="25" t="s">
        <v>2</v>
      </c>
      <c r="V882" s="25">
        <v>6</v>
      </c>
      <c r="W882" s="25" t="s">
        <v>3552</v>
      </c>
      <c r="X882" s="25">
        <v>1</v>
      </c>
      <c r="Y882" s="25"/>
      <c r="Z882" s="83"/>
      <c r="AA882" s="83">
        <v>72.61</v>
      </c>
      <c r="AB882" s="83"/>
      <c r="AC882" s="83"/>
      <c r="AD882" s="25" t="s">
        <v>628</v>
      </c>
      <c r="AE882" s="22"/>
      <c r="AF882" s="22"/>
      <c r="AG882" s="22">
        <f t="shared" si="62"/>
        <v>91.927270483711752</v>
      </c>
      <c r="AH882" s="22"/>
      <c r="AI882" s="22"/>
      <c r="AJ882" s="35"/>
      <c r="AK882" s="35"/>
      <c r="AL882" s="35">
        <f t="shared" si="63"/>
        <v>46.194608283272238</v>
      </c>
      <c r="AM882" s="35"/>
      <c r="AN882" s="35"/>
      <c r="AO882" s="24">
        <v>84.416666666666671</v>
      </c>
      <c r="AP882" s="24"/>
      <c r="AQ882" s="24">
        <v>1</v>
      </c>
      <c r="AR882" s="28">
        <v>3</v>
      </c>
      <c r="AS882" s="24" t="s">
        <v>751</v>
      </c>
      <c r="AT882" s="25">
        <v>10</v>
      </c>
      <c r="AU882" s="25" t="s">
        <v>996</v>
      </c>
      <c r="AV882" s="25"/>
      <c r="AW882" s="25">
        <v>1999</v>
      </c>
      <c r="AX882" s="25" t="s">
        <v>2</v>
      </c>
      <c r="AY882" s="25" t="s">
        <v>293</v>
      </c>
      <c r="AZ882" s="25"/>
      <c r="BA882" s="25" t="s">
        <v>634</v>
      </c>
      <c r="BB882" s="25"/>
      <c r="BC882" s="25">
        <v>382</v>
      </c>
      <c r="BD882" s="25" t="s">
        <v>294</v>
      </c>
      <c r="BE882" s="25" t="s">
        <v>1002</v>
      </c>
      <c r="BF882" s="25">
        <v>3</v>
      </c>
      <c r="BG882" s="62">
        <v>3</v>
      </c>
      <c r="BH882" s="25" t="s">
        <v>2000</v>
      </c>
      <c r="BI882" s="74">
        <v>0</v>
      </c>
      <c r="BJ882" s="75" t="s">
        <v>4071</v>
      </c>
      <c r="BK882" s="75" t="s">
        <v>1002</v>
      </c>
      <c r="BL882" s="15"/>
      <c r="BM882" s="221"/>
      <c r="BN882" s="221"/>
      <c r="BO882" s="221"/>
      <c r="BP882" s="221"/>
      <c r="BQ882" s="221"/>
      <c r="BR882" s="221"/>
    </row>
    <row r="883" spans="1:70" s="53" customFormat="1" ht="15" customHeight="1" x14ac:dyDescent="0.25">
      <c r="A883" s="25">
        <v>619</v>
      </c>
      <c r="B883" s="26"/>
      <c r="C883" s="190" t="s">
        <v>287</v>
      </c>
      <c r="D883" s="200">
        <v>0</v>
      </c>
      <c r="E883" s="57" t="s">
        <v>292</v>
      </c>
      <c r="F883" s="57" t="s">
        <v>289</v>
      </c>
      <c r="G883" s="25"/>
      <c r="H883" s="104">
        <v>1</v>
      </c>
      <c r="I883" s="25">
        <v>1</v>
      </c>
      <c r="J883" s="25"/>
      <c r="K883" s="25">
        <v>3</v>
      </c>
      <c r="L883" s="25">
        <v>3</v>
      </c>
      <c r="M883" s="25">
        <v>24</v>
      </c>
      <c r="N883" s="25" t="s">
        <v>2955</v>
      </c>
      <c r="O883" s="25" t="s">
        <v>634</v>
      </c>
      <c r="P883" s="25" t="s">
        <v>19</v>
      </c>
      <c r="Q883" s="25" t="s">
        <v>991</v>
      </c>
      <c r="R883" s="25" t="s">
        <v>3</v>
      </c>
      <c r="S883" s="25">
        <v>7</v>
      </c>
      <c r="T883" s="25" t="s">
        <v>992</v>
      </c>
      <c r="U883" s="25" t="s">
        <v>2</v>
      </c>
      <c r="V883" s="25">
        <v>6</v>
      </c>
      <c r="W883" s="25" t="s">
        <v>3553</v>
      </c>
      <c r="X883" s="25">
        <v>1</v>
      </c>
      <c r="Y883" s="25"/>
      <c r="Z883" s="83"/>
      <c r="AA883" s="83">
        <v>76.69</v>
      </c>
      <c r="AB883" s="83"/>
      <c r="AC883" s="83"/>
      <c r="AD883" s="25" t="s">
        <v>628</v>
      </c>
      <c r="AE883" s="22"/>
      <c r="AF883" s="22"/>
      <c r="AG883" s="22">
        <f t="shared" si="62"/>
        <v>97.092719644619933</v>
      </c>
      <c r="AH883" s="22"/>
      <c r="AI883" s="22"/>
      <c r="AJ883" s="35"/>
      <c r="AK883" s="35"/>
      <c r="AL883" s="35">
        <f t="shared" si="63"/>
        <v>48.790311379205995</v>
      </c>
      <c r="AM883" s="35"/>
      <c r="AN883" s="35"/>
      <c r="AO883" s="24">
        <v>84.416666666666671</v>
      </c>
      <c r="AP883" s="24"/>
      <c r="AQ883" s="24">
        <v>1</v>
      </c>
      <c r="AR883" s="28">
        <v>3</v>
      </c>
      <c r="AS883" s="24" t="s">
        <v>751</v>
      </c>
      <c r="AT883" s="25">
        <v>10</v>
      </c>
      <c r="AU883" s="25" t="s">
        <v>997</v>
      </c>
      <c r="AV883" s="25"/>
      <c r="AW883" s="25">
        <v>1999</v>
      </c>
      <c r="AX883" s="25" t="s">
        <v>2</v>
      </c>
      <c r="AY883" s="25" t="s">
        <v>293</v>
      </c>
      <c r="AZ883" s="25"/>
      <c r="BA883" s="25" t="s">
        <v>634</v>
      </c>
      <c r="BB883" s="25"/>
      <c r="BC883" s="25">
        <v>382</v>
      </c>
      <c r="BD883" s="25" t="s">
        <v>294</v>
      </c>
      <c r="BE883" s="25" t="s">
        <v>1002</v>
      </c>
      <c r="BF883" s="25">
        <v>3</v>
      </c>
      <c r="BG883" s="62">
        <v>3</v>
      </c>
      <c r="BH883" s="25" t="s">
        <v>2000</v>
      </c>
      <c r="BI883" s="74">
        <v>0</v>
      </c>
      <c r="BJ883" s="75" t="s">
        <v>4071</v>
      </c>
      <c r="BK883" s="75" t="s">
        <v>1002</v>
      </c>
      <c r="BL883" s="15"/>
      <c r="BM883" s="213"/>
      <c r="BN883" s="213"/>
      <c r="BO883" s="213"/>
      <c r="BP883" s="213"/>
      <c r="BQ883" s="213"/>
      <c r="BR883" s="213"/>
    </row>
    <row r="884" spans="1:70" s="53" customFormat="1" ht="15" customHeight="1" x14ac:dyDescent="0.25">
      <c r="A884" s="25">
        <v>621</v>
      </c>
      <c r="B884" s="26"/>
      <c r="C884" s="190" t="s">
        <v>287</v>
      </c>
      <c r="D884" s="201">
        <v>1</v>
      </c>
      <c r="E884" s="57" t="s">
        <v>292</v>
      </c>
      <c r="F884" s="57" t="s">
        <v>289</v>
      </c>
      <c r="G884" s="25"/>
      <c r="H884" s="104">
        <v>1</v>
      </c>
      <c r="I884" s="25">
        <v>1</v>
      </c>
      <c r="J884" s="25"/>
      <c r="K884" s="25">
        <v>3</v>
      </c>
      <c r="L884" s="25">
        <v>3</v>
      </c>
      <c r="M884" s="25">
        <v>11</v>
      </c>
      <c r="N884" s="25" t="s">
        <v>2980</v>
      </c>
      <c r="O884" s="25" t="s">
        <v>627</v>
      </c>
      <c r="P884" s="25" t="s">
        <v>19</v>
      </c>
      <c r="Q884" s="25" t="s">
        <v>991</v>
      </c>
      <c r="R884" s="25" t="s">
        <v>3</v>
      </c>
      <c r="S884" s="25">
        <v>7</v>
      </c>
      <c r="T884" s="25" t="s">
        <v>992</v>
      </c>
      <c r="U884" s="25" t="s">
        <v>2</v>
      </c>
      <c r="V884" s="25">
        <v>6</v>
      </c>
      <c r="W884" s="25" t="s">
        <v>3555</v>
      </c>
      <c r="X884" s="25">
        <v>1</v>
      </c>
      <c r="Y884" s="25"/>
      <c r="Z884" s="83"/>
      <c r="AA884" s="83">
        <v>29.24</v>
      </c>
      <c r="AB884" s="83"/>
      <c r="AC884" s="83"/>
      <c r="AD884" s="25" t="s">
        <v>628</v>
      </c>
      <c r="AE884" s="22"/>
      <c r="AF884" s="22"/>
      <c r="AG884" s="22">
        <f t="shared" si="62"/>
        <v>37.019052319842054</v>
      </c>
      <c r="AH884" s="22"/>
      <c r="AI884" s="22"/>
      <c r="AJ884" s="35"/>
      <c r="AK884" s="35"/>
      <c r="AL884" s="35">
        <f t="shared" si="63"/>
        <v>18.602538854191987</v>
      </c>
      <c r="AM884" s="35"/>
      <c r="AN884" s="35"/>
      <c r="AO884" s="24">
        <v>84.416666666666671</v>
      </c>
      <c r="AP884" s="24"/>
      <c r="AQ884" s="24">
        <v>1</v>
      </c>
      <c r="AR884" s="28">
        <v>3</v>
      </c>
      <c r="AS884" s="24" t="s">
        <v>751</v>
      </c>
      <c r="AT884" s="25">
        <v>10</v>
      </c>
      <c r="AU884" s="25" t="s">
        <v>999</v>
      </c>
      <c r="AV884" s="25"/>
      <c r="AW884" s="25">
        <v>1999</v>
      </c>
      <c r="AX884" s="25" t="s">
        <v>2</v>
      </c>
      <c r="AY884" s="25" t="s">
        <v>293</v>
      </c>
      <c r="AZ884" s="25"/>
      <c r="BA884" s="25" t="s">
        <v>993</v>
      </c>
      <c r="BB884" s="25"/>
      <c r="BC884" s="25">
        <v>382</v>
      </c>
      <c r="BD884" s="25" t="s">
        <v>294</v>
      </c>
      <c r="BE884" s="25" t="s">
        <v>1002</v>
      </c>
      <c r="BF884" s="25">
        <v>3</v>
      </c>
      <c r="BG884" s="62">
        <v>3</v>
      </c>
      <c r="BH884" s="25" t="s">
        <v>2000</v>
      </c>
      <c r="BI884" s="174">
        <v>1</v>
      </c>
      <c r="BJ884" s="75" t="s">
        <v>4072</v>
      </c>
      <c r="BK884" s="75" t="s">
        <v>1002</v>
      </c>
      <c r="BL884" s="15"/>
      <c r="BM884" s="213"/>
      <c r="BN884" s="213"/>
      <c r="BO884" s="213"/>
      <c r="BP884" s="213"/>
      <c r="BQ884" s="213"/>
      <c r="BR884" s="213"/>
    </row>
    <row r="885" spans="1:70" s="53" customFormat="1" ht="15" customHeight="1" x14ac:dyDescent="0.25">
      <c r="A885" s="25">
        <v>622</v>
      </c>
      <c r="B885" s="26"/>
      <c r="C885" s="190" t="s">
        <v>287</v>
      </c>
      <c r="D885" s="201">
        <v>1</v>
      </c>
      <c r="E885" s="57" t="s">
        <v>292</v>
      </c>
      <c r="F885" s="57" t="s">
        <v>289</v>
      </c>
      <c r="G885" s="25"/>
      <c r="H885" s="104">
        <v>1</v>
      </c>
      <c r="I885" s="25">
        <v>1</v>
      </c>
      <c r="J885" s="25"/>
      <c r="K885" s="25">
        <v>3</v>
      </c>
      <c r="L885" s="25">
        <v>3</v>
      </c>
      <c r="M885" s="25">
        <v>11</v>
      </c>
      <c r="N885" s="25" t="s">
        <v>2980</v>
      </c>
      <c r="O885" s="25" t="s">
        <v>627</v>
      </c>
      <c r="P885" s="25" t="s">
        <v>19</v>
      </c>
      <c r="Q885" s="25" t="s">
        <v>991</v>
      </c>
      <c r="R885" s="25" t="s">
        <v>3</v>
      </c>
      <c r="S885" s="25">
        <v>7</v>
      </c>
      <c r="T885" s="25" t="s">
        <v>992</v>
      </c>
      <c r="U885" s="25" t="s">
        <v>2</v>
      </c>
      <c r="V885" s="25">
        <v>6</v>
      </c>
      <c r="W885" s="25" t="s">
        <v>3556</v>
      </c>
      <c r="X885" s="25">
        <v>1</v>
      </c>
      <c r="Y885" s="25"/>
      <c r="Z885" s="83"/>
      <c r="AA885" s="83">
        <v>77.760000000000005</v>
      </c>
      <c r="AB885" s="83"/>
      <c r="AC885" s="83"/>
      <c r="AD885" s="25" t="s">
        <v>628</v>
      </c>
      <c r="AE885" s="22"/>
      <c r="AF885" s="22"/>
      <c r="AG885" s="22">
        <f t="shared" si="62"/>
        <v>98.447384007897341</v>
      </c>
      <c r="AH885" s="22"/>
      <c r="AI885" s="22"/>
      <c r="AJ885" s="35"/>
      <c r="AK885" s="35"/>
      <c r="AL885" s="35">
        <f t="shared" si="63"/>
        <v>49.471047240149417</v>
      </c>
      <c r="AM885" s="35"/>
      <c r="AN885" s="35"/>
      <c r="AO885" s="24">
        <v>84.416666666666671</v>
      </c>
      <c r="AP885" s="24"/>
      <c r="AQ885" s="24">
        <v>1</v>
      </c>
      <c r="AR885" s="28">
        <v>3</v>
      </c>
      <c r="AS885" s="24" t="s">
        <v>751</v>
      </c>
      <c r="AT885" s="25">
        <v>10</v>
      </c>
      <c r="AU885" s="25" t="s">
        <v>1000</v>
      </c>
      <c r="AV885" s="25"/>
      <c r="AW885" s="25">
        <v>1999</v>
      </c>
      <c r="AX885" s="25" t="s">
        <v>2</v>
      </c>
      <c r="AY885" s="25" t="s">
        <v>293</v>
      </c>
      <c r="AZ885" s="25"/>
      <c r="BA885" s="25" t="s">
        <v>993</v>
      </c>
      <c r="BB885" s="25"/>
      <c r="BC885" s="25">
        <v>382</v>
      </c>
      <c r="BD885" s="25" t="s">
        <v>294</v>
      </c>
      <c r="BE885" s="25" t="s">
        <v>1002</v>
      </c>
      <c r="BF885" s="25">
        <v>3</v>
      </c>
      <c r="BG885" s="62">
        <v>3</v>
      </c>
      <c r="BH885" s="25" t="s">
        <v>2000</v>
      </c>
      <c r="BI885" s="174">
        <v>1</v>
      </c>
      <c r="BJ885" s="75" t="s">
        <v>4072</v>
      </c>
      <c r="BK885" s="75" t="s">
        <v>1002</v>
      </c>
      <c r="BL885" s="15"/>
      <c r="BM885" s="213"/>
      <c r="BN885" s="213"/>
      <c r="BO885" s="213"/>
      <c r="BP885" s="213"/>
      <c r="BQ885" s="213"/>
      <c r="BR885" s="213"/>
    </row>
    <row r="886" spans="1:70" s="53" customFormat="1" ht="15" customHeight="1" x14ac:dyDescent="0.25">
      <c r="A886" s="25">
        <v>623</v>
      </c>
      <c r="B886" s="26"/>
      <c r="C886" s="190" t="s">
        <v>287</v>
      </c>
      <c r="D886" s="201">
        <v>1</v>
      </c>
      <c r="E886" s="57" t="s">
        <v>292</v>
      </c>
      <c r="F886" s="57" t="s">
        <v>289</v>
      </c>
      <c r="G886" s="25"/>
      <c r="H886" s="104">
        <v>1</v>
      </c>
      <c r="I886" s="25">
        <v>1</v>
      </c>
      <c r="J886" s="25"/>
      <c r="K886" s="25">
        <v>3</v>
      </c>
      <c r="L886" s="25">
        <v>3</v>
      </c>
      <c r="M886" s="25">
        <v>11</v>
      </c>
      <c r="N886" s="25" t="s">
        <v>2980</v>
      </c>
      <c r="O886" s="25" t="s">
        <v>627</v>
      </c>
      <c r="P886" s="25" t="s">
        <v>19</v>
      </c>
      <c r="Q886" s="25" t="s">
        <v>991</v>
      </c>
      <c r="R886" s="25" t="s">
        <v>3</v>
      </c>
      <c r="S886" s="25">
        <v>7</v>
      </c>
      <c r="T886" s="25" t="s">
        <v>992</v>
      </c>
      <c r="U886" s="25" t="s">
        <v>2</v>
      </c>
      <c r="V886" s="25">
        <v>6</v>
      </c>
      <c r="W886" s="25" t="s">
        <v>3557</v>
      </c>
      <c r="X886" s="25">
        <v>1</v>
      </c>
      <c r="Y886" s="25"/>
      <c r="Z886" s="83"/>
      <c r="AA886" s="83">
        <v>26.09</v>
      </c>
      <c r="AB886" s="83"/>
      <c r="AC886" s="83"/>
      <c r="AD886" s="25" t="s">
        <v>628</v>
      </c>
      <c r="AE886" s="22"/>
      <c r="AF886" s="22"/>
      <c r="AG886" s="22">
        <f t="shared" si="62"/>
        <v>33.031021717670285</v>
      </c>
      <c r="AH886" s="22"/>
      <c r="AI886" s="22"/>
      <c r="AJ886" s="35"/>
      <c r="AK886" s="35"/>
      <c r="AL886" s="35">
        <f t="shared" si="63"/>
        <v>16.598503375713712</v>
      </c>
      <c r="AM886" s="35"/>
      <c r="AN886" s="35"/>
      <c r="AO886" s="24">
        <v>84.416666666666671</v>
      </c>
      <c r="AP886" s="24"/>
      <c r="AQ886" s="24">
        <v>1</v>
      </c>
      <c r="AR886" s="28">
        <v>3</v>
      </c>
      <c r="AS886" s="24" t="s">
        <v>751</v>
      </c>
      <c r="AT886" s="25">
        <v>10</v>
      </c>
      <c r="AU886" s="25" t="s">
        <v>1001</v>
      </c>
      <c r="AV886" s="25"/>
      <c r="AW886" s="25">
        <v>1999</v>
      </c>
      <c r="AX886" s="25" t="s">
        <v>2</v>
      </c>
      <c r="AY886" s="25" t="s">
        <v>293</v>
      </c>
      <c r="AZ886" s="25"/>
      <c r="BA886" s="25" t="s">
        <v>993</v>
      </c>
      <c r="BB886" s="25"/>
      <c r="BC886" s="25">
        <v>382</v>
      </c>
      <c r="BD886" s="25" t="s">
        <v>294</v>
      </c>
      <c r="BE886" s="25" t="s">
        <v>1002</v>
      </c>
      <c r="BF886" s="25">
        <v>3</v>
      </c>
      <c r="BG886" s="62">
        <v>3</v>
      </c>
      <c r="BH886" s="25" t="s">
        <v>2000</v>
      </c>
      <c r="BI886" s="174">
        <v>1</v>
      </c>
      <c r="BJ886" s="75" t="s">
        <v>4072</v>
      </c>
      <c r="BK886" s="75" t="s">
        <v>1002</v>
      </c>
      <c r="BL886" s="15"/>
      <c r="BM886" s="213"/>
      <c r="BN886" s="213"/>
      <c r="BO886" s="213"/>
      <c r="BP886" s="213"/>
      <c r="BQ886" s="213"/>
      <c r="BR886" s="213"/>
    </row>
    <row r="887" spans="1:70" s="53" customFormat="1" ht="15" customHeight="1" x14ac:dyDescent="0.25">
      <c r="A887" s="25">
        <v>624</v>
      </c>
      <c r="B887" s="21">
        <v>252</v>
      </c>
      <c r="C887" s="190" t="s">
        <v>367</v>
      </c>
      <c r="D887" s="201">
        <v>0</v>
      </c>
      <c r="E887" s="57" t="s">
        <v>376</v>
      </c>
      <c r="F887" s="57" t="s">
        <v>289</v>
      </c>
      <c r="G887" s="25"/>
      <c r="H887" s="104">
        <v>1</v>
      </c>
      <c r="I887" s="25">
        <v>1</v>
      </c>
      <c r="J887" s="25"/>
      <c r="K887" s="25">
        <v>4</v>
      </c>
      <c r="L887" s="25">
        <v>1</v>
      </c>
      <c r="M887" s="25">
        <v>11</v>
      </c>
      <c r="N887" s="71" t="s">
        <v>2980</v>
      </c>
      <c r="O887" s="71" t="s">
        <v>875</v>
      </c>
      <c r="P887" s="71" t="s">
        <v>19</v>
      </c>
      <c r="Q887" s="25" t="s">
        <v>544</v>
      </c>
      <c r="R887" s="25"/>
      <c r="S887" s="25">
        <v>7</v>
      </c>
      <c r="T887" s="71" t="s">
        <v>878</v>
      </c>
      <c r="U887" s="25" t="s">
        <v>2</v>
      </c>
      <c r="V887" s="25">
        <v>8</v>
      </c>
      <c r="W887" s="25" t="s">
        <v>876</v>
      </c>
      <c r="X887" s="25">
        <v>2</v>
      </c>
      <c r="Y887" s="25">
        <v>3</v>
      </c>
      <c r="Z887" s="89">
        <v>0.8</v>
      </c>
      <c r="AA887" s="89">
        <v>3</v>
      </c>
      <c r="AB887" s="89"/>
      <c r="AC887" s="89">
        <v>4.8</v>
      </c>
      <c r="AD887" s="25" t="s">
        <v>877</v>
      </c>
      <c r="AE887" s="22">
        <f>(Y887*(106.875/AO887))/$AQ887</f>
        <v>3.1410727406318886</v>
      </c>
      <c r="AF887" s="22">
        <f>(Z887*(106.875/AO887))/$AQ887</f>
        <v>0.83761939750183689</v>
      </c>
      <c r="AG887" s="22">
        <f t="shared" si="62"/>
        <v>3.1410727406318886</v>
      </c>
      <c r="AH887" s="22"/>
      <c r="AI887" s="22">
        <f>(AC887*(106.875/AO887))/$AQ887</f>
        <v>5.0257163850110214</v>
      </c>
      <c r="AJ887" s="59"/>
      <c r="AK887" s="59"/>
      <c r="AL887" s="59"/>
      <c r="AM887" s="59"/>
      <c r="AN887" s="59"/>
      <c r="AO887" s="24">
        <v>102.075</v>
      </c>
      <c r="AP887" s="24"/>
      <c r="AQ887" s="24">
        <v>1</v>
      </c>
      <c r="AR887" s="24">
        <v>6</v>
      </c>
      <c r="AS887" s="24" t="s">
        <v>751</v>
      </c>
      <c r="AT887" s="25">
        <v>5</v>
      </c>
      <c r="AU887" s="25" t="s">
        <v>879</v>
      </c>
      <c r="AV887" s="25"/>
      <c r="AW887" s="25" t="s">
        <v>751</v>
      </c>
      <c r="AX887" s="25" t="s">
        <v>2</v>
      </c>
      <c r="AY887" s="25"/>
      <c r="AZ887" s="25"/>
      <c r="BA887" s="25" t="s">
        <v>881</v>
      </c>
      <c r="BB887" s="25"/>
      <c r="BC887" s="25"/>
      <c r="BD887" s="25" t="s">
        <v>880</v>
      </c>
      <c r="BE887" s="25" t="s">
        <v>882</v>
      </c>
      <c r="BF887" s="25">
        <v>3</v>
      </c>
      <c r="BG887" s="25" t="s">
        <v>2000</v>
      </c>
      <c r="BH887" s="25" t="s">
        <v>2000</v>
      </c>
      <c r="BI887" s="75" t="s">
        <v>2000</v>
      </c>
      <c r="BJ887" s="75" t="s">
        <v>2000</v>
      </c>
      <c r="BK887" s="75" t="s">
        <v>2000</v>
      </c>
      <c r="BL887" s="15"/>
      <c r="BM887" s="213"/>
      <c r="BN887" s="213"/>
      <c r="BO887" s="213"/>
      <c r="BP887" s="213"/>
      <c r="BQ887" s="213"/>
      <c r="BR887" s="213"/>
    </row>
    <row r="888" spans="1:70" ht="15" customHeight="1" x14ac:dyDescent="0.25">
      <c r="A888" s="25">
        <v>625</v>
      </c>
      <c r="B888" s="21">
        <v>253</v>
      </c>
      <c r="C888" s="190" t="s">
        <v>23</v>
      </c>
      <c r="D888" s="201">
        <v>0</v>
      </c>
      <c r="E888" s="57" t="s">
        <v>743</v>
      </c>
      <c r="F888" s="57" t="s">
        <v>289</v>
      </c>
      <c r="G888" s="25"/>
      <c r="H888" s="104">
        <v>0</v>
      </c>
      <c r="I888" s="25" t="s">
        <v>744</v>
      </c>
      <c r="J888" s="25"/>
      <c r="K888" s="25">
        <v>1</v>
      </c>
      <c r="L888" s="25">
        <v>2</v>
      </c>
      <c r="M888" s="25"/>
      <c r="N888" s="25"/>
      <c r="O888" s="25"/>
      <c r="P888" s="25"/>
      <c r="Q888" s="25"/>
      <c r="R888" s="25"/>
      <c r="S888" s="25"/>
      <c r="T888" s="25"/>
      <c r="U888" s="25"/>
      <c r="V888" s="25"/>
      <c r="W888" s="25"/>
      <c r="X888" s="25"/>
      <c r="Y888" s="25"/>
      <c r="Z888" s="83"/>
      <c r="AA888" s="83"/>
      <c r="AB888" s="83"/>
      <c r="AC888" s="83"/>
      <c r="AD888" s="25"/>
      <c r="AE888" s="22"/>
      <c r="AF888" s="22"/>
      <c r="AG888" s="22"/>
      <c r="AH888" s="22"/>
      <c r="AI888" s="22"/>
      <c r="AJ888" s="35"/>
      <c r="AK888" s="35"/>
      <c r="AL888" s="35"/>
      <c r="AM888" s="35"/>
      <c r="AN888" s="35"/>
      <c r="AO888" s="24" t="s">
        <v>2000</v>
      </c>
      <c r="AP888" s="24"/>
      <c r="AQ888" s="24">
        <v>1</v>
      </c>
      <c r="AR888" s="24"/>
      <c r="AS888" s="24" t="s">
        <v>751</v>
      </c>
      <c r="AT888" s="25"/>
      <c r="AU888" s="25"/>
      <c r="AV888" s="25"/>
      <c r="AW888" s="25"/>
      <c r="AX888" s="25"/>
      <c r="AY888" s="25"/>
      <c r="AZ888" s="25"/>
      <c r="BA888" s="25"/>
      <c r="BB888" s="25"/>
      <c r="BC888" s="25"/>
      <c r="BD888" s="25"/>
      <c r="BE888" s="25"/>
      <c r="BF888" s="25"/>
      <c r="BG888" s="25" t="s">
        <v>2000</v>
      </c>
      <c r="BH888" s="25" t="s">
        <v>2000</v>
      </c>
      <c r="BI888" s="75" t="s">
        <v>2000</v>
      </c>
      <c r="BJ888" s="75" t="s">
        <v>2000</v>
      </c>
      <c r="BK888" s="75" t="s">
        <v>2000</v>
      </c>
      <c r="BL888" s="53"/>
      <c r="BM888" s="53"/>
      <c r="BN888" s="53"/>
      <c r="BO888" s="53"/>
      <c r="BP888" s="53"/>
      <c r="BQ888" s="53"/>
      <c r="BR888" s="53"/>
    </row>
    <row r="889" spans="1:70" ht="15" customHeight="1" x14ac:dyDescent="0.25">
      <c r="A889" s="25">
        <v>626</v>
      </c>
      <c r="B889" s="21">
        <v>254</v>
      </c>
      <c r="C889" s="190" t="s">
        <v>272</v>
      </c>
      <c r="D889" s="201">
        <v>0</v>
      </c>
      <c r="E889" s="64" t="s">
        <v>1592</v>
      </c>
      <c r="F889" s="64" t="s">
        <v>151</v>
      </c>
      <c r="G889" s="25"/>
      <c r="H889" s="104">
        <v>0</v>
      </c>
      <c r="I889" s="71" t="s">
        <v>890</v>
      </c>
      <c r="J889" s="71"/>
      <c r="K889" s="25"/>
      <c r="L889" s="25"/>
      <c r="M889" s="25"/>
      <c r="N889" s="25"/>
      <c r="O889" s="25"/>
      <c r="P889" s="71"/>
      <c r="Q889" s="32"/>
      <c r="R889" s="32"/>
      <c r="S889" s="25"/>
      <c r="T889" s="25"/>
      <c r="U889" s="25"/>
      <c r="V889" s="25"/>
      <c r="W889" s="25"/>
      <c r="X889" s="25"/>
      <c r="Y889" s="83"/>
      <c r="Z889" s="83"/>
      <c r="AA889" s="83"/>
      <c r="AB889" s="83"/>
      <c r="AC889" s="83"/>
      <c r="AD889" s="32"/>
      <c r="AE889" s="22"/>
      <c r="AF889" s="22"/>
      <c r="AG889" s="22"/>
      <c r="AH889" s="22"/>
      <c r="AI889" s="22"/>
      <c r="AJ889" s="65"/>
      <c r="AK889" s="65"/>
      <c r="AL889" s="65"/>
      <c r="AM889" s="65"/>
      <c r="AN889" s="65"/>
      <c r="AO889" s="24" t="s">
        <v>2000</v>
      </c>
      <c r="AP889" s="24"/>
      <c r="AQ889" s="24">
        <v>1</v>
      </c>
      <c r="AR889" s="24"/>
      <c r="AS889" s="24" t="s">
        <v>751</v>
      </c>
      <c r="AT889" s="32"/>
      <c r="AU889" s="25"/>
      <c r="AV889" s="25"/>
      <c r="AW889" s="25"/>
      <c r="AX889" s="25"/>
      <c r="AY889" s="25"/>
      <c r="AZ889" s="25"/>
      <c r="BA889" s="25"/>
      <c r="BB889" s="32"/>
      <c r="BC889" s="32"/>
      <c r="BD889" s="25"/>
      <c r="BE889" s="25"/>
      <c r="BF889" s="25"/>
      <c r="BG889" s="25" t="s">
        <v>2000</v>
      </c>
      <c r="BH889" s="25" t="s">
        <v>2000</v>
      </c>
      <c r="BI889" s="75" t="s">
        <v>2000</v>
      </c>
      <c r="BJ889" s="75" t="s">
        <v>2000</v>
      </c>
      <c r="BK889" s="75" t="s">
        <v>2000</v>
      </c>
      <c r="BL889" s="53"/>
      <c r="BM889" s="53"/>
      <c r="BN889" s="53"/>
      <c r="BO889" s="53"/>
      <c r="BP889" s="53"/>
      <c r="BQ889" s="53"/>
      <c r="BR889" s="53"/>
    </row>
    <row r="890" spans="1:70" ht="15" customHeight="1" x14ac:dyDescent="0.25">
      <c r="A890" s="25">
        <v>627</v>
      </c>
      <c r="B890" s="21">
        <v>255</v>
      </c>
      <c r="C890" s="190" t="s">
        <v>272</v>
      </c>
      <c r="D890" s="201">
        <v>0</v>
      </c>
      <c r="E890" s="64" t="s">
        <v>1593</v>
      </c>
      <c r="F890" s="64" t="s">
        <v>151</v>
      </c>
      <c r="G890" s="25"/>
      <c r="H890" s="104">
        <v>0</v>
      </c>
      <c r="I890" s="71" t="s">
        <v>890</v>
      </c>
      <c r="J890" s="71"/>
      <c r="K890" s="25"/>
      <c r="L890" s="25"/>
      <c r="M890" s="25"/>
      <c r="N890" s="25"/>
      <c r="O890" s="25"/>
      <c r="P890" s="71"/>
      <c r="Q890" s="32"/>
      <c r="R890" s="32"/>
      <c r="S890" s="25"/>
      <c r="T890" s="25"/>
      <c r="U890" s="25"/>
      <c r="V890" s="25"/>
      <c r="W890" s="25"/>
      <c r="X890" s="25"/>
      <c r="Y890" s="83"/>
      <c r="Z890" s="83"/>
      <c r="AA890" s="83"/>
      <c r="AB890" s="83"/>
      <c r="AC890" s="83"/>
      <c r="AD890" s="32"/>
      <c r="AE890" s="22"/>
      <c r="AF890" s="22"/>
      <c r="AG890" s="22"/>
      <c r="AH890" s="22"/>
      <c r="AI890" s="22"/>
      <c r="AJ890" s="65"/>
      <c r="AK890" s="65"/>
      <c r="AL890" s="65"/>
      <c r="AM890" s="65"/>
      <c r="AN890" s="65"/>
      <c r="AO890" s="24" t="s">
        <v>2000</v>
      </c>
      <c r="AP890" s="24"/>
      <c r="AQ890" s="24">
        <v>1</v>
      </c>
      <c r="AR890" s="24"/>
      <c r="AS890" s="24" t="s">
        <v>751</v>
      </c>
      <c r="AT890" s="32"/>
      <c r="AU890" s="25"/>
      <c r="AV890" s="25"/>
      <c r="AW890" s="25"/>
      <c r="AX890" s="25"/>
      <c r="AY890" s="25"/>
      <c r="AZ890" s="25"/>
      <c r="BA890" s="25"/>
      <c r="BB890" s="32"/>
      <c r="BC890" s="32"/>
      <c r="BD890" s="25"/>
      <c r="BE890" s="25"/>
      <c r="BF890" s="25"/>
      <c r="BG890" s="25" t="s">
        <v>2000</v>
      </c>
      <c r="BH890" s="25" t="s">
        <v>2000</v>
      </c>
      <c r="BI890" s="75" t="s">
        <v>2000</v>
      </c>
      <c r="BJ890" s="75" t="s">
        <v>2000</v>
      </c>
      <c r="BK890" s="75" t="s">
        <v>2000</v>
      </c>
      <c r="BL890" s="53"/>
      <c r="BM890" s="53"/>
      <c r="BN890" s="53"/>
      <c r="BO890" s="53"/>
      <c r="BP890" s="53"/>
      <c r="BQ890" s="53"/>
      <c r="BR890" s="53"/>
    </row>
    <row r="891" spans="1:70" ht="15" customHeight="1" x14ac:dyDescent="0.25">
      <c r="A891" s="25">
        <v>628</v>
      </c>
      <c r="B891" s="21">
        <v>256</v>
      </c>
      <c r="C891" s="190" t="s">
        <v>272</v>
      </c>
      <c r="D891" s="200">
        <v>0</v>
      </c>
      <c r="E891" s="57" t="s">
        <v>281</v>
      </c>
      <c r="F891" s="57" t="s">
        <v>151</v>
      </c>
      <c r="G891" s="25"/>
      <c r="H891" s="104">
        <v>1</v>
      </c>
      <c r="I891" s="25">
        <v>1</v>
      </c>
      <c r="J891" s="25"/>
      <c r="K891" s="25" t="s">
        <v>1415</v>
      </c>
      <c r="L891" s="25">
        <v>3</v>
      </c>
      <c r="M891" s="25">
        <v>26</v>
      </c>
      <c r="N891" s="25">
        <v>26</v>
      </c>
      <c r="O891" s="25" t="s">
        <v>1406</v>
      </c>
      <c r="P891" s="25" t="s">
        <v>19</v>
      </c>
      <c r="Q891" s="25" t="s">
        <v>1407</v>
      </c>
      <c r="R891" s="25" t="s">
        <v>4125</v>
      </c>
      <c r="S891" s="25">
        <v>7</v>
      </c>
      <c r="T891" s="25" t="s">
        <v>1408</v>
      </c>
      <c r="U891" s="25" t="s">
        <v>10</v>
      </c>
      <c r="V891" s="25">
        <v>7</v>
      </c>
      <c r="W891" s="25" t="s">
        <v>1409</v>
      </c>
      <c r="X891" s="25">
        <v>1</v>
      </c>
      <c r="Y891" s="25"/>
      <c r="Z891" s="25"/>
      <c r="AA891" s="62">
        <v>49.08</v>
      </c>
      <c r="AB891" s="25"/>
      <c r="AC891" s="25"/>
      <c r="AD891" s="25" t="s">
        <v>1410</v>
      </c>
      <c r="AE891" s="22"/>
      <c r="AF891" s="22"/>
      <c r="AG891" s="22">
        <f t="shared" ref="AG891:AG896" si="64">(AA891*(106.875/AO891))/$AQ891</f>
        <v>31.770304630882617</v>
      </c>
      <c r="AH891" s="22"/>
      <c r="AI891" s="22"/>
      <c r="AJ891" s="35"/>
      <c r="AK891" s="35"/>
      <c r="AL891" s="35">
        <f>AG891</f>
        <v>31.770304630882617</v>
      </c>
      <c r="AM891" s="35"/>
      <c r="AN891" s="35"/>
      <c r="AO891" s="24">
        <v>84.416666666666671</v>
      </c>
      <c r="AP891" s="24"/>
      <c r="AQ891" s="24">
        <v>1.95583</v>
      </c>
      <c r="AR891" s="28">
        <v>3</v>
      </c>
      <c r="AS891" s="24">
        <v>600.5</v>
      </c>
      <c r="AT891" s="25">
        <v>10</v>
      </c>
      <c r="AU891" s="25" t="s">
        <v>1412</v>
      </c>
      <c r="AV891" s="25" t="s">
        <v>1414</v>
      </c>
      <c r="AW891" s="25">
        <v>1999</v>
      </c>
      <c r="AX891" s="25" t="s">
        <v>2</v>
      </c>
      <c r="AY891" s="25" t="s">
        <v>1413</v>
      </c>
      <c r="AZ891" s="25" t="s">
        <v>751</v>
      </c>
      <c r="BA891" s="25" t="s">
        <v>751</v>
      </c>
      <c r="BB891" s="25" t="s">
        <v>1411</v>
      </c>
      <c r="BC891" s="25">
        <v>447</v>
      </c>
      <c r="BD891" s="25" t="s">
        <v>751</v>
      </c>
      <c r="BE891" s="25"/>
      <c r="BF891" s="25">
        <v>2</v>
      </c>
      <c r="BG891" s="25" t="s">
        <v>2000</v>
      </c>
      <c r="BH891" s="25" t="s">
        <v>2000</v>
      </c>
      <c r="BI891" s="74">
        <v>0</v>
      </c>
      <c r="BJ891" s="75" t="s">
        <v>4073</v>
      </c>
      <c r="BK891" s="75" t="s">
        <v>2000</v>
      </c>
    </row>
    <row r="892" spans="1:70" ht="15" customHeight="1" x14ac:dyDescent="0.25">
      <c r="A892" s="25">
        <v>629</v>
      </c>
      <c r="B892" s="26"/>
      <c r="C892" s="190" t="s">
        <v>272</v>
      </c>
      <c r="D892" s="200">
        <v>0</v>
      </c>
      <c r="E892" s="57" t="s">
        <v>281</v>
      </c>
      <c r="F892" s="57" t="s">
        <v>151</v>
      </c>
      <c r="G892" s="25"/>
      <c r="H892" s="104">
        <v>1</v>
      </c>
      <c r="I892" s="25">
        <v>1</v>
      </c>
      <c r="J892" s="25"/>
      <c r="K892" s="25" t="s">
        <v>1415</v>
      </c>
      <c r="L892" s="25">
        <v>3</v>
      </c>
      <c r="M892" s="25">
        <v>26</v>
      </c>
      <c r="N892" s="25">
        <v>26</v>
      </c>
      <c r="O892" s="25" t="s">
        <v>1406</v>
      </c>
      <c r="P892" s="25" t="s">
        <v>19</v>
      </c>
      <c r="Q892" s="25" t="s">
        <v>1407</v>
      </c>
      <c r="R892" s="25" t="s">
        <v>4125</v>
      </c>
      <c r="S892" s="25">
        <v>7</v>
      </c>
      <c r="T892" s="25" t="s">
        <v>1408</v>
      </c>
      <c r="U892" s="25" t="s">
        <v>10</v>
      </c>
      <c r="V892" s="25">
        <v>7</v>
      </c>
      <c r="W892" s="25" t="s">
        <v>1409</v>
      </c>
      <c r="X892" s="25">
        <v>1</v>
      </c>
      <c r="Y892" s="25"/>
      <c r="Z892" s="25"/>
      <c r="AA892" s="62">
        <v>38.880000000000003</v>
      </c>
      <c r="AB892" s="25"/>
      <c r="AC892" s="25"/>
      <c r="AD892" s="25" t="s">
        <v>1410</v>
      </c>
      <c r="AE892" s="22"/>
      <c r="AF892" s="22"/>
      <c r="AG892" s="22">
        <f t="shared" si="64"/>
        <v>25.167674084122176</v>
      </c>
      <c r="AH892" s="22"/>
      <c r="AI892" s="22"/>
      <c r="AJ892" s="35"/>
      <c r="AK892" s="35"/>
      <c r="AL892" s="35">
        <f>AG892</f>
        <v>25.167674084122176</v>
      </c>
      <c r="AM892" s="35"/>
      <c r="AN892" s="35"/>
      <c r="AO892" s="24">
        <v>84.416666666666671</v>
      </c>
      <c r="AP892" s="24"/>
      <c r="AQ892" s="24">
        <v>1.95583</v>
      </c>
      <c r="AR892" s="28">
        <v>3</v>
      </c>
      <c r="AS892" s="24">
        <v>600.5</v>
      </c>
      <c r="AT892" s="25">
        <v>10</v>
      </c>
      <c r="AU892" s="25" t="s">
        <v>1412</v>
      </c>
      <c r="AV892" s="25" t="s">
        <v>1414</v>
      </c>
      <c r="AW892" s="25">
        <v>1999</v>
      </c>
      <c r="AX892" s="25" t="s">
        <v>2</v>
      </c>
      <c r="AY892" s="25" t="s">
        <v>1416</v>
      </c>
      <c r="AZ892" s="25" t="s">
        <v>751</v>
      </c>
      <c r="BA892" s="25" t="s">
        <v>751</v>
      </c>
      <c r="BB892" s="25" t="s">
        <v>1411</v>
      </c>
      <c r="BC892" s="25">
        <v>447</v>
      </c>
      <c r="BD892" s="25" t="s">
        <v>751</v>
      </c>
      <c r="BE892" s="25"/>
      <c r="BF892" s="25">
        <v>2</v>
      </c>
      <c r="BG892" s="25" t="s">
        <v>2000</v>
      </c>
      <c r="BH892" s="25" t="s">
        <v>2000</v>
      </c>
      <c r="BI892" s="74">
        <v>0</v>
      </c>
      <c r="BJ892" s="75" t="s">
        <v>4073</v>
      </c>
      <c r="BK892" s="75" t="s">
        <v>2000</v>
      </c>
    </row>
    <row r="893" spans="1:70" ht="15" customHeight="1" x14ac:dyDescent="0.25">
      <c r="A893" s="25">
        <v>630</v>
      </c>
      <c r="B893" s="26"/>
      <c r="C893" s="190" t="s">
        <v>272</v>
      </c>
      <c r="D893" s="200">
        <v>0</v>
      </c>
      <c r="E893" s="57" t="s">
        <v>281</v>
      </c>
      <c r="F893" s="57" t="s">
        <v>151</v>
      </c>
      <c r="G893" s="25"/>
      <c r="H893" s="104">
        <v>1</v>
      </c>
      <c r="I893" s="25">
        <v>1</v>
      </c>
      <c r="J893" s="25"/>
      <c r="K893" s="25" t="s">
        <v>1415</v>
      </c>
      <c r="L893" s="25">
        <v>3</v>
      </c>
      <c r="M893" s="25">
        <v>26</v>
      </c>
      <c r="N893" s="25">
        <v>26</v>
      </c>
      <c r="O893" s="25" t="s">
        <v>1406</v>
      </c>
      <c r="P893" s="25" t="s">
        <v>19</v>
      </c>
      <c r="Q893" s="25" t="s">
        <v>1417</v>
      </c>
      <c r="R893" s="25" t="s">
        <v>4127</v>
      </c>
      <c r="S893" s="25">
        <v>7</v>
      </c>
      <c r="T893" s="25" t="s">
        <v>1408</v>
      </c>
      <c r="U893" s="25" t="s">
        <v>10</v>
      </c>
      <c r="V893" s="25">
        <v>7</v>
      </c>
      <c r="W893" s="25" t="s">
        <v>1409</v>
      </c>
      <c r="X893" s="25">
        <v>1</v>
      </c>
      <c r="Y893" s="25"/>
      <c r="Z893" s="25"/>
      <c r="AA893" s="62">
        <v>32.89</v>
      </c>
      <c r="AB893" s="25"/>
      <c r="AC893" s="25"/>
      <c r="AD893" s="25" t="s">
        <v>1410</v>
      </c>
      <c r="AE893" s="22"/>
      <c r="AF893" s="22"/>
      <c r="AG893" s="22">
        <f t="shared" si="64"/>
        <v>21.290246929701087</v>
      </c>
      <c r="AH893" s="22"/>
      <c r="AI893" s="22"/>
      <c r="AJ893" s="35"/>
      <c r="AK893" s="35"/>
      <c r="AL893" s="35">
        <f>AG893</f>
        <v>21.290246929701087</v>
      </c>
      <c r="AM893" s="35"/>
      <c r="AN893" s="35"/>
      <c r="AO893" s="24">
        <v>84.416666666666671</v>
      </c>
      <c r="AP893" s="24"/>
      <c r="AQ893" s="24">
        <v>1.95583</v>
      </c>
      <c r="AR893" s="28">
        <v>3</v>
      </c>
      <c r="AS893" s="24">
        <v>2000.2</v>
      </c>
      <c r="AT893" s="25">
        <v>10</v>
      </c>
      <c r="AU893" s="25" t="s">
        <v>1412</v>
      </c>
      <c r="AV893" s="25" t="s">
        <v>1414</v>
      </c>
      <c r="AW893" s="25">
        <v>1999</v>
      </c>
      <c r="AX893" s="25" t="s">
        <v>2</v>
      </c>
      <c r="AY893" s="25" t="s">
        <v>1418</v>
      </c>
      <c r="AZ893" s="25" t="s">
        <v>751</v>
      </c>
      <c r="BA893" s="25" t="s">
        <v>751</v>
      </c>
      <c r="BB893" s="25" t="s">
        <v>1411</v>
      </c>
      <c r="BC893" s="25">
        <v>220</v>
      </c>
      <c r="BD893" s="25" t="s">
        <v>751</v>
      </c>
      <c r="BE893" s="25"/>
      <c r="BF893" s="25">
        <v>2</v>
      </c>
      <c r="BG893" s="25" t="s">
        <v>2000</v>
      </c>
      <c r="BH893" s="25" t="s">
        <v>2000</v>
      </c>
      <c r="BI893" s="74">
        <v>0</v>
      </c>
      <c r="BJ893" s="75" t="s">
        <v>4073</v>
      </c>
      <c r="BK893" s="75" t="s">
        <v>2000</v>
      </c>
    </row>
    <row r="894" spans="1:70" ht="15" customHeight="1" x14ac:dyDescent="0.25">
      <c r="A894" s="25">
        <v>631</v>
      </c>
      <c r="B894" s="26"/>
      <c r="C894" s="190" t="s">
        <v>272</v>
      </c>
      <c r="D894" s="200">
        <v>0</v>
      </c>
      <c r="E894" s="57" t="s">
        <v>281</v>
      </c>
      <c r="F894" s="57" t="s">
        <v>151</v>
      </c>
      <c r="G894" s="25"/>
      <c r="H894" s="104">
        <v>1</v>
      </c>
      <c r="I894" s="25">
        <v>1</v>
      </c>
      <c r="J894" s="25"/>
      <c r="K894" s="25" t="s">
        <v>1415</v>
      </c>
      <c r="L894" s="25">
        <v>3</v>
      </c>
      <c r="M894" s="25">
        <v>26</v>
      </c>
      <c r="N894" s="25">
        <v>26</v>
      </c>
      <c r="O894" s="25" t="s">
        <v>1406</v>
      </c>
      <c r="P894" s="25" t="s">
        <v>19</v>
      </c>
      <c r="Q894" s="25" t="s">
        <v>1417</v>
      </c>
      <c r="R894" s="25" t="s">
        <v>4127</v>
      </c>
      <c r="S894" s="25">
        <v>7</v>
      </c>
      <c r="T894" s="25" t="s">
        <v>1408</v>
      </c>
      <c r="U894" s="25" t="s">
        <v>10</v>
      </c>
      <c r="V894" s="25">
        <v>7</v>
      </c>
      <c r="W894" s="25" t="s">
        <v>1409</v>
      </c>
      <c r="X894" s="25">
        <v>1</v>
      </c>
      <c r="Y894" s="25"/>
      <c r="Z894" s="25"/>
      <c r="AA894" s="62">
        <v>27.56</v>
      </c>
      <c r="AB894" s="25"/>
      <c r="AC894" s="25"/>
      <c r="AD894" s="25" t="s">
        <v>1410</v>
      </c>
      <c r="AE894" s="22"/>
      <c r="AF894" s="22"/>
      <c r="AG894" s="22">
        <f t="shared" si="64"/>
        <v>17.840048810658619</v>
      </c>
      <c r="AH894" s="22"/>
      <c r="AI894" s="22"/>
      <c r="AJ894" s="35"/>
      <c r="AK894" s="35"/>
      <c r="AL894" s="35">
        <f>AG894</f>
        <v>17.840048810658619</v>
      </c>
      <c r="AM894" s="35"/>
      <c r="AN894" s="35"/>
      <c r="AO894" s="24">
        <v>84.416666666666671</v>
      </c>
      <c r="AP894" s="24"/>
      <c r="AQ894" s="24">
        <v>1.95583</v>
      </c>
      <c r="AR894" s="28">
        <v>3</v>
      </c>
      <c r="AS894" s="24">
        <v>2000.2</v>
      </c>
      <c r="AT894" s="25">
        <v>10</v>
      </c>
      <c r="AU894" s="25" t="s">
        <v>1412</v>
      </c>
      <c r="AV894" s="25" t="s">
        <v>1414</v>
      </c>
      <c r="AW894" s="25">
        <v>1999</v>
      </c>
      <c r="AX894" s="25" t="s">
        <v>2</v>
      </c>
      <c r="AY894" s="25" t="s">
        <v>1419</v>
      </c>
      <c r="AZ894" s="25" t="s">
        <v>751</v>
      </c>
      <c r="BA894" s="25" t="s">
        <v>751</v>
      </c>
      <c r="BB894" s="25" t="s">
        <v>1411</v>
      </c>
      <c r="BC894" s="25">
        <v>220</v>
      </c>
      <c r="BD894" s="25" t="s">
        <v>751</v>
      </c>
      <c r="BE894" s="25"/>
      <c r="BF894" s="25">
        <v>2</v>
      </c>
      <c r="BG894" s="25" t="s">
        <v>2000</v>
      </c>
      <c r="BH894" s="25" t="s">
        <v>2000</v>
      </c>
      <c r="BI894" s="74">
        <v>0</v>
      </c>
      <c r="BJ894" s="75" t="s">
        <v>4073</v>
      </c>
      <c r="BK894" s="75" t="s">
        <v>2000</v>
      </c>
    </row>
    <row r="895" spans="1:70" ht="15" customHeight="1" x14ac:dyDescent="0.25">
      <c r="A895" s="25">
        <v>632</v>
      </c>
      <c r="B895" s="21">
        <v>257</v>
      </c>
      <c r="C895" s="190" t="s">
        <v>272</v>
      </c>
      <c r="D895" s="200">
        <v>0</v>
      </c>
      <c r="E895" s="57" t="s">
        <v>274</v>
      </c>
      <c r="F895" s="57" t="s">
        <v>5</v>
      </c>
      <c r="G895" s="25"/>
      <c r="H895" s="104">
        <v>1</v>
      </c>
      <c r="I895" s="25">
        <v>1</v>
      </c>
      <c r="J895" s="25"/>
      <c r="K895" s="25">
        <v>4</v>
      </c>
      <c r="L895" s="25">
        <v>3</v>
      </c>
      <c r="M895" s="25">
        <v>24</v>
      </c>
      <c r="N895" s="25">
        <v>24</v>
      </c>
      <c r="O895" s="25" t="s">
        <v>1746</v>
      </c>
      <c r="P895" s="25" t="s">
        <v>19</v>
      </c>
      <c r="Q895" s="25" t="s">
        <v>1314</v>
      </c>
      <c r="R895" s="25"/>
      <c r="S895" s="25">
        <v>7</v>
      </c>
      <c r="T895" s="25" t="s">
        <v>1315</v>
      </c>
      <c r="U895" s="25" t="s">
        <v>10</v>
      </c>
      <c r="V895" s="25">
        <v>8</v>
      </c>
      <c r="W895" s="25" t="s">
        <v>3</v>
      </c>
      <c r="X895" s="25">
        <v>1</v>
      </c>
      <c r="Y895" s="62"/>
      <c r="Z895" s="25"/>
      <c r="AA895" s="62">
        <v>14.06</v>
      </c>
      <c r="AB895" s="25"/>
      <c r="AC895" s="25"/>
      <c r="AD895" s="25" t="s">
        <v>1316</v>
      </c>
      <c r="AE895" s="22"/>
      <c r="AF895" s="22"/>
      <c r="AG895" s="22">
        <f t="shared" si="64"/>
        <v>10.339340178463782</v>
      </c>
      <c r="AH895" s="22"/>
      <c r="AI895" s="22"/>
      <c r="AJ895" s="35"/>
      <c r="AK895" s="35"/>
      <c r="AL895" s="35">
        <f>(AG895*12)/1.99</f>
        <v>62.347779970635877</v>
      </c>
      <c r="AM895" s="35"/>
      <c r="AN895" s="35"/>
      <c r="AO895" s="24">
        <v>74.308333333333323</v>
      </c>
      <c r="AP895" s="24"/>
      <c r="AQ895" s="24">
        <v>1.95583</v>
      </c>
      <c r="AR895" s="28">
        <v>3</v>
      </c>
      <c r="AS895" s="24" t="s">
        <v>751</v>
      </c>
      <c r="AT895" s="25">
        <v>10</v>
      </c>
      <c r="AU895" s="25" t="s">
        <v>1318</v>
      </c>
      <c r="AV895" s="25" t="s">
        <v>1319</v>
      </c>
      <c r="AW895" s="25">
        <v>1992</v>
      </c>
      <c r="AX895" s="25" t="s">
        <v>2</v>
      </c>
      <c r="AY895" s="25"/>
      <c r="AZ895" s="25" t="s">
        <v>2</v>
      </c>
      <c r="BA895" s="25"/>
      <c r="BB895" s="25" t="s">
        <v>1317</v>
      </c>
      <c r="BC895" s="25" t="s">
        <v>1320</v>
      </c>
      <c r="BD895" s="25"/>
      <c r="BE895" s="25" t="s">
        <v>1321</v>
      </c>
      <c r="BF895" s="25">
        <v>3</v>
      </c>
      <c r="BG895" s="25" t="s">
        <v>2000</v>
      </c>
      <c r="BH895" s="25" t="s">
        <v>2000</v>
      </c>
      <c r="BI895" s="74">
        <v>0</v>
      </c>
      <c r="BJ895" s="75" t="s">
        <v>3890</v>
      </c>
      <c r="BK895" s="75" t="s">
        <v>3912</v>
      </c>
      <c r="BM895" s="238"/>
      <c r="BN895" s="238"/>
      <c r="BO895" s="238"/>
      <c r="BP895" s="238"/>
      <c r="BQ895" s="238"/>
      <c r="BR895" s="238"/>
    </row>
    <row r="896" spans="1:70" ht="15" customHeight="1" x14ac:dyDescent="0.25">
      <c r="A896" s="25">
        <v>633</v>
      </c>
      <c r="B896" s="26"/>
      <c r="C896" s="190" t="s">
        <v>272</v>
      </c>
      <c r="D896" s="215">
        <v>0</v>
      </c>
      <c r="E896" s="57" t="s">
        <v>274</v>
      </c>
      <c r="F896" s="57" t="s">
        <v>5</v>
      </c>
      <c r="G896" s="25"/>
      <c r="H896" s="104">
        <v>1</v>
      </c>
      <c r="I896" s="25">
        <v>1</v>
      </c>
      <c r="J896" s="25"/>
      <c r="K896" s="25">
        <v>4</v>
      </c>
      <c r="L896" s="25">
        <v>3</v>
      </c>
      <c r="M896" s="25">
        <v>24</v>
      </c>
      <c r="N896" s="25">
        <v>24</v>
      </c>
      <c r="O896" s="25" t="s">
        <v>1746</v>
      </c>
      <c r="P896" s="25" t="s">
        <v>19</v>
      </c>
      <c r="Q896" s="25" t="s">
        <v>1314</v>
      </c>
      <c r="R896" s="25"/>
      <c r="S896" s="25">
        <v>7</v>
      </c>
      <c r="T896" s="25" t="s">
        <v>1315</v>
      </c>
      <c r="U896" s="25" t="s">
        <v>10</v>
      </c>
      <c r="V896" s="25">
        <v>8</v>
      </c>
      <c r="W896" s="25" t="s">
        <v>3</v>
      </c>
      <c r="X896" s="25">
        <v>1</v>
      </c>
      <c r="Y896" s="62"/>
      <c r="Z896" s="25"/>
      <c r="AA896" s="62">
        <v>2.5</v>
      </c>
      <c r="AB896" s="25"/>
      <c r="AC896" s="25"/>
      <c r="AD896" s="25" t="s">
        <v>1322</v>
      </c>
      <c r="AE896" s="22"/>
      <c r="AF896" s="22"/>
      <c r="AG896" s="22">
        <f t="shared" si="64"/>
        <v>1.8384317529274148</v>
      </c>
      <c r="AH896" s="22"/>
      <c r="AI896" s="22"/>
      <c r="AJ896" s="35"/>
      <c r="AK896" s="35"/>
      <c r="AL896" s="35"/>
      <c r="AM896" s="35"/>
      <c r="AN896" s="35"/>
      <c r="AO896" s="24">
        <v>74.308333333333323</v>
      </c>
      <c r="AP896" s="24"/>
      <c r="AQ896" s="24">
        <v>1.95583</v>
      </c>
      <c r="AR896" s="24">
        <v>4</v>
      </c>
      <c r="AS896" s="24" t="s">
        <v>751</v>
      </c>
      <c r="AT896" s="25">
        <v>10</v>
      </c>
      <c r="AU896" s="25" t="s">
        <v>1318</v>
      </c>
      <c r="AV896" s="25" t="s">
        <v>1319</v>
      </c>
      <c r="AW896" s="25">
        <v>1992</v>
      </c>
      <c r="AX896" s="25" t="s">
        <v>2</v>
      </c>
      <c r="AY896" s="25"/>
      <c r="AZ896" s="25" t="s">
        <v>2</v>
      </c>
      <c r="BA896" s="25"/>
      <c r="BB896" s="25" t="s">
        <v>1317</v>
      </c>
      <c r="BC896" s="25" t="s">
        <v>1320</v>
      </c>
      <c r="BD896" s="25"/>
      <c r="BE896" s="25" t="s">
        <v>1321</v>
      </c>
      <c r="BF896" s="25">
        <v>3</v>
      </c>
      <c r="BG896" s="25" t="s">
        <v>2000</v>
      </c>
      <c r="BH896" s="25" t="s">
        <v>2000</v>
      </c>
      <c r="BI896" s="74">
        <v>0</v>
      </c>
      <c r="BJ896" s="75" t="s">
        <v>3890</v>
      </c>
      <c r="BK896" s="75" t="s">
        <v>3912</v>
      </c>
    </row>
    <row r="897" spans="2:63" ht="15" customHeight="1" x14ac:dyDescent="0.25">
      <c r="B897" s="238"/>
      <c r="D897" s="69">
        <v>2</v>
      </c>
      <c r="E897" s="87" t="s">
        <v>340</v>
      </c>
      <c r="F897" s="15" t="s">
        <v>5</v>
      </c>
      <c r="H897" s="229">
        <v>1</v>
      </c>
      <c r="I897" s="15">
        <v>1</v>
      </c>
      <c r="K897" s="15">
        <v>4</v>
      </c>
      <c r="L897" s="15">
        <v>3</v>
      </c>
      <c r="M897" s="15">
        <v>11</v>
      </c>
      <c r="N897" s="25" t="s">
        <v>2980</v>
      </c>
      <c r="O897" s="71" t="s">
        <v>160</v>
      </c>
      <c r="P897" s="71" t="s">
        <v>20</v>
      </c>
      <c r="Q897" s="25" t="s">
        <v>848</v>
      </c>
      <c r="R897" s="15" t="s">
        <v>4245</v>
      </c>
      <c r="S897" s="15">
        <v>3</v>
      </c>
      <c r="T897" s="15" t="s">
        <v>4244</v>
      </c>
      <c r="U897" s="15" t="s">
        <v>2</v>
      </c>
      <c r="V897" s="15">
        <v>4</v>
      </c>
      <c r="W897" s="15" t="s">
        <v>4234</v>
      </c>
      <c r="X897" s="238">
        <v>1</v>
      </c>
      <c r="AA897" s="15">
        <v>155</v>
      </c>
      <c r="AD897" s="15" t="s">
        <v>4252</v>
      </c>
      <c r="AR897" s="15">
        <v>2</v>
      </c>
      <c r="AS897" s="15" t="s">
        <v>751</v>
      </c>
      <c r="AT897" s="15">
        <v>3</v>
      </c>
      <c r="AU897" s="15" t="s">
        <v>4235</v>
      </c>
      <c r="AV897" s="15" t="s">
        <v>4237</v>
      </c>
      <c r="AW897" s="15">
        <v>2012</v>
      </c>
      <c r="AX897" s="15" t="s">
        <v>773</v>
      </c>
      <c r="AY897" s="15" t="s">
        <v>4238</v>
      </c>
      <c r="AZ897" s="15" t="s">
        <v>751</v>
      </c>
      <c r="BA897" s="15" t="s">
        <v>4239</v>
      </c>
      <c r="BB897" s="15" t="s">
        <v>4241</v>
      </c>
      <c r="BC897" s="15" t="s">
        <v>751</v>
      </c>
      <c r="BD897" s="15" t="s">
        <v>751</v>
      </c>
      <c r="BF897" s="15">
        <v>3</v>
      </c>
      <c r="BG897" s="15">
        <v>3</v>
      </c>
      <c r="BK897" s="15" t="s">
        <v>4243</v>
      </c>
    </row>
    <row r="898" spans="2:63" ht="15" customHeight="1" x14ac:dyDescent="0.25">
      <c r="D898" s="69">
        <v>2</v>
      </c>
      <c r="E898" s="87" t="s">
        <v>340</v>
      </c>
      <c r="F898" s="15" t="s">
        <v>5</v>
      </c>
      <c r="H898" s="229">
        <v>1</v>
      </c>
      <c r="I898" s="15">
        <v>1</v>
      </c>
      <c r="K898" s="15">
        <v>4</v>
      </c>
      <c r="L898" s="15">
        <v>3</v>
      </c>
      <c r="M898" s="15">
        <v>11</v>
      </c>
      <c r="N898" s="25" t="s">
        <v>2980</v>
      </c>
      <c r="O898" s="71" t="s">
        <v>160</v>
      </c>
      <c r="P898" s="71" t="s">
        <v>20</v>
      </c>
      <c r="Q898" s="25" t="s">
        <v>848</v>
      </c>
      <c r="R898" s="15" t="s">
        <v>4245</v>
      </c>
      <c r="S898" s="15">
        <v>3</v>
      </c>
      <c r="T898" s="15" t="s">
        <v>4244</v>
      </c>
      <c r="U898" s="15" t="s">
        <v>2</v>
      </c>
      <c r="V898" s="15">
        <v>4</v>
      </c>
      <c r="W898" s="15" t="s">
        <v>4234</v>
      </c>
      <c r="X898" s="238">
        <v>1</v>
      </c>
      <c r="Z898" s="15">
        <v>646</v>
      </c>
      <c r="AB898" s="15">
        <v>788</v>
      </c>
      <c r="AD898" s="15" t="s">
        <v>4251</v>
      </c>
      <c r="AR898" s="15">
        <v>2</v>
      </c>
      <c r="AS898" s="15" t="s">
        <v>751</v>
      </c>
      <c r="AT898" s="15">
        <v>3</v>
      </c>
      <c r="AU898" s="15" t="s">
        <v>4236</v>
      </c>
      <c r="AV898" s="15" t="s">
        <v>4237</v>
      </c>
      <c r="AW898" s="15">
        <v>2012</v>
      </c>
      <c r="AX898" s="15" t="s">
        <v>773</v>
      </c>
      <c r="AY898" s="15" t="s">
        <v>4238</v>
      </c>
      <c r="AZ898" s="15" t="s">
        <v>751</v>
      </c>
      <c r="BA898" s="15" t="s">
        <v>4240</v>
      </c>
      <c r="BB898" s="15" t="s">
        <v>4242</v>
      </c>
      <c r="BC898" s="15" t="s">
        <v>751</v>
      </c>
      <c r="BD898" s="15" t="s">
        <v>751</v>
      </c>
      <c r="BF898" s="15">
        <v>3</v>
      </c>
      <c r="BG898" s="15">
        <v>3</v>
      </c>
      <c r="BK898" s="15" t="s">
        <v>4243</v>
      </c>
    </row>
    <row r="899" spans="2:63" ht="15" customHeight="1" x14ac:dyDescent="0.25">
      <c r="D899" s="69">
        <v>2</v>
      </c>
      <c r="E899" s="87" t="s">
        <v>340</v>
      </c>
      <c r="F899" s="15" t="s">
        <v>5</v>
      </c>
      <c r="H899" s="229">
        <v>1</v>
      </c>
      <c r="I899" s="15">
        <v>1</v>
      </c>
      <c r="K899" s="15">
        <v>4</v>
      </c>
      <c r="L899" s="15">
        <v>3</v>
      </c>
      <c r="M899" s="15">
        <v>11</v>
      </c>
      <c r="N899" s="25" t="s">
        <v>2980</v>
      </c>
      <c r="O899" s="71" t="s">
        <v>160</v>
      </c>
      <c r="P899" s="71" t="s">
        <v>20</v>
      </c>
      <c r="Q899" s="25" t="s">
        <v>848</v>
      </c>
      <c r="R899" s="15" t="s">
        <v>4245</v>
      </c>
      <c r="S899" s="15">
        <v>3</v>
      </c>
      <c r="T899" s="15" t="s">
        <v>4244</v>
      </c>
      <c r="U899" s="15" t="s">
        <v>2</v>
      </c>
      <c r="V899" s="15">
        <v>4</v>
      </c>
      <c r="W899" s="15" t="s">
        <v>4234</v>
      </c>
      <c r="X899" s="236">
        <v>2</v>
      </c>
      <c r="AA899" s="15">
        <v>60</v>
      </c>
      <c r="AD899" s="15" t="s">
        <v>4247</v>
      </c>
      <c r="AR899" s="15">
        <v>6</v>
      </c>
      <c r="AS899" s="15" t="s">
        <v>751</v>
      </c>
      <c r="AT899" s="15">
        <v>14</v>
      </c>
      <c r="AU899" s="15" t="s">
        <v>4248</v>
      </c>
      <c r="AV899" s="15" t="s">
        <v>4237</v>
      </c>
      <c r="AW899" s="15">
        <v>2012</v>
      </c>
      <c r="AX899" s="15" t="s">
        <v>773</v>
      </c>
      <c r="AY899" s="15" t="s">
        <v>4248</v>
      </c>
      <c r="AZ899" s="15" t="s">
        <v>751</v>
      </c>
      <c r="BA899" s="15" t="s">
        <v>4239</v>
      </c>
      <c r="BB899" s="15" t="s">
        <v>4241</v>
      </c>
      <c r="BC899" s="15" t="s">
        <v>751</v>
      </c>
      <c r="BD899" s="15" t="s">
        <v>751</v>
      </c>
      <c r="BF899" s="15">
        <v>3</v>
      </c>
      <c r="BG899" s="15">
        <v>3</v>
      </c>
      <c r="BK899" s="15" t="s">
        <v>4243</v>
      </c>
    </row>
    <row r="900" spans="2:63" ht="15" customHeight="1" x14ac:dyDescent="0.25">
      <c r="D900" s="69">
        <v>2</v>
      </c>
      <c r="E900" s="87" t="s">
        <v>340</v>
      </c>
      <c r="F900" s="15" t="s">
        <v>5</v>
      </c>
      <c r="H900" s="229">
        <v>1</v>
      </c>
      <c r="I900" s="15">
        <v>1</v>
      </c>
      <c r="K900" s="15">
        <v>4</v>
      </c>
      <c r="L900" s="15">
        <v>3</v>
      </c>
      <c r="M900" s="15">
        <v>11</v>
      </c>
      <c r="N900" s="25" t="s">
        <v>2980</v>
      </c>
      <c r="O900" s="71" t="s">
        <v>160</v>
      </c>
      <c r="P900" s="71" t="s">
        <v>20</v>
      </c>
      <c r="Q900" s="25" t="s">
        <v>848</v>
      </c>
      <c r="R900" s="15" t="s">
        <v>4245</v>
      </c>
      <c r="S900" s="15">
        <v>3</v>
      </c>
      <c r="T900" s="15" t="s">
        <v>4244</v>
      </c>
      <c r="U900" s="15" t="s">
        <v>2</v>
      </c>
      <c r="V900" s="15">
        <v>4</v>
      </c>
      <c r="W900" s="15" t="s">
        <v>4234</v>
      </c>
      <c r="X900" s="236">
        <v>2</v>
      </c>
      <c r="AA900" s="15">
        <v>6</v>
      </c>
      <c r="AD900" s="15" t="s">
        <v>4246</v>
      </c>
      <c r="AR900" s="15">
        <v>6</v>
      </c>
      <c r="AS900" s="15" t="s">
        <v>751</v>
      </c>
      <c r="AT900" s="15">
        <v>14</v>
      </c>
      <c r="AU900" s="15" t="s">
        <v>4249</v>
      </c>
      <c r="AV900" s="15" t="s">
        <v>4237</v>
      </c>
      <c r="AW900" s="15">
        <v>2012</v>
      </c>
      <c r="AX900" s="15" t="s">
        <v>773</v>
      </c>
      <c r="AY900" s="15" t="s">
        <v>4249</v>
      </c>
      <c r="AZ900" s="15" t="s">
        <v>751</v>
      </c>
      <c r="BA900" s="15" t="s">
        <v>4240</v>
      </c>
      <c r="BB900" s="15" t="s">
        <v>4242</v>
      </c>
      <c r="BC900" s="15" t="s">
        <v>751</v>
      </c>
      <c r="BD900" s="15" t="s">
        <v>751</v>
      </c>
      <c r="BF900" s="15">
        <v>3</v>
      </c>
      <c r="BG900" s="15">
        <v>3</v>
      </c>
      <c r="BK900" s="15" t="s">
        <v>4243</v>
      </c>
    </row>
  </sheetData>
  <autoFilter ref="A3:BR898">
    <sortState ref="A3:BR897">
      <sortCondition ref="D2:D895"/>
    </sortState>
  </autoFilter>
  <sortState ref="A3:BJ483">
    <sortCondition ref="F3:F483"/>
    <sortCondition ref="E3:E483"/>
  </sortState>
  <conditionalFormatting sqref="A4:C891 BJ4:BK891 A893 A895 H892:H896 M4:BH891 J4:J891 E4:H891">
    <cfRule type="expression" dxfId="35" priority="32">
      <formula>MOD(ROW(),2)=0</formula>
    </cfRule>
  </conditionalFormatting>
  <conditionalFormatting sqref="I4:I891">
    <cfRule type="expression" dxfId="34" priority="31">
      <formula>MOD(ROW(),2)=0</formula>
    </cfRule>
  </conditionalFormatting>
  <conditionalFormatting sqref="K4:L891">
    <cfRule type="expression" dxfId="33" priority="30">
      <formula>MOD(ROW(),2)=0</formula>
    </cfRule>
  </conditionalFormatting>
  <conditionalFormatting sqref="BI4:BI891">
    <cfRule type="expression" dxfId="32" priority="29">
      <formula>MOD(ROW(),2)=0</formula>
    </cfRule>
  </conditionalFormatting>
  <conditionalFormatting sqref="BJ892:BK896 A892:C892 B893:C896 A894 A896 E892:G896 M892:BH896 J892:J896">
    <cfRule type="expression" dxfId="31" priority="26">
      <formula>MOD(ROW(),2)=0</formula>
    </cfRule>
  </conditionalFormatting>
  <conditionalFormatting sqref="I892:I896">
    <cfRule type="expression" dxfId="30" priority="25">
      <formula>MOD(ROW(),2)=0</formula>
    </cfRule>
  </conditionalFormatting>
  <conditionalFormatting sqref="K892:L896">
    <cfRule type="expression" dxfId="29" priority="24">
      <formula>MOD(ROW(),2)=0</formula>
    </cfRule>
  </conditionalFormatting>
  <conditionalFormatting sqref="BI892:BI896">
    <cfRule type="expression" dxfId="28" priority="23">
      <formula>MOD(ROW(),2)=0</formula>
    </cfRule>
  </conditionalFormatting>
  <conditionalFormatting sqref="D4:D864">
    <cfRule type="expression" dxfId="27" priority="22">
      <formula>MOD(ROW(),2)=0</formula>
    </cfRule>
  </conditionalFormatting>
  <conditionalFormatting sqref="D865:D896">
    <cfRule type="expression" dxfId="26" priority="21">
      <formula>MOD(ROW(),2)=0</formula>
    </cfRule>
  </conditionalFormatting>
  <conditionalFormatting sqref="E897">
    <cfRule type="expression" dxfId="25" priority="20">
      <formula>MOD(ROW(),2)=0</formula>
    </cfRule>
  </conditionalFormatting>
  <conditionalFormatting sqref="E898">
    <cfRule type="expression" dxfId="24" priority="19">
      <formula>MOD(ROW(),2)=0</formula>
    </cfRule>
  </conditionalFormatting>
  <conditionalFormatting sqref="N897">
    <cfRule type="expression" dxfId="23" priority="18">
      <formula>MOD(ROW(),2)=0</formula>
    </cfRule>
  </conditionalFormatting>
  <conditionalFormatting sqref="N898">
    <cfRule type="expression" dxfId="22" priority="17">
      <formula>MOD(ROW(),2)=0</formula>
    </cfRule>
  </conditionalFormatting>
  <conditionalFormatting sqref="Q900">
    <cfRule type="expression" dxfId="21" priority="1">
      <formula>MOD(ROW(),2)=0</formula>
    </cfRule>
  </conditionalFormatting>
  <conditionalFormatting sqref="O897">
    <cfRule type="expression" dxfId="20" priority="16">
      <formula>MOD(ROW(),2)=0</formula>
    </cfRule>
  </conditionalFormatting>
  <conditionalFormatting sqref="O898">
    <cfRule type="expression" dxfId="19" priority="15">
      <formula>MOD(ROW(),2)=0</formula>
    </cfRule>
  </conditionalFormatting>
  <conditionalFormatting sqref="P897">
    <cfRule type="expression" dxfId="18" priority="14">
      <formula>MOD(ROW(),2)=0</formula>
    </cfRule>
  </conditionalFormatting>
  <conditionalFormatting sqref="P898">
    <cfRule type="expression" dxfId="17" priority="13">
      <formula>MOD(ROW(),2)=0</formula>
    </cfRule>
  </conditionalFormatting>
  <conditionalFormatting sqref="Q897">
    <cfRule type="expression" dxfId="16" priority="12">
      <formula>MOD(ROW(),2)=0</formula>
    </cfRule>
  </conditionalFormatting>
  <conditionalFormatting sqref="Q898">
    <cfRule type="expression" dxfId="15" priority="11">
      <formula>MOD(ROW(),2)=0</formula>
    </cfRule>
  </conditionalFormatting>
  <conditionalFormatting sqref="E899">
    <cfRule type="expression" dxfId="14" priority="10">
      <formula>MOD(ROW(),2)=0</formula>
    </cfRule>
  </conditionalFormatting>
  <conditionalFormatting sqref="E900">
    <cfRule type="expression" dxfId="13" priority="9">
      <formula>MOD(ROW(),2)=0</formula>
    </cfRule>
  </conditionalFormatting>
  <conditionalFormatting sqref="N899">
    <cfRule type="expression" dxfId="12" priority="8">
      <formula>MOD(ROW(),2)=0</formula>
    </cfRule>
  </conditionalFormatting>
  <conditionalFormatting sqref="O899">
    <cfRule type="expression" dxfId="11" priority="7">
      <formula>MOD(ROW(),2)=0</formula>
    </cfRule>
  </conditionalFormatting>
  <conditionalFormatting sqref="P899">
    <cfRule type="expression" dxfId="10" priority="6">
      <formula>MOD(ROW(),2)=0</formula>
    </cfRule>
  </conditionalFormatting>
  <conditionalFormatting sqref="Q899">
    <cfRule type="expression" dxfId="9" priority="5">
      <formula>MOD(ROW(),2)=0</formula>
    </cfRule>
  </conditionalFormatting>
  <conditionalFormatting sqref="N900">
    <cfRule type="expression" dxfId="8" priority="4">
      <formula>MOD(ROW(),2)=0</formula>
    </cfRule>
  </conditionalFormatting>
  <conditionalFormatting sqref="O900">
    <cfRule type="expression" dxfId="7" priority="3">
      <formula>MOD(ROW(),2)=0</formula>
    </cfRule>
  </conditionalFormatting>
  <conditionalFormatting sqref="P900">
    <cfRule type="expression" dxfId="6" priority="2">
      <formula>MOD(ROW(),2)=0</formula>
    </cfRule>
  </conditionalFormatting>
  <hyperlinks>
    <hyperlink ref="G622" r:id="rId1"/>
    <hyperlink ref="G623" r:id="rId2" display="http://purl.umn.edu/98082"/>
    <hyperlink ref="G625" r:id="rId3" display="http://purl.umn.edu/98082"/>
    <hyperlink ref="G624" r:id="rId4" display="http://purl.umn.edu/98082"/>
    <hyperlink ref="G690" r:id="rId5"/>
    <hyperlink ref="G691" r:id="rId6"/>
    <hyperlink ref="G700" r:id="rId7"/>
    <hyperlink ref="G699" r:id="rId8"/>
    <hyperlink ref="G727" r:id="rId9"/>
    <hyperlink ref="G711" r:id="rId10"/>
    <hyperlink ref="G720" r:id="rId11"/>
    <hyperlink ref="G719" r:id="rId12"/>
    <hyperlink ref="G707" r:id="rId13"/>
    <hyperlink ref="G618" display="http://download.springer.com/static/pdf/96/bok%253A978-3-663-09066-3.pdf?originUrl=http%3A%2F%2Flink.springer.com%2Fbook%2F10.1007%2F978-3-663-09066-3&amp;token2=exp=1452788831~acl=%2Fstatic%2Fpdf%2F96%2Fbok%25253A978-3-663-09066-3.pdf%3ForiginUrl%3Dhttp%253A"/>
    <hyperlink ref="G449" r:id="rId14"/>
    <hyperlink ref="G450" r:id="rId15"/>
    <hyperlink ref="G447" r:id="rId16"/>
    <hyperlink ref="G225" r:id="rId17"/>
    <hyperlink ref="G227" r:id="rId18"/>
    <hyperlink ref="G228" r:id="rId19"/>
    <hyperlink ref="G229" r:id="rId20"/>
    <hyperlink ref="G230" r:id="rId21"/>
    <hyperlink ref="G231" r:id="rId22"/>
    <hyperlink ref="G226" r:id="rId23"/>
    <hyperlink ref="G233" r:id="rId24"/>
    <hyperlink ref="G232" r:id="rId25"/>
    <hyperlink ref="G155" r:id="rId26"/>
    <hyperlink ref="G174" r:id="rId27"/>
    <hyperlink ref="G4" r:id="rId28"/>
    <hyperlink ref="G455" r:id="rId29"/>
    <hyperlink ref="G453" r:id="rId30"/>
    <hyperlink ref="G454" r:id="rId31"/>
    <hyperlink ref="G833" r:id="rId32"/>
    <hyperlink ref="G635" r:id="rId33" display="http://www.bauphysik.tu-berlin.de/fileadmin/a0731/uploads/publikationen/books/FOREST_Inhalt_und_Einleitung.pdf"/>
    <hyperlink ref="G397" r:id="rId34"/>
    <hyperlink ref="G487" r:id="rId35"/>
    <hyperlink ref="G491" r:id="rId36"/>
    <hyperlink ref="G621" r:id="rId37"/>
    <hyperlink ref="G175" r:id="rId38"/>
    <hyperlink ref="G176" r:id="rId39"/>
    <hyperlink ref="G154" r:id="rId40"/>
    <hyperlink ref="G185" r:id="rId41"/>
    <hyperlink ref="G186" r:id="rId42"/>
    <hyperlink ref="G187" r:id="rId43"/>
    <hyperlink ref="G188" r:id="rId44"/>
    <hyperlink ref="G177" r:id="rId45"/>
    <hyperlink ref="G178" r:id="rId46"/>
    <hyperlink ref="G179" r:id="rId47"/>
    <hyperlink ref="G180" r:id="rId48"/>
    <hyperlink ref="G189" r:id="rId49"/>
    <hyperlink ref="G190" r:id="rId50"/>
    <hyperlink ref="G191" r:id="rId51"/>
    <hyperlink ref="G192" r:id="rId52"/>
    <hyperlink ref="G181" r:id="rId53"/>
    <hyperlink ref="G182" r:id="rId54"/>
    <hyperlink ref="G183" r:id="rId55"/>
    <hyperlink ref="G184" r:id="rId56"/>
    <hyperlink ref="G160" r:id="rId57"/>
    <hyperlink ref="G170" r:id="rId58"/>
    <hyperlink ref="G173" r:id="rId59"/>
    <hyperlink ref="G172" r:id="rId60"/>
    <hyperlink ref="G159" r:id="rId61"/>
    <hyperlink ref="G163" r:id="rId62"/>
    <hyperlink ref="G165" r:id="rId63"/>
    <hyperlink ref="G169" r:id="rId64"/>
    <hyperlink ref="G161" r:id="rId65"/>
    <hyperlink ref="G166" r:id="rId66"/>
    <hyperlink ref="G168" r:id="rId67"/>
    <hyperlink ref="G171" r:id="rId68"/>
    <hyperlink ref="G158" r:id="rId69"/>
    <hyperlink ref="G162" r:id="rId70"/>
    <hyperlink ref="G164" r:id="rId71"/>
    <hyperlink ref="G167" r:id="rId72"/>
    <hyperlink ref="G156" r:id="rId73"/>
    <hyperlink ref="G157" r:id="rId74"/>
    <hyperlink ref="G153" r:id="rId75"/>
    <hyperlink ref="G846" r:id="rId76"/>
    <hyperlink ref="G32" r:id="rId77"/>
    <hyperlink ref="G17" r:id="rId78"/>
    <hyperlink ref="G539" r:id="rId79"/>
    <hyperlink ref="G538" r:id="rId80"/>
    <hyperlink ref="G331" r:id="rId81"/>
    <hyperlink ref="G849" r:id="rId82"/>
    <hyperlink ref="G328" r:id="rId83"/>
    <hyperlink ref="G327" r:id="rId84"/>
    <hyperlink ref="G326" r:id="rId85"/>
    <hyperlink ref="G325" r:id="rId86"/>
    <hyperlink ref="G540" r:id="rId87"/>
    <hyperlink ref="G43" r:id="rId88"/>
    <hyperlink ref="G42" r:id="rId89"/>
    <hyperlink ref="G41" r:id="rId90"/>
    <hyperlink ref="G317" r:id="rId91"/>
  </hyperlinks>
  <pageMargins left="0.7" right="0.7" top="0.78740157499999996" bottom="0.78740157499999996" header="0.3" footer="0.3"/>
  <pageSetup paperSize="9" orientation="portrait" r:id="rId92"/>
  <legacyDrawing r:id="rId9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7"/>
  <sheetViews>
    <sheetView zoomScaleNormal="100" workbookViewId="0"/>
  </sheetViews>
  <sheetFormatPr baseColWidth="10" defaultRowHeight="15" x14ac:dyDescent="0.25"/>
  <cols>
    <col min="1" max="1" width="18.85546875" style="349" customWidth="1"/>
    <col min="2" max="2" width="49.7109375" style="224" bestFit="1" customWidth="1"/>
    <col min="3" max="3" width="70.7109375" style="349" customWidth="1"/>
    <col min="4" max="16384" width="11.42578125" style="349"/>
  </cols>
  <sheetData>
    <row r="1" spans="1:3" x14ac:dyDescent="0.25">
      <c r="A1" s="160" t="s">
        <v>4796</v>
      </c>
    </row>
    <row r="3" spans="1:3" ht="30" customHeight="1" x14ac:dyDescent="0.25">
      <c r="A3" s="235" t="s">
        <v>4442</v>
      </c>
      <c r="B3" s="350" t="s">
        <v>4443</v>
      </c>
      <c r="C3" s="350" t="s">
        <v>4444</v>
      </c>
    </row>
    <row r="4" spans="1:3" ht="50.1" customHeight="1" x14ac:dyDescent="0.25">
      <c r="A4" s="235" t="s">
        <v>4379</v>
      </c>
      <c r="B4" s="351" t="s">
        <v>4445</v>
      </c>
      <c r="C4" s="352" t="s">
        <v>4446</v>
      </c>
    </row>
    <row r="5" spans="1:3" ht="50.1" customHeight="1" x14ac:dyDescent="0.25">
      <c r="A5" s="235" t="s">
        <v>4380</v>
      </c>
      <c r="B5" s="353" t="s">
        <v>4447</v>
      </c>
      <c r="C5" s="354" t="s">
        <v>4448</v>
      </c>
    </row>
    <row r="6" spans="1:3" ht="50.1" customHeight="1" x14ac:dyDescent="0.25">
      <c r="A6" s="235" t="s">
        <v>4381</v>
      </c>
      <c r="B6" s="355" t="s">
        <v>4449</v>
      </c>
      <c r="C6" s="356" t="s">
        <v>4450</v>
      </c>
    </row>
    <row r="7" spans="1:3" ht="206.25" customHeight="1" x14ac:dyDescent="0.25">
      <c r="A7" s="235" t="s">
        <v>4382</v>
      </c>
      <c r="B7" s="357" t="s">
        <v>4451</v>
      </c>
      <c r="C7" s="358" t="s">
        <v>4452</v>
      </c>
    </row>
    <row r="8" spans="1:3" ht="20.100000000000001" customHeight="1" x14ac:dyDescent="0.25">
      <c r="A8" s="235" t="s">
        <v>4383</v>
      </c>
      <c r="B8" s="359" t="s">
        <v>4453</v>
      </c>
      <c r="C8" s="360" t="s">
        <v>4454</v>
      </c>
    </row>
    <row r="9" spans="1:3" ht="72.75" customHeight="1" x14ac:dyDescent="0.25">
      <c r="A9" s="235" t="s">
        <v>4384</v>
      </c>
      <c r="B9" s="361" t="s">
        <v>4455</v>
      </c>
      <c r="C9" s="360" t="s">
        <v>4456</v>
      </c>
    </row>
    <row r="10" spans="1:3" ht="50.1" customHeight="1" x14ac:dyDescent="0.25">
      <c r="A10" s="235" t="s">
        <v>4385</v>
      </c>
      <c r="B10" s="353" t="s">
        <v>4131</v>
      </c>
      <c r="C10" s="354" t="s">
        <v>4457</v>
      </c>
    </row>
    <row r="11" spans="1:3" ht="57" customHeight="1" x14ac:dyDescent="0.25">
      <c r="A11" s="235" t="s">
        <v>4386</v>
      </c>
      <c r="B11" s="362" t="s">
        <v>4223</v>
      </c>
      <c r="C11" s="363" t="s">
        <v>4458</v>
      </c>
    </row>
    <row r="12" spans="1:3" ht="50.1" customHeight="1" x14ac:dyDescent="0.25">
      <c r="A12" s="235" t="s">
        <v>4387</v>
      </c>
      <c r="B12" s="364" t="s">
        <v>4459</v>
      </c>
      <c r="C12" s="365" t="s">
        <v>4460</v>
      </c>
    </row>
    <row r="13" spans="1:3" ht="50.1" customHeight="1" x14ac:dyDescent="0.25">
      <c r="A13" s="235" t="s">
        <v>4388</v>
      </c>
      <c r="B13" s="353" t="s">
        <v>4461</v>
      </c>
      <c r="C13" s="354" t="s">
        <v>4462</v>
      </c>
    </row>
    <row r="14" spans="1:3" ht="116.25" customHeight="1" x14ac:dyDescent="0.25">
      <c r="A14" s="235" t="s">
        <v>4389</v>
      </c>
      <c r="B14" s="353" t="s">
        <v>4463</v>
      </c>
      <c r="C14" s="354" t="s">
        <v>4464</v>
      </c>
    </row>
    <row r="15" spans="1:3" ht="73.5" customHeight="1" x14ac:dyDescent="0.25">
      <c r="A15" s="235" t="s">
        <v>4390</v>
      </c>
      <c r="B15" s="353" t="s">
        <v>4465</v>
      </c>
      <c r="C15" s="354" t="s">
        <v>4466</v>
      </c>
    </row>
    <row r="16" spans="1:3" ht="50.1" customHeight="1" x14ac:dyDescent="0.25">
      <c r="A16" s="235" t="s">
        <v>4391</v>
      </c>
      <c r="B16" s="366" t="s">
        <v>4467</v>
      </c>
      <c r="C16" s="367" t="s">
        <v>4468</v>
      </c>
    </row>
    <row r="17" spans="1:3" ht="50.1" customHeight="1" x14ac:dyDescent="0.25">
      <c r="A17" s="235" t="s">
        <v>4392</v>
      </c>
      <c r="B17" s="366" t="s">
        <v>4469</v>
      </c>
      <c r="C17" s="367" t="s">
        <v>4470</v>
      </c>
    </row>
    <row r="18" spans="1:3" ht="50.1" customHeight="1" x14ac:dyDescent="0.25">
      <c r="A18" s="235" t="s">
        <v>4393</v>
      </c>
      <c r="B18" s="366" t="s">
        <v>4471</v>
      </c>
      <c r="C18" s="368" t="s">
        <v>4472</v>
      </c>
    </row>
    <row r="19" spans="1:3" ht="50.1" customHeight="1" x14ac:dyDescent="0.25">
      <c r="A19" s="235" t="s">
        <v>4394</v>
      </c>
      <c r="B19" s="369" t="s">
        <v>4473</v>
      </c>
      <c r="C19" s="370" t="s">
        <v>4474</v>
      </c>
    </row>
    <row r="20" spans="1:3" ht="50.1" customHeight="1" x14ac:dyDescent="0.25">
      <c r="A20" s="235" t="s">
        <v>4395</v>
      </c>
      <c r="B20" s="369" t="s">
        <v>4475</v>
      </c>
      <c r="C20" s="370" t="s">
        <v>4476</v>
      </c>
    </row>
    <row r="21" spans="1:3" ht="50.1" customHeight="1" x14ac:dyDescent="0.25">
      <c r="A21" s="235" t="s">
        <v>4396</v>
      </c>
      <c r="B21" s="369" t="s">
        <v>4477</v>
      </c>
      <c r="C21" s="370" t="s">
        <v>4478</v>
      </c>
    </row>
    <row r="22" spans="1:3" ht="202.5" customHeight="1" x14ac:dyDescent="0.25">
      <c r="A22" s="235" t="s">
        <v>4397</v>
      </c>
      <c r="B22" s="369" t="s">
        <v>4229</v>
      </c>
      <c r="C22" s="370" t="s">
        <v>4479</v>
      </c>
    </row>
    <row r="23" spans="1:3" ht="50.1" customHeight="1" x14ac:dyDescent="0.25">
      <c r="A23" s="235" t="s">
        <v>4398</v>
      </c>
      <c r="B23" s="369" t="s">
        <v>4480</v>
      </c>
      <c r="C23" s="370" t="s">
        <v>4481</v>
      </c>
    </row>
    <row r="24" spans="1:3" ht="63.75" customHeight="1" x14ac:dyDescent="0.25">
      <c r="A24" s="235" t="s">
        <v>4399</v>
      </c>
      <c r="B24" s="371" t="s">
        <v>4482</v>
      </c>
      <c r="C24" s="372" t="s">
        <v>4483</v>
      </c>
    </row>
    <row r="25" spans="1:3" ht="252.75" customHeight="1" x14ac:dyDescent="0.25">
      <c r="A25" s="235" t="s">
        <v>4400</v>
      </c>
      <c r="B25" s="371" t="s">
        <v>4484</v>
      </c>
      <c r="C25" s="372" t="s">
        <v>4485</v>
      </c>
    </row>
    <row r="26" spans="1:3" ht="62.25" customHeight="1" x14ac:dyDescent="0.25">
      <c r="A26" s="235" t="s">
        <v>4401</v>
      </c>
      <c r="B26" s="371" t="s">
        <v>4486</v>
      </c>
      <c r="C26" s="372" t="s">
        <v>4487</v>
      </c>
    </row>
    <row r="27" spans="1:3" ht="112.5" customHeight="1" x14ac:dyDescent="0.25">
      <c r="A27" s="235" t="s">
        <v>4402</v>
      </c>
      <c r="B27" s="371" t="s">
        <v>4488</v>
      </c>
      <c r="C27" s="372" t="s">
        <v>4489</v>
      </c>
    </row>
    <row r="28" spans="1:3" ht="50.1" customHeight="1" x14ac:dyDescent="0.25">
      <c r="A28" s="235" t="s">
        <v>4403</v>
      </c>
      <c r="B28" s="371" t="s">
        <v>4490</v>
      </c>
      <c r="C28" s="373" t="s">
        <v>4491</v>
      </c>
    </row>
    <row r="29" spans="1:3" ht="50.1" customHeight="1" x14ac:dyDescent="0.25">
      <c r="A29" s="235" t="s">
        <v>4404</v>
      </c>
      <c r="B29" s="371" t="s">
        <v>4492</v>
      </c>
      <c r="C29" s="373" t="s">
        <v>4493</v>
      </c>
    </row>
    <row r="30" spans="1:3" ht="50.1" customHeight="1" x14ac:dyDescent="0.25">
      <c r="A30" s="235" t="s">
        <v>4405</v>
      </c>
      <c r="B30" s="371" t="s">
        <v>4494</v>
      </c>
      <c r="C30" s="373" t="s">
        <v>4495</v>
      </c>
    </row>
    <row r="31" spans="1:3" ht="50.1" customHeight="1" x14ac:dyDescent="0.25">
      <c r="A31" s="235" t="s">
        <v>4406</v>
      </c>
      <c r="B31" s="371" t="s">
        <v>4496</v>
      </c>
      <c r="C31" s="373" t="s">
        <v>4497</v>
      </c>
    </row>
    <row r="32" spans="1:3" ht="50.1" customHeight="1" x14ac:dyDescent="0.25">
      <c r="A32" s="235" t="s">
        <v>4407</v>
      </c>
      <c r="B32" s="371" t="s">
        <v>4498</v>
      </c>
      <c r="C32" s="373" t="s">
        <v>4499</v>
      </c>
    </row>
    <row r="33" spans="1:3" ht="50.1" customHeight="1" x14ac:dyDescent="0.25">
      <c r="A33" s="235" t="s">
        <v>4408</v>
      </c>
      <c r="B33" s="371" t="s">
        <v>4500</v>
      </c>
      <c r="C33" s="372" t="s">
        <v>4501</v>
      </c>
    </row>
    <row r="34" spans="1:3" ht="68.25" customHeight="1" x14ac:dyDescent="0.25">
      <c r="A34" s="235" t="s">
        <v>4409</v>
      </c>
      <c r="B34" s="371" t="s">
        <v>4502</v>
      </c>
      <c r="C34" s="373" t="s">
        <v>4503</v>
      </c>
    </row>
    <row r="35" spans="1:3" ht="73.5" customHeight="1" x14ac:dyDescent="0.25">
      <c r="A35" s="235" t="s">
        <v>4410</v>
      </c>
      <c r="B35" s="371" t="s">
        <v>4504</v>
      </c>
      <c r="C35" s="373" t="s">
        <v>4505</v>
      </c>
    </row>
    <row r="36" spans="1:3" ht="75" customHeight="1" x14ac:dyDescent="0.25">
      <c r="A36" s="235" t="s">
        <v>4411</v>
      </c>
      <c r="B36" s="371" t="s">
        <v>4506</v>
      </c>
      <c r="C36" s="373" t="s">
        <v>4507</v>
      </c>
    </row>
    <row r="37" spans="1:3" ht="67.5" customHeight="1" x14ac:dyDescent="0.25">
      <c r="A37" s="235" t="s">
        <v>4412</v>
      </c>
      <c r="B37" s="371" t="s">
        <v>4508</v>
      </c>
      <c r="C37" s="373" t="s">
        <v>4509</v>
      </c>
    </row>
    <row r="38" spans="1:3" ht="66.75" customHeight="1" x14ac:dyDescent="0.25">
      <c r="A38" s="235" t="s">
        <v>4413</v>
      </c>
      <c r="B38" s="371" t="s">
        <v>4510</v>
      </c>
      <c r="C38" s="373" t="s">
        <v>4511</v>
      </c>
    </row>
    <row r="39" spans="1:3" ht="72.75" customHeight="1" x14ac:dyDescent="0.25">
      <c r="A39" s="235" t="s">
        <v>4414</v>
      </c>
      <c r="B39" s="371" t="s">
        <v>4512</v>
      </c>
      <c r="C39" s="373" t="s">
        <v>4513</v>
      </c>
    </row>
    <row r="40" spans="1:3" ht="90.75" customHeight="1" x14ac:dyDescent="0.25">
      <c r="A40" s="235" t="s">
        <v>4415</v>
      </c>
      <c r="B40" s="371" t="s">
        <v>4514</v>
      </c>
      <c r="C40" s="373" t="s">
        <v>4515</v>
      </c>
    </row>
    <row r="41" spans="1:3" ht="82.5" customHeight="1" x14ac:dyDescent="0.25">
      <c r="A41" s="235" t="s">
        <v>4416</v>
      </c>
      <c r="B41" s="371" t="s">
        <v>4516</v>
      </c>
      <c r="C41" s="373" t="s">
        <v>4517</v>
      </c>
    </row>
    <row r="42" spans="1:3" ht="81" customHeight="1" x14ac:dyDescent="0.25">
      <c r="A42" s="235" t="s">
        <v>4417</v>
      </c>
      <c r="B42" s="371" t="s">
        <v>4518</v>
      </c>
      <c r="C42" s="373" t="s">
        <v>4519</v>
      </c>
    </row>
    <row r="43" spans="1:3" ht="91.5" customHeight="1" x14ac:dyDescent="0.25">
      <c r="A43" s="235" t="s">
        <v>4418</v>
      </c>
      <c r="B43" s="371" t="s">
        <v>4520</v>
      </c>
      <c r="C43" s="373" t="s">
        <v>4521</v>
      </c>
    </row>
    <row r="44" spans="1:3" ht="78" customHeight="1" x14ac:dyDescent="0.25">
      <c r="A44" s="235" t="s">
        <v>4419</v>
      </c>
      <c r="B44" s="374" t="s">
        <v>4522</v>
      </c>
      <c r="C44" s="375" t="s">
        <v>4523</v>
      </c>
    </row>
    <row r="45" spans="1:3" ht="65.25" customHeight="1" x14ac:dyDescent="0.25">
      <c r="A45" s="235" t="s">
        <v>4420</v>
      </c>
      <c r="B45" s="374" t="s">
        <v>4524</v>
      </c>
      <c r="C45" s="375" t="s">
        <v>4525</v>
      </c>
    </row>
    <row r="46" spans="1:3" ht="50.1" customHeight="1" x14ac:dyDescent="0.25">
      <c r="A46" s="235" t="s">
        <v>4421</v>
      </c>
      <c r="B46" s="374" t="s">
        <v>4526</v>
      </c>
      <c r="C46" s="375" t="s">
        <v>4527</v>
      </c>
    </row>
    <row r="47" spans="1:3" ht="153" customHeight="1" x14ac:dyDescent="0.25">
      <c r="A47" s="235" t="s">
        <v>4422</v>
      </c>
      <c r="B47" s="374" t="s">
        <v>4528</v>
      </c>
      <c r="C47" s="375" t="s">
        <v>4529</v>
      </c>
    </row>
    <row r="48" spans="1:3" ht="50.1" customHeight="1" x14ac:dyDescent="0.25">
      <c r="A48" s="235" t="s">
        <v>4423</v>
      </c>
      <c r="B48" s="374" t="s">
        <v>4530</v>
      </c>
      <c r="C48" s="375" t="s">
        <v>4531</v>
      </c>
    </row>
    <row r="49" spans="1:3" ht="303.75" customHeight="1" x14ac:dyDescent="0.25">
      <c r="A49" s="235" t="s">
        <v>4424</v>
      </c>
      <c r="B49" s="376" t="s">
        <v>4532</v>
      </c>
      <c r="C49" s="377" t="s">
        <v>4533</v>
      </c>
    </row>
    <row r="50" spans="1:3" ht="50.1" customHeight="1" x14ac:dyDescent="0.25">
      <c r="A50" s="235" t="s">
        <v>4425</v>
      </c>
      <c r="B50" s="376" t="s">
        <v>4534</v>
      </c>
      <c r="C50" s="377" t="s">
        <v>4535</v>
      </c>
    </row>
    <row r="51" spans="1:3" ht="50.1" customHeight="1" x14ac:dyDescent="0.25">
      <c r="A51" s="235" t="s">
        <v>4426</v>
      </c>
      <c r="B51" s="376" t="s">
        <v>4536</v>
      </c>
      <c r="C51" s="377" t="s">
        <v>4537</v>
      </c>
    </row>
    <row r="52" spans="1:3" ht="50.1" customHeight="1" x14ac:dyDescent="0.25">
      <c r="A52" s="235" t="s">
        <v>4427</v>
      </c>
      <c r="B52" s="376" t="s">
        <v>4538</v>
      </c>
      <c r="C52" s="377" t="s">
        <v>4539</v>
      </c>
    </row>
    <row r="53" spans="1:3" ht="74.25" customHeight="1" x14ac:dyDescent="0.25">
      <c r="A53" s="235" t="s">
        <v>4428</v>
      </c>
      <c r="B53" s="376" t="s">
        <v>4540</v>
      </c>
      <c r="C53" s="377" t="s">
        <v>4541</v>
      </c>
    </row>
    <row r="54" spans="1:3" ht="64.5" customHeight="1" x14ac:dyDescent="0.25">
      <c r="A54" s="235" t="s">
        <v>4429</v>
      </c>
      <c r="B54" s="376" t="s">
        <v>4542</v>
      </c>
      <c r="C54" s="377" t="s">
        <v>4543</v>
      </c>
    </row>
    <row r="55" spans="1:3" ht="50.1" customHeight="1" x14ac:dyDescent="0.25">
      <c r="A55" s="235" t="s">
        <v>4430</v>
      </c>
      <c r="B55" s="376" t="s">
        <v>4544</v>
      </c>
      <c r="C55" s="377" t="s">
        <v>4545</v>
      </c>
    </row>
    <row r="56" spans="1:3" ht="50.1" customHeight="1" x14ac:dyDescent="0.25">
      <c r="A56" s="235" t="s">
        <v>4431</v>
      </c>
      <c r="B56" s="376" t="s">
        <v>4546</v>
      </c>
      <c r="C56" s="377" t="s">
        <v>4547</v>
      </c>
    </row>
    <row r="57" spans="1:3" ht="50.1" customHeight="1" x14ac:dyDescent="0.25">
      <c r="A57" s="235" t="s">
        <v>4432</v>
      </c>
      <c r="B57" s="376" t="s">
        <v>4548</v>
      </c>
      <c r="C57" s="377" t="s">
        <v>4549</v>
      </c>
    </row>
    <row r="58" spans="1:3" ht="50.1" customHeight="1" x14ac:dyDescent="0.25">
      <c r="A58" s="235" t="s">
        <v>4433</v>
      </c>
      <c r="B58" s="376" t="s">
        <v>4550</v>
      </c>
      <c r="C58" s="377" t="s">
        <v>4551</v>
      </c>
    </row>
    <row r="59" spans="1:3" ht="50.1" customHeight="1" x14ac:dyDescent="0.25">
      <c r="A59" s="235" t="s">
        <v>4434</v>
      </c>
      <c r="B59" s="376" t="s">
        <v>4552</v>
      </c>
      <c r="C59" s="377" t="s">
        <v>4553</v>
      </c>
    </row>
    <row r="60" spans="1:3" ht="71.25" customHeight="1" x14ac:dyDescent="0.25">
      <c r="A60" s="235" t="s">
        <v>4435</v>
      </c>
      <c r="B60" s="364" t="s">
        <v>4554</v>
      </c>
      <c r="C60" s="365" t="s">
        <v>4555</v>
      </c>
    </row>
    <row r="61" spans="1:3" ht="124.5" customHeight="1" x14ac:dyDescent="0.25">
      <c r="A61" s="235" t="s">
        <v>4436</v>
      </c>
      <c r="B61" s="364" t="s">
        <v>4556</v>
      </c>
      <c r="C61" s="365" t="s">
        <v>4557</v>
      </c>
    </row>
    <row r="62" spans="1:3" ht="170.25" customHeight="1" x14ac:dyDescent="0.25">
      <c r="A62" s="235" t="s">
        <v>4437</v>
      </c>
      <c r="B62" s="364" t="s">
        <v>4558</v>
      </c>
      <c r="C62" s="365" t="s">
        <v>4559</v>
      </c>
    </row>
    <row r="63" spans="1:3" ht="45.75" customHeight="1" x14ac:dyDescent="0.25">
      <c r="A63" s="235" t="s">
        <v>4438</v>
      </c>
      <c r="B63" s="364" t="s">
        <v>4560</v>
      </c>
      <c r="C63" s="365" t="s">
        <v>4561</v>
      </c>
    </row>
    <row r="64" spans="1:3" ht="111" customHeight="1" x14ac:dyDescent="0.25">
      <c r="A64" s="235" t="s">
        <v>4439</v>
      </c>
      <c r="B64" s="364" t="s">
        <v>4562</v>
      </c>
      <c r="C64" s="365" t="s">
        <v>4563</v>
      </c>
    </row>
    <row r="65" spans="1:3" ht="67.5" customHeight="1" x14ac:dyDescent="0.25">
      <c r="A65" s="235" t="s">
        <v>4440</v>
      </c>
      <c r="B65" s="364" t="s">
        <v>4564</v>
      </c>
      <c r="C65" s="365" t="s">
        <v>4565</v>
      </c>
    </row>
    <row r="66" spans="1:3" ht="65.25" customHeight="1" thickBot="1" x14ac:dyDescent="0.3">
      <c r="A66" s="235" t="s">
        <v>4441</v>
      </c>
      <c r="B66" s="378" t="s">
        <v>4566</v>
      </c>
      <c r="C66" s="379" t="s">
        <v>4567</v>
      </c>
    </row>
    <row r="67" spans="1:3" ht="50.1" customHeight="1" thickTop="1" x14ac:dyDescent="0.25">
      <c r="B67" s="349"/>
    </row>
  </sheetData>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H76"/>
  <sheetViews>
    <sheetView zoomScale="75" zoomScaleNormal="75" workbookViewId="0"/>
  </sheetViews>
  <sheetFormatPr baseColWidth="10" defaultColWidth="9.140625" defaultRowHeight="15" x14ac:dyDescent="0.25"/>
  <cols>
    <col min="1" max="1" width="4.42578125" style="232" customWidth="1"/>
    <col min="2" max="2" width="35.28515625" style="232" customWidth="1"/>
    <col min="3" max="3" width="40.28515625" style="232" customWidth="1"/>
    <col min="4" max="4" width="40.85546875" style="232" customWidth="1"/>
    <col min="5" max="5" width="55.28515625" style="232" customWidth="1"/>
    <col min="6" max="6" width="32.5703125" style="232" customWidth="1"/>
    <col min="7" max="8" width="74.140625" style="231" customWidth="1"/>
    <col min="9" max="12" width="9.140625" style="232"/>
    <col min="13" max="13" width="9.140625" style="232" customWidth="1"/>
    <col min="14" max="16384" width="9.140625" style="232"/>
  </cols>
  <sheetData>
    <row r="2" spans="2:8" ht="18.75" x14ac:dyDescent="0.25">
      <c r="B2" s="392" t="s">
        <v>4795</v>
      </c>
      <c r="C2" s="383"/>
      <c r="D2" s="383"/>
      <c r="E2" s="383"/>
      <c r="F2" s="383"/>
      <c r="G2" s="391"/>
    </row>
    <row r="3" spans="2:8" ht="15.75" thickBot="1" x14ac:dyDescent="0.3"/>
    <row r="4" spans="2:8" ht="20.25" thickTop="1" thickBot="1" x14ac:dyDescent="0.3">
      <c r="B4" s="394" t="s">
        <v>4568</v>
      </c>
      <c r="C4" s="395"/>
      <c r="D4" s="395"/>
      <c r="E4" s="395"/>
      <c r="F4" s="396"/>
      <c r="G4" s="397"/>
      <c r="H4" s="342"/>
    </row>
    <row r="5" spans="2:8" ht="25.5" customHeight="1" thickTop="1" thickBot="1" x14ac:dyDescent="0.3">
      <c r="B5" s="399" t="s">
        <v>4569</v>
      </c>
      <c r="C5" s="400"/>
      <c r="D5" s="400"/>
      <c r="E5" s="401"/>
      <c r="F5" s="343"/>
      <c r="G5" s="398"/>
      <c r="H5" s="344" t="s">
        <v>4570</v>
      </c>
    </row>
    <row r="6" spans="2:8" s="383" customFormat="1" ht="20.25" thickTop="1" thickBot="1" x14ac:dyDescent="0.3">
      <c r="B6" s="381" t="s">
        <v>4571</v>
      </c>
      <c r="C6" s="381" t="s">
        <v>4227</v>
      </c>
      <c r="D6" s="381" t="s">
        <v>4572</v>
      </c>
      <c r="E6" s="381" t="s">
        <v>4226</v>
      </c>
      <c r="F6" s="381" t="s">
        <v>4573</v>
      </c>
      <c r="G6" s="382" t="s">
        <v>4574</v>
      </c>
      <c r="H6" s="382"/>
    </row>
    <row r="7" spans="2:8" s="380" customFormat="1" ht="95.25" thickBot="1" x14ac:dyDescent="0.3">
      <c r="B7" s="384" t="s">
        <v>4575</v>
      </c>
      <c r="C7" s="385" t="s">
        <v>4576</v>
      </c>
      <c r="D7" s="386" t="s">
        <v>4577</v>
      </c>
      <c r="E7" s="390" t="s">
        <v>4578</v>
      </c>
      <c r="F7" s="387" t="s">
        <v>4579</v>
      </c>
      <c r="G7" s="388"/>
      <c r="H7" s="389" t="s">
        <v>2937</v>
      </c>
    </row>
    <row r="8" spans="2:8" ht="18" customHeight="1" x14ac:dyDescent="0.25">
      <c r="B8" s="241" t="s">
        <v>4580</v>
      </c>
      <c r="C8" s="242" t="s">
        <v>4581</v>
      </c>
      <c r="D8" s="243" t="s">
        <v>4582</v>
      </c>
      <c r="E8" s="244" t="s">
        <v>4583</v>
      </c>
      <c r="F8" s="245" t="s">
        <v>4584</v>
      </c>
      <c r="G8" s="246" t="s">
        <v>4585</v>
      </c>
      <c r="H8" s="118">
        <v>1</v>
      </c>
    </row>
    <row r="9" spans="2:8" ht="19.5" customHeight="1" x14ac:dyDescent="0.25">
      <c r="B9" s="247"/>
      <c r="C9" s="248"/>
      <c r="D9" s="249"/>
      <c r="E9" s="250" t="s">
        <v>4586</v>
      </c>
      <c r="F9" s="251" t="s">
        <v>4587</v>
      </c>
      <c r="G9" s="252" t="s">
        <v>4588</v>
      </c>
      <c r="H9" s="118">
        <v>1</v>
      </c>
    </row>
    <row r="10" spans="2:8" ht="30" x14ac:dyDescent="0.25">
      <c r="B10" s="247"/>
      <c r="C10" s="248"/>
      <c r="D10" s="249"/>
      <c r="E10" s="250" t="s">
        <v>4589</v>
      </c>
      <c r="F10" s="251" t="s">
        <v>4590</v>
      </c>
      <c r="G10" s="252" t="s">
        <v>4591</v>
      </c>
      <c r="H10" s="118">
        <v>1</v>
      </c>
    </row>
    <row r="11" spans="2:8" ht="60" x14ac:dyDescent="0.25">
      <c r="B11" s="247"/>
      <c r="C11" s="248"/>
      <c r="D11" s="249"/>
      <c r="E11" s="250" t="s">
        <v>4592</v>
      </c>
      <c r="F11" s="251" t="s">
        <v>4593</v>
      </c>
      <c r="G11" s="252" t="s">
        <v>4594</v>
      </c>
      <c r="H11" s="118">
        <v>1</v>
      </c>
    </row>
    <row r="12" spans="2:8" x14ac:dyDescent="0.25">
      <c r="B12" s="247"/>
      <c r="C12" s="248"/>
      <c r="D12" s="249"/>
      <c r="E12" s="250" t="s">
        <v>4595</v>
      </c>
      <c r="F12" s="251" t="s">
        <v>4590</v>
      </c>
      <c r="G12" s="252" t="s">
        <v>4596</v>
      </c>
      <c r="H12" s="118">
        <v>1</v>
      </c>
    </row>
    <row r="13" spans="2:8" ht="30.75" thickBot="1" x14ac:dyDescent="0.3">
      <c r="B13" s="248"/>
      <c r="C13" s="248"/>
      <c r="D13" s="253"/>
      <c r="E13" s="254" t="s">
        <v>4597</v>
      </c>
      <c r="F13" s="255" t="s">
        <v>4593</v>
      </c>
      <c r="G13" s="252" t="s">
        <v>4598</v>
      </c>
      <c r="H13" s="118">
        <v>1</v>
      </c>
    </row>
    <row r="14" spans="2:8" ht="30" x14ac:dyDescent="0.25">
      <c r="B14" s="248"/>
      <c r="C14" s="247"/>
      <c r="D14" s="243" t="s">
        <v>4599</v>
      </c>
      <c r="E14" s="244" t="s">
        <v>4600</v>
      </c>
      <c r="F14" s="256" t="s">
        <v>4601</v>
      </c>
      <c r="G14" s="252" t="s">
        <v>4602</v>
      </c>
      <c r="H14" s="118" t="s">
        <v>2941</v>
      </c>
    </row>
    <row r="15" spans="2:8" ht="30.75" thickBot="1" x14ac:dyDescent="0.3">
      <c r="B15" s="248"/>
      <c r="C15" s="248"/>
      <c r="D15" s="253"/>
      <c r="E15" s="254" t="s">
        <v>4603</v>
      </c>
      <c r="F15" s="257"/>
      <c r="G15" s="252" t="s">
        <v>4604</v>
      </c>
      <c r="H15" s="118" t="s">
        <v>2941</v>
      </c>
    </row>
    <row r="16" spans="2:8" ht="126" customHeight="1" thickBot="1" x14ac:dyDescent="0.3">
      <c r="B16" s="248"/>
      <c r="C16" s="242" t="s">
        <v>4605</v>
      </c>
      <c r="D16" s="243" t="s">
        <v>4606</v>
      </c>
      <c r="E16" s="258" t="s">
        <v>4607</v>
      </c>
      <c r="F16" s="256" t="s">
        <v>4608</v>
      </c>
      <c r="G16" s="252" t="s">
        <v>4609</v>
      </c>
      <c r="H16" s="118">
        <v>3</v>
      </c>
    </row>
    <row r="17" spans="2:8" ht="35.25" customHeight="1" x14ac:dyDescent="0.25">
      <c r="B17" s="248"/>
      <c r="C17" s="248"/>
      <c r="D17" s="249"/>
      <c r="E17" s="244" t="s">
        <v>4610</v>
      </c>
      <c r="F17" s="259"/>
      <c r="G17" s="252" t="s">
        <v>4611</v>
      </c>
      <c r="H17" s="118">
        <v>3</v>
      </c>
    </row>
    <row r="18" spans="2:8" ht="64.5" customHeight="1" thickBot="1" x14ac:dyDescent="0.3">
      <c r="B18" s="248"/>
      <c r="C18" s="248"/>
      <c r="D18" s="253"/>
      <c r="E18" s="254" t="s">
        <v>4612</v>
      </c>
      <c r="F18" s="257"/>
      <c r="G18" s="252" t="s">
        <v>4613</v>
      </c>
      <c r="H18" s="118">
        <v>4</v>
      </c>
    </row>
    <row r="19" spans="2:8" ht="67.5" customHeight="1" x14ac:dyDescent="0.25">
      <c r="B19" s="248"/>
      <c r="C19" s="248"/>
      <c r="D19" s="243" t="s">
        <v>4614</v>
      </c>
      <c r="E19" s="244" t="s">
        <v>4615</v>
      </c>
      <c r="F19" s="260" t="s">
        <v>4616</v>
      </c>
      <c r="G19" s="252" t="s">
        <v>4617</v>
      </c>
      <c r="H19" s="118" t="s">
        <v>2941</v>
      </c>
    </row>
    <row r="20" spans="2:8" ht="64.5" customHeight="1" thickBot="1" x14ac:dyDescent="0.3">
      <c r="B20" s="248"/>
      <c r="C20" s="248"/>
      <c r="D20" s="253"/>
      <c r="E20" s="261" t="s">
        <v>4618</v>
      </c>
      <c r="F20" s="262"/>
      <c r="G20" s="252" t="s">
        <v>4619</v>
      </c>
      <c r="H20" s="118" t="s">
        <v>2941</v>
      </c>
    </row>
    <row r="21" spans="2:8" ht="37.5" customHeight="1" x14ac:dyDescent="0.25">
      <c r="B21" s="248"/>
      <c r="C21" s="242" t="s">
        <v>4620</v>
      </c>
      <c r="D21" s="243" t="s">
        <v>4621</v>
      </c>
      <c r="E21" s="244" t="s">
        <v>4622</v>
      </c>
      <c r="F21" s="260" t="s">
        <v>4623</v>
      </c>
      <c r="G21" s="252" t="s">
        <v>4624</v>
      </c>
      <c r="H21" s="118" t="s">
        <v>4625</v>
      </c>
    </row>
    <row r="22" spans="2:8" ht="34.5" customHeight="1" thickBot="1" x14ac:dyDescent="0.3">
      <c r="B22" s="248"/>
      <c r="C22" s="248"/>
      <c r="D22" s="253"/>
      <c r="E22" s="254" t="s">
        <v>4626</v>
      </c>
      <c r="F22" s="262"/>
      <c r="G22" s="252" t="s">
        <v>4627</v>
      </c>
      <c r="H22" s="118" t="s">
        <v>4625</v>
      </c>
    </row>
    <row r="23" spans="2:8" ht="36.75" customHeight="1" thickBot="1" x14ac:dyDescent="0.3">
      <c r="B23" s="248"/>
      <c r="C23" s="248"/>
      <c r="D23" s="249" t="s">
        <v>4628</v>
      </c>
      <c r="E23" s="250" t="s">
        <v>4629</v>
      </c>
      <c r="F23" s="260" t="s">
        <v>4623</v>
      </c>
      <c r="G23" s="252" t="s">
        <v>4630</v>
      </c>
      <c r="H23" s="118" t="s">
        <v>4625</v>
      </c>
    </row>
    <row r="24" spans="2:8" ht="75" x14ac:dyDescent="0.25">
      <c r="B24" s="263" t="s">
        <v>4631</v>
      </c>
      <c r="C24" s="264" t="s">
        <v>4632</v>
      </c>
      <c r="D24" s="265" t="s">
        <v>4633</v>
      </c>
      <c r="E24" s="266" t="s">
        <v>4634</v>
      </c>
      <c r="F24" s="267" t="s">
        <v>4635</v>
      </c>
      <c r="G24" s="268" t="s">
        <v>4636</v>
      </c>
      <c r="H24" s="118">
        <v>11</v>
      </c>
    </row>
    <row r="25" spans="2:8" ht="45.75" thickBot="1" x14ac:dyDescent="0.3">
      <c r="B25" s="269"/>
      <c r="C25" s="269"/>
      <c r="D25" s="270"/>
      <c r="E25" s="271" t="s">
        <v>4637</v>
      </c>
      <c r="F25" s="272" t="s">
        <v>4635</v>
      </c>
      <c r="G25" s="268" t="s">
        <v>4638</v>
      </c>
      <c r="H25" s="119" t="s">
        <v>3271</v>
      </c>
    </row>
    <row r="26" spans="2:8" ht="60" x14ac:dyDescent="0.25">
      <c r="B26" s="269"/>
      <c r="C26" s="269"/>
      <c r="D26" s="265" t="s">
        <v>4639</v>
      </c>
      <c r="E26" s="266" t="s">
        <v>4640</v>
      </c>
      <c r="F26" s="273" t="s">
        <v>4635</v>
      </c>
      <c r="G26" s="268" t="s">
        <v>4641</v>
      </c>
      <c r="H26" s="119" t="s">
        <v>3271</v>
      </c>
    </row>
    <row r="27" spans="2:8" ht="30" x14ac:dyDescent="0.25">
      <c r="B27" s="269"/>
      <c r="C27" s="269"/>
      <c r="D27" s="274"/>
      <c r="E27" s="275" t="s">
        <v>4642</v>
      </c>
      <c r="F27" s="276"/>
      <c r="G27" s="252" t="s">
        <v>4643</v>
      </c>
      <c r="H27" s="118">
        <v>11</v>
      </c>
    </row>
    <row r="28" spans="2:8" ht="30.75" thickBot="1" x14ac:dyDescent="0.3">
      <c r="B28" s="269"/>
      <c r="C28" s="277"/>
      <c r="D28" s="270"/>
      <c r="E28" s="271" t="s">
        <v>4644</v>
      </c>
      <c r="F28" s="278"/>
      <c r="G28" s="279" t="s">
        <v>4645</v>
      </c>
      <c r="H28" s="118">
        <v>11</v>
      </c>
    </row>
    <row r="29" spans="2:8" ht="75" x14ac:dyDescent="0.25">
      <c r="B29" s="269"/>
      <c r="C29" s="264" t="s">
        <v>4646</v>
      </c>
      <c r="D29" s="265" t="s">
        <v>4647</v>
      </c>
      <c r="E29" s="280" t="s">
        <v>4648</v>
      </c>
      <c r="F29" s="273" t="s">
        <v>4649</v>
      </c>
      <c r="G29" s="252" t="s">
        <v>4650</v>
      </c>
      <c r="H29" s="118" t="s">
        <v>2951</v>
      </c>
    </row>
    <row r="30" spans="2:8" ht="15.75" thickBot="1" x14ac:dyDescent="0.3">
      <c r="B30" s="269"/>
      <c r="C30" s="269"/>
      <c r="D30" s="270"/>
      <c r="E30" s="281" t="s">
        <v>4651</v>
      </c>
      <c r="F30" s="278"/>
      <c r="G30" s="252" t="s">
        <v>4652</v>
      </c>
      <c r="H30" s="118" t="s">
        <v>2951</v>
      </c>
    </row>
    <row r="31" spans="2:8" ht="45" x14ac:dyDescent="0.25">
      <c r="B31" s="269"/>
      <c r="C31" s="269"/>
      <c r="D31" s="265" t="s">
        <v>4653</v>
      </c>
      <c r="E31" s="280" t="s">
        <v>4654</v>
      </c>
      <c r="F31" s="282" t="s">
        <v>4655</v>
      </c>
      <c r="G31" s="252" t="s">
        <v>4656</v>
      </c>
      <c r="H31" s="120" t="s">
        <v>2953</v>
      </c>
    </row>
    <row r="32" spans="2:8" ht="45.75" thickBot="1" x14ac:dyDescent="0.3">
      <c r="B32" s="269"/>
      <c r="C32" s="269"/>
      <c r="D32" s="270"/>
      <c r="E32" s="281" t="s">
        <v>4657</v>
      </c>
      <c r="F32" s="283" t="s">
        <v>4649</v>
      </c>
      <c r="G32" s="252" t="s">
        <v>4658</v>
      </c>
      <c r="H32" s="121" t="s">
        <v>2953</v>
      </c>
    </row>
    <row r="33" spans="2:8" x14ac:dyDescent="0.25">
      <c r="B33" s="269"/>
      <c r="C33" s="269"/>
      <c r="D33" s="265" t="s">
        <v>4659</v>
      </c>
      <c r="E33" s="280" t="s">
        <v>4660</v>
      </c>
      <c r="F33" s="267" t="s">
        <v>4649</v>
      </c>
      <c r="G33" s="252" t="s">
        <v>4661</v>
      </c>
      <c r="H33" s="122">
        <v>9</v>
      </c>
    </row>
    <row r="34" spans="2:8" ht="30.75" thickBot="1" x14ac:dyDescent="0.3">
      <c r="B34" s="269"/>
      <c r="C34" s="277"/>
      <c r="D34" s="270"/>
      <c r="E34" s="281" t="s">
        <v>4662</v>
      </c>
      <c r="F34" s="272" t="s">
        <v>4663</v>
      </c>
      <c r="G34" s="252" t="s">
        <v>4664</v>
      </c>
      <c r="H34" s="122">
        <v>8</v>
      </c>
    </row>
    <row r="35" spans="2:8" ht="30" x14ac:dyDescent="0.25">
      <c r="B35" s="269"/>
      <c r="C35" s="264" t="s">
        <v>4665</v>
      </c>
      <c r="D35" s="265" t="s">
        <v>4666</v>
      </c>
      <c r="E35" s="266" t="s">
        <v>4667</v>
      </c>
      <c r="F35" s="267" t="s">
        <v>4668</v>
      </c>
      <c r="G35" s="252" t="s">
        <v>4669</v>
      </c>
      <c r="H35" s="122">
        <v>14</v>
      </c>
    </row>
    <row r="36" spans="2:8" ht="30.75" thickBot="1" x14ac:dyDescent="0.3">
      <c r="B36" s="269"/>
      <c r="C36" s="269"/>
      <c r="D36" s="270"/>
      <c r="E36" s="271" t="s">
        <v>4670</v>
      </c>
      <c r="F36" s="272" t="s">
        <v>4668</v>
      </c>
      <c r="G36" s="252" t="s">
        <v>4671</v>
      </c>
      <c r="H36" s="122" t="s">
        <v>3272</v>
      </c>
    </row>
    <row r="37" spans="2:8" ht="30" x14ac:dyDescent="0.25">
      <c r="B37" s="269"/>
      <c r="C37" s="269"/>
      <c r="D37" s="265" t="s">
        <v>4672</v>
      </c>
      <c r="E37" s="266" t="s">
        <v>4673</v>
      </c>
      <c r="F37" s="284" t="s">
        <v>4674</v>
      </c>
      <c r="G37" s="252" t="s">
        <v>4675</v>
      </c>
      <c r="H37" s="118">
        <v>15</v>
      </c>
    </row>
    <row r="38" spans="2:8" ht="15.75" thickBot="1" x14ac:dyDescent="0.3">
      <c r="B38" s="269"/>
      <c r="C38" s="269"/>
      <c r="D38" s="270"/>
      <c r="E38" s="271" t="s">
        <v>4676</v>
      </c>
      <c r="F38" s="278"/>
      <c r="G38" s="252" t="s">
        <v>4677</v>
      </c>
      <c r="H38" s="118">
        <v>15</v>
      </c>
    </row>
    <row r="39" spans="2:8" ht="45" x14ac:dyDescent="0.25">
      <c r="B39" s="269"/>
      <c r="C39" s="269"/>
      <c r="D39" s="265" t="s">
        <v>4678</v>
      </c>
      <c r="E39" s="266" t="s">
        <v>4679</v>
      </c>
      <c r="F39" s="273" t="s">
        <v>4680</v>
      </c>
      <c r="G39" s="252" t="s">
        <v>4681</v>
      </c>
      <c r="H39" s="118">
        <v>13</v>
      </c>
    </row>
    <row r="40" spans="2:8" ht="51" customHeight="1" thickBot="1" x14ac:dyDescent="0.3">
      <c r="B40" s="269"/>
      <c r="C40" s="269"/>
      <c r="D40" s="270"/>
      <c r="E40" s="271" t="s">
        <v>4682</v>
      </c>
      <c r="F40" s="278"/>
      <c r="G40" s="252" t="s">
        <v>4683</v>
      </c>
      <c r="H40" s="118">
        <v>13</v>
      </c>
    </row>
    <row r="41" spans="2:8" ht="47.25" customHeight="1" x14ac:dyDescent="0.25">
      <c r="B41" s="269"/>
      <c r="C41" s="269"/>
      <c r="D41" s="265" t="s">
        <v>4684</v>
      </c>
      <c r="E41" s="266" t="s">
        <v>4685</v>
      </c>
      <c r="F41" s="273" t="s">
        <v>4680</v>
      </c>
      <c r="G41" s="252" t="s">
        <v>4686</v>
      </c>
      <c r="H41" s="118">
        <v>11</v>
      </c>
    </row>
    <row r="42" spans="2:8" ht="48" customHeight="1" thickBot="1" x14ac:dyDescent="0.3">
      <c r="B42" s="269"/>
      <c r="C42" s="269"/>
      <c r="D42" s="270"/>
      <c r="E42" s="271" t="s">
        <v>4687</v>
      </c>
      <c r="F42" s="278"/>
      <c r="G42" s="252" t="s">
        <v>4688</v>
      </c>
      <c r="H42" s="118">
        <v>11</v>
      </c>
    </row>
    <row r="43" spans="2:8" ht="48.75" customHeight="1" x14ac:dyDescent="0.25">
      <c r="B43" s="269"/>
      <c r="C43" s="269"/>
      <c r="D43" s="265" t="s">
        <v>4689</v>
      </c>
      <c r="E43" s="266" t="s">
        <v>4690</v>
      </c>
      <c r="F43" s="284" t="s">
        <v>4691</v>
      </c>
      <c r="G43" s="252" t="s">
        <v>4692</v>
      </c>
      <c r="H43" s="120">
        <v>8</v>
      </c>
    </row>
    <row r="44" spans="2:8" ht="45" customHeight="1" thickBot="1" x14ac:dyDescent="0.3">
      <c r="B44" s="277"/>
      <c r="C44" s="269"/>
      <c r="D44" s="270"/>
      <c r="E44" s="271" t="s">
        <v>4693</v>
      </c>
      <c r="F44" s="276"/>
      <c r="G44" s="252" t="s">
        <v>4694</v>
      </c>
      <c r="H44" s="120">
        <v>8</v>
      </c>
    </row>
    <row r="45" spans="2:8" ht="45" x14ac:dyDescent="0.25">
      <c r="B45" s="285" t="s">
        <v>4695</v>
      </c>
      <c r="C45" s="286" t="s">
        <v>4696</v>
      </c>
      <c r="D45" s="287" t="s">
        <v>4697</v>
      </c>
      <c r="E45" s="288" t="s">
        <v>4698</v>
      </c>
      <c r="F45" s="289" t="s">
        <v>4699</v>
      </c>
      <c r="G45" s="252" t="s">
        <v>4700</v>
      </c>
      <c r="H45" s="120" t="s">
        <v>2976</v>
      </c>
    </row>
    <row r="46" spans="2:8" ht="33.75" customHeight="1" thickBot="1" x14ac:dyDescent="0.3">
      <c r="B46" s="290"/>
      <c r="C46" s="290"/>
      <c r="D46" s="291"/>
      <c r="E46" s="292" t="s">
        <v>4701</v>
      </c>
      <c r="F46" s="293"/>
      <c r="G46" s="294" t="s">
        <v>4702</v>
      </c>
      <c r="H46" s="120" t="s">
        <v>2976</v>
      </c>
    </row>
    <row r="47" spans="2:8" ht="28.5" customHeight="1" x14ac:dyDescent="0.25">
      <c r="B47" s="290"/>
      <c r="C47" s="290"/>
      <c r="D47" s="287" t="s">
        <v>4703</v>
      </c>
      <c r="E47" s="288" t="s">
        <v>4704</v>
      </c>
      <c r="F47" s="289" t="s">
        <v>4705</v>
      </c>
      <c r="G47" s="252" t="s">
        <v>4706</v>
      </c>
      <c r="H47" s="120">
        <v>23</v>
      </c>
    </row>
    <row r="48" spans="2:8" ht="16.5" customHeight="1" x14ac:dyDescent="0.25">
      <c r="B48" s="290"/>
      <c r="C48" s="290"/>
      <c r="D48" s="295"/>
      <c r="E48" s="296" t="s">
        <v>4707</v>
      </c>
      <c r="F48" s="297"/>
      <c r="G48" s="298" t="s">
        <v>4708</v>
      </c>
      <c r="H48" s="120">
        <v>23</v>
      </c>
    </row>
    <row r="49" spans="2:8" ht="16.5" customHeight="1" x14ac:dyDescent="0.25">
      <c r="B49" s="290"/>
      <c r="C49" s="290"/>
      <c r="D49" s="295"/>
      <c r="E49" s="299" t="s">
        <v>4709</v>
      </c>
      <c r="F49" s="297"/>
      <c r="G49" s="298" t="s">
        <v>4710</v>
      </c>
      <c r="H49" s="118">
        <v>21</v>
      </c>
    </row>
    <row r="50" spans="2:8" ht="20.25" customHeight="1" x14ac:dyDescent="0.25">
      <c r="B50" s="290"/>
      <c r="C50" s="290"/>
      <c r="D50" s="295"/>
      <c r="E50" s="300" t="s">
        <v>4711</v>
      </c>
      <c r="F50" s="297"/>
      <c r="G50" s="252" t="s">
        <v>4712</v>
      </c>
      <c r="H50" s="123">
        <v>20</v>
      </c>
    </row>
    <row r="51" spans="2:8" ht="15.75" thickBot="1" x14ac:dyDescent="0.3">
      <c r="B51" s="290"/>
      <c r="C51" s="290"/>
      <c r="D51" s="291"/>
      <c r="E51" s="292" t="s">
        <v>4713</v>
      </c>
      <c r="F51" s="301"/>
      <c r="G51" s="302" t="s">
        <v>4714</v>
      </c>
      <c r="H51" s="118">
        <v>18</v>
      </c>
    </row>
    <row r="52" spans="2:8" ht="45" x14ac:dyDescent="0.25">
      <c r="B52" s="303"/>
      <c r="C52" s="286" t="s">
        <v>4715</v>
      </c>
      <c r="D52" s="287" t="s">
        <v>4716</v>
      </c>
      <c r="E52" s="304" t="s">
        <v>4717</v>
      </c>
      <c r="F52" s="289" t="s">
        <v>4718</v>
      </c>
      <c r="G52" s="305" t="s">
        <v>4719</v>
      </c>
      <c r="H52" s="123">
        <v>22</v>
      </c>
    </row>
    <row r="53" spans="2:8" ht="30.75" customHeight="1" thickBot="1" x14ac:dyDescent="0.3">
      <c r="B53" s="290"/>
      <c r="C53" s="306"/>
      <c r="D53" s="291"/>
      <c r="E53" s="307" t="s">
        <v>4720</v>
      </c>
      <c r="F53" s="301"/>
      <c r="G53" s="305" t="s">
        <v>4721</v>
      </c>
      <c r="H53" s="118">
        <v>22</v>
      </c>
    </row>
    <row r="54" spans="2:8" ht="43.5" customHeight="1" x14ac:dyDescent="0.25">
      <c r="B54" s="290"/>
      <c r="C54" s="290"/>
      <c r="D54" s="308" t="s">
        <v>4722</v>
      </c>
      <c r="E54" s="288" t="s">
        <v>4723</v>
      </c>
      <c r="F54" s="289" t="s">
        <v>4724</v>
      </c>
      <c r="G54" s="305" t="s">
        <v>4725</v>
      </c>
      <c r="H54" s="309" t="s">
        <v>4625</v>
      </c>
    </row>
    <row r="55" spans="2:8" ht="45.75" customHeight="1" thickBot="1" x14ac:dyDescent="0.3">
      <c r="B55" s="310"/>
      <c r="C55" s="310"/>
      <c r="D55" s="311"/>
      <c r="E55" s="292" t="s">
        <v>4726</v>
      </c>
      <c r="F55" s="301"/>
      <c r="G55" s="312" t="s">
        <v>4727</v>
      </c>
      <c r="H55" s="313" t="s">
        <v>4625</v>
      </c>
    </row>
    <row r="56" spans="2:8" ht="30" x14ac:dyDescent="0.25">
      <c r="B56" s="314" t="s">
        <v>4728</v>
      </c>
      <c r="C56" s="315" t="s">
        <v>22</v>
      </c>
      <c r="D56" s="316"/>
      <c r="E56" s="315" t="s">
        <v>22</v>
      </c>
      <c r="F56" s="315"/>
      <c r="G56" s="315" t="s">
        <v>4729</v>
      </c>
      <c r="H56" s="118" t="s">
        <v>4730</v>
      </c>
    </row>
    <row r="57" spans="2:8" x14ac:dyDescent="0.25">
      <c r="B57" s="317"/>
      <c r="C57" s="317"/>
      <c r="D57" s="318"/>
      <c r="E57" s="317"/>
      <c r="F57" s="317"/>
      <c r="G57" s="317"/>
      <c r="H57" s="118"/>
    </row>
    <row r="58" spans="2:8" ht="30.75" thickBot="1" x14ac:dyDescent="0.3">
      <c r="B58" s="319"/>
      <c r="C58" s="319" t="s">
        <v>4731</v>
      </c>
      <c r="D58" s="320"/>
      <c r="E58" s="319" t="s">
        <v>4732</v>
      </c>
      <c r="F58" s="319"/>
      <c r="G58" s="319" t="s">
        <v>4733</v>
      </c>
      <c r="H58" s="321" t="s">
        <v>4734</v>
      </c>
    </row>
    <row r="59" spans="2:8" ht="15.75" thickTop="1" x14ac:dyDescent="0.25">
      <c r="G59" s="232"/>
      <c r="H59" s="232"/>
    </row>
    <row r="60" spans="2:8" x14ac:dyDescent="0.25">
      <c r="G60" s="232"/>
      <c r="H60" s="232"/>
    </row>
    <row r="61" spans="2:8" x14ac:dyDescent="0.25">
      <c r="G61" s="232"/>
      <c r="H61" s="232"/>
    </row>
    <row r="62" spans="2:8" x14ac:dyDescent="0.25">
      <c r="G62" s="232"/>
      <c r="H62" s="232"/>
    </row>
    <row r="63" spans="2:8" ht="23.25" x14ac:dyDescent="0.35">
      <c r="B63" s="322" t="s">
        <v>4735</v>
      </c>
      <c r="C63" s="323"/>
      <c r="D63" s="323"/>
      <c r="E63" s="219"/>
      <c r="G63" s="232"/>
      <c r="H63" s="232"/>
    </row>
    <row r="64" spans="2:8" ht="15.75" thickBot="1" x14ac:dyDescent="0.3">
      <c r="B64" s="219"/>
      <c r="C64" s="219"/>
      <c r="D64" s="219"/>
      <c r="E64" s="219"/>
      <c r="G64" s="232"/>
      <c r="H64" s="232"/>
    </row>
    <row r="65" spans="2:8" ht="15.75" thickBot="1" x14ac:dyDescent="0.3">
      <c r="B65" s="240" t="s">
        <v>4571</v>
      </c>
      <c r="C65" s="240" t="s">
        <v>4227</v>
      </c>
      <c r="D65" s="240" t="s">
        <v>4572</v>
      </c>
      <c r="E65" s="240" t="s">
        <v>4574</v>
      </c>
      <c r="G65" s="232"/>
      <c r="H65" s="232"/>
    </row>
    <row r="66" spans="2:8" x14ac:dyDescent="0.25">
      <c r="B66" s="324" t="s">
        <v>4736</v>
      </c>
      <c r="C66" s="325" t="s">
        <v>4737</v>
      </c>
      <c r="D66" s="326" t="s">
        <v>4738</v>
      </c>
      <c r="E66" s="327" t="s">
        <v>4739</v>
      </c>
      <c r="G66" s="232"/>
      <c r="H66" s="232"/>
    </row>
    <row r="67" spans="2:8" ht="15.75" thickBot="1" x14ac:dyDescent="0.3">
      <c r="B67" s="328"/>
      <c r="C67" s="329"/>
      <c r="D67" s="330" t="s">
        <v>4740</v>
      </c>
      <c r="E67" s="331" t="s">
        <v>4741</v>
      </c>
      <c r="G67" s="232"/>
      <c r="H67" s="232"/>
    </row>
    <row r="68" spans="2:8" x14ac:dyDescent="0.25">
      <c r="B68" s="328"/>
      <c r="C68" s="325" t="s">
        <v>4742</v>
      </c>
      <c r="D68" s="332" t="s">
        <v>4743</v>
      </c>
      <c r="E68" s="327" t="s">
        <v>4744</v>
      </c>
      <c r="G68" s="232"/>
      <c r="H68" s="232"/>
    </row>
    <row r="69" spans="2:8" ht="30.75" thickBot="1" x14ac:dyDescent="0.3">
      <c r="B69" s="333"/>
      <c r="C69" s="329"/>
      <c r="D69" s="334" t="s">
        <v>4745</v>
      </c>
      <c r="E69" s="331" t="s">
        <v>4746</v>
      </c>
      <c r="G69" s="232"/>
      <c r="H69" s="232"/>
    </row>
    <row r="70" spans="2:8" x14ac:dyDescent="0.25">
      <c r="B70" s="333"/>
      <c r="C70" s="325" t="s">
        <v>4228</v>
      </c>
      <c r="D70" s="332" t="s">
        <v>4747</v>
      </c>
      <c r="E70" s="327" t="s">
        <v>4748</v>
      </c>
      <c r="G70" s="232"/>
      <c r="H70" s="232"/>
    </row>
    <row r="71" spans="2:8" ht="15.75" thickBot="1" x14ac:dyDescent="0.3">
      <c r="B71" s="335"/>
      <c r="C71" s="329"/>
      <c r="D71" s="334" t="s">
        <v>4749</v>
      </c>
      <c r="E71" s="331" t="s">
        <v>4750</v>
      </c>
      <c r="G71" s="232"/>
      <c r="H71" s="232"/>
    </row>
    <row r="72" spans="2:8" ht="45.75" thickBot="1" x14ac:dyDescent="0.3">
      <c r="B72" s="324" t="s">
        <v>4751</v>
      </c>
      <c r="C72" s="336" t="s">
        <v>4225</v>
      </c>
      <c r="D72" s="337" t="s">
        <v>4752</v>
      </c>
      <c r="E72" s="338" t="s">
        <v>4753</v>
      </c>
      <c r="G72" s="232"/>
      <c r="H72" s="232"/>
    </row>
    <row r="73" spans="2:8" ht="45.75" thickBot="1" x14ac:dyDescent="0.3">
      <c r="B73" s="333"/>
      <c r="C73" s="336" t="s">
        <v>4754</v>
      </c>
      <c r="D73" s="337" t="s">
        <v>4755</v>
      </c>
      <c r="E73" s="339" t="s">
        <v>4756</v>
      </c>
      <c r="G73" s="232"/>
      <c r="H73" s="232"/>
    </row>
    <row r="74" spans="2:8" ht="30.75" thickBot="1" x14ac:dyDescent="0.3">
      <c r="B74" s="335"/>
      <c r="C74" s="336" t="s">
        <v>4757</v>
      </c>
      <c r="D74" s="337" t="s">
        <v>4752</v>
      </c>
      <c r="E74" s="339" t="s">
        <v>4758</v>
      </c>
      <c r="G74" s="232"/>
      <c r="H74" s="232"/>
    </row>
    <row r="75" spans="2:8" ht="45.75" thickBot="1" x14ac:dyDescent="0.3">
      <c r="B75" s="340" t="s">
        <v>4759</v>
      </c>
      <c r="C75" s="336" t="s">
        <v>4760</v>
      </c>
      <c r="D75" s="337" t="s">
        <v>4761</v>
      </c>
      <c r="E75" s="339" t="s">
        <v>4762</v>
      </c>
      <c r="G75" s="232"/>
    </row>
    <row r="76" spans="2:8" ht="30.75" thickBot="1" x14ac:dyDescent="0.3">
      <c r="B76" s="341"/>
      <c r="C76" s="336" t="s">
        <v>4763</v>
      </c>
      <c r="D76" s="337" t="s">
        <v>4764</v>
      </c>
      <c r="E76" s="339" t="s">
        <v>4765</v>
      </c>
      <c r="G76" s="232"/>
    </row>
  </sheetData>
  <mergeCells count="3">
    <mergeCell ref="B4:F4"/>
    <mergeCell ref="G4:G5"/>
    <mergeCell ref="B5:E5"/>
  </mergeCells>
  <conditionalFormatting sqref="H8:H55">
    <cfRule type="expression" dxfId="5" priority="4" stopIfTrue="1">
      <formula>MOD(ROW(),2)=0</formula>
    </cfRule>
  </conditionalFormatting>
  <conditionalFormatting sqref="H58">
    <cfRule type="expression" dxfId="4" priority="1" stopIfTrue="1">
      <formula>MOD(ROW(),2)=0</formula>
    </cfRule>
  </conditionalFormatting>
  <conditionalFormatting sqref="H56">
    <cfRule type="expression" dxfId="3" priority="3" stopIfTrue="1">
      <formula>MOD(ROW(),2)=0</formula>
    </cfRule>
  </conditionalFormatting>
  <conditionalFormatting sqref="H57">
    <cfRule type="expression" dxfId="2" priority="2" stopIfTrue="1">
      <formula>MOD(ROW(),2)=0</formula>
    </cfRule>
  </conditionalFormatting>
  <pageMargins left="0.7" right="0.7" top="0.78740157499999996" bottom="0.78740157499999996" header="0.3" footer="0.3"/>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theme="0" tint="-0.14999847407452621"/>
  </sheetPr>
  <dimension ref="A1:N149"/>
  <sheetViews>
    <sheetView zoomScale="75" zoomScaleNormal="75" workbookViewId="0"/>
  </sheetViews>
  <sheetFormatPr baseColWidth="10" defaultColWidth="0" defaultRowHeight="15" zeroHeight="1" x14ac:dyDescent="0.25"/>
  <cols>
    <col min="1" max="1" width="9.140625" style="112" customWidth="1"/>
    <col min="2" max="2" width="75.42578125" style="53" customWidth="1"/>
    <col min="3" max="3" width="84.42578125" style="53" customWidth="1"/>
    <col min="4" max="4" width="60.140625" style="53" customWidth="1"/>
    <col min="5" max="5" width="54.42578125" style="53" customWidth="1"/>
    <col min="6" max="8" width="0" style="111" hidden="1" customWidth="1"/>
    <col min="9" max="14" width="0" style="1" hidden="1" customWidth="1"/>
    <col min="15" max="16384" width="9.140625" style="1" hidden="1"/>
  </cols>
  <sheetData>
    <row r="1" spans="1:8" s="3" customFormat="1" x14ac:dyDescent="0.25">
      <c r="A1" s="112"/>
      <c r="B1" s="53"/>
      <c r="C1" s="53"/>
      <c r="D1" s="53"/>
      <c r="E1" s="53"/>
      <c r="F1" s="111"/>
      <c r="G1" s="111"/>
      <c r="H1" s="111"/>
    </row>
    <row r="2" spans="1:8" ht="15.75" customHeight="1" x14ac:dyDescent="0.3">
      <c r="B2" s="165" t="s">
        <v>4766</v>
      </c>
      <c r="C2" s="126"/>
      <c r="D2" s="126"/>
      <c r="E2" s="126"/>
    </row>
    <row r="3" spans="1:8" ht="15.75" customHeight="1" x14ac:dyDescent="0.3">
      <c r="B3" s="158" t="s">
        <v>4767</v>
      </c>
      <c r="C3" s="113"/>
      <c r="D3" s="113"/>
      <c r="E3" s="113"/>
    </row>
    <row r="4" spans="1:8" ht="82.5" x14ac:dyDescent="0.25">
      <c r="B4" s="117" t="s">
        <v>4185</v>
      </c>
      <c r="C4" s="117" t="s">
        <v>450</v>
      </c>
      <c r="D4" s="117" t="s">
        <v>451</v>
      </c>
      <c r="E4" s="117" t="s">
        <v>452</v>
      </c>
    </row>
    <row r="5" spans="1:8" ht="16.5" x14ac:dyDescent="0.25">
      <c r="B5" s="117"/>
      <c r="C5" s="117"/>
      <c r="D5" s="117"/>
      <c r="E5" s="117"/>
    </row>
    <row r="6" spans="1:8" x14ac:dyDescent="0.25">
      <c r="B6" s="203"/>
      <c r="C6" s="203"/>
      <c r="D6" s="203"/>
      <c r="E6" s="203"/>
    </row>
    <row r="7" spans="1:8" x14ac:dyDescent="0.25">
      <c r="B7" s="204" t="s">
        <v>2938</v>
      </c>
      <c r="C7" s="205" t="s">
        <v>453</v>
      </c>
      <c r="D7" s="205" t="s">
        <v>454</v>
      </c>
      <c r="E7" s="205" t="s">
        <v>455</v>
      </c>
    </row>
    <row r="8" spans="1:8" x14ac:dyDescent="0.25">
      <c r="A8" s="114"/>
      <c r="B8" s="204" t="s">
        <v>456</v>
      </c>
      <c r="C8" s="205" t="s">
        <v>457</v>
      </c>
      <c r="D8" s="205" t="s">
        <v>458</v>
      </c>
      <c r="E8" s="205" t="s">
        <v>459</v>
      </c>
    </row>
    <row r="9" spans="1:8" x14ac:dyDescent="0.25">
      <c r="A9" s="113"/>
      <c r="B9" s="204" t="s">
        <v>2939</v>
      </c>
      <c r="C9" s="205" t="s">
        <v>460</v>
      </c>
      <c r="D9" s="205" t="s">
        <v>461</v>
      </c>
      <c r="E9" s="205" t="s">
        <v>462</v>
      </c>
    </row>
    <row r="10" spans="1:8" x14ac:dyDescent="0.25">
      <c r="B10" s="176" t="s">
        <v>4184</v>
      </c>
      <c r="C10" s="205" t="s">
        <v>463</v>
      </c>
      <c r="D10" s="205" t="s">
        <v>464</v>
      </c>
      <c r="E10" s="205" t="s">
        <v>465</v>
      </c>
    </row>
    <row r="11" spans="1:8" x14ac:dyDescent="0.25">
      <c r="B11" s="204" t="s">
        <v>1730</v>
      </c>
      <c r="C11" s="205" t="s">
        <v>466</v>
      </c>
      <c r="D11" s="205" t="s">
        <v>467</v>
      </c>
      <c r="E11" s="205" t="s">
        <v>468</v>
      </c>
    </row>
    <row r="12" spans="1:8" x14ac:dyDescent="0.25">
      <c r="B12" s="204" t="s">
        <v>2943</v>
      </c>
      <c r="C12" s="205" t="s">
        <v>469</v>
      </c>
      <c r="D12" s="205" t="s">
        <v>470</v>
      </c>
      <c r="E12" s="205" t="s">
        <v>465</v>
      </c>
    </row>
    <row r="13" spans="1:8" x14ac:dyDescent="0.25">
      <c r="A13" s="114"/>
      <c r="B13" s="206"/>
      <c r="C13" s="207"/>
      <c r="D13" s="207"/>
      <c r="E13" s="207"/>
    </row>
    <row r="14" spans="1:8" x14ac:dyDescent="0.25">
      <c r="B14" s="208" t="s">
        <v>471</v>
      </c>
      <c r="C14" s="205" t="s">
        <v>472</v>
      </c>
      <c r="D14" s="205" t="s">
        <v>473</v>
      </c>
      <c r="E14" s="205" t="s">
        <v>474</v>
      </c>
    </row>
    <row r="15" spans="1:8" x14ac:dyDescent="0.25">
      <c r="B15" s="208" t="s">
        <v>475</v>
      </c>
      <c r="C15" s="205" t="s">
        <v>476</v>
      </c>
      <c r="D15" s="205" t="s">
        <v>477</v>
      </c>
      <c r="E15" s="205" t="s">
        <v>478</v>
      </c>
    </row>
    <row r="16" spans="1:8" x14ac:dyDescent="0.25">
      <c r="B16" s="208" t="s">
        <v>479</v>
      </c>
      <c r="C16" s="205" t="s">
        <v>480</v>
      </c>
      <c r="D16" s="205" t="s">
        <v>481</v>
      </c>
      <c r="E16" s="205" t="s">
        <v>482</v>
      </c>
    </row>
    <row r="17" spans="1:8" x14ac:dyDescent="0.25">
      <c r="B17" s="208" t="s">
        <v>483</v>
      </c>
      <c r="C17" s="209" t="s">
        <v>2945</v>
      </c>
      <c r="D17" s="205" t="s">
        <v>484</v>
      </c>
      <c r="E17" s="205" t="s">
        <v>485</v>
      </c>
      <c r="F17" s="1"/>
      <c r="G17" s="1"/>
      <c r="H17" s="1"/>
    </row>
    <row r="18" spans="1:8" x14ac:dyDescent="0.25">
      <c r="B18" s="208" t="s">
        <v>486</v>
      </c>
      <c r="C18" s="205" t="s">
        <v>2946</v>
      </c>
      <c r="D18" s="205" t="s">
        <v>487</v>
      </c>
      <c r="E18" s="205" t="s">
        <v>488</v>
      </c>
      <c r="F18" s="1"/>
      <c r="G18" s="1"/>
      <c r="H18" s="1"/>
    </row>
    <row r="19" spans="1:8" x14ac:dyDescent="0.25">
      <c r="A19" s="114"/>
      <c r="B19" s="208"/>
      <c r="C19" s="205"/>
      <c r="D19" s="205"/>
      <c r="E19" s="205"/>
      <c r="F19" s="1"/>
      <c r="G19" s="1"/>
      <c r="H19" s="1"/>
    </row>
    <row r="20" spans="1:8" x14ac:dyDescent="0.25">
      <c r="A20" s="114"/>
      <c r="B20" s="208" t="s">
        <v>489</v>
      </c>
      <c r="C20" s="205" t="s">
        <v>2948</v>
      </c>
      <c r="D20" s="205" t="s">
        <v>490</v>
      </c>
      <c r="E20" s="205" t="s">
        <v>491</v>
      </c>
      <c r="F20" s="1"/>
      <c r="G20" s="1"/>
      <c r="H20" s="1"/>
    </row>
    <row r="21" spans="1:8" x14ac:dyDescent="0.25">
      <c r="B21" s="208" t="s">
        <v>1729</v>
      </c>
      <c r="C21" s="205" t="s">
        <v>2949</v>
      </c>
      <c r="D21" s="205" t="s">
        <v>492</v>
      </c>
      <c r="E21" s="205" t="s">
        <v>493</v>
      </c>
      <c r="F21" s="1"/>
      <c r="G21" s="1"/>
      <c r="H21" s="1"/>
    </row>
    <row r="22" spans="1:8" x14ac:dyDescent="0.25">
      <c r="B22" s="208" t="s">
        <v>494</v>
      </c>
      <c r="C22" s="205" t="s">
        <v>495</v>
      </c>
      <c r="D22" s="205" t="s">
        <v>496</v>
      </c>
      <c r="E22" s="205" t="s">
        <v>497</v>
      </c>
      <c r="F22" s="1"/>
      <c r="G22" s="1"/>
      <c r="H22" s="1"/>
    </row>
    <row r="23" spans="1:8" x14ac:dyDescent="0.25">
      <c r="B23" s="208" t="s">
        <v>498</v>
      </c>
      <c r="C23" s="205" t="s">
        <v>499</v>
      </c>
      <c r="D23" s="205" t="s">
        <v>500</v>
      </c>
      <c r="E23" s="205" t="s">
        <v>501</v>
      </c>
      <c r="F23" s="1"/>
      <c r="G23" s="1"/>
      <c r="H23" s="1"/>
    </row>
    <row r="24" spans="1:8" x14ac:dyDescent="0.25">
      <c r="B24" s="206"/>
      <c r="C24" s="207"/>
      <c r="D24" s="207"/>
      <c r="E24" s="207"/>
      <c r="F24" s="1"/>
      <c r="G24" s="1"/>
      <c r="H24" s="1"/>
    </row>
    <row r="25" spans="1:8" ht="45" x14ac:dyDescent="0.25">
      <c r="B25" s="176" t="s">
        <v>2975</v>
      </c>
      <c r="C25" s="205" t="s">
        <v>502</v>
      </c>
      <c r="D25" s="205" t="s">
        <v>503</v>
      </c>
      <c r="E25" s="205" t="s">
        <v>504</v>
      </c>
      <c r="F25" s="1"/>
      <c r="G25" s="1"/>
      <c r="H25" s="1"/>
    </row>
    <row r="26" spans="1:8" x14ac:dyDescent="0.25">
      <c r="A26" s="113"/>
      <c r="B26" s="176" t="s">
        <v>1731</v>
      </c>
      <c r="C26" s="205" t="s">
        <v>505</v>
      </c>
      <c r="D26" s="205" t="s">
        <v>506</v>
      </c>
      <c r="E26" s="205" t="s">
        <v>507</v>
      </c>
      <c r="F26" s="1"/>
      <c r="G26" s="1"/>
      <c r="H26" s="1"/>
    </row>
    <row r="27" spans="1:8" ht="30" x14ac:dyDescent="0.25">
      <c r="A27" s="113"/>
      <c r="B27" s="176" t="s">
        <v>508</v>
      </c>
      <c r="C27" s="205" t="s">
        <v>509</v>
      </c>
      <c r="D27" s="205" t="s">
        <v>510</v>
      </c>
      <c r="E27" s="205" t="s">
        <v>511</v>
      </c>
      <c r="F27" s="1"/>
      <c r="G27" s="1"/>
      <c r="H27" s="1"/>
    </row>
    <row r="28" spans="1:8" x14ac:dyDescent="0.25">
      <c r="A28" s="114"/>
      <c r="B28" s="176" t="s">
        <v>1732</v>
      </c>
      <c r="C28" s="205" t="s">
        <v>512</v>
      </c>
      <c r="D28" s="205" t="s">
        <v>513</v>
      </c>
      <c r="E28" s="205" t="s">
        <v>514</v>
      </c>
      <c r="F28" s="1"/>
      <c r="G28" s="1"/>
      <c r="H28" s="1"/>
    </row>
    <row r="29" spans="1:8" x14ac:dyDescent="0.25">
      <c r="B29" s="176" t="s">
        <v>1733</v>
      </c>
      <c r="C29" s="205" t="s">
        <v>515</v>
      </c>
      <c r="D29" s="205" t="s">
        <v>516</v>
      </c>
      <c r="E29" s="205" t="s">
        <v>517</v>
      </c>
      <c r="F29" s="1"/>
      <c r="G29" s="1"/>
      <c r="H29" s="1"/>
    </row>
    <row r="30" spans="1:8" ht="30" x14ac:dyDescent="0.25">
      <c r="B30" s="176" t="s">
        <v>1734</v>
      </c>
      <c r="C30" s="210" t="s">
        <v>2959</v>
      </c>
      <c r="D30" s="205" t="s">
        <v>518</v>
      </c>
      <c r="E30" s="205" t="s">
        <v>519</v>
      </c>
      <c r="F30" s="1"/>
      <c r="G30" s="1"/>
      <c r="H30" s="1"/>
    </row>
    <row r="31" spans="1:8" x14ac:dyDescent="0.25">
      <c r="B31" s="206"/>
      <c r="C31" s="207"/>
      <c r="D31" s="207"/>
      <c r="E31" s="207"/>
      <c r="F31" s="1"/>
      <c r="G31" s="1"/>
      <c r="H31" s="1"/>
    </row>
    <row r="32" spans="1:8" x14ac:dyDescent="0.25">
      <c r="B32" s="204" t="s">
        <v>520</v>
      </c>
      <c r="C32" s="205" t="s">
        <v>521</v>
      </c>
      <c r="D32" s="205" t="s">
        <v>522</v>
      </c>
      <c r="E32" s="205" t="s">
        <v>523</v>
      </c>
      <c r="F32" s="1"/>
      <c r="G32" s="1"/>
      <c r="H32" s="1"/>
    </row>
    <row r="33" spans="1:8" x14ac:dyDescent="0.25">
      <c r="B33" s="204" t="s">
        <v>524</v>
      </c>
      <c r="C33" s="205" t="s">
        <v>525</v>
      </c>
      <c r="D33" s="205" t="s">
        <v>526</v>
      </c>
      <c r="E33" s="205" t="s">
        <v>527</v>
      </c>
      <c r="F33" s="1"/>
      <c r="G33" s="1"/>
      <c r="H33" s="1"/>
    </row>
    <row r="34" spans="1:8" x14ac:dyDescent="0.25">
      <c r="B34" s="204" t="s">
        <v>528</v>
      </c>
      <c r="C34" s="205"/>
      <c r="D34" s="205"/>
      <c r="E34" s="205"/>
      <c r="F34" s="1"/>
      <c r="G34" s="1"/>
      <c r="H34" s="1"/>
    </row>
    <row r="35" spans="1:8" ht="30" customHeight="1" x14ac:dyDescent="0.25">
      <c r="A35" s="115"/>
      <c r="B35" s="204" t="s">
        <v>529</v>
      </c>
      <c r="C35" s="205"/>
      <c r="D35" s="205"/>
      <c r="E35" s="205"/>
      <c r="F35" s="1"/>
      <c r="G35" s="1"/>
      <c r="H35" s="1"/>
    </row>
    <row r="36" spans="1:8" x14ac:dyDescent="0.25">
      <c r="A36" s="115"/>
      <c r="B36" s="211" t="s">
        <v>530</v>
      </c>
      <c r="C36" s="212" t="s">
        <v>531</v>
      </c>
      <c r="D36" s="212"/>
      <c r="E36" s="212"/>
      <c r="F36" s="1"/>
      <c r="G36" s="1"/>
      <c r="H36" s="1"/>
    </row>
    <row r="37" spans="1:8" x14ac:dyDescent="0.25">
      <c r="B37" s="113"/>
      <c r="C37" s="113"/>
      <c r="D37" s="113"/>
      <c r="E37" s="113"/>
      <c r="F37" s="1"/>
      <c r="G37" s="1"/>
      <c r="H37" s="1"/>
    </row>
    <row r="38" spans="1:8" x14ac:dyDescent="0.25">
      <c r="A38" s="116"/>
      <c r="B38" s="113"/>
      <c r="C38" s="113"/>
      <c r="D38" s="113"/>
      <c r="E38" s="113"/>
      <c r="F38" s="1"/>
      <c r="G38" s="1"/>
      <c r="H38" s="1"/>
    </row>
    <row r="39" spans="1:8" ht="15" customHeight="1" x14ac:dyDescent="0.25">
      <c r="B39" s="113"/>
      <c r="C39" s="113"/>
      <c r="D39" s="113"/>
      <c r="E39" s="113"/>
      <c r="F39" s="1"/>
      <c r="G39" s="1"/>
      <c r="H39" s="1"/>
    </row>
    <row r="40" spans="1:8" x14ac:dyDescent="0.25">
      <c r="B40" s="113"/>
      <c r="C40" s="113"/>
      <c r="D40" s="113"/>
      <c r="E40" s="113"/>
      <c r="F40" s="1"/>
      <c r="G40" s="1"/>
      <c r="H40" s="1"/>
    </row>
    <row r="41" spans="1:8" x14ac:dyDescent="0.25">
      <c r="B41" s="113"/>
      <c r="C41" s="113"/>
      <c r="D41" s="113"/>
      <c r="E41" s="113"/>
      <c r="F41" s="1"/>
      <c r="G41" s="1"/>
      <c r="H41" s="1"/>
    </row>
    <row r="42" spans="1:8" x14ac:dyDescent="0.25">
      <c r="B42" s="113"/>
      <c r="C42" s="113"/>
      <c r="D42" s="113"/>
      <c r="E42" s="113"/>
      <c r="F42" s="1"/>
      <c r="G42" s="1"/>
      <c r="H42" s="1"/>
    </row>
    <row r="43" spans="1:8" x14ac:dyDescent="0.25">
      <c r="B43" s="113"/>
      <c r="C43" s="113"/>
      <c r="D43" s="113"/>
      <c r="E43" s="113"/>
      <c r="F43" s="1"/>
      <c r="G43" s="1"/>
      <c r="H43" s="1"/>
    </row>
    <row r="44" spans="1:8" x14ac:dyDescent="0.25">
      <c r="B44" s="113"/>
      <c r="C44" s="113"/>
      <c r="D44" s="113"/>
      <c r="E44" s="113"/>
      <c r="F44" s="1"/>
      <c r="G44" s="1"/>
      <c r="H44" s="1"/>
    </row>
    <row r="45" spans="1:8" x14ac:dyDescent="0.25">
      <c r="B45" s="113"/>
      <c r="C45" s="113"/>
      <c r="D45" s="113"/>
      <c r="E45" s="113"/>
      <c r="F45" s="1"/>
      <c r="G45" s="1"/>
      <c r="H45" s="1"/>
    </row>
    <row r="46" spans="1:8" ht="15" customHeight="1" x14ac:dyDescent="0.25">
      <c r="B46" s="113"/>
      <c r="C46" s="113"/>
      <c r="D46" s="113"/>
      <c r="E46" s="113"/>
      <c r="F46" s="1"/>
      <c r="G46" s="1"/>
      <c r="H46" s="1"/>
    </row>
    <row r="47" spans="1:8" x14ac:dyDescent="0.25">
      <c r="B47" s="113"/>
      <c r="C47" s="113"/>
      <c r="D47" s="113"/>
      <c r="E47" s="113"/>
      <c r="F47" s="1"/>
      <c r="G47" s="1"/>
      <c r="H47" s="1"/>
    </row>
    <row r="48" spans="1:8" x14ac:dyDescent="0.25">
      <c r="B48" s="113"/>
      <c r="C48" s="113"/>
      <c r="D48" s="113"/>
      <c r="E48" s="113"/>
      <c r="F48" s="1"/>
      <c r="G48" s="1"/>
      <c r="H48" s="1"/>
    </row>
    <row r="49" spans="1:8" x14ac:dyDescent="0.25">
      <c r="B49" s="113"/>
      <c r="C49" s="113"/>
      <c r="D49" s="113"/>
      <c r="E49" s="113"/>
    </row>
    <row r="50" spans="1:8" x14ac:dyDescent="0.25">
      <c r="A50" s="113"/>
      <c r="B50" s="113"/>
      <c r="C50" s="113"/>
      <c r="D50" s="113"/>
      <c r="E50" s="113"/>
    </row>
    <row r="51" spans="1:8" x14ac:dyDescent="0.25">
      <c r="A51" s="113"/>
      <c r="B51" s="113"/>
      <c r="C51" s="113"/>
      <c r="D51" s="113"/>
      <c r="E51" s="113"/>
    </row>
    <row r="52" spans="1:8" x14ac:dyDescent="0.25">
      <c r="A52" s="113"/>
      <c r="B52" s="113"/>
      <c r="C52" s="113"/>
      <c r="D52" s="113"/>
      <c r="E52" s="113"/>
    </row>
    <row r="53" spans="1:8" ht="15" customHeight="1" x14ac:dyDescent="0.25">
      <c r="A53" s="113"/>
      <c r="B53" s="113"/>
      <c r="C53" s="113"/>
      <c r="D53" s="113"/>
      <c r="E53" s="113"/>
    </row>
    <row r="54" spans="1:8" x14ac:dyDescent="0.25">
      <c r="A54" s="113"/>
      <c r="B54" s="113"/>
      <c r="C54" s="113"/>
      <c r="D54" s="113"/>
      <c r="E54" s="113"/>
    </row>
    <row r="55" spans="1:8" x14ac:dyDescent="0.25">
      <c r="A55" s="113"/>
      <c r="B55" s="113"/>
      <c r="C55" s="113"/>
      <c r="D55" s="113"/>
      <c r="E55" s="113"/>
    </row>
    <row r="56" spans="1:8" x14ac:dyDescent="0.25">
      <c r="A56" s="113"/>
      <c r="B56" s="113"/>
      <c r="C56" s="113"/>
      <c r="D56" s="113"/>
      <c r="E56" s="113"/>
    </row>
    <row r="57" spans="1:8" x14ac:dyDescent="0.25">
      <c r="A57" s="113"/>
      <c r="B57" s="113"/>
      <c r="C57" s="113"/>
      <c r="D57" s="113"/>
      <c r="E57" s="113"/>
    </row>
    <row r="58" spans="1:8" x14ac:dyDescent="0.25">
      <c r="A58" s="113"/>
      <c r="B58" s="113"/>
      <c r="C58" s="113"/>
      <c r="D58" s="113"/>
      <c r="E58" s="113"/>
    </row>
    <row r="59" spans="1:8" ht="33" customHeight="1" x14ac:dyDescent="0.25">
      <c r="A59" s="113"/>
      <c r="B59" s="113"/>
      <c r="C59" s="113"/>
      <c r="D59" s="113"/>
      <c r="E59" s="113"/>
    </row>
    <row r="60" spans="1:8" x14ac:dyDescent="0.25">
      <c r="A60" s="113"/>
      <c r="B60" s="113"/>
      <c r="C60" s="113"/>
      <c r="D60" s="113"/>
      <c r="E60" s="113"/>
    </row>
    <row r="61" spans="1:8" x14ac:dyDescent="0.25">
      <c r="A61" s="113"/>
      <c r="B61" s="113"/>
      <c r="C61" s="113"/>
      <c r="D61" s="113"/>
      <c r="E61" s="113"/>
    </row>
    <row r="62" spans="1:8" x14ac:dyDescent="0.25">
      <c r="A62" s="113"/>
      <c r="B62" s="113"/>
      <c r="C62" s="113"/>
      <c r="D62" s="113"/>
      <c r="E62" s="113"/>
    </row>
    <row r="63" spans="1:8" x14ac:dyDescent="0.25">
      <c r="A63" s="113"/>
      <c r="B63" s="113"/>
      <c r="C63" s="113"/>
      <c r="D63" s="113"/>
      <c r="E63" s="113"/>
    </row>
    <row r="64" spans="1:8" s="3" customFormat="1" x14ac:dyDescent="0.25">
      <c r="A64" s="113"/>
      <c r="B64" s="113"/>
      <c r="C64" s="113"/>
      <c r="D64" s="113"/>
      <c r="E64" s="113"/>
      <c r="F64" s="111"/>
      <c r="G64" s="111"/>
      <c r="H64" s="111"/>
    </row>
    <row r="65" spans="1:8" ht="45" customHeight="1" x14ac:dyDescent="0.25">
      <c r="A65" s="402"/>
      <c r="B65" s="402"/>
      <c r="C65" s="114"/>
      <c r="D65" s="114"/>
      <c r="E65" s="114"/>
    </row>
    <row r="66" spans="1:8" s="3" customFormat="1" x14ac:dyDescent="0.25">
      <c r="A66" s="166"/>
      <c r="B66" s="166"/>
      <c r="C66" s="113"/>
      <c r="D66" s="113"/>
      <c r="E66" s="113"/>
      <c r="F66" s="111"/>
      <c r="G66" s="111"/>
      <c r="H66" s="111"/>
    </row>
    <row r="67" spans="1:8" s="3" customFormat="1" ht="45" customHeight="1" x14ac:dyDescent="0.25">
      <c r="A67" s="402"/>
      <c r="B67" s="402"/>
      <c r="C67" s="114"/>
      <c r="D67" s="114"/>
      <c r="E67" s="114"/>
      <c r="F67" s="111"/>
      <c r="G67" s="111"/>
      <c r="H67" s="111"/>
    </row>
    <row r="68" spans="1:8" x14ac:dyDescent="0.25">
      <c r="A68" s="166"/>
      <c r="B68" s="166"/>
      <c r="C68" s="113"/>
      <c r="D68" s="113"/>
      <c r="E68" s="113"/>
    </row>
    <row r="69" spans="1:8" ht="33" customHeight="1" x14ac:dyDescent="0.25">
      <c r="A69" s="402"/>
      <c r="B69" s="402"/>
      <c r="C69" s="113"/>
      <c r="D69" s="113"/>
      <c r="E69" s="113"/>
    </row>
    <row r="70" spans="1:8" hidden="1" x14ac:dyDescent="0.25">
      <c r="A70" s="113"/>
      <c r="B70" s="113"/>
      <c r="C70" s="113"/>
      <c r="D70" s="113"/>
      <c r="E70" s="113"/>
    </row>
    <row r="71" spans="1:8" hidden="1" x14ac:dyDescent="0.25">
      <c r="A71" s="113"/>
      <c r="B71" s="113"/>
      <c r="C71" s="113"/>
      <c r="D71" s="113"/>
      <c r="E71" s="113"/>
    </row>
    <row r="72" spans="1:8" hidden="1" x14ac:dyDescent="0.25">
      <c r="A72" s="113"/>
      <c r="B72" s="113"/>
      <c r="C72" s="113"/>
      <c r="D72" s="113"/>
      <c r="E72" s="113"/>
    </row>
    <row r="73" spans="1:8" hidden="1" x14ac:dyDescent="0.25">
      <c r="A73" s="113"/>
      <c r="B73" s="113"/>
      <c r="C73" s="113"/>
      <c r="D73" s="113"/>
      <c r="E73" s="113"/>
    </row>
    <row r="74" spans="1:8" hidden="1" x14ac:dyDescent="0.25">
      <c r="A74" s="113"/>
      <c r="B74" s="113"/>
      <c r="C74" s="113"/>
      <c r="D74" s="113"/>
      <c r="E74" s="113"/>
    </row>
    <row r="75" spans="1:8" hidden="1" x14ac:dyDescent="0.25">
      <c r="A75" s="113"/>
      <c r="B75" s="113"/>
      <c r="C75" s="113"/>
      <c r="D75" s="113"/>
      <c r="E75" s="113"/>
    </row>
    <row r="76" spans="1:8" hidden="1" x14ac:dyDescent="0.25">
      <c r="A76" s="113"/>
    </row>
    <row r="77" spans="1:8" hidden="1" x14ac:dyDescent="0.25">
      <c r="A77" s="113"/>
    </row>
    <row r="78" spans="1:8" hidden="1" x14ac:dyDescent="0.25">
      <c r="A78" s="113"/>
    </row>
    <row r="79" spans="1:8" hidden="1" x14ac:dyDescent="0.25">
      <c r="A79" s="113"/>
    </row>
    <row r="80" spans="1:8" hidden="1" x14ac:dyDescent="0.25">
      <c r="A80" s="113"/>
    </row>
    <row r="81" spans="1:8" hidden="1" x14ac:dyDescent="0.25">
      <c r="A81" s="113"/>
      <c r="B81" s="1"/>
      <c r="C81" s="1"/>
      <c r="D81" s="1"/>
      <c r="E81" s="1"/>
      <c r="F81" s="1"/>
      <c r="G81" s="1"/>
      <c r="H81" s="1"/>
    </row>
    <row r="82" spans="1:8" hidden="1" x14ac:dyDescent="0.25">
      <c r="A82" s="113"/>
      <c r="B82" s="1"/>
      <c r="C82" s="1"/>
      <c r="D82" s="1"/>
      <c r="E82" s="1"/>
      <c r="F82" s="1"/>
      <c r="G82" s="1"/>
      <c r="H82" s="1"/>
    </row>
    <row r="83" spans="1:8" hidden="1" x14ac:dyDescent="0.25">
      <c r="A83" s="113"/>
      <c r="B83" s="1"/>
      <c r="C83" s="1"/>
      <c r="D83" s="1"/>
      <c r="E83" s="1"/>
      <c r="F83" s="1"/>
      <c r="G83" s="1"/>
      <c r="H83" s="1"/>
    </row>
    <row r="84" spans="1:8" hidden="1" x14ac:dyDescent="0.25">
      <c r="A84" s="113"/>
      <c r="B84" s="1"/>
      <c r="C84" s="1"/>
      <c r="D84" s="1"/>
      <c r="E84" s="1"/>
      <c r="F84" s="1"/>
      <c r="G84" s="1"/>
      <c r="H84" s="1"/>
    </row>
    <row r="85" spans="1:8" hidden="1" x14ac:dyDescent="0.25">
      <c r="A85" s="113"/>
      <c r="B85" s="1"/>
      <c r="C85" s="1"/>
      <c r="D85" s="1"/>
      <c r="E85" s="1"/>
      <c r="F85" s="1"/>
      <c r="G85" s="1"/>
      <c r="H85" s="1"/>
    </row>
    <row r="86" spans="1:8" hidden="1" x14ac:dyDescent="0.25">
      <c r="A86" s="113"/>
      <c r="B86" s="1"/>
      <c r="C86" s="1"/>
      <c r="D86" s="1"/>
      <c r="E86" s="1"/>
      <c r="F86" s="1"/>
      <c r="G86" s="1"/>
      <c r="H86" s="1"/>
    </row>
    <row r="87" spans="1:8" hidden="1" x14ac:dyDescent="0.25">
      <c r="A87" s="113"/>
      <c r="B87" s="1"/>
      <c r="C87" s="1"/>
      <c r="D87" s="1"/>
      <c r="E87" s="1"/>
      <c r="F87" s="1"/>
      <c r="G87" s="1"/>
      <c r="H87" s="1"/>
    </row>
    <row r="88" spans="1:8" hidden="1" x14ac:dyDescent="0.25">
      <c r="A88" s="113"/>
      <c r="B88" s="1"/>
      <c r="C88" s="1"/>
      <c r="D88" s="1"/>
      <c r="E88" s="1"/>
      <c r="F88" s="1"/>
      <c r="G88" s="1"/>
      <c r="H88" s="1"/>
    </row>
    <row r="89" spans="1:8" hidden="1" x14ac:dyDescent="0.25">
      <c r="A89" s="113"/>
      <c r="B89" s="1"/>
      <c r="C89" s="1"/>
      <c r="D89" s="1"/>
      <c r="E89" s="1"/>
      <c r="F89" s="1"/>
      <c r="G89" s="1"/>
      <c r="H89" s="1"/>
    </row>
    <row r="90" spans="1:8" hidden="1" x14ac:dyDescent="0.25">
      <c r="A90" s="113"/>
      <c r="B90" s="1"/>
      <c r="C90" s="1"/>
      <c r="D90" s="1"/>
      <c r="E90" s="1"/>
      <c r="F90" s="1"/>
      <c r="G90" s="1"/>
      <c r="H90" s="1"/>
    </row>
    <row r="91" spans="1:8" hidden="1" x14ac:dyDescent="0.25">
      <c r="A91" s="113"/>
      <c r="B91" s="1"/>
      <c r="C91" s="1"/>
      <c r="D91" s="1"/>
      <c r="E91" s="1"/>
      <c r="F91" s="1"/>
      <c r="G91" s="1"/>
      <c r="H91" s="1"/>
    </row>
    <row r="92" spans="1:8" hidden="1" x14ac:dyDescent="0.25">
      <c r="A92" s="113"/>
      <c r="B92" s="1"/>
      <c r="C92" s="1"/>
      <c r="D92" s="1"/>
      <c r="E92" s="1"/>
      <c r="F92" s="1"/>
      <c r="G92" s="1"/>
      <c r="H92" s="1"/>
    </row>
    <row r="93" spans="1:8" hidden="1" x14ac:dyDescent="0.25">
      <c r="A93" s="113"/>
      <c r="B93" s="1"/>
      <c r="C93" s="1"/>
      <c r="D93" s="1"/>
      <c r="E93" s="1"/>
      <c r="F93" s="1"/>
      <c r="G93" s="1"/>
      <c r="H93" s="1"/>
    </row>
    <row r="94" spans="1:8" hidden="1" x14ac:dyDescent="0.25">
      <c r="A94" s="113"/>
      <c r="B94" s="1"/>
      <c r="C94" s="1"/>
      <c r="D94" s="1"/>
      <c r="E94" s="1"/>
      <c r="F94" s="1"/>
      <c r="G94" s="1"/>
      <c r="H94" s="1"/>
    </row>
    <row r="95" spans="1:8" hidden="1" x14ac:dyDescent="0.25">
      <c r="A95" s="113"/>
      <c r="B95" s="1"/>
      <c r="C95" s="1"/>
      <c r="D95" s="1"/>
      <c r="E95" s="1"/>
      <c r="F95" s="1"/>
      <c r="G95" s="1"/>
      <c r="H95" s="1"/>
    </row>
    <row r="96" spans="1:8" hidden="1" x14ac:dyDescent="0.25">
      <c r="A96" s="113"/>
      <c r="B96" s="1"/>
      <c r="C96" s="1"/>
      <c r="D96" s="1"/>
      <c r="E96" s="1"/>
      <c r="F96" s="1"/>
      <c r="G96" s="1"/>
      <c r="H96" s="1"/>
    </row>
    <row r="97" spans="1:8" hidden="1" x14ac:dyDescent="0.25">
      <c r="A97" s="113"/>
      <c r="B97" s="1"/>
      <c r="C97" s="1"/>
      <c r="D97" s="1"/>
      <c r="E97" s="1"/>
      <c r="F97" s="1"/>
      <c r="G97" s="1"/>
      <c r="H97" s="1"/>
    </row>
    <row r="98" spans="1:8" hidden="1" x14ac:dyDescent="0.25">
      <c r="A98" s="113"/>
      <c r="B98" s="1"/>
      <c r="C98" s="1"/>
      <c r="D98" s="1"/>
      <c r="E98" s="1"/>
      <c r="F98" s="1"/>
      <c r="G98" s="1"/>
      <c r="H98" s="1"/>
    </row>
    <row r="99" spans="1:8" hidden="1" x14ac:dyDescent="0.25">
      <c r="A99" s="113"/>
      <c r="B99" s="1"/>
      <c r="C99" s="1"/>
      <c r="D99" s="1"/>
      <c r="E99" s="1"/>
      <c r="F99" s="1"/>
      <c r="G99" s="1"/>
      <c r="H99" s="1"/>
    </row>
    <row r="100" spans="1:8" hidden="1" x14ac:dyDescent="0.25">
      <c r="A100" s="113"/>
      <c r="B100" s="1"/>
      <c r="C100" s="1"/>
      <c r="D100" s="1"/>
      <c r="E100" s="1"/>
      <c r="F100" s="1"/>
      <c r="G100" s="1"/>
      <c r="H100" s="1"/>
    </row>
    <row r="101" spans="1:8" hidden="1" x14ac:dyDescent="0.25">
      <c r="A101" s="113"/>
      <c r="B101" s="1"/>
      <c r="C101" s="1"/>
      <c r="D101" s="1"/>
      <c r="E101" s="1"/>
      <c r="F101" s="1"/>
      <c r="G101" s="1"/>
      <c r="H101" s="1"/>
    </row>
    <row r="102" spans="1:8" hidden="1" x14ac:dyDescent="0.25">
      <c r="A102" s="113"/>
      <c r="B102" s="1"/>
      <c r="C102" s="1"/>
      <c r="D102" s="1"/>
      <c r="E102" s="1"/>
      <c r="F102" s="1"/>
      <c r="G102" s="1"/>
      <c r="H102" s="1"/>
    </row>
    <row r="103" spans="1:8" hidden="1" x14ac:dyDescent="0.25">
      <c r="A103" s="113"/>
      <c r="B103" s="1"/>
      <c r="C103" s="1"/>
      <c r="D103" s="1"/>
      <c r="E103" s="1"/>
      <c r="F103" s="1"/>
      <c r="G103" s="1"/>
      <c r="H103" s="1"/>
    </row>
    <row r="104" spans="1:8" hidden="1" x14ac:dyDescent="0.25">
      <c r="A104" s="113"/>
      <c r="B104" s="1"/>
      <c r="C104" s="1"/>
      <c r="D104" s="1"/>
      <c r="E104" s="1"/>
      <c r="F104" s="1"/>
      <c r="G104" s="1"/>
      <c r="H104" s="1"/>
    </row>
    <row r="105" spans="1:8" hidden="1" x14ac:dyDescent="0.25">
      <c r="A105" s="113"/>
      <c r="B105" s="1"/>
      <c r="C105" s="1"/>
      <c r="D105" s="1"/>
      <c r="E105" s="1"/>
      <c r="F105" s="1"/>
      <c r="G105" s="1"/>
      <c r="H105" s="1"/>
    </row>
    <row r="106" spans="1:8" hidden="1" x14ac:dyDescent="0.25">
      <c r="A106" s="113"/>
      <c r="B106" s="1"/>
      <c r="C106" s="1"/>
      <c r="D106" s="1"/>
      <c r="E106" s="1"/>
      <c r="F106" s="1"/>
      <c r="G106" s="1"/>
      <c r="H106" s="1"/>
    </row>
    <row r="107" spans="1:8" hidden="1" x14ac:dyDescent="0.25">
      <c r="A107" s="113"/>
      <c r="B107" s="1"/>
      <c r="C107" s="1"/>
      <c r="D107" s="1"/>
      <c r="E107" s="1"/>
      <c r="F107" s="1"/>
      <c r="G107" s="1"/>
      <c r="H107" s="1"/>
    </row>
    <row r="108" spans="1:8" hidden="1" x14ac:dyDescent="0.25">
      <c r="A108" s="113"/>
      <c r="B108" s="1"/>
      <c r="C108" s="1"/>
      <c r="D108" s="1"/>
      <c r="E108" s="1"/>
      <c r="F108" s="1"/>
      <c r="G108" s="1"/>
      <c r="H108" s="1"/>
    </row>
    <row r="109" spans="1:8" hidden="1" x14ac:dyDescent="0.25">
      <c r="A109" s="113"/>
      <c r="B109" s="1"/>
      <c r="C109" s="1"/>
      <c r="D109" s="1"/>
      <c r="E109" s="1"/>
      <c r="F109" s="1"/>
      <c r="G109" s="1"/>
      <c r="H109" s="1"/>
    </row>
    <row r="110" spans="1:8" hidden="1" x14ac:dyDescent="0.25">
      <c r="A110" s="113"/>
      <c r="B110" s="1"/>
      <c r="C110" s="1"/>
      <c r="D110" s="1"/>
      <c r="E110" s="1"/>
      <c r="F110" s="1"/>
      <c r="G110" s="1"/>
      <c r="H110" s="1"/>
    </row>
    <row r="111" spans="1:8" hidden="1" x14ac:dyDescent="0.25">
      <c r="A111" s="113"/>
      <c r="B111" s="1"/>
      <c r="C111" s="1"/>
      <c r="D111" s="1"/>
      <c r="E111" s="1"/>
      <c r="F111" s="1"/>
      <c r="G111" s="1"/>
      <c r="H111" s="1"/>
    </row>
    <row r="112" spans="1:8" hidden="1" x14ac:dyDescent="0.25">
      <c r="A112" s="113"/>
      <c r="B112" s="1"/>
      <c r="C112" s="1"/>
      <c r="D112" s="1"/>
      <c r="E112" s="1"/>
      <c r="F112" s="1"/>
      <c r="G112" s="1"/>
      <c r="H112" s="1"/>
    </row>
    <row r="113" spans="1:8" hidden="1" x14ac:dyDescent="0.25">
      <c r="A113" s="113"/>
      <c r="B113" s="1"/>
      <c r="C113" s="1"/>
      <c r="D113" s="1"/>
      <c r="E113" s="1"/>
      <c r="F113" s="1"/>
      <c r="G113" s="1"/>
      <c r="H113" s="1"/>
    </row>
    <row r="114" spans="1:8" hidden="1" x14ac:dyDescent="0.25">
      <c r="A114" s="113"/>
      <c r="B114" s="1"/>
      <c r="C114" s="1"/>
      <c r="D114" s="1"/>
      <c r="E114" s="1"/>
      <c r="F114" s="1"/>
      <c r="G114" s="1"/>
      <c r="H114" s="1"/>
    </row>
    <row r="115" spans="1:8" hidden="1" x14ac:dyDescent="0.25">
      <c r="A115" s="113"/>
      <c r="B115" s="1"/>
      <c r="C115" s="1"/>
      <c r="D115" s="1"/>
      <c r="E115" s="1"/>
      <c r="F115" s="1"/>
      <c r="G115" s="1"/>
      <c r="H115" s="1"/>
    </row>
    <row r="116" spans="1:8" hidden="1" x14ac:dyDescent="0.25">
      <c r="A116" s="113"/>
      <c r="B116" s="1"/>
      <c r="C116" s="1"/>
      <c r="D116" s="1"/>
      <c r="E116" s="1"/>
      <c r="F116" s="1"/>
      <c r="G116" s="1"/>
      <c r="H116" s="1"/>
    </row>
    <row r="117" spans="1:8" hidden="1" x14ac:dyDescent="0.25">
      <c r="A117" s="113"/>
      <c r="B117" s="1"/>
      <c r="C117" s="1"/>
      <c r="D117" s="1"/>
      <c r="E117" s="1"/>
      <c r="F117" s="1"/>
      <c r="G117" s="1"/>
      <c r="H117" s="1"/>
    </row>
    <row r="118" spans="1:8" hidden="1" x14ac:dyDescent="0.25">
      <c r="A118" s="113"/>
      <c r="B118" s="1"/>
      <c r="C118" s="1"/>
      <c r="D118" s="1"/>
      <c r="E118" s="1"/>
      <c r="F118" s="1"/>
      <c r="G118" s="1"/>
      <c r="H118" s="1"/>
    </row>
    <row r="119" spans="1:8" hidden="1" x14ac:dyDescent="0.25">
      <c r="A119" s="113"/>
      <c r="B119" s="1"/>
      <c r="C119" s="1"/>
      <c r="D119" s="1"/>
      <c r="E119" s="1"/>
      <c r="F119" s="1"/>
      <c r="G119" s="1"/>
      <c r="H119" s="1"/>
    </row>
    <row r="120" spans="1:8" hidden="1" x14ac:dyDescent="0.25">
      <c r="A120" s="113"/>
      <c r="B120" s="1"/>
      <c r="C120" s="1"/>
      <c r="D120" s="1"/>
      <c r="E120" s="1"/>
      <c r="F120" s="1"/>
      <c r="G120" s="1"/>
      <c r="H120" s="1"/>
    </row>
    <row r="121" spans="1:8" hidden="1" x14ac:dyDescent="0.25">
      <c r="A121" s="113"/>
      <c r="B121" s="1"/>
      <c r="C121" s="1"/>
      <c r="D121" s="1"/>
      <c r="E121" s="1"/>
      <c r="F121" s="1"/>
      <c r="G121" s="1"/>
      <c r="H121" s="1"/>
    </row>
    <row r="122" spans="1:8" hidden="1" x14ac:dyDescent="0.25">
      <c r="A122" s="113"/>
      <c r="B122" s="1"/>
      <c r="C122" s="1"/>
      <c r="D122" s="1"/>
      <c r="E122" s="1"/>
      <c r="F122" s="1"/>
      <c r="G122" s="1"/>
      <c r="H122" s="1"/>
    </row>
    <row r="123" spans="1:8" hidden="1" x14ac:dyDescent="0.25">
      <c r="A123" s="113"/>
      <c r="B123" s="1"/>
      <c r="C123" s="1"/>
      <c r="D123" s="1"/>
      <c r="E123" s="1"/>
      <c r="F123" s="1"/>
      <c r="G123" s="1"/>
      <c r="H123" s="1"/>
    </row>
    <row r="124" spans="1:8" hidden="1" x14ac:dyDescent="0.25">
      <c r="A124" s="113"/>
      <c r="B124" s="1"/>
      <c r="C124" s="1"/>
      <c r="D124" s="1"/>
      <c r="E124" s="1"/>
      <c r="F124" s="1"/>
      <c r="G124" s="1"/>
      <c r="H124" s="1"/>
    </row>
    <row r="125" spans="1:8" hidden="1" x14ac:dyDescent="0.25">
      <c r="A125" s="113"/>
      <c r="B125" s="1"/>
      <c r="C125" s="1"/>
      <c r="D125" s="1"/>
      <c r="E125" s="1"/>
      <c r="F125" s="1"/>
      <c r="G125" s="1"/>
      <c r="H125" s="1"/>
    </row>
    <row r="126" spans="1:8" hidden="1" x14ac:dyDescent="0.25">
      <c r="A126" s="113"/>
      <c r="B126" s="1"/>
      <c r="C126" s="1"/>
      <c r="D126" s="1"/>
      <c r="E126" s="1"/>
      <c r="F126" s="1"/>
      <c r="G126" s="1"/>
      <c r="H126" s="1"/>
    </row>
    <row r="127" spans="1:8" hidden="1" x14ac:dyDescent="0.25">
      <c r="A127" s="113"/>
      <c r="B127" s="1"/>
      <c r="C127" s="1"/>
      <c r="D127" s="1"/>
      <c r="E127" s="1"/>
      <c r="F127" s="1"/>
      <c r="G127" s="1"/>
      <c r="H127" s="1"/>
    </row>
    <row r="128" spans="1:8" hidden="1" x14ac:dyDescent="0.25">
      <c r="A128" s="113"/>
      <c r="B128" s="1"/>
      <c r="C128" s="1"/>
      <c r="D128" s="1"/>
      <c r="E128" s="1"/>
      <c r="F128" s="1"/>
      <c r="G128" s="1"/>
      <c r="H128" s="1"/>
    </row>
    <row r="129" spans="1:8" hidden="1" x14ac:dyDescent="0.25">
      <c r="A129" s="113"/>
      <c r="B129" s="1"/>
      <c r="C129" s="1"/>
      <c r="D129" s="1"/>
      <c r="E129" s="1"/>
      <c r="F129" s="1"/>
      <c r="G129" s="1"/>
      <c r="H129" s="1"/>
    </row>
    <row r="130" spans="1:8" hidden="1" x14ac:dyDescent="0.25">
      <c r="A130" s="113"/>
      <c r="B130" s="1"/>
      <c r="C130" s="1"/>
      <c r="D130" s="1"/>
      <c r="E130" s="1"/>
      <c r="F130" s="1"/>
      <c r="G130" s="1"/>
      <c r="H130" s="1"/>
    </row>
    <row r="131" spans="1:8" hidden="1" x14ac:dyDescent="0.25">
      <c r="A131" s="113"/>
      <c r="B131" s="1"/>
      <c r="C131" s="1"/>
      <c r="D131" s="1"/>
      <c r="E131" s="1"/>
      <c r="F131" s="1"/>
      <c r="G131" s="1"/>
      <c r="H131" s="1"/>
    </row>
    <row r="132" spans="1:8" hidden="1" x14ac:dyDescent="0.25">
      <c r="A132" s="113"/>
      <c r="B132" s="1"/>
      <c r="C132" s="1"/>
      <c r="D132" s="1"/>
      <c r="E132" s="1"/>
      <c r="F132" s="1"/>
      <c r="G132" s="1"/>
      <c r="H132" s="1"/>
    </row>
    <row r="133" spans="1:8" hidden="1" x14ac:dyDescent="0.25">
      <c r="A133" s="113"/>
      <c r="B133" s="1"/>
      <c r="C133" s="1"/>
      <c r="D133" s="1"/>
      <c r="E133" s="1"/>
      <c r="F133" s="1"/>
      <c r="G133" s="1"/>
      <c r="H133" s="1"/>
    </row>
    <row r="134" spans="1:8" hidden="1" x14ac:dyDescent="0.25">
      <c r="A134" s="113"/>
      <c r="B134" s="1"/>
      <c r="C134" s="1"/>
      <c r="D134" s="1"/>
      <c r="E134" s="1"/>
      <c r="F134" s="1"/>
      <c r="G134" s="1"/>
      <c r="H134" s="1"/>
    </row>
    <row r="135" spans="1:8" hidden="1" x14ac:dyDescent="0.25">
      <c r="A135" s="113"/>
      <c r="B135" s="1"/>
      <c r="C135" s="1"/>
      <c r="D135" s="1"/>
      <c r="E135" s="1"/>
      <c r="F135" s="1"/>
      <c r="G135" s="1"/>
      <c r="H135" s="1"/>
    </row>
    <row r="136" spans="1:8" hidden="1" x14ac:dyDescent="0.25">
      <c r="A136" s="113"/>
      <c r="B136" s="1"/>
      <c r="C136" s="1"/>
      <c r="D136" s="1"/>
      <c r="E136" s="1"/>
      <c r="F136" s="1"/>
      <c r="G136" s="1"/>
      <c r="H136" s="1"/>
    </row>
    <row r="137" spans="1:8" hidden="1" x14ac:dyDescent="0.25">
      <c r="A137" s="113"/>
      <c r="B137" s="1"/>
      <c r="C137" s="1"/>
      <c r="D137" s="1"/>
      <c r="E137" s="1"/>
      <c r="F137" s="1"/>
      <c r="G137" s="1"/>
      <c r="H137" s="1"/>
    </row>
    <row r="138" spans="1:8" hidden="1" x14ac:dyDescent="0.25">
      <c r="A138" s="113"/>
      <c r="B138" s="1"/>
      <c r="C138" s="1"/>
      <c r="D138" s="1"/>
      <c r="E138" s="1"/>
      <c r="F138" s="1"/>
      <c r="G138" s="1"/>
      <c r="H138" s="1"/>
    </row>
    <row r="139" spans="1:8" hidden="1" x14ac:dyDescent="0.25">
      <c r="A139" s="113"/>
      <c r="B139" s="1"/>
      <c r="C139" s="1"/>
      <c r="D139" s="1"/>
      <c r="E139" s="1"/>
      <c r="F139" s="1"/>
      <c r="G139" s="1"/>
      <c r="H139" s="1"/>
    </row>
    <row r="140" spans="1:8" hidden="1" x14ac:dyDescent="0.25">
      <c r="A140" s="113"/>
      <c r="B140" s="1"/>
      <c r="C140" s="1"/>
      <c r="D140" s="1"/>
      <c r="E140" s="1"/>
      <c r="F140" s="1"/>
      <c r="G140" s="1"/>
      <c r="H140" s="1"/>
    </row>
    <row r="141" spans="1:8" hidden="1" x14ac:dyDescent="0.25">
      <c r="A141" s="113"/>
      <c r="B141" s="1"/>
      <c r="C141" s="1"/>
      <c r="D141" s="1"/>
      <c r="E141" s="1"/>
      <c r="F141" s="1"/>
      <c r="G141" s="1"/>
      <c r="H141" s="1"/>
    </row>
    <row r="142" spans="1:8" hidden="1" x14ac:dyDescent="0.25">
      <c r="A142" s="113"/>
      <c r="B142" s="1"/>
      <c r="C142" s="1"/>
      <c r="D142" s="1"/>
      <c r="E142" s="1"/>
      <c r="F142" s="1"/>
      <c r="G142" s="1"/>
      <c r="H142" s="1"/>
    </row>
    <row r="143" spans="1:8" hidden="1" x14ac:dyDescent="0.25">
      <c r="A143" s="113"/>
      <c r="B143" s="1"/>
      <c r="C143" s="1"/>
      <c r="D143" s="1"/>
      <c r="E143" s="1"/>
      <c r="F143" s="1"/>
      <c r="G143" s="1"/>
      <c r="H143" s="1"/>
    </row>
    <row r="144" spans="1:8" hidden="1" x14ac:dyDescent="0.25">
      <c r="A144" s="113"/>
      <c r="B144" s="1"/>
      <c r="C144" s="1"/>
      <c r="D144" s="1"/>
      <c r="E144" s="1"/>
      <c r="F144" s="1"/>
      <c r="G144" s="1"/>
      <c r="H144" s="1"/>
    </row>
    <row r="145" spans="1:8" hidden="1" x14ac:dyDescent="0.25">
      <c r="A145" s="113"/>
      <c r="B145" s="1"/>
      <c r="C145" s="1"/>
      <c r="D145" s="1"/>
      <c r="E145" s="1"/>
      <c r="F145" s="1"/>
      <c r="G145" s="1"/>
      <c r="H145" s="1"/>
    </row>
    <row r="146" spans="1:8" hidden="1" x14ac:dyDescent="0.25">
      <c r="A146" s="113"/>
      <c r="B146" s="1"/>
      <c r="C146" s="1"/>
      <c r="D146" s="1"/>
      <c r="E146" s="1"/>
      <c r="F146" s="1"/>
      <c r="G146" s="1"/>
      <c r="H146" s="1"/>
    </row>
    <row r="147" spans="1:8" hidden="1" x14ac:dyDescent="0.25">
      <c r="A147" s="113"/>
      <c r="B147" s="1"/>
      <c r="C147" s="1"/>
      <c r="D147" s="1"/>
      <c r="E147" s="1"/>
      <c r="F147" s="1"/>
      <c r="G147" s="1"/>
      <c r="H147" s="1"/>
    </row>
    <row r="148" spans="1:8" hidden="1" x14ac:dyDescent="0.25">
      <c r="A148" s="113"/>
      <c r="B148" s="1"/>
      <c r="C148" s="1"/>
      <c r="D148" s="1"/>
      <c r="E148" s="1"/>
      <c r="F148" s="1"/>
      <c r="G148" s="1"/>
      <c r="H148" s="1"/>
    </row>
    <row r="149" spans="1:8" hidden="1" x14ac:dyDescent="0.25">
      <c r="B149" s="1"/>
      <c r="C149" s="1"/>
      <c r="D149" s="1"/>
      <c r="E149" s="1"/>
      <c r="F149" s="1"/>
      <c r="G149" s="1"/>
      <c r="H149" s="1"/>
    </row>
  </sheetData>
  <mergeCells count="3">
    <mergeCell ref="A65:B65"/>
    <mergeCell ref="A69:B69"/>
    <mergeCell ref="A67:B67"/>
  </mergeCells>
  <conditionalFormatting sqref="B7:E12">
    <cfRule type="expression" dxfId="1" priority="7" stopIfTrue="1">
      <formula>MOD(ROW(),2)=0</formula>
    </cfRule>
  </conditionalFormatting>
  <conditionalFormatting sqref="B7:E12 B25:E30 B14:E23 B32:E36">
    <cfRule type="expression" dxfId="0" priority="3">
      <formula>MOD(ROW(),2)=0</formula>
    </cfRule>
  </conditionalFormatting>
  <pageMargins left="0.7" right="0.7" top="0.75" bottom="0.75" header="0.3" footer="0.3"/>
  <pageSetup paperSize="9" orientation="portrait" horizontalDpi="4294967292" verticalDpi="4294967292"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833"/>
  <sheetViews>
    <sheetView zoomScale="85" zoomScaleNormal="85" workbookViewId="0">
      <selection activeCell="A2" sqref="A2:E3"/>
    </sheetView>
  </sheetViews>
  <sheetFormatPr baseColWidth="10" defaultColWidth="0" defaultRowHeight="15" zeroHeight="1" x14ac:dyDescent="0.25"/>
  <cols>
    <col min="1" max="1" width="11.42578125" style="219" customWidth="1"/>
    <col min="2" max="2" width="29.42578125" style="219" customWidth="1"/>
    <col min="3" max="8" width="11.42578125" style="219" customWidth="1"/>
    <col min="9" max="9" width="122" style="219" customWidth="1"/>
    <col min="10" max="10" width="11.42578125" style="4" customWidth="1"/>
    <col min="11" max="17" width="11.42578125" style="219" customWidth="1"/>
    <col min="18" max="18" width="13.28515625" style="219" bestFit="1" customWidth="1"/>
    <col min="19" max="19" width="11.42578125" style="219" customWidth="1"/>
    <col min="20" max="20" width="13.28515625" style="219" bestFit="1" customWidth="1"/>
    <col min="21" max="24" width="11.42578125" style="219" customWidth="1"/>
    <col min="25" max="60" width="0" style="219" hidden="1" customWidth="1"/>
    <col min="61" max="16384" width="11.42578125" style="219" hidden="1"/>
  </cols>
  <sheetData>
    <row r="1" spans="1:24" s="4" customFormat="1" ht="15" customHeight="1" x14ac:dyDescent="0.25"/>
    <row r="2" spans="1:24" s="4" customFormat="1" ht="15" customHeight="1" x14ac:dyDescent="0.25">
      <c r="A2" s="409" t="s">
        <v>4797</v>
      </c>
      <c r="B2" s="409"/>
      <c r="C2" s="409"/>
      <c r="D2" s="409"/>
      <c r="E2" s="409"/>
      <c r="G2" s="409" t="s">
        <v>4798</v>
      </c>
      <c r="H2" s="409"/>
      <c r="I2" s="409"/>
      <c r="K2" s="409" t="s">
        <v>4799</v>
      </c>
      <c r="L2" s="409"/>
      <c r="M2" s="409"/>
      <c r="N2" s="409"/>
      <c r="O2" s="409"/>
      <c r="P2" s="409"/>
      <c r="Q2" s="409"/>
      <c r="R2" s="409"/>
      <c r="S2" s="127"/>
      <c r="T2" s="127"/>
      <c r="U2" s="127"/>
      <c r="V2" s="127"/>
      <c r="W2" s="127"/>
      <c r="X2" s="127"/>
    </row>
    <row r="3" spans="1:24" s="112" customFormat="1" ht="15" customHeight="1" x14ac:dyDescent="0.25">
      <c r="A3" s="410"/>
      <c r="B3" s="410"/>
      <c r="C3" s="410"/>
      <c r="D3" s="410"/>
      <c r="E3" s="410"/>
      <c r="G3" s="410"/>
      <c r="H3" s="410"/>
      <c r="I3" s="410"/>
      <c r="K3" s="410"/>
      <c r="L3" s="410"/>
      <c r="M3" s="410"/>
      <c r="N3" s="410"/>
      <c r="O3" s="410"/>
      <c r="P3" s="410"/>
      <c r="Q3" s="410"/>
      <c r="R3" s="410"/>
    </row>
    <row r="4" spans="1:24" ht="60" customHeight="1" x14ac:dyDescent="0.25">
      <c r="A4" s="411" t="s">
        <v>4794</v>
      </c>
      <c r="B4" s="412"/>
      <c r="C4" s="4"/>
      <c r="D4" s="4"/>
      <c r="E4" s="4"/>
      <c r="F4" s="4"/>
      <c r="G4" s="153" t="s">
        <v>4781</v>
      </c>
      <c r="H4" s="153" t="s">
        <v>4782</v>
      </c>
      <c r="I4" s="153" t="s">
        <v>4783</v>
      </c>
      <c r="J4" s="154"/>
      <c r="K4" s="403" t="s">
        <v>4130</v>
      </c>
      <c r="L4" s="404"/>
      <c r="M4" s="404"/>
      <c r="N4" s="404"/>
      <c r="O4" s="404"/>
      <c r="P4" s="404"/>
      <c r="Q4" s="404"/>
      <c r="R4" s="405"/>
      <c r="S4" s="403" t="s">
        <v>4791</v>
      </c>
      <c r="T4" s="404"/>
      <c r="U4" s="404"/>
      <c r="V4" s="404"/>
      <c r="W4" s="404"/>
      <c r="X4" s="405"/>
    </row>
    <row r="5" spans="1:24" ht="75" customHeight="1" x14ac:dyDescent="0.25">
      <c r="A5" s="184" t="s">
        <v>2935</v>
      </c>
      <c r="B5" s="184" t="s">
        <v>4775</v>
      </c>
      <c r="C5" s="4"/>
      <c r="D5" s="4"/>
      <c r="E5" s="4"/>
      <c r="F5" s="4"/>
      <c r="G5" s="153"/>
      <c r="H5" s="153"/>
      <c r="I5" s="153"/>
      <c r="J5" s="154"/>
      <c r="K5" s="403" t="s">
        <v>2986</v>
      </c>
      <c r="L5" s="404"/>
      <c r="M5" s="404"/>
      <c r="N5" s="404"/>
      <c r="O5" s="404"/>
      <c r="P5" s="404"/>
      <c r="Q5" s="404"/>
      <c r="R5" s="405"/>
      <c r="S5" s="406" t="s">
        <v>3525</v>
      </c>
      <c r="T5" s="407"/>
      <c r="U5" s="407"/>
      <c r="V5" s="407"/>
      <c r="W5" s="407"/>
      <c r="X5" s="408"/>
    </row>
    <row r="6" spans="1:24" ht="28.5" customHeight="1" x14ac:dyDescent="0.25">
      <c r="A6" s="129">
        <v>1</v>
      </c>
      <c r="B6" s="131" t="s">
        <v>4772</v>
      </c>
      <c r="C6" s="4"/>
      <c r="D6" s="4"/>
      <c r="E6" s="4"/>
      <c r="F6" s="4"/>
      <c r="G6" s="140" t="s">
        <v>20</v>
      </c>
      <c r="H6" s="137">
        <v>1.99</v>
      </c>
      <c r="I6" s="134" t="s">
        <v>4784</v>
      </c>
      <c r="J6" s="154"/>
      <c r="K6" s="184" t="s">
        <v>3524</v>
      </c>
      <c r="L6" s="184" t="s">
        <v>2002</v>
      </c>
      <c r="M6" s="184" t="s">
        <v>2003</v>
      </c>
      <c r="N6" s="184" t="s">
        <v>2004</v>
      </c>
      <c r="O6" s="184" t="s">
        <v>3441</v>
      </c>
      <c r="P6" s="184" t="s">
        <v>3486</v>
      </c>
      <c r="Q6" s="184" t="s">
        <v>3422</v>
      </c>
      <c r="R6" s="149" t="s">
        <v>3487</v>
      </c>
      <c r="S6" s="184" t="s">
        <v>2001</v>
      </c>
      <c r="T6" s="149" t="s">
        <v>3487</v>
      </c>
      <c r="U6" s="184" t="s">
        <v>3441</v>
      </c>
      <c r="V6" s="184" t="s">
        <v>3486</v>
      </c>
      <c r="W6" s="184" t="s">
        <v>3422</v>
      </c>
      <c r="X6" s="184" t="s">
        <v>4792</v>
      </c>
    </row>
    <row r="7" spans="1:24" ht="15" customHeight="1" x14ac:dyDescent="0.25">
      <c r="A7" s="128">
        <v>2</v>
      </c>
      <c r="B7" s="130" t="s">
        <v>20</v>
      </c>
      <c r="C7" s="4"/>
      <c r="D7" s="4"/>
      <c r="E7" s="4"/>
      <c r="F7" s="4"/>
      <c r="G7" s="141" t="s">
        <v>4778</v>
      </c>
      <c r="H7" s="138">
        <v>4.8</v>
      </c>
      <c r="I7" s="345" t="s">
        <v>4787</v>
      </c>
      <c r="J7" s="154"/>
      <c r="K7" s="143">
        <v>1961</v>
      </c>
      <c r="L7" s="144"/>
      <c r="M7" s="145"/>
      <c r="N7" s="143"/>
      <c r="O7" s="144"/>
      <c r="P7" s="143"/>
      <c r="Q7" s="144"/>
      <c r="R7" s="145"/>
      <c r="S7" s="143">
        <v>1961</v>
      </c>
      <c r="T7" s="144"/>
      <c r="U7" s="143">
        <v>2.63326820850572</v>
      </c>
      <c r="V7" s="144"/>
      <c r="W7" s="145">
        <v>21.255496933746699</v>
      </c>
      <c r="X7" s="143">
        <v>13.718091436812999</v>
      </c>
    </row>
    <row r="8" spans="1:24" ht="15" customHeight="1" x14ac:dyDescent="0.25">
      <c r="A8" s="129">
        <v>3</v>
      </c>
      <c r="B8" s="131" t="s">
        <v>4774</v>
      </c>
      <c r="C8" s="4"/>
      <c r="D8" s="4"/>
      <c r="E8" s="4"/>
      <c r="F8" s="4"/>
      <c r="G8" s="140" t="s">
        <v>4779</v>
      </c>
      <c r="H8" s="137">
        <v>3.2</v>
      </c>
      <c r="I8" s="346" t="s">
        <v>4788</v>
      </c>
      <c r="J8" s="154"/>
      <c r="K8" s="146">
        <v>1962</v>
      </c>
      <c r="L8" s="147"/>
      <c r="M8" s="148"/>
      <c r="N8" s="146"/>
      <c r="O8" s="147"/>
      <c r="P8" s="146"/>
      <c r="Q8" s="147"/>
      <c r="R8" s="148"/>
      <c r="S8" s="146">
        <v>1962</v>
      </c>
      <c r="T8" s="147"/>
      <c r="U8" s="146">
        <v>2.7274380649688399</v>
      </c>
      <c r="V8" s="147"/>
      <c r="W8" s="148">
        <v>21.278546451554099</v>
      </c>
      <c r="X8" s="146">
        <v>13.8711951358863</v>
      </c>
    </row>
    <row r="9" spans="1:24" ht="15" customHeight="1" x14ac:dyDescent="0.25">
      <c r="A9" s="128">
        <v>4</v>
      </c>
      <c r="B9" s="130" t="s">
        <v>4773</v>
      </c>
      <c r="C9" s="4"/>
      <c r="D9" s="4"/>
      <c r="E9" s="4"/>
      <c r="F9" s="4"/>
      <c r="G9" s="141" t="s">
        <v>3011</v>
      </c>
      <c r="H9" s="138">
        <v>3.38</v>
      </c>
      <c r="I9" s="345" t="s">
        <v>4788</v>
      </c>
      <c r="J9" s="155"/>
      <c r="K9" s="143">
        <v>1963</v>
      </c>
      <c r="L9" s="144"/>
      <c r="M9" s="145"/>
      <c r="N9" s="143"/>
      <c r="O9" s="144"/>
      <c r="P9" s="143"/>
      <c r="Q9" s="144"/>
      <c r="R9" s="145"/>
      <c r="S9" s="143">
        <v>1963</v>
      </c>
      <c r="T9" s="144"/>
      <c r="U9" s="143">
        <v>2.8076568315855899</v>
      </c>
      <c r="V9" s="144"/>
      <c r="W9" s="145">
        <v>21.939299293202399</v>
      </c>
      <c r="X9" s="143">
        <v>14.03960920502</v>
      </c>
    </row>
    <row r="10" spans="1:24" ht="15" customHeight="1" x14ac:dyDescent="0.25">
      <c r="A10" s="129">
        <v>5</v>
      </c>
      <c r="B10" s="131" t="s">
        <v>4790</v>
      </c>
      <c r="C10" s="4"/>
      <c r="D10" s="4"/>
      <c r="E10" s="4"/>
      <c r="F10" s="4"/>
      <c r="G10" s="140" t="s">
        <v>3141</v>
      </c>
      <c r="H10" s="137">
        <v>6.4</v>
      </c>
      <c r="I10" s="346" t="s">
        <v>4789</v>
      </c>
      <c r="K10" s="146">
        <v>1964</v>
      </c>
      <c r="L10" s="147"/>
      <c r="M10" s="148"/>
      <c r="N10" s="146"/>
      <c r="O10" s="147"/>
      <c r="P10" s="146"/>
      <c r="Q10" s="147"/>
      <c r="R10" s="148"/>
      <c r="S10" s="146">
        <v>1964</v>
      </c>
      <c r="T10" s="147"/>
      <c r="U10" s="146">
        <v>3.1825923712072499</v>
      </c>
      <c r="V10" s="147"/>
      <c r="W10" s="148">
        <v>21.850942808491698</v>
      </c>
      <c r="X10" s="146">
        <v>14.2233336439079</v>
      </c>
    </row>
    <row r="11" spans="1:24" ht="15.75" customHeight="1" x14ac:dyDescent="0.25">
      <c r="A11" s="128">
        <v>6</v>
      </c>
      <c r="B11" s="130" t="s">
        <v>4776</v>
      </c>
      <c r="C11" s="4"/>
      <c r="D11" s="4"/>
      <c r="E11" s="4"/>
      <c r="F11" s="4"/>
      <c r="G11" s="141" t="s">
        <v>4780</v>
      </c>
      <c r="H11" s="138">
        <v>2.2999999999999998</v>
      </c>
      <c r="I11" s="135" t="s">
        <v>4785</v>
      </c>
      <c r="J11" s="154"/>
      <c r="K11" s="143">
        <v>1965</v>
      </c>
      <c r="L11" s="144"/>
      <c r="M11" s="145"/>
      <c r="N11" s="143"/>
      <c r="O11" s="144"/>
      <c r="P11" s="143"/>
      <c r="Q11" s="144"/>
      <c r="R11" s="145"/>
      <c r="S11" s="143">
        <v>1965</v>
      </c>
      <c r="T11" s="144"/>
      <c r="U11" s="143">
        <v>3.4842846891354</v>
      </c>
      <c r="V11" s="144"/>
      <c r="W11" s="145">
        <v>21.827893290722699</v>
      </c>
      <c r="X11" s="143">
        <v>14.4606443773949</v>
      </c>
    </row>
    <row r="12" spans="1:24" ht="15" customHeight="1" x14ac:dyDescent="0.25">
      <c r="A12" s="129">
        <v>7</v>
      </c>
      <c r="B12" s="131" t="s">
        <v>2936</v>
      </c>
      <c r="C12" s="4"/>
      <c r="D12" s="4"/>
      <c r="E12" s="4"/>
      <c r="F12" s="4"/>
      <c r="G12" s="142" t="s">
        <v>3520</v>
      </c>
      <c r="H12" s="139">
        <v>2.2999999999999998</v>
      </c>
      <c r="I12" s="136" t="s">
        <v>4786</v>
      </c>
      <c r="J12" s="155"/>
      <c r="K12" s="146">
        <v>1966</v>
      </c>
      <c r="L12" s="147"/>
      <c r="M12" s="148"/>
      <c r="N12" s="146"/>
      <c r="O12" s="147"/>
      <c r="P12" s="146"/>
      <c r="Q12" s="147"/>
      <c r="R12" s="148"/>
      <c r="S12" s="146">
        <v>1966</v>
      </c>
      <c r="T12" s="147"/>
      <c r="U12" s="146">
        <v>3.86096411498787</v>
      </c>
      <c r="V12" s="147"/>
      <c r="W12" s="148">
        <v>22.039180536644</v>
      </c>
      <c r="X12" s="146">
        <v>14.8931623272897</v>
      </c>
    </row>
    <row r="13" spans="1:24" ht="15" customHeight="1" x14ac:dyDescent="0.25">
      <c r="A13" s="132">
        <v>8</v>
      </c>
      <c r="B13" s="133" t="s">
        <v>4777</v>
      </c>
      <c r="C13" s="4"/>
      <c r="D13" s="4"/>
      <c r="E13" s="4"/>
      <c r="F13" s="4"/>
      <c r="G13" s="156"/>
      <c r="H13" s="4"/>
      <c r="I13" s="157"/>
      <c r="K13" s="143">
        <v>1967</v>
      </c>
      <c r="L13" s="144"/>
      <c r="M13" s="145"/>
      <c r="N13" s="143"/>
      <c r="O13" s="144"/>
      <c r="P13" s="143"/>
      <c r="Q13" s="144"/>
      <c r="R13" s="145"/>
      <c r="S13" s="143">
        <v>1967</v>
      </c>
      <c r="T13" s="144"/>
      <c r="U13" s="143">
        <v>4.3649472356886303</v>
      </c>
      <c r="V13" s="144"/>
      <c r="W13" s="145">
        <v>23.0475969373183</v>
      </c>
      <c r="X13" s="143">
        <v>15.3065423148003</v>
      </c>
    </row>
    <row r="14" spans="1:24" ht="15" customHeight="1" x14ac:dyDescent="0.25">
      <c r="A14" s="347"/>
      <c r="B14" s="348"/>
      <c r="C14" s="4"/>
      <c r="D14" s="4"/>
      <c r="E14" s="4"/>
      <c r="F14" s="4"/>
      <c r="G14" s="4"/>
      <c r="H14" s="4"/>
      <c r="I14" s="4"/>
      <c r="K14" s="146">
        <v>1968</v>
      </c>
      <c r="L14" s="147"/>
      <c r="M14" s="148"/>
      <c r="N14" s="146"/>
      <c r="O14" s="147"/>
      <c r="P14" s="146"/>
      <c r="Q14" s="147"/>
      <c r="R14" s="148"/>
      <c r="S14" s="146">
        <v>1968</v>
      </c>
      <c r="T14" s="147"/>
      <c r="U14" s="146">
        <v>4.4957387029985201</v>
      </c>
      <c r="V14" s="147"/>
      <c r="W14" s="148">
        <v>23.0111018675975</v>
      </c>
      <c r="X14" s="146">
        <v>15.9521295791623</v>
      </c>
    </row>
    <row r="15" spans="1:24" ht="15" customHeight="1" x14ac:dyDescent="0.25">
      <c r="C15" s="4"/>
      <c r="D15" s="4"/>
      <c r="E15" s="4"/>
      <c r="F15" s="4"/>
      <c r="G15" s="4"/>
      <c r="H15" s="4"/>
      <c r="I15" s="4"/>
      <c r="K15" s="143">
        <v>1969</v>
      </c>
      <c r="L15" s="144"/>
      <c r="M15" s="145"/>
      <c r="N15" s="143"/>
      <c r="O15" s="144"/>
      <c r="P15" s="143"/>
      <c r="Q15" s="144"/>
      <c r="R15" s="145"/>
      <c r="S15" s="143">
        <v>1969</v>
      </c>
      <c r="T15" s="144"/>
      <c r="U15" s="143">
        <v>4.52157628175138</v>
      </c>
      <c r="V15" s="144"/>
      <c r="W15" s="145">
        <v>22.916983003473302</v>
      </c>
      <c r="X15" s="143">
        <v>16.815889614843801</v>
      </c>
    </row>
    <row r="16" spans="1:24" ht="58.5" customHeight="1" x14ac:dyDescent="0.25">
      <c r="A16" s="184" t="s">
        <v>4768</v>
      </c>
      <c r="B16" s="184" t="s">
        <v>4769</v>
      </c>
      <c r="C16" s="149" t="s">
        <v>4793</v>
      </c>
      <c r="D16" s="149" t="s">
        <v>4770</v>
      </c>
      <c r="E16" s="184" t="s">
        <v>4771</v>
      </c>
      <c r="F16" s="4"/>
      <c r="G16" s="4"/>
      <c r="H16" s="4"/>
      <c r="I16" s="4"/>
      <c r="K16" s="146">
        <v>1970</v>
      </c>
      <c r="L16" s="147"/>
      <c r="M16" s="148"/>
      <c r="N16" s="146"/>
      <c r="O16" s="147"/>
      <c r="P16" s="146"/>
      <c r="Q16" s="147"/>
      <c r="R16" s="148"/>
      <c r="S16" s="146">
        <v>1970</v>
      </c>
      <c r="T16" s="147"/>
      <c r="U16" s="146">
        <v>4.7519613589644401</v>
      </c>
      <c r="V16" s="147"/>
      <c r="W16" s="148">
        <v>23.3395574952965</v>
      </c>
      <c r="X16" s="146">
        <v>17.807236066304998</v>
      </c>
    </row>
    <row r="17" spans="1:24" ht="15" customHeight="1" x14ac:dyDescent="0.25">
      <c r="A17" s="143" t="s">
        <v>2120</v>
      </c>
      <c r="B17" s="144">
        <v>107.1</v>
      </c>
      <c r="C17" s="145">
        <v>0.3</v>
      </c>
      <c r="D17" s="143">
        <v>0.1</v>
      </c>
      <c r="E17" s="144"/>
      <c r="F17" s="4"/>
      <c r="G17" s="4"/>
      <c r="H17" s="4"/>
      <c r="I17" s="4"/>
      <c r="K17" s="143">
        <v>1971</v>
      </c>
      <c r="L17" s="144"/>
      <c r="M17" s="145"/>
      <c r="N17" s="143"/>
      <c r="O17" s="144"/>
      <c r="P17" s="143"/>
      <c r="Q17" s="144"/>
      <c r="R17" s="145"/>
      <c r="S17" s="143">
        <v>1971</v>
      </c>
      <c r="T17" s="144"/>
      <c r="U17" s="143">
        <v>4.8983743052306599</v>
      </c>
      <c r="V17" s="144"/>
      <c r="W17" s="145">
        <v>23.716032951524301</v>
      </c>
      <c r="X17" s="143">
        <v>18.565099376692402</v>
      </c>
    </row>
    <row r="18" spans="1:24" ht="15" customHeight="1" x14ac:dyDescent="0.25">
      <c r="A18" s="146" t="s">
        <v>2121</v>
      </c>
      <c r="B18" s="147">
        <v>106.8</v>
      </c>
      <c r="C18" s="148">
        <v>0.3</v>
      </c>
      <c r="D18" s="146">
        <v>0.1</v>
      </c>
      <c r="E18" s="147"/>
      <c r="F18" s="4"/>
      <c r="G18" s="4"/>
      <c r="H18" s="4"/>
      <c r="I18" s="4"/>
      <c r="K18" s="146">
        <v>1972</v>
      </c>
      <c r="L18" s="147"/>
      <c r="M18" s="148"/>
      <c r="N18" s="146"/>
      <c r="O18" s="147"/>
      <c r="P18" s="146"/>
      <c r="Q18" s="147"/>
      <c r="R18" s="148"/>
      <c r="S18" s="146">
        <v>1972</v>
      </c>
      <c r="T18" s="147"/>
      <c r="U18" s="146">
        <v>5.2148846449532504</v>
      </c>
      <c r="V18" s="147"/>
      <c r="W18" s="148">
        <v>24.4824294160275</v>
      </c>
      <c r="X18" s="146">
        <v>19.178790037182701</v>
      </c>
    </row>
    <row r="19" spans="1:24" ht="15" customHeight="1" x14ac:dyDescent="0.25">
      <c r="A19" s="143" t="s">
        <v>2122</v>
      </c>
      <c r="B19" s="144">
        <v>106.5</v>
      </c>
      <c r="C19" s="145">
        <v>-0.1</v>
      </c>
      <c r="D19" s="143">
        <v>-0.1</v>
      </c>
      <c r="E19" s="144"/>
      <c r="F19" s="4"/>
      <c r="G19" s="4"/>
      <c r="H19" s="4"/>
      <c r="I19" s="4"/>
      <c r="K19" s="143">
        <v>1973</v>
      </c>
      <c r="L19" s="144"/>
      <c r="M19" s="145"/>
      <c r="N19" s="143"/>
      <c r="O19" s="144"/>
      <c r="P19" s="143"/>
      <c r="Q19" s="144"/>
      <c r="R19" s="145"/>
      <c r="S19" s="143">
        <v>1973</v>
      </c>
      <c r="T19" s="144"/>
      <c r="U19" s="143">
        <v>6.0976685856761499</v>
      </c>
      <c r="V19" s="144"/>
      <c r="W19" s="145">
        <v>27.067816988102201</v>
      </c>
      <c r="X19" s="143">
        <v>20.371723025782501</v>
      </c>
    </row>
    <row r="20" spans="1:24" ht="15" customHeight="1" x14ac:dyDescent="0.25">
      <c r="A20" s="146" t="s">
        <v>2123</v>
      </c>
      <c r="B20" s="147">
        <v>106.6</v>
      </c>
      <c r="C20" s="148">
        <v>-0.1</v>
      </c>
      <c r="D20" s="146">
        <v>0.6</v>
      </c>
      <c r="E20" s="147"/>
      <c r="F20" s="4"/>
      <c r="G20" s="4"/>
      <c r="H20" s="4"/>
      <c r="I20" s="4"/>
      <c r="K20" s="146">
        <v>1974</v>
      </c>
      <c r="L20" s="147"/>
      <c r="M20" s="148"/>
      <c r="N20" s="146"/>
      <c r="O20" s="147"/>
      <c r="P20" s="146"/>
      <c r="Q20" s="147"/>
      <c r="R20" s="148"/>
      <c r="S20" s="146">
        <v>1974</v>
      </c>
      <c r="T20" s="147"/>
      <c r="U20" s="146">
        <v>7.8417051514945397</v>
      </c>
      <c r="V20" s="147"/>
      <c r="W20" s="148">
        <v>31.7583938463324</v>
      </c>
      <c r="X20" s="146">
        <v>22.619795673841999</v>
      </c>
    </row>
    <row r="21" spans="1:24" ht="15" customHeight="1" x14ac:dyDescent="0.25">
      <c r="A21" s="143" t="s">
        <v>2124</v>
      </c>
      <c r="B21" s="144">
        <v>106.7</v>
      </c>
      <c r="C21" s="145">
        <v>-0.4</v>
      </c>
      <c r="D21" s="143">
        <v>0.4</v>
      </c>
      <c r="E21" s="144">
        <f>SUM(B21:B32)/12</f>
        <v>106.875</v>
      </c>
      <c r="F21" s="4"/>
      <c r="G21" s="4"/>
      <c r="H21" s="4"/>
      <c r="I21" s="4"/>
      <c r="K21" s="143">
        <v>1975</v>
      </c>
      <c r="L21" s="144"/>
      <c r="M21" s="145"/>
      <c r="N21" s="143"/>
      <c r="O21" s="144"/>
      <c r="P21" s="143"/>
      <c r="Q21" s="144"/>
      <c r="R21" s="145"/>
      <c r="S21" s="143">
        <v>1975</v>
      </c>
      <c r="T21" s="144"/>
      <c r="U21" s="143">
        <v>8.2917096481069503</v>
      </c>
      <c r="V21" s="144"/>
      <c r="W21" s="145">
        <v>33.183622359301502</v>
      </c>
      <c r="X21" s="143">
        <v>24.685419747108501</v>
      </c>
    </row>
    <row r="22" spans="1:24" ht="15" customHeight="1" x14ac:dyDescent="0.25">
      <c r="A22" s="146" t="s">
        <v>2125</v>
      </c>
      <c r="B22" s="147">
        <v>107.1</v>
      </c>
      <c r="C22" s="148">
        <v>0.1</v>
      </c>
      <c r="D22" s="146">
        <v>0.3</v>
      </c>
      <c r="E22" s="147"/>
      <c r="F22" s="4"/>
      <c r="G22" s="4"/>
      <c r="H22" s="4"/>
      <c r="I22" s="4"/>
      <c r="K22" s="146">
        <v>1976</v>
      </c>
      <c r="L22" s="147"/>
      <c r="M22" s="148"/>
      <c r="N22" s="146"/>
      <c r="O22" s="147"/>
      <c r="P22" s="146"/>
      <c r="Q22" s="147"/>
      <c r="R22" s="148"/>
      <c r="S22" s="146">
        <v>1976</v>
      </c>
      <c r="T22" s="147"/>
      <c r="U22" s="146">
        <v>7.6586889686617603</v>
      </c>
      <c r="V22" s="147"/>
      <c r="W22" s="148">
        <v>34.057583239919303</v>
      </c>
      <c r="X22" s="146">
        <v>26.101628963574701</v>
      </c>
    </row>
    <row r="23" spans="1:24" ht="15" customHeight="1" x14ac:dyDescent="0.25">
      <c r="A23" s="143" t="s">
        <v>2126</v>
      </c>
      <c r="B23" s="144">
        <v>107</v>
      </c>
      <c r="C23" s="145">
        <v>0</v>
      </c>
      <c r="D23" s="143">
        <v>0.2</v>
      </c>
      <c r="E23" s="144"/>
      <c r="F23" s="4"/>
      <c r="G23" s="4"/>
      <c r="H23" s="4"/>
      <c r="I23" s="4"/>
      <c r="K23" s="143">
        <v>1977</v>
      </c>
      <c r="L23" s="144"/>
      <c r="M23" s="145"/>
      <c r="N23" s="143"/>
      <c r="O23" s="144"/>
      <c r="P23" s="143"/>
      <c r="Q23" s="144"/>
      <c r="R23" s="145"/>
      <c r="S23" s="143">
        <v>1977</v>
      </c>
      <c r="T23" s="144"/>
      <c r="U23" s="143">
        <v>8.2960159112324092</v>
      </c>
      <c r="V23" s="144"/>
      <c r="W23" s="145">
        <v>35.688336619357699</v>
      </c>
      <c r="X23" s="143">
        <v>27.794700702480601</v>
      </c>
    </row>
    <row r="24" spans="1:24" ht="15" customHeight="1" x14ac:dyDescent="0.25">
      <c r="A24" s="146" t="s">
        <v>2127</v>
      </c>
      <c r="B24" s="147">
        <v>107</v>
      </c>
      <c r="C24" s="148">
        <v>0</v>
      </c>
      <c r="D24" s="146">
        <v>0</v>
      </c>
      <c r="E24" s="147"/>
      <c r="F24" s="4"/>
      <c r="G24" s="4"/>
      <c r="H24" s="4"/>
      <c r="I24" s="4"/>
      <c r="K24" s="146">
        <v>1978</v>
      </c>
      <c r="L24" s="147"/>
      <c r="M24" s="148"/>
      <c r="N24" s="146"/>
      <c r="O24" s="147"/>
      <c r="P24" s="146"/>
      <c r="Q24" s="147"/>
      <c r="R24" s="148"/>
      <c r="S24" s="146">
        <v>1978</v>
      </c>
      <c r="T24" s="147"/>
      <c r="U24" s="146">
        <v>8.5048696728180904</v>
      </c>
      <c r="V24" s="147"/>
      <c r="W24" s="148">
        <v>37.422812828564297</v>
      </c>
      <c r="X24" s="146">
        <v>29.920290391293999</v>
      </c>
    </row>
    <row r="25" spans="1:24" ht="15" customHeight="1" x14ac:dyDescent="0.25">
      <c r="A25" s="143" t="s">
        <v>2128</v>
      </c>
      <c r="B25" s="144">
        <v>107</v>
      </c>
      <c r="C25" s="145">
        <v>-0.1</v>
      </c>
      <c r="D25" s="143">
        <v>0.1</v>
      </c>
      <c r="E25" s="144"/>
      <c r="F25" s="4"/>
      <c r="G25" s="4"/>
      <c r="H25" s="4"/>
      <c r="I25" s="4"/>
      <c r="K25" s="143">
        <v>1979</v>
      </c>
      <c r="L25" s="144"/>
      <c r="M25" s="145"/>
      <c r="N25" s="143"/>
      <c r="O25" s="144"/>
      <c r="P25" s="143"/>
      <c r="Q25" s="144"/>
      <c r="R25" s="145"/>
      <c r="S25" s="143">
        <v>1979</v>
      </c>
      <c r="T25" s="144"/>
      <c r="U25" s="143">
        <v>9.0366931688145495</v>
      </c>
      <c r="V25" s="144"/>
      <c r="W25" s="145">
        <v>38.7904175473222</v>
      </c>
      <c r="X25" s="143">
        <v>33.291123499211501</v>
      </c>
    </row>
    <row r="26" spans="1:24" ht="15" customHeight="1" x14ac:dyDescent="0.25">
      <c r="A26" s="146" t="s">
        <v>2129</v>
      </c>
      <c r="B26" s="147">
        <v>107.1</v>
      </c>
      <c r="C26" s="148">
        <v>0</v>
      </c>
      <c r="D26" s="146">
        <v>0.2</v>
      </c>
      <c r="E26" s="147"/>
      <c r="F26" s="4"/>
      <c r="G26" s="4"/>
      <c r="H26" s="4"/>
      <c r="I26" s="4"/>
      <c r="K26" s="146">
        <v>1980</v>
      </c>
      <c r="L26" s="147"/>
      <c r="M26" s="148"/>
      <c r="N26" s="146"/>
      <c r="O26" s="147"/>
      <c r="P26" s="146"/>
      <c r="Q26" s="147"/>
      <c r="R26" s="148"/>
      <c r="S26" s="146">
        <v>1980</v>
      </c>
      <c r="T26" s="147"/>
      <c r="U26" s="146">
        <v>10.063736924240899</v>
      </c>
      <c r="V26" s="147"/>
      <c r="W26" s="148">
        <v>41.379646705704502</v>
      </c>
      <c r="X26" s="146">
        <v>37.788544659501802</v>
      </c>
    </row>
    <row r="27" spans="1:24" ht="15" customHeight="1" x14ac:dyDescent="0.25">
      <c r="A27" s="143" t="s">
        <v>2130</v>
      </c>
      <c r="B27" s="144">
        <v>107.1</v>
      </c>
      <c r="C27" s="145">
        <v>-0.1</v>
      </c>
      <c r="D27" s="143">
        <v>0.4</v>
      </c>
      <c r="E27" s="144"/>
      <c r="F27" s="4"/>
      <c r="G27" s="4"/>
      <c r="H27" s="4"/>
      <c r="I27" s="4"/>
      <c r="K27" s="143">
        <v>1981</v>
      </c>
      <c r="L27" s="144"/>
      <c r="M27" s="145"/>
      <c r="N27" s="143"/>
      <c r="O27" s="144"/>
      <c r="P27" s="143"/>
      <c r="Q27" s="144"/>
      <c r="R27" s="145"/>
      <c r="S27" s="143">
        <v>1981</v>
      </c>
      <c r="T27" s="144"/>
      <c r="U27" s="143">
        <v>11.383606572199801</v>
      </c>
      <c r="V27" s="144"/>
      <c r="W27" s="145">
        <v>45.3934724361579</v>
      </c>
      <c r="X27" s="143">
        <v>41.686634824620299</v>
      </c>
    </row>
    <row r="28" spans="1:24" ht="15" customHeight="1" x14ac:dyDescent="0.25">
      <c r="A28" s="146" t="s">
        <v>2131</v>
      </c>
      <c r="B28" s="147">
        <v>107.2</v>
      </c>
      <c r="C28" s="148">
        <v>0.2</v>
      </c>
      <c r="D28" s="146">
        <v>0.7</v>
      </c>
      <c r="E28" s="147"/>
      <c r="F28" s="4"/>
      <c r="G28" s="4"/>
      <c r="H28" s="4"/>
      <c r="I28" s="4"/>
      <c r="K28" s="146">
        <v>1982</v>
      </c>
      <c r="L28" s="147"/>
      <c r="M28" s="148"/>
      <c r="N28" s="146"/>
      <c r="O28" s="147"/>
      <c r="P28" s="146"/>
      <c r="Q28" s="147"/>
      <c r="R28" s="148"/>
      <c r="S28" s="146">
        <v>1982</v>
      </c>
      <c r="T28" s="147"/>
      <c r="U28" s="146">
        <v>12.281462433861799</v>
      </c>
      <c r="V28" s="147"/>
      <c r="W28" s="148">
        <v>48.034873217262898</v>
      </c>
      <c r="X28" s="146">
        <v>44.254788345168997</v>
      </c>
    </row>
    <row r="29" spans="1:24" ht="15" customHeight="1" x14ac:dyDescent="0.25">
      <c r="A29" s="143" t="s">
        <v>2132</v>
      </c>
      <c r="B29" s="144">
        <v>107</v>
      </c>
      <c r="C29" s="145">
        <v>0.3</v>
      </c>
      <c r="D29" s="143">
        <v>0.4</v>
      </c>
      <c r="E29" s="144"/>
      <c r="F29" s="4"/>
      <c r="G29" s="4"/>
      <c r="H29" s="4"/>
      <c r="I29" s="4"/>
      <c r="K29" s="143">
        <v>1983</v>
      </c>
      <c r="L29" s="144"/>
      <c r="M29" s="145"/>
      <c r="N29" s="143"/>
      <c r="O29" s="144"/>
      <c r="P29" s="143"/>
      <c r="Q29" s="144"/>
      <c r="R29" s="145"/>
      <c r="S29" s="143">
        <v>1983</v>
      </c>
      <c r="T29" s="144"/>
      <c r="U29" s="143">
        <v>13.739132501836</v>
      </c>
      <c r="V29" s="144"/>
      <c r="W29" s="145">
        <v>49.814198025676902</v>
      </c>
      <c r="X29" s="143">
        <v>45.6764447583299</v>
      </c>
    </row>
    <row r="30" spans="1:24" ht="15" customHeight="1" x14ac:dyDescent="0.25">
      <c r="A30" s="146" t="s">
        <v>2133</v>
      </c>
      <c r="B30" s="147">
        <v>106.7</v>
      </c>
      <c r="C30" s="148">
        <v>0.1</v>
      </c>
      <c r="D30" s="146">
        <v>0.3</v>
      </c>
      <c r="E30" s="147"/>
      <c r="F30" s="4"/>
      <c r="G30" s="4"/>
      <c r="H30" s="4"/>
      <c r="I30" s="4"/>
      <c r="K30" s="146">
        <v>1984</v>
      </c>
      <c r="L30" s="147"/>
      <c r="M30" s="148"/>
      <c r="N30" s="146"/>
      <c r="O30" s="147"/>
      <c r="P30" s="146"/>
      <c r="Q30" s="147"/>
      <c r="R30" s="148"/>
      <c r="S30" s="146">
        <v>1984</v>
      </c>
      <c r="T30" s="147"/>
      <c r="U30" s="146">
        <v>14.8824453616503</v>
      </c>
      <c r="V30" s="147"/>
      <c r="W30" s="148">
        <v>51.755593116987399</v>
      </c>
      <c r="X30" s="146">
        <v>47.6484197830369</v>
      </c>
    </row>
    <row r="31" spans="1:24" ht="15" customHeight="1" x14ac:dyDescent="0.25">
      <c r="A31" s="143" t="s">
        <v>2134</v>
      </c>
      <c r="B31" s="144">
        <v>106.6</v>
      </c>
      <c r="C31" s="145">
        <v>0.6</v>
      </c>
      <c r="D31" s="143">
        <v>0.2</v>
      </c>
      <c r="E31" s="144"/>
      <c r="F31" s="4"/>
      <c r="G31" s="4"/>
      <c r="H31" s="4"/>
      <c r="I31" s="4"/>
      <c r="K31" s="143">
        <v>1985</v>
      </c>
      <c r="L31" s="144"/>
      <c r="M31" s="145"/>
      <c r="N31" s="143"/>
      <c r="O31" s="144"/>
      <c r="P31" s="143"/>
      <c r="Q31" s="144"/>
      <c r="R31" s="145"/>
      <c r="S31" s="143">
        <v>1985</v>
      </c>
      <c r="T31" s="144"/>
      <c r="U31" s="143">
        <v>15.7092478817419</v>
      </c>
      <c r="V31" s="144"/>
      <c r="W31" s="145">
        <v>51.934904919309901</v>
      </c>
      <c r="X31" s="143">
        <v>49.345235501970798</v>
      </c>
    </row>
    <row r="32" spans="1:24" ht="15" customHeight="1" x14ac:dyDescent="0.25">
      <c r="A32" s="146" t="s">
        <v>2135</v>
      </c>
      <c r="B32" s="147">
        <v>106</v>
      </c>
      <c r="C32" s="148">
        <v>-0.3</v>
      </c>
      <c r="D32" s="146">
        <v>-0.3</v>
      </c>
      <c r="E32" s="147"/>
      <c r="F32" s="4"/>
      <c r="G32" s="4"/>
      <c r="H32" s="4"/>
      <c r="I32" s="4"/>
      <c r="K32" s="146">
        <v>1986</v>
      </c>
      <c r="L32" s="147"/>
      <c r="M32" s="148"/>
      <c r="N32" s="146"/>
      <c r="O32" s="147"/>
      <c r="P32" s="146"/>
      <c r="Q32" s="147"/>
      <c r="R32" s="148"/>
      <c r="S32" s="146">
        <v>1986</v>
      </c>
      <c r="T32" s="147"/>
      <c r="U32" s="146">
        <v>17.0807926872065</v>
      </c>
      <c r="V32" s="147"/>
      <c r="W32" s="148">
        <v>52.317666651510301</v>
      </c>
      <c r="X32" s="146">
        <v>50.262433187881101</v>
      </c>
    </row>
    <row r="33" spans="1:24" ht="15" customHeight="1" x14ac:dyDescent="0.25">
      <c r="A33" s="143" t="s">
        <v>2136</v>
      </c>
      <c r="B33" s="144">
        <v>106.3</v>
      </c>
      <c r="C33" s="145">
        <v>-0.5</v>
      </c>
      <c r="D33" s="143">
        <v>0.1</v>
      </c>
      <c r="E33" s="144">
        <f>SUM(B33:B44)/12</f>
        <v>106.63333333333334</v>
      </c>
      <c r="F33" s="4"/>
      <c r="G33" s="4"/>
      <c r="H33" s="4"/>
      <c r="I33" s="4"/>
      <c r="K33" s="143">
        <v>1987</v>
      </c>
      <c r="L33" s="144"/>
      <c r="M33" s="145"/>
      <c r="N33" s="143"/>
      <c r="O33" s="144"/>
      <c r="P33" s="143"/>
      <c r="Q33" s="144"/>
      <c r="R33" s="145"/>
      <c r="S33" s="143">
        <v>1987</v>
      </c>
      <c r="T33" s="144"/>
      <c r="U33" s="143">
        <v>18.583678517998202</v>
      </c>
      <c r="V33" s="144"/>
      <c r="W33" s="145">
        <v>52.469392022833297</v>
      </c>
      <c r="X33" s="143">
        <v>52.142688443997102</v>
      </c>
    </row>
    <row r="34" spans="1:24" ht="15" customHeight="1" x14ac:dyDescent="0.25">
      <c r="A34" s="146" t="s">
        <v>2137</v>
      </c>
      <c r="B34" s="147">
        <v>106.8</v>
      </c>
      <c r="C34" s="148">
        <v>0</v>
      </c>
      <c r="D34" s="146">
        <v>0.7</v>
      </c>
      <c r="E34" s="147"/>
      <c r="F34" s="4"/>
      <c r="G34" s="4"/>
      <c r="H34" s="4"/>
      <c r="I34" s="4"/>
      <c r="K34" s="146">
        <v>1988</v>
      </c>
      <c r="L34" s="147"/>
      <c r="M34" s="148"/>
      <c r="N34" s="146"/>
      <c r="O34" s="147"/>
      <c r="P34" s="146"/>
      <c r="Q34" s="147"/>
      <c r="R34" s="148"/>
      <c r="S34" s="146">
        <v>1988</v>
      </c>
      <c r="T34" s="147">
        <v>55.456067554778997</v>
      </c>
      <c r="U34" s="146">
        <v>20.327715083816599</v>
      </c>
      <c r="V34" s="147">
        <v>1.65401347138877</v>
      </c>
      <c r="W34" s="148">
        <v>53.810782236876697</v>
      </c>
      <c r="X34" s="146">
        <v>54.2331348364673</v>
      </c>
    </row>
    <row r="35" spans="1:24" ht="15" customHeight="1" x14ac:dyDescent="0.25">
      <c r="A35" s="143" t="s">
        <v>2138</v>
      </c>
      <c r="B35" s="144">
        <v>106.8</v>
      </c>
      <c r="C35" s="145">
        <v>-0.2</v>
      </c>
      <c r="D35" s="143">
        <v>0.8</v>
      </c>
      <c r="E35" s="144"/>
      <c r="F35" s="4"/>
      <c r="G35" s="4"/>
      <c r="H35" s="4"/>
      <c r="I35" s="4"/>
      <c r="K35" s="143">
        <v>1989</v>
      </c>
      <c r="L35" s="144"/>
      <c r="M35" s="145"/>
      <c r="N35" s="143"/>
      <c r="O35" s="144"/>
      <c r="P35" s="143"/>
      <c r="Q35" s="144"/>
      <c r="R35" s="145"/>
      <c r="S35" s="143">
        <v>1989</v>
      </c>
      <c r="T35" s="144">
        <v>58.360631870131698</v>
      </c>
      <c r="U35" s="143">
        <v>20.9909190074478</v>
      </c>
      <c r="V35" s="144">
        <v>2.6684628800269201</v>
      </c>
      <c r="W35" s="145">
        <v>55.324587645526897</v>
      </c>
      <c r="X35" s="143">
        <v>56.850969898336402</v>
      </c>
    </row>
    <row r="36" spans="1:24" ht="15" customHeight="1" x14ac:dyDescent="0.25">
      <c r="A36" s="146" t="s">
        <v>2139</v>
      </c>
      <c r="B36" s="147">
        <v>107</v>
      </c>
      <c r="C36" s="148">
        <v>0.1</v>
      </c>
      <c r="D36" s="146">
        <v>0.8</v>
      </c>
      <c r="E36" s="147"/>
      <c r="F36" s="4"/>
      <c r="G36" s="4"/>
      <c r="H36" s="4"/>
      <c r="I36" s="4"/>
      <c r="K36" s="146">
        <v>1990</v>
      </c>
      <c r="L36" s="147">
        <v>0.96361300000000005</v>
      </c>
      <c r="M36" s="148">
        <v>1</v>
      </c>
      <c r="N36" s="146">
        <v>9.1128879999999999</v>
      </c>
      <c r="O36" s="147">
        <v>5.4173023269023703</v>
      </c>
      <c r="P36" s="146">
        <v>168.843003779063</v>
      </c>
      <c r="Q36" s="147">
        <v>1.5021592220858699</v>
      </c>
      <c r="R36" s="148">
        <v>0.62571500000000002</v>
      </c>
      <c r="S36" s="146">
        <v>1990</v>
      </c>
      <c r="T36" s="147">
        <v>62.429933755550699</v>
      </c>
      <c r="U36" s="146">
        <v>22.874063374766301</v>
      </c>
      <c r="V36" s="147">
        <v>3.61958264994843</v>
      </c>
      <c r="W36" s="148">
        <v>56.7728752802266</v>
      </c>
      <c r="X36" s="146">
        <v>59.9197604891108</v>
      </c>
    </row>
    <row r="37" spans="1:24" ht="15" customHeight="1" x14ac:dyDescent="0.25">
      <c r="A37" s="143" t="s">
        <v>2140</v>
      </c>
      <c r="B37" s="144">
        <v>106.9</v>
      </c>
      <c r="C37" s="145">
        <v>0</v>
      </c>
      <c r="D37" s="143">
        <v>0.9</v>
      </c>
      <c r="E37" s="144"/>
      <c r="F37" s="4"/>
      <c r="G37" s="4"/>
      <c r="H37" s="4"/>
      <c r="I37" s="4"/>
      <c r="K37" s="143">
        <v>1991</v>
      </c>
      <c r="L37" s="144">
        <v>0.96336999999999995</v>
      </c>
      <c r="M37" s="145">
        <v>1</v>
      </c>
      <c r="N37" s="143">
        <v>9.7493820000000007</v>
      </c>
      <c r="O37" s="144">
        <v>5.9180674662211699</v>
      </c>
      <c r="P37" s="143">
        <v>183.75612896232201</v>
      </c>
      <c r="Q37" s="144">
        <v>1.5039371325681901</v>
      </c>
      <c r="R37" s="145">
        <v>0.65731899999999999</v>
      </c>
      <c r="S37" s="143">
        <v>1991</v>
      </c>
      <c r="T37" s="144">
        <v>67.132561694693194</v>
      </c>
      <c r="U37" s="143">
        <v>26.0467522544877</v>
      </c>
      <c r="V37" s="144">
        <v>4.1061109671817597</v>
      </c>
      <c r="W37" s="145">
        <v>59.247226427856297</v>
      </c>
      <c r="X37" s="143">
        <v>62.457340753462802</v>
      </c>
    </row>
    <row r="38" spans="1:24" ht="15" customHeight="1" x14ac:dyDescent="0.25">
      <c r="A38" s="146" t="s">
        <v>2141</v>
      </c>
      <c r="B38" s="147">
        <v>106.9</v>
      </c>
      <c r="C38" s="148">
        <v>0.2</v>
      </c>
      <c r="D38" s="146">
        <v>0.8</v>
      </c>
      <c r="E38" s="147"/>
      <c r="F38" s="4"/>
      <c r="G38" s="4"/>
      <c r="H38" s="4"/>
      <c r="I38" s="4"/>
      <c r="K38" s="146">
        <v>1992</v>
      </c>
      <c r="L38" s="147">
        <v>0.97821100000000005</v>
      </c>
      <c r="M38" s="148">
        <v>1</v>
      </c>
      <c r="N38" s="146">
        <v>9.7198609999999999</v>
      </c>
      <c r="O38" s="147">
        <v>6.4211922286429104</v>
      </c>
      <c r="P38" s="146">
        <v>195.94789832082699</v>
      </c>
      <c r="Q38" s="147">
        <v>1.5293131126680899</v>
      </c>
      <c r="R38" s="148">
        <v>0.66437999999999997</v>
      </c>
      <c r="S38" s="146">
        <v>1992</v>
      </c>
      <c r="T38" s="147">
        <v>69.993448351168396</v>
      </c>
      <c r="U38" s="146">
        <v>29.117096331637601</v>
      </c>
      <c r="V38" s="147">
        <v>4.5111595018188497</v>
      </c>
      <c r="W38" s="148">
        <v>62.071676973047602</v>
      </c>
      <c r="X38" s="146">
        <v>64.349060980652595</v>
      </c>
    </row>
    <row r="39" spans="1:24" ht="15" customHeight="1" x14ac:dyDescent="0.25">
      <c r="A39" s="143" t="s">
        <v>2142</v>
      </c>
      <c r="B39" s="144">
        <v>106.7</v>
      </c>
      <c r="C39" s="145">
        <v>0.2</v>
      </c>
      <c r="D39" s="143">
        <v>0.9</v>
      </c>
      <c r="E39" s="144"/>
      <c r="F39" s="4"/>
      <c r="G39" s="4"/>
      <c r="H39" s="4"/>
      <c r="I39" s="4"/>
      <c r="K39" s="143">
        <v>1993</v>
      </c>
      <c r="L39" s="144">
        <v>0.989819</v>
      </c>
      <c r="M39" s="145">
        <v>1</v>
      </c>
      <c r="N39" s="143">
        <v>9.9947119999999998</v>
      </c>
      <c r="O39" s="144">
        <v>6.6339009610789299</v>
      </c>
      <c r="P39" s="143">
        <v>202.25841434924499</v>
      </c>
      <c r="Q39" s="144">
        <v>1.53800203227986</v>
      </c>
      <c r="R39" s="145">
        <v>0.66330599999999995</v>
      </c>
      <c r="S39" s="143">
        <v>1993</v>
      </c>
      <c r="T39" s="144">
        <v>71.747834316080599</v>
      </c>
      <c r="U39" s="143">
        <v>30.969537258184701</v>
      </c>
      <c r="V39" s="144">
        <v>4.7938839013018297</v>
      </c>
      <c r="W39" s="145">
        <v>64.266894817216496</v>
      </c>
      <c r="X39" s="143">
        <v>66.248424521891494</v>
      </c>
    </row>
    <row r="40" spans="1:24" ht="15" customHeight="1" x14ac:dyDescent="0.25">
      <c r="A40" s="146" t="s">
        <v>2143</v>
      </c>
      <c r="B40" s="147">
        <v>106.5</v>
      </c>
      <c r="C40" s="148">
        <v>-0.1</v>
      </c>
      <c r="D40" s="146">
        <v>0.9</v>
      </c>
      <c r="E40" s="147"/>
      <c r="F40" s="4"/>
      <c r="G40" s="4"/>
      <c r="H40" s="4"/>
      <c r="I40" s="4"/>
      <c r="K40" s="146">
        <v>1994</v>
      </c>
      <c r="L40" s="147">
        <v>0.98979600000000001</v>
      </c>
      <c r="M40" s="148">
        <v>1</v>
      </c>
      <c r="N40" s="146">
        <v>10.049505999999999</v>
      </c>
      <c r="O40" s="147">
        <v>7.1255278040199403</v>
      </c>
      <c r="P40" s="146">
        <v>210.492138053426</v>
      </c>
      <c r="Q40" s="147">
        <v>1.55475288180065</v>
      </c>
      <c r="R40" s="148">
        <v>0.66065700000000005</v>
      </c>
      <c r="S40" s="146">
        <v>1994</v>
      </c>
      <c r="T40" s="147">
        <v>73.167358229598904</v>
      </c>
      <c r="U40" s="146">
        <v>34.131991657649003</v>
      </c>
      <c r="V40" s="147">
        <v>5.1191240334985002</v>
      </c>
      <c r="W40" s="148">
        <v>66.660817724866305</v>
      </c>
      <c r="X40" s="146">
        <v>67.9758134970225</v>
      </c>
    </row>
    <row r="41" spans="1:24" ht="15" customHeight="1" x14ac:dyDescent="0.25">
      <c r="A41" s="143" t="s">
        <v>2144</v>
      </c>
      <c r="B41" s="144">
        <v>106.6</v>
      </c>
      <c r="C41" s="145">
        <v>0.2</v>
      </c>
      <c r="D41" s="143">
        <v>1.2</v>
      </c>
      <c r="E41" s="144"/>
      <c r="F41" s="4"/>
      <c r="G41" s="4"/>
      <c r="H41" s="4"/>
      <c r="I41" s="4"/>
      <c r="K41" s="143">
        <v>1995</v>
      </c>
      <c r="L41" s="144">
        <v>0.98197299999999998</v>
      </c>
      <c r="M41" s="145">
        <v>1</v>
      </c>
      <c r="N41" s="143">
        <v>10.138293000000001</v>
      </c>
      <c r="O41" s="144">
        <v>7.6397771961472598</v>
      </c>
      <c r="P41" s="143">
        <v>244.866270496336</v>
      </c>
      <c r="Q41" s="144">
        <v>1.5645097334507601</v>
      </c>
      <c r="R41" s="145">
        <v>0.661188</v>
      </c>
      <c r="S41" s="143">
        <v>1995</v>
      </c>
      <c r="T41" s="144">
        <v>75.111014049646897</v>
      </c>
      <c r="U41" s="143">
        <v>37.621949425342599</v>
      </c>
      <c r="V41" s="144">
        <v>6.1221610495101801</v>
      </c>
      <c r="W41" s="145">
        <v>68.960999299969799</v>
      </c>
      <c r="X41" s="143">
        <v>69.882820352310802</v>
      </c>
    </row>
    <row r="42" spans="1:24" ht="15" customHeight="1" x14ac:dyDescent="0.25">
      <c r="A42" s="146" t="s">
        <v>2145</v>
      </c>
      <c r="B42" s="147">
        <v>106.4</v>
      </c>
      <c r="C42" s="148">
        <v>0</v>
      </c>
      <c r="D42" s="146">
        <v>1.1000000000000001</v>
      </c>
      <c r="E42" s="147"/>
      <c r="F42" s="4"/>
      <c r="G42" s="4"/>
      <c r="H42" s="4"/>
      <c r="I42" s="4"/>
      <c r="K42" s="146">
        <v>1996</v>
      </c>
      <c r="L42" s="147">
        <v>0.97085900000000003</v>
      </c>
      <c r="M42" s="148">
        <v>1</v>
      </c>
      <c r="N42" s="146">
        <v>10.000609000000001</v>
      </c>
      <c r="O42" s="147">
        <v>8.0885203362410305</v>
      </c>
      <c r="P42" s="146">
        <v>268.87440817912301</v>
      </c>
      <c r="Q42" s="147">
        <v>1.5729812920411199</v>
      </c>
      <c r="R42" s="148">
        <v>0.65736399999999995</v>
      </c>
      <c r="S42" s="146">
        <v>1996</v>
      </c>
      <c r="T42" s="147">
        <v>76.974594161753004</v>
      </c>
      <c r="U42" s="146">
        <v>40.999327910207398</v>
      </c>
      <c r="V42" s="147">
        <v>6.9194616144663703</v>
      </c>
      <c r="W42" s="148">
        <v>71.3667447637865</v>
      </c>
      <c r="X42" s="146">
        <v>71.931228517510405</v>
      </c>
    </row>
    <row r="43" spans="1:24" ht="15" customHeight="1" x14ac:dyDescent="0.25">
      <c r="A43" s="143" t="s">
        <v>2146</v>
      </c>
      <c r="B43" s="144">
        <v>106.4</v>
      </c>
      <c r="C43" s="145">
        <v>0.1</v>
      </c>
      <c r="D43" s="143">
        <v>1.1000000000000001</v>
      </c>
      <c r="E43" s="144"/>
      <c r="F43" s="4"/>
      <c r="G43" s="4"/>
      <c r="H43" s="4"/>
      <c r="I43" s="4"/>
      <c r="K43" s="143">
        <v>1997</v>
      </c>
      <c r="L43" s="144">
        <v>0.96759099999999998</v>
      </c>
      <c r="M43" s="145">
        <v>1</v>
      </c>
      <c r="N43" s="143">
        <v>10.010498</v>
      </c>
      <c r="O43" s="144">
        <v>8.4700001070084099</v>
      </c>
      <c r="P43" s="143">
        <v>335.007268090666</v>
      </c>
      <c r="Q43" s="144">
        <v>1.5779740089315499</v>
      </c>
      <c r="R43" s="145">
        <v>0.65500000000000003</v>
      </c>
      <c r="S43" s="143">
        <v>1997</v>
      </c>
      <c r="T43" s="144">
        <v>78.343160806580698</v>
      </c>
      <c r="U43" s="143">
        <v>43.936623744014099</v>
      </c>
      <c r="V43" s="144">
        <v>8.8229267922113106</v>
      </c>
      <c r="W43" s="145">
        <v>73.266894760611294</v>
      </c>
      <c r="X43" s="143">
        <v>73.612757608346001</v>
      </c>
    </row>
    <row r="44" spans="1:24" ht="15" customHeight="1" x14ac:dyDescent="0.25">
      <c r="A44" s="146" t="s">
        <v>2147</v>
      </c>
      <c r="B44" s="147">
        <v>106.3</v>
      </c>
      <c r="C44" s="148">
        <v>0.1</v>
      </c>
      <c r="D44" s="146">
        <v>1.3</v>
      </c>
      <c r="E44" s="147"/>
      <c r="F44" s="4"/>
      <c r="G44" s="4"/>
      <c r="H44" s="4"/>
      <c r="I44" s="4"/>
      <c r="K44" s="146">
        <v>1998</v>
      </c>
      <c r="L44" s="147">
        <v>0.96860599999999997</v>
      </c>
      <c r="M44" s="148">
        <v>1</v>
      </c>
      <c r="N44" s="146">
        <v>10.021402999999999</v>
      </c>
      <c r="O44" s="147">
        <v>9.4440542652841497</v>
      </c>
      <c r="P44" s="146">
        <v>630.01967766228404</v>
      </c>
      <c r="Q44" s="147">
        <v>1.6357472729028499</v>
      </c>
      <c r="R44" s="148">
        <v>0.67168899999999998</v>
      </c>
      <c r="S44" s="146">
        <v>1998</v>
      </c>
      <c r="T44" s="147">
        <v>79.587974084589007</v>
      </c>
      <c r="U44" s="146">
        <v>49.749808530084501</v>
      </c>
      <c r="V44" s="147">
        <v>16.850090397658001</v>
      </c>
      <c r="W44" s="148">
        <v>77.128310689830897</v>
      </c>
      <c r="X44" s="146">
        <v>74.755433058708903</v>
      </c>
    </row>
    <row r="45" spans="1:24" ht="15" customHeight="1" x14ac:dyDescent="0.25">
      <c r="A45" s="143" t="s">
        <v>2148</v>
      </c>
      <c r="B45" s="144">
        <v>106.2</v>
      </c>
      <c r="C45" s="145">
        <v>0.1</v>
      </c>
      <c r="D45" s="143">
        <v>1.4</v>
      </c>
      <c r="E45" s="144">
        <f t="shared" ref="E45" si="0">SUM(B45:B56)/12</f>
        <v>105.68333333333334</v>
      </c>
      <c r="F45" s="4"/>
      <c r="G45" s="4"/>
      <c r="H45" s="4"/>
      <c r="I45" s="4"/>
      <c r="K45" s="143">
        <v>1999</v>
      </c>
      <c r="L45" s="144">
        <v>0.95349099999999998</v>
      </c>
      <c r="M45" s="145">
        <v>1</v>
      </c>
      <c r="N45" s="143">
        <v>9.8926499999999997</v>
      </c>
      <c r="O45" s="144">
        <v>9.6734176870580395</v>
      </c>
      <c r="P45" s="143">
        <v>1408.2718283454001</v>
      </c>
      <c r="Q45" s="144">
        <v>1.64465584243109</v>
      </c>
      <c r="R45" s="145">
        <v>0.67655500000000002</v>
      </c>
      <c r="S45" s="143">
        <v>1999</v>
      </c>
      <c r="T45" s="144">
        <v>80.650797117274493</v>
      </c>
      <c r="U45" s="143">
        <v>52.073035548461199</v>
      </c>
      <c r="V45" s="144">
        <v>38.488822733809897</v>
      </c>
      <c r="W45" s="145">
        <v>79.245144458223507</v>
      </c>
      <c r="X45" s="143">
        <v>76.391102265249003</v>
      </c>
    </row>
    <row r="46" spans="1:24" ht="15" customHeight="1" x14ac:dyDescent="0.25">
      <c r="A46" s="146" t="s">
        <v>2149</v>
      </c>
      <c r="B46" s="147">
        <v>106.1</v>
      </c>
      <c r="C46" s="148">
        <v>0.2</v>
      </c>
      <c r="D46" s="146">
        <v>1.3</v>
      </c>
      <c r="E46" s="147"/>
      <c r="F46" s="4"/>
      <c r="G46" s="4"/>
      <c r="H46" s="4"/>
      <c r="I46" s="4"/>
      <c r="K46" s="146">
        <v>2000</v>
      </c>
      <c r="L46" s="147">
        <v>0.95280500000000001</v>
      </c>
      <c r="M46" s="148">
        <v>1</v>
      </c>
      <c r="N46" s="146">
        <v>9.6344279999999998</v>
      </c>
      <c r="O46" s="147">
        <v>9.732610611958</v>
      </c>
      <c r="P46" s="146">
        <v>1703.99044168359</v>
      </c>
      <c r="Q46" s="147">
        <v>1.6153490070016501</v>
      </c>
      <c r="R46" s="148">
        <v>0.65383599999999997</v>
      </c>
      <c r="S46" s="146">
        <v>2000</v>
      </c>
      <c r="T46" s="147">
        <v>81.284123170998001</v>
      </c>
      <c r="U46" s="146">
        <v>54.1608695209231</v>
      </c>
      <c r="V46" s="147">
        <v>48.143605906495402</v>
      </c>
      <c r="W46" s="148">
        <v>80.461351576074406</v>
      </c>
      <c r="X46" s="146">
        <v>78.970720756871501</v>
      </c>
    </row>
    <row r="47" spans="1:24" ht="15" customHeight="1" x14ac:dyDescent="0.25">
      <c r="A47" s="143" t="s">
        <v>2150</v>
      </c>
      <c r="B47" s="144">
        <v>105.9</v>
      </c>
      <c r="C47" s="145">
        <v>-0.2</v>
      </c>
      <c r="D47" s="143">
        <v>1.1000000000000001</v>
      </c>
      <c r="E47" s="144"/>
      <c r="F47" s="4"/>
      <c r="G47" s="4"/>
      <c r="H47" s="4"/>
      <c r="I47" s="4"/>
      <c r="K47" s="143">
        <v>2001</v>
      </c>
      <c r="L47" s="144">
        <v>0.947129</v>
      </c>
      <c r="M47" s="145">
        <v>1</v>
      </c>
      <c r="N47" s="143">
        <v>9.8221380000000007</v>
      </c>
      <c r="O47" s="144">
        <v>9.8138814702575896</v>
      </c>
      <c r="P47" s="143">
        <v>1786.61023983273</v>
      </c>
      <c r="Q47" s="144">
        <v>1.5932082341262599</v>
      </c>
      <c r="R47" s="145">
        <v>0.64305199999999996</v>
      </c>
      <c r="S47" s="143">
        <v>2001</v>
      </c>
      <c r="T47" s="144">
        <v>82.288709325180207</v>
      </c>
      <c r="U47" s="143">
        <v>56.156593171070497</v>
      </c>
      <c r="V47" s="144">
        <v>51.904491939073203</v>
      </c>
      <c r="W47" s="145">
        <v>81.601315720413993</v>
      </c>
      <c r="X47" s="143">
        <v>81.2025684592533</v>
      </c>
    </row>
    <row r="48" spans="1:24" ht="15" customHeight="1" x14ac:dyDescent="0.25">
      <c r="A48" s="146" t="s">
        <v>2151</v>
      </c>
      <c r="B48" s="147">
        <v>106.1</v>
      </c>
      <c r="C48" s="148">
        <v>0.2</v>
      </c>
      <c r="D48" s="146">
        <v>1.4</v>
      </c>
      <c r="E48" s="147"/>
      <c r="F48" s="4"/>
      <c r="G48" s="4"/>
      <c r="H48" s="4"/>
      <c r="I48" s="4"/>
      <c r="K48" s="146">
        <v>2002</v>
      </c>
      <c r="L48" s="147">
        <v>0.94207200000000002</v>
      </c>
      <c r="M48" s="148">
        <v>1</v>
      </c>
      <c r="N48" s="146">
        <v>9.8540969999999994</v>
      </c>
      <c r="O48" s="147">
        <v>10.084975840793801</v>
      </c>
      <c r="P48" s="146">
        <v>1945.69164679347</v>
      </c>
      <c r="Q48" s="147">
        <v>1.5966874393025601</v>
      </c>
      <c r="R48" s="148">
        <v>0.65038499999999999</v>
      </c>
      <c r="S48" s="146">
        <v>2002</v>
      </c>
      <c r="T48" s="147">
        <v>83.322413918613904</v>
      </c>
      <c r="U48" s="146">
        <v>58.623102913047497</v>
      </c>
      <c r="V48" s="147">
        <v>57.422637356777599</v>
      </c>
      <c r="W48" s="148">
        <v>83.076563436618898</v>
      </c>
      <c r="X48" s="146">
        <v>82.490466876552105</v>
      </c>
    </row>
    <row r="49" spans="1:24" ht="15" customHeight="1" x14ac:dyDescent="0.25">
      <c r="A49" s="143" t="s">
        <v>2152</v>
      </c>
      <c r="B49" s="144">
        <v>105.9</v>
      </c>
      <c r="C49" s="145">
        <v>-0.1</v>
      </c>
      <c r="D49" s="143">
        <v>1.5</v>
      </c>
      <c r="E49" s="144"/>
      <c r="F49" s="4"/>
      <c r="G49" s="4"/>
      <c r="H49" s="4"/>
      <c r="I49" s="4"/>
      <c r="K49" s="143">
        <v>2003</v>
      </c>
      <c r="L49" s="144">
        <v>0.92332999999999998</v>
      </c>
      <c r="M49" s="145">
        <v>1</v>
      </c>
      <c r="N49" s="143">
        <v>9.8028200000000005</v>
      </c>
      <c r="O49" s="144">
        <v>10.2364200426977</v>
      </c>
      <c r="P49" s="143">
        <v>2197.1884286905301</v>
      </c>
      <c r="Q49" s="144">
        <v>1.57674597976066</v>
      </c>
      <c r="R49" s="145">
        <v>0.64896100000000001</v>
      </c>
      <c r="S49" s="143">
        <v>2003</v>
      </c>
      <c r="T49" s="144">
        <v>84.458033049428494</v>
      </c>
      <c r="U49" s="143">
        <v>60.854219609109698</v>
      </c>
      <c r="V49" s="144">
        <v>66.317032314865898</v>
      </c>
      <c r="W49" s="145">
        <v>83.901361023405599</v>
      </c>
      <c r="X49" s="143">
        <v>84.363078818618803</v>
      </c>
    </row>
    <row r="50" spans="1:24" ht="15" customHeight="1" x14ac:dyDescent="0.25">
      <c r="A50" s="146" t="s">
        <v>2153</v>
      </c>
      <c r="B50" s="147">
        <v>106</v>
      </c>
      <c r="C50" s="148">
        <v>0.2</v>
      </c>
      <c r="D50" s="146">
        <v>1.9</v>
      </c>
      <c r="E50" s="147"/>
      <c r="F50" s="4"/>
      <c r="G50" s="4"/>
      <c r="H50" s="4"/>
      <c r="I50" s="4"/>
      <c r="K50" s="146">
        <v>2004</v>
      </c>
      <c r="L50" s="147">
        <v>0.90781699999999999</v>
      </c>
      <c r="M50" s="148">
        <v>1</v>
      </c>
      <c r="N50" s="146">
        <v>9.6005380000000002</v>
      </c>
      <c r="O50" s="147">
        <v>10.3450879080772</v>
      </c>
      <c r="P50" s="146">
        <v>2363.7801530895199</v>
      </c>
      <c r="Q50" s="147">
        <v>1.55895267967389</v>
      </c>
      <c r="R50" s="148">
        <v>0.63796699999999995</v>
      </c>
      <c r="S50" s="146">
        <v>2004</v>
      </c>
      <c r="T50" s="147">
        <v>85.593652180243097</v>
      </c>
      <c r="U50" s="146">
        <v>63.1467431867149</v>
      </c>
      <c r="V50" s="147">
        <v>73.255297124009701</v>
      </c>
      <c r="W50" s="148">
        <v>85.175438596491205</v>
      </c>
      <c r="X50" s="146">
        <v>86.621678120172803</v>
      </c>
    </row>
    <row r="51" spans="1:24" ht="15" customHeight="1" x14ac:dyDescent="0.25">
      <c r="A51" s="143" t="s">
        <v>2154</v>
      </c>
      <c r="B51" s="144">
        <v>105.8</v>
      </c>
      <c r="C51" s="145">
        <v>0.2</v>
      </c>
      <c r="D51" s="143">
        <v>1.9</v>
      </c>
      <c r="E51" s="144"/>
      <c r="F51" s="4"/>
      <c r="G51" s="4"/>
      <c r="H51" s="4"/>
      <c r="I51" s="4"/>
      <c r="K51" s="143">
        <v>2005</v>
      </c>
      <c r="L51" s="144">
        <v>0.89691100000000001</v>
      </c>
      <c r="M51" s="145">
        <v>1</v>
      </c>
      <c r="N51" s="143">
        <v>9.5973240000000004</v>
      </c>
      <c r="O51" s="144">
        <v>10.430496549526699</v>
      </c>
      <c r="P51" s="143">
        <v>2450.0315055727201</v>
      </c>
      <c r="Q51" s="144">
        <v>1.5524407797156199</v>
      </c>
      <c r="R51" s="145">
        <v>0.65174699999999997</v>
      </c>
      <c r="S51" s="143">
        <v>2005</v>
      </c>
      <c r="T51" s="144">
        <v>87.348038145155499</v>
      </c>
      <c r="U51" s="143">
        <v>65.828177014092503</v>
      </c>
      <c r="V51" s="144">
        <v>78.504345076674895</v>
      </c>
      <c r="W51" s="145">
        <v>87.697368421052602</v>
      </c>
      <c r="X51" s="143">
        <v>89.560532372110202</v>
      </c>
    </row>
    <row r="52" spans="1:24" ht="15" customHeight="1" x14ac:dyDescent="0.25">
      <c r="A52" s="146" t="s">
        <v>2155</v>
      </c>
      <c r="B52" s="147">
        <v>105.6</v>
      </c>
      <c r="C52" s="148">
        <v>0.3</v>
      </c>
      <c r="D52" s="146">
        <v>1.6</v>
      </c>
      <c r="E52" s="147"/>
      <c r="F52" s="4"/>
      <c r="G52" s="4"/>
      <c r="H52" s="4"/>
      <c r="I52" s="4"/>
      <c r="K52" s="146">
        <v>2006</v>
      </c>
      <c r="L52" s="147">
        <v>0.88075000000000003</v>
      </c>
      <c r="M52" s="148">
        <v>1</v>
      </c>
      <c r="N52" s="146">
        <v>9.4101280000000003</v>
      </c>
      <c r="O52" s="147">
        <v>10.7255062151456</v>
      </c>
      <c r="P52" s="146">
        <v>2534.9124304521802</v>
      </c>
      <c r="Q52" s="147">
        <v>1.55820519703135</v>
      </c>
      <c r="R52" s="148">
        <v>0.64708600000000005</v>
      </c>
      <c r="S52" s="146">
        <v>2006</v>
      </c>
      <c r="T52" s="147">
        <v>89.386328892771402</v>
      </c>
      <c r="U52" s="146">
        <v>69.873662370145098</v>
      </c>
      <c r="V52" s="147">
        <v>83.844359300604793</v>
      </c>
      <c r="W52" s="148">
        <v>90.862573099415201</v>
      </c>
      <c r="X52" s="146">
        <v>92.449705082727405</v>
      </c>
    </row>
    <row r="53" spans="1:24" ht="15" customHeight="1" x14ac:dyDescent="0.25">
      <c r="A53" s="143" t="s">
        <v>2156</v>
      </c>
      <c r="B53" s="144">
        <v>105.3</v>
      </c>
      <c r="C53" s="145">
        <v>0.1</v>
      </c>
      <c r="D53" s="143">
        <v>1.3</v>
      </c>
      <c r="E53" s="144"/>
      <c r="F53" s="4"/>
      <c r="G53" s="4"/>
      <c r="H53" s="4"/>
      <c r="I53" s="4"/>
      <c r="K53" s="143">
        <v>2007</v>
      </c>
      <c r="L53" s="144">
        <v>0.87421000000000004</v>
      </c>
      <c r="M53" s="145">
        <v>1</v>
      </c>
      <c r="N53" s="143">
        <v>9.1925779999999992</v>
      </c>
      <c r="O53" s="144">
        <v>11.0922937992479</v>
      </c>
      <c r="P53" s="143">
        <v>2576.0621000074202</v>
      </c>
      <c r="Q53" s="144">
        <v>1.5457017122193599</v>
      </c>
      <c r="R53" s="145">
        <v>0.67031499999999999</v>
      </c>
      <c r="S53" s="143">
        <v>2007</v>
      </c>
      <c r="T53" s="144">
        <v>91.461017689451893</v>
      </c>
      <c r="U53" s="143">
        <v>74.324612389330198</v>
      </c>
      <c r="V53" s="144">
        <v>87.636050755080802</v>
      </c>
      <c r="W53" s="145">
        <v>92.704678362573105</v>
      </c>
      <c r="X53" s="143">
        <v>95.086992378851505</v>
      </c>
    </row>
    <row r="54" spans="1:24" ht="15" customHeight="1" x14ac:dyDescent="0.25">
      <c r="A54" s="146" t="s">
        <v>2157</v>
      </c>
      <c r="B54" s="147">
        <v>105.2</v>
      </c>
      <c r="C54" s="148">
        <v>0</v>
      </c>
      <c r="D54" s="146">
        <v>1.3</v>
      </c>
      <c r="E54" s="147"/>
      <c r="F54" s="4"/>
      <c r="G54" s="4"/>
      <c r="H54" s="4"/>
      <c r="I54" s="4"/>
      <c r="K54" s="146">
        <v>2008</v>
      </c>
      <c r="L54" s="147">
        <v>0.86026999999999998</v>
      </c>
      <c r="M54" s="148">
        <v>1</v>
      </c>
      <c r="N54" s="146">
        <v>9.0169840000000008</v>
      </c>
      <c r="O54" s="147">
        <v>11.5743508778581</v>
      </c>
      <c r="P54" s="146">
        <v>2670.0902910634099</v>
      </c>
      <c r="Q54" s="147">
        <v>1.56954362215867</v>
      </c>
      <c r="R54" s="148">
        <v>0.68120999999999998</v>
      </c>
      <c r="S54" s="146">
        <v>2008</v>
      </c>
      <c r="T54" s="147">
        <v>94.765960544514499</v>
      </c>
      <c r="U54" s="146">
        <v>80.532067588500297</v>
      </c>
      <c r="V54" s="147">
        <v>94.322072382385798</v>
      </c>
      <c r="W54" s="148">
        <v>97.748538011695899</v>
      </c>
      <c r="X54" s="146">
        <v>98.737477385344505</v>
      </c>
    </row>
    <row r="55" spans="1:24" ht="15" customHeight="1" x14ac:dyDescent="0.25">
      <c r="A55" s="143" t="s">
        <v>2158</v>
      </c>
      <c r="B55" s="144">
        <v>105.2</v>
      </c>
      <c r="C55" s="145">
        <v>0.3</v>
      </c>
      <c r="D55" s="143">
        <v>1.6</v>
      </c>
      <c r="E55" s="144"/>
      <c r="F55" s="4"/>
      <c r="G55" s="4"/>
      <c r="H55" s="4"/>
      <c r="I55" s="4"/>
      <c r="K55" s="143">
        <v>2009</v>
      </c>
      <c r="L55" s="144">
        <v>0.85771299999999995</v>
      </c>
      <c r="M55" s="145">
        <v>1</v>
      </c>
      <c r="N55" s="143">
        <v>9.1615149999999996</v>
      </c>
      <c r="O55" s="144">
        <v>12.879129556738899</v>
      </c>
      <c r="P55" s="143">
        <v>2680.5633253763499</v>
      </c>
      <c r="Q55" s="144">
        <v>1.5843319350776099</v>
      </c>
      <c r="R55" s="145">
        <v>0.69162699999999999</v>
      </c>
      <c r="S55" s="143">
        <v>2009</v>
      </c>
      <c r="T55" s="144">
        <v>96.818810511756297</v>
      </c>
      <c r="U55" s="143">
        <v>89.291855557292493</v>
      </c>
      <c r="V55" s="144">
        <v>94.355362761735506</v>
      </c>
      <c r="W55" s="145">
        <v>98.318713450292094</v>
      </c>
      <c r="X55" s="143">
        <v>98.386419971062395</v>
      </c>
    </row>
    <row r="56" spans="1:24" ht="15" customHeight="1" x14ac:dyDescent="0.25">
      <c r="A56" s="146" t="s">
        <v>2159</v>
      </c>
      <c r="B56" s="147">
        <v>104.9</v>
      </c>
      <c r="C56" s="148">
        <v>0.2</v>
      </c>
      <c r="D56" s="146">
        <v>1.7</v>
      </c>
      <c r="E56" s="147"/>
      <c r="F56" s="4"/>
      <c r="G56" s="4"/>
      <c r="H56" s="4"/>
      <c r="I56" s="4"/>
      <c r="K56" s="146">
        <v>2010</v>
      </c>
      <c r="L56" s="147">
        <v>0.84069300000000002</v>
      </c>
      <c r="M56" s="148">
        <v>1</v>
      </c>
      <c r="N56" s="146">
        <v>9.2691280000000003</v>
      </c>
      <c r="O56" s="147">
        <v>14.190896151978899</v>
      </c>
      <c r="P56" s="146">
        <v>2795.08256203173</v>
      </c>
      <c r="Q56" s="147">
        <v>1.5854229746091999</v>
      </c>
      <c r="R56" s="148">
        <v>0.75093500000000002</v>
      </c>
      <c r="S56" s="146">
        <v>2010</v>
      </c>
      <c r="T56" s="147">
        <v>100</v>
      </c>
      <c r="U56" s="146">
        <v>100</v>
      </c>
      <c r="V56" s="147">
        <v>100</v>
      </c>
      <c r="W56" s="148">
        <v>100</v>
      </c>
      <c r="X56" s="146">
        <v>100</v>
      </c>
    </row>
    <row r="57" spans="1:24" ht="15" customHeight="1" x14ac:dyDescent="0.25">
      <c r="A57" s="143" t="s">
        <v>2160</v>
      </c>
      <c r="B57" s="144">
        <v>104.7</v>
      </c>
      <c r="C57" s="145">
        <v>0</v>
      </c>
      <c r="D57" s="143">
        <v>1.9</v>
      </c>
      <c r="E57" s="144">
        <f t="shared" ref="E57" si="1">SUM(B57:B68)/12</f>
        <v>104.09166666666665</v>
      </c>
      <c r="F57" s="4"/>
      <c r="G57" s="4"/>
      <c r="H57" s="4"/>
      <c r="I57" s="4"/>
      <c r="K57" s="143">
        <v>2011</v>
      </c>
      <c r="L57" s="144">
        <v>0.82194100000000003</v>
      </c>
      <c r="M57" s="145">
        <v>1</v>
      </c>
      <c r="N57" s="143">
        <v>9.1385140000000007</v>
      </c>
      <c r="O57" s="144">
        <v>14.975161651372</v>
      </c>
      <c r="P57" s="143">
        <v>2914.8467510785299</v>
      </c>
      <c r="Q57" s="144">
        <v>1.58608627883231</v>
      </c>
      <c r="R57" s="145">
        <v>0.761486</v>
      </c>
      <c r="S57" s="143">
        <v>2011</v>
      </c>
      <c r="T57" s="144">
        <v>104.48423964475499</v>
      </c>
      <c r="U57" s="143">
        <v>108.857845296801</v>
      </c>
      <c r="V57" s="144">
        <v>107.57692405309599</v>
      </c>
      <c r="W57" s="145">
        <v>103.2</v>
      </c>
      <c r="X57" s="143">
        <v>103.156841568622</v>
      </c>
    </row>
    <row r="58" spans="1:24" ht="15" customHeight="1" x14ac:dyDescent="0.25">
      <c r="A58" s="146" t="s">
        <v>2161</v>
      </c>
      <c r="B58" s="147">
        <v>104.7</v>
      </c>
      <c r="C58" s="148">
        <v>0</v>
      </c>
      <c r="D58" s="146">
        <v>1.8</v>
      </c>
      <c r="E58" s="147"/>
      <c r="F58" s="4"/>
      <c r="G58" s="4"/>
      <c r="H58" s="4"/>
      <c r="I58" s="4"/>
      <c r="K58" s="146">
        <v>2012</v>
      </c>
      <c r="L58" s="147">
        <v>0.82544499999999998</v>
      </c>
      <c r="M58" s="148">
        <v>1</v>
      </c>
      <c r="N58" s="146">
        <v>9.0295629999999996</v>
      </c>
      <c r="O58" s="147">
        <v>16.037838466468902</v>
      </c>
      <c r="P58" s="146">
        <v>2977.3193145630798</v>
      </c>
      <c r="Q58" s="147">
        <v>1.57965338830073</v>
      </c>
      <c r="R58" s="148">
        <v>0.77448099999999998</v>
      </c>
      <c r="S58" s="146">
        <v>2012</v>
      </c>
      <c r="T58" s="147">
        <v>107.43248161898499</v>
      </c>
      <c r="U58" s="146">
        <v>118.99517292670301</v>
      </c>
      <c r="V58" s="147">
        <v>112.156411536281</v>
      </c>
      <c r="W58" s="148">
        <v>104.908333333333</v>
      </c>
      <c r="X58" s="146">
        <v>105.291504532868</v>
      </c>
    </row>
    <row r="59" spans="1:24" ht="15" customHeight="1" x14ac:dyDescent="0.25">
      <c r="A59" s="143" t="s">
        <v>2162</v>
      </c>
      <c r="B59" s="144">
        <v>104.7</v>
      </c>
      <c r="C59" s="145">
        <v>0.1</v>
      </c>
      <c r="D59" s="143">
        <v>2</v>
      </c>
      <c r="E59" s="144"/>
      <c r="F59" s="4"/>
      <c r="G59" s="4"/>
      <c r="H59" s="4"/>
      <c r="I59" s="4"/>
      <c r="K59" s="143">
        <v>2013</v>
      </c>
      <c r="L59" s="144">
        <v>0.84057899999999997</v>
      </c>
      <c r="M59" s="145">
        <v>1</v>
      </c>
      <c r="N59" s="143">
        <v>9.3694100000000002</v>
      </c>
      <c r="O59" s="144">
        <v>17.5303976913188</v>
      </c>
      <c r="P59" s="143">
        <v>3121.1049169878202</v>
      </c>
      <c r="Q59" s="144">
        <v>1.5896200135577401</v>
      </c>
      <c r="R59" s="145">
        <v>0.79918999999999996</v>
      </c>
      <c r="S59" s="143">
        <v>2013</v>
      </c>
      <c r="T59" s="144">
        <v>110.17689451845401</v>
      </c>
      <c r="U59" s="143">
        <v>131.97474194816701</v>
      </c>
      <c r="V59" s="144">
        <v>119.29509902623499</v>
      </c>
      <c r="W59" s="145">
        <v>107.116666666667</v>
      </c>
      <c r="X59" s="143">
        <v>106.83384887486601</v>
      </c>
    </row>
    <row r="60" spans="1:24" ht="15" customHeight="1" x14ac:dyDescent="0.25">
      <c r="A60" s="146" t="s">
        <v>2163</v>
      </c>
      <c r="B60" s="147">
        <v>104.6</v>
      </c>
      <c r="C60" s="148">
        <v>0.3</v>
      </c>
      <c r="D60" s="146">
        <v>2</v>
      </c>
      <c r="E60" s="147"/>
      <c r="F60" s="4"/>
      <c r="G60" s="4"/>
      <c r="H60" s="4"/>
      <c r="I60" s="4"/>
      <c r="K60" s="146">
        <v>2014</v>
      </c>
      <c r="L60" s="147">
        <v>0.83036699999999997</v>
      </c>
      <c r="M60" s="148">
        <v>1</v>
      </c>
      <c r="N60" s="146">
        <v>9.3475330000000003</v>
      </c>
      <c r="O60" s="147">
        <v>18.346516553919599</v>
      </c>
      <c r="P60" s="146">
        <v>3198.2863347490502</v>
      </c>
      <c r="Q60" s="147">
        <v>1.61340853572371</v>
      </c>
      <c r="R60" s="148">
        <v>0.80132999999999999</v>
      </c>
      <c r="S60" s="146">
        <v>2014</v>
      </c>
      <c r="T60" s="147">
        <v>111.785688287108</v>
      </c>
      <c r="U60" s="146">
        <v>140.35935405327299</v>
      </c>
      <c r="V60" s="147">
        <v>124.228221419446</v>
      </c>
      <c r="W60" s="148">
        <v>110.48333333333299</v>
      </c>
      <c r="X60" s="146">
        <v>108.566932118964</v>
      </c>
    </row>
    <row r="61" spans="1:24" ht="15" customHeight="1" x14ac:dyDescent="0.25">
      <c r="A61" s="143" t="s">
        <v>2164</v>
      </c>
      <c r="B61" s="144">
        <v>104.3</v>
      </c>
      <c r="C61" s="145">
        <v>0.3</v>
      </c>
      <c r="D61" s="143">
        <v>2.1</v>
      </c>
      <c r="E61" s="144"/>
      <c r="F61" s="4"/>
      <c r="G61" s="4"/>
      <c r="H61" s="4"/>
      <c r="I61" s="4"/>
      <c r="K61" s="150"/>
      <c r="L61" s="151"/>
      <c r="M61" s="152"/>
      <c r="N61" s="150"/>
      <c r="O61" s="151"/>
      <c r="P61" s="150"/>
      <c r="Q61" s="151"/>
      <c r="R61" s="152"/>
      <c r="S61" s="150">
        <v>2015</v>
      </c>
      <c r="T61" s="151">
        <v>111.84160442964399</v>
      </c>
      <c r="U61" s="150">
        <v>148.60185408880099</v>
      </c>
      <c r="V61" s="151">
        <v>125.81365639884601</v>
      </c>
      <c r="W61" s="152">
        <v>112.808333333333</v>
      </c>
      <c r="X61" s="150">
        <v>108.695721960694</v>
      </c>
    </row>
    <row r="62" spans="1:24" ht="15" customHeight="1" x14ac:dyDescent="0.25">
      <c r="A62" s="146" t="s">
        <v>2165</v>
      </c>
      <c r="B62" s="147">
        <v>104</v>
      </c>
      <c r="C62" s="148">
        <v>0.2</v>
      </c>
      <c r="D62" s="146">
        <v>1.9</v>
      </c>
      <c r="E62" s="147"/>
      <c r="F62" s="4"/>
      <c r="G62" s="4"/>
      <c r="H62" s="4"/>
      <c r="I62" s="4"/>
      <c r="K62" s="4"/>
      <c r="L62" s="4"/>
      <c r="M62" s="4"/>
      <c r="N62" s="4"/>
      <c r="O62" s="4"/>
      <c r="P62" s="4"/>
      <c r="Q62" s="4"/>
      <c r="R62" s="4"/>
      <c r="S62" s="4"/>
      <c r="T62" s="4"/>
      <c r="U62" s="4"/>
      <c r="V62" s="4"/>
      <c r="W62" s="4"/>
      <c r="X62" s="4"/>
    </row>
    <row r="63" spans="1:24" ht="15" customHeight="1" x14ac:dyDescent="0.25">
      <c r="A63" s="143" t="s">
        <v>2166</v>
      </c>
      <c r="B63" s="144">
        <v>103.8</v>
      </c>
      <c r="C63" s="145">
        <v>-0.1</v>
      </c>
      <c r="D63" s="143">
        <v>1.8</v>
      </c>
      <c r="E63" s="144"/>
      <c r="F63" s="4"/>
      <c r="G63" s="4"/>
      <c r="H63" s="4"/>
      <c r="I63" s="4"/>
      <c r="K63" s="4"/>
      <c r="L63" s="4"/>
      <c r="M63" s="4"/>
      <c r="N63" s="4"/>
      <c r="O63" s="4"/>
      <c r="P63" s="4"/>
      <c r="Q63" s="4"/>
      <c r="R63" s="4"/>
      <c r="S63" s="4"/>
      <c r="T63" s="4"/>
      <c r="U63" s="4"/>
      <c r="V63" s="4"/>
      <c r="W63" s="4"/>
      <c r="X63" s="4"/>
    </row>
    <row r="64" spans="1:24" ht="15" customHeight="1" x14ac:dyDescent="0.25">
      <c r="A64" s="146" t="s">
        <v>2167</v>
      </c>
      <c r="B64" s="147">
        <v>103.9</v>
      </c>
      <c r="C64" s="148">
        <v>0</v>
      </c>
      <c r="D64" s="146">
        <v>1.9</v>
      </c>
      <c r="E64" s="147"/>
      <c r="F64" s="4"/>
      <c r="G64" s="4"/>
      <c r="H64" s="4"/>
      <c r="I64" s="4"/>
      <c r="K64" s="4"/>
      <c r="L64" s="4"/>
      <c r="M64" s="4"/>
      <c r="N64" s="4"/>
      <c r="O64" s="4"/>
      <c r="P64" s="4"/>
      <c r="Q64" s="4"/>
      <c r="R64" s="4"/>
      <c r="S64" s="4"/>
      <c r="T64" s="4"/>
      <c r="U64" s="4"/>
      <c r="V64" s="4"/>
      <c r="W64" s="4"/>
      <c r="X64" s="4"/>
    </row>
    <row r="65" spans="1:24" ht="15" customHeight="1" x14ac:dyDescent="0.25">
      <c r="A65" s="143" t="s">
        <v>2168</v>
      </c>
      <c r="B65" s="144">
        <v>103.9</v>
      </c>
      <c r="C65" s="145">
        <v>0</v>
      </c>
      <c r="D65" s="143">
        <v>1.9</v>
      </c>
      <c r="E65" s="144"/>
      <c r="F65" s="4"/>
      <c r="G65" s="4"/>
      <c r="H65" s="4"/>
      <c r="I65" s="4"/>
      <c r="K65" s="4"/>
      <c r="L65" s="4"/>
      <c r="M65" s="4"/>
      <c r="N65" s="4"/>
      <c r="O65" s="4"/>
      <c r="P65" s="4"/>
      <c r="Q65" s="4"/>
      <c r="R65" s="4"/>
      <c r="S65" s="4"/>
      <c r="T65" s="4"/>
      <c r="U65" s="4"/>
      <c r="V65" s="4"/>
      <c r="W65" s="4"/>
      <c r="X65" s="4"/>
    </row>
    <row r="66" spans="1:24" ht="15" customHeight="1" x14ac:dyDescent="0.25">
      <c r="A66" s="146" t="s">
        <v>2169</v>
      </c>
      <c r="B66" s="147">
        <v>103.9</v>
      </c>
      <c r="C66" s="148">
        <v>0.4</v>
      </c>
      <c r="D66" s="146">
        <v>2.2000000000000002</v>
      </c>
      <c r="E66" s="147"/>
      <c r="F66" s="4"/>
      <c r="G66" s="4"/>
      <c r="H66" s="4"/>
      <c r="I66" s="4"/>
      <c r="K66" s="4"/>
      <c r="L66" s="4"/>
      <c r="M66" s="4"/>
      <c r="N66" s="4"/>
      <c r="O66" s="4"/>
      <c r="P66" s="4"/>
      <c r="Q66" s="4"/>
      <c r="R66" s="4"/>
      <c r="S66" s="4"/>
      <c r="T66" s="4"/>
      <c r="U66" s="4"/>
      <c r="V66" s="4"/>
      <c r="W66" s="4"/>
      <c r="X66" s="4"/>
    </row>
    <row r="67" spans="1:24" ht="15" customHeight="1" x14ac:dyDescent="0.25">
      <c r="A67" s="143" t="s">
        <v>2170</v>
      </c>
      <c r="B67" s="144">
        <v>103.5</v>
      </c>
      <c r="C67" s="145">
        <v>0.4</v>
      </c>
      <c r="D67" s="143">
        <v>2.2999999999999998</v>
      </c>
      <c r="E67" s="144"/>
      <c r="F67" s="4"/>
      <c r="G67" s="4"/>
      <c r="H67" s="4"/>
      <c r="I67" s="4"/>
      <c r="K67" s="4"/>
      <c r="L67" s="4"/>
      <c r="M67" s="4"/>
      <c r="N67" s="4"/>
      <c r="O67" s="4"/>
      <c r="P67" s="4"/>
      <c r="Q67" s="4"/>
      <c r="R67" s="4"/>
      <c r="S67" s="4"/>
      <c r="T67" s="4"/>
      <c r="U67" s="4"/>
      <c r="V67" s="4"/>
      <c r="W67" s="4"/>
      <c r="X67" s="4"/>
    </row>
    <row r="68" spans="1:24" ht="15" customHeight="1" x14ac:dyDescent="0.25">
      <c r="A68" s="146" t="s">
        <v>2171</v>
      </c>
      <c r="B68" s="147">
        <v>103.1</v>
      </c>
      <c r="C68" s="148">
        <v>0.4</v>
      </c>
      <c r="D68" s="146">
        <v>2</v>
      </c>
      <c r="E68" s="147"/>
      <c r="F68" s="4"/>
      <c r="G68" s="4"/>
      <c r="H68" s="4"/>
      <c r="I68" s="4"/>
      <c r="K68" s="4"/>
      <c r="L68" s="4"/>
      <c r="M68" s="4"/>
      <c r="N68" s="4"/>
      <c r="O68" s="4"/>
      <c r="P68" s="4"/>
      <c r="Q68" s="4"/>
      <c r="R68" s="4"/>
      <c r="S68" s="4"/>
      <c r="T68" s="4"/>
      <c r="U68" s="4"/>
      <c r="V68" s="4"/>
      <c r="W68" s="4"/>
      <c r="X68" s="4"/>
    </row>
    <row r="69" spans="1:24" ht="15" customHeight="1" x14ac:dyDescent="0.25">
      <c r="A69" s="143" t="s">
        <v>2172</v>
      </c>
      <c r="B69" s="144">
        <v>102.7</v>
      </c>
      <c r="C69" s="145">
        <v>-0.1</v>
      </c>
      <c r="D69" s="143">
        <v>2</v>
      </c>
      <c r="E69" s="144">
        <f t="shared" ref="E69" si="2">SUM(B69:B80)/12</f>
        <v>102.075</v>
      </c>
      <c r="F69" s="4"/>
      <c r="G69" s="4"/>
      <c r="H69" s="4"/>
      <c r="I69" s="4"/>
      <c r="K69" s="4"/>
      <c r="L69" s="4"/>
      <c r="M69" s="4"/>
      <c r="N69" s="4"/>
      <c r="O69" s="4"/>
      <c r="P69" s="4"/>
      <c r="Q69" s="4"/>
      <c r="R69" s="4"/>
      <c r="S69" s="4"/>
      <c r="T69" s="4"/>
      <c r="U69" s="4"/>
      <c r="V69" s="4"/>
      <c r="W69" s="4"/>
      <c r="X69" s="4"/>
    </row>
    <row r="70" spans="1:24" ht="15" customHeight="1" x14ac:dyDescent="0.25">
      <c r="A70" s="146" t="s">
        <v>2173</v>
      </c>
      <c r="B70" s="147">
        <v>102.8</v>
      </c>
      <c r="C70" s="148">
        <v>0.2</v>
      </c>
      <c r="D70" s="146">
        <v>2.4</v>
      </c>
      <c r="E70" s="147"/>
      <c r="F70" s="4"/>
      <c r="G70" s="4"/>
      <c r="H70" s="4"/>
      <c r="I70" s="4"/>
      <c r="K70" s="4"/>
      <c r="L70" s="4"/>
      <c r="M70" s="4"/>
      <c r="N70" s="4"/>
      <c r="O70" s="4"/>
      <c r="P70" s="4"/>
      <c r="Q70" s="4"/>
      <c r="R70" s="4"/>
      <c r="S70" s="4"/>
      <c r="T70" s="4"/>
      <c r="U70" s="4"/>
      <c r="V70" s="4"/>
      <c r="W70" s="4"/>
      <c r="X70" s="4"/>
    </row>
    <row r="71" spans="1:24" ht="15" customHeight="1" x14ac:dyDescent="0.25">
      <c r="A71" s="143" t="s">
        <v>2174</v>
      </c>
      <c r="B71" s="144">
        <v>102.6</v>
      </c>
      <c r="C71" s="145">
        <v>0.1</v>
      </c>
      <c r="D71" s="143">
        <v>2.2999999999999998</v>
      </c>
      <c r="E71" s="144"/>
      <c r="F71" s="4"/>
      <c r="G71" s="4"/>
      <c r="H71" s="4"/>
      <c r="I71" s="4"/>
      <c r="K71" s="4"/>
      <c r="L71" s="4"/>
      <c r="M71" s="4"/>
      <c r="N71" s="4"/>
      <c r="O71" s="4"/>
      <c r="P71" s="4"/>
      <c r="Q71" s="4"/>
      <c r="R71" s="4"/>
      <c r="S71" s="4"/>
      <c r="T71" s="4"/>
      <c r="U71" s="4"/>
      <c r="V71" s="4"/>
      <c r="W71" s="4"/>
      <c r="X71" s="4"/>
    </row>
    <row r="72" spans="1:24" ht="15" customHeight="1" x14ac:dyDescent="0.25">
      <c r="A72" s="146" t="s">
        <v>2175</v>
      </c>
      <c r="B72" s="147">
        <v>102.5</v>
      </c>
      <c r="C72" s="148">
        <v>0.3</v>
      </c>
      <c r="D72" s="146">
        <v>2.4</v>
      </c>
      <c r="E72" s="147"/>
      <c r="F72" s="4"/>
      <c r="G72" s="4"/>
      <c r="H72" s="4"/>
      <c r="I72" s="4"/>
      <c r="K72" s="4"/>
      <c r="L72" s="4"/>
      <c r="M72" s="4"/>
      <c r="N72" s="4"/>
      <c r="O72" s="4"/>
      <c r="P72" s="4"/>
      <c r="Q72" s="4"/>
      <c r="R72" s="4"/>
      <c r="S72" s="4"/>
      <c r="T72" s="4"/>
      <c r="U72" s="4"/>
      <c r="V72" s="4"/>
      <c r="W72" s="4"/>
      <c r="X72" s="4"/>
    </row>
    <row r="73" spans="1:24" ht="15" customHeight="1" x14ac:dyDescent="0.25">
      <c r="A73" s="143" t="s">
        <v>2176</v>
      </c>
      <c r="B73" s="144">
        <v>102.2</v>
      </c>
      <c r="C73" s="145">
        <v>0.1</v>
      </c>
      <c r="D73" s="143">
        <v>2.2000000000000002</v>
      </c>
      <c r="E73" s="144"/>
      <c r="F73" s="4"/>
      <c r="G73" s="4"/>
      <c r="H73" s="4"/>
      <c r="I73" s="4"/>
      <c r="K73" s="4"/>
      <c r="L73" s="4"/>
      <c r="M73" s="4"/>
      <c r="N73" s="4"/>
      <c r="O73" s="4"/>
      <c r="P73" s="4"/>
      <c r="Q73" s="4"/>
      <c r="R73" s="4"/>
      <c r="S73" s="4"/>
      <c r="T73" s="4"/>
      <c r="U73" s="4"/>
      <c r="V73" s="4"/>
      <c r="W73" s="4"/>
      <c r="X73" s="4"/>
    </row>
    <row r="74" spans="1:24" ht="15" customHeight="1" x14ac:dyDescent="0.25">
      <c r="A74" s="146" t="s">
        <v>2177</v>
      </c>
      <c r="B74" s="147">
        <v>102.1</v>
      </c>
      <c r="C74" s="148">
        <v>0.1</v>
      </c>
      <c r="D74" s="146">
        <v>2.2000000000000002</v>
      </c>
      <c r="E74" s="147"/>
      <c r="F74" s="4"/>
      <c r="G74" s="4"/>
      <c r="H74" s="4"/>
      <c r="I74" s="4"/>
      <c r="K74" s="4"/>
      <c r="L74" s="4"/>
      <c r="M74" s="4"/>
      <c r="N74" s="4"/>
      <c r="O74" s="4"/>
      <c r="P74" s="4"/>
      <c r="Q74" s="4"/>
      <c r="R74" s="4"/>
      <c r="S74" s="4"/>
      <c r="T74" s="4"/>
      <c r="U74" s="4"/>
      <c r="V74" s="4"/>
      <c r="W74" s="4"/>
      <c r="X74" s="4"/>
    </row>
    <row r="75" spans="1:24" ht="15" customHeight="1" x14ac:dyDescent="0.25">
      <c r="A75" s="143" t="s">
        <v>2178</v>
      </c>
      <c r="B75" s="144">
        <v>102</v>
      </c>
      <c r="C75" s="145">
        <v>0</v>
      </c>
      <c r="D75" s="143">
        <v>2</v>
      </c>
      <c r="E75" s="144"/>
      <c r="F75" s="4"/>
      <c r="G75" s="4"/>
      <c r="H75" s="4"/>
      <c r="I75" s="4"/>
      <c r="K75" s="4"/>
      <c r="L75" s="4"/>
      <c r="M75" s="4"/>
      <c r="N75" s="4"/>
      <c r="O75" s="4"/>
      <c r="P75" s="4"/>
      <c r="Q75" s="4"/>
      <c r="R75" s="4"/>
      <c r="S75" s="4"/>
      <c r="T75" s="4"/>
      <c r="U75" s="4"/>
      <c r="V75" s="4"/>
      <c r="W75" s="4"/>
      <c r="X75" s="4"/>
    </row>
    <row r="76" spans="1:24" ht="15" customHeight="1" x14ac:dyDescent="0.25">
      <c r="A76" s="146" t="s">
        <v>2179</v>
      </c>
      <c r="B76" s="147">
        <v>102</v>
      </c>
      <c r="C76" s="148">
        <v>0</v>
      </c>
      <c r="D76" s="146">
        <v>2</v>
      </c>
      <c r="E76" s="147"/>
      <c r="F76" s="4"/>
      <c r="G76" s="4"/>
      <c r="H76" s="4"/>
      <c r="I76" s="4"/>
      <c r="K76" s="4"/>
      <c r="L76" s="4"/>
      <c r="M76" s="4"/>
      <c r="N76" s="4"/>
      <c r="O76" s="4"/>
      <c r="P76" s="4"/>
      <c r="Q76" s="4"/>
      <c r="R76" s="4"/>
      <c r="S76" s="4"/>
      <c r="T76" s="4"/>
      <c r="U76" s="4"/>
      <c r="V76" s="4"/>
      <c r="W76" s="4"/>
      <c r="X76" s="4"/>
    </row>
    <row r="77" spans="1:24" ht="15" customHeight="1" x14ac:dyDescent="0.25">
      <c r="A77" s="143" t="s">
        <v>2180</v>
      </c>
      <c r="B77" s="144">
        <v>102</v>
      </c>
      <c r="C77" s="145">
        <v>0.3</v>
      </c>
      <c r="D77" s="143">
        <v>2</v>
      </c>
      <c r="E77" s="144"/>
      <c r="F77" s="4"/>
      <c r="G77" s="4"/>
      <c r="H77" s="4"/>
      <c r="I77" s="4"/>
      <c r="K77" s="4"/>
      <c r="L77" s="4"/>
      <c r="M77" s="4"/>
      <c r="N77" s="4"/>
      <c r="O77" s="4"/>
      <c r="P77" s="4"/>
      <c r="Q77" s="4"/>
      <c r="R77" s="4"/>
      <c r="S77" s="4"/>
      <c r="T77" s="4"/>
      <c r="U77" s="4"/>
      <c r="V77" s="4"/>
      <c r="W77" s="4"/>
      <c r="X77" s="4"/>
    </row>
    <row r="78" spans="1:24" ht="15" customHeight="1" x14ac:dyDescent="0.25">
      <c r="A78" s="146" t="s">
        <v>2181</v>
      </c>
      <c r="B78" s="147">
        <v>101.7</v>
      </c>
      <c r="C78" s="148">
        <v>0.5</v>
      </c>
      <c r="D78" s="146">
        <v>2</v>
      </c>
      <c r="E78" s="147"/>
      <c r="F78" s="4"/>
      <c r="G78" s="4"/>
      <c r="H78" s="4"/>
      <c r="I78" s="4"/>
      <c r="K78" s="4"/>
      <c r="L78" s="4"/>
      <c r="M78" s="4"/>
      <c r="N78" s="4"/>
      <c r="O78" s="4"/>
      <c r="P78" s="4"/>
      <c r="Q78" s="4"/>
      <c r="R78" s="4"/>
      <c r="S78" s="4"/>
      <c r="T78" s="4"/>
      <c r="U78" s="4"/>
      <c r="V78" s="4"/>
      <c r="W78" s="4"/>
      <c r="X78" s="4"/>
    </row>
    <row r="79" spans="1:24" ht="15" customHeight="1" x14ac:dyDescent="0.25">
      <c r="A79" s="143" t="s">
        <v>2182</v>
      </c>
      <c r="B79" s="144">
        <v>101.2</v>
      </c>
      <c r="C79" s="145">
        <v>0.1</v>
      </c>
      <c r="D79" s="143">
        <v>1.8</v>
      </c>
      <c r="E79" s="144"/>
      <c r="F79" s="4"/>
      <c r="G79" s="4"/>
      <c r="H79" s="4"/>
      <c r="I79" s="4"/>
      <c r="K79" s="4"/>
      <c r="L79" s="4"/>
      <c r="M79" s="4"/>
      <c r="N79" s="4"/>
      <c r="O79" s="4"/>
      <c r="P79" s="4"/>
      <c r="Q79" s="4"/>
      <c r="R79" s="4"/>
      <c r="S79" s="4"/>
      <c r="T79" s="4"/>
      <c r="U79" s="4"/>
      <c r="V79" s="4"/>
      <c r="W79" s="4"/>
      <c r="X79" s="4"/>
    </row>
    <row r="80" spans="1:24" ht="15" customHeight="1" x14ac:dyDescent="0.25">
      <c r="A80" s="146" t="s">
        <v>2183</v>
      </c>
      <c r="B80" s="147">
        <v>101.1</v>
      </c>
      <c r="C80" s="148">
        <v>0.4</v>
      </c>
      <c r="D80" s="146">
        <v>1.7</v>
      </c>
      <c r="E80" s="147"/>
      <c r="F80" s="4"/>
      <c r="G80" s="4"/>
      <c r="H80" s="4"/>
      <c r="I80" s="4"/>
      <c r="K80" s="4"/>
      <c r="L80" s="4"/>
      <c r="M80" s="4"/>
      <c r="N80" s="4"/>
      <c r="O80" s="4"/>
      <c r="P80" s="4"/>
      <c r="Q80" s="4"/>
      <c r="R80" s="4"/>
      <c r="S80" s="4"/>
      <c r="T80" s="4"/>
      <c r="U80" s="4"/>
      <c r="V80" s="4"/>
      <c r="W80" s="4"/>
      <c r="X80" s="4"/>
    </row>
    <row r="81" spans="1:24" ht="15" customHeight="1" x14ac:dyDescent="0.25">
      <c r="A81" s="143" t="s">
        <v>2184</v>
      </c>
      <c r="B81" s="144">
        <v>100.7</v>
      </c>
      <c r="C81" s="145">
        <v>0.3</v>
      </c>
      <c r="D81" s="143">
        <v>1.4</v>
      </c>
      <c r="E81" s="144">
        <f t="shared" ref="E81" si="3">SUM(B81:B92)/12</f>
        <v>99.991666666666674</v>
      </c>
      <c r="F81" s="4"/>
      <c r="G81" s="4"/>
      <c r="H81" s="4"/>
      <c r="I81" s="4"/>
      <c r="K81" s="4"/>
      <c r="L81" s="4"/>
      <c r="M81" s="4"/>
      <c r="N81" s="4"/>
      <c r="O81" s="4"/>
      <c r="P81" s="4"/>
      <c r="Q81" s="4"/>
      <c r="R81" s="4"/>
      <c r="S81" s="4"/>
      <c r="T81" s="4"/>
      <c r="U81" s="4"/>
      <c r="V81" s="4"/>
      <c r="W81" s="4"/>
      <c r="X81" s="4"/>
    </row>
    <row r="82" spans="1:24" ht="15" customHeight="1" x14ac:dyDescent="0.25">
      <c r="A82" s="146" t="s">
        <v>2185</v>
      </c>
      <c r="B82" s="147">
        <v>100.4</v>
      </c>
      <c r="C82" s="148">
        <v>0.1</v>
      </c>
      <c r="D82" s="146">
        <v>1.3</v>
      </c>
      <c r="E82" s="147"/>
      <c r="F82" s="4"/>
      <c r="G82" s="4"/>
      <c r="H82" s="4"/>
      <c r="I82" s="4"/>
      <c r="K82" s="4"/>
      <c r="L82" s="4"/>
      <c r="M82" s="4"/>
      <c r="N82" s="4"/>
      <c r="O82" s="4"/>
      <c r="P82" s="4"/>
      <c r="Q82" s="4"/>
      <c r="R82" s="4"/>
      <c r="S82" s="4"/>
      <c r="T82" s="4"/>
      <c r="U82" s="4"/>
      <c r="V82" s="4"/>
      <c r="W82" s="4"/>
      <c r="X82" s="4"/>
    </row>
    <row r="83" spans="1:24" ht="15" customHeight="1" x14ac:dyDescent="0.25">
      <c r="A83" s="143" t="s">
        <v>2186</v>
      </c>
      <c r="B83" s="144">
        <v>100.3</v>
      </c>
      <c r="C83" s="145">
        <v>0.2</v>
      </c>
      <c r="D83" s="143">
        <v>1.3</v>
      </c>
      <c r="E83" s="144"/>
      <c r="F83" s="4"/>
      <c r="G83" s="4"/>
      <c r="H83" s="4"/>
      <c r="I83" s="4"/>
      <c r="K83" s="4"/>
      <c r="L83" s="4"/>
      <c r="M83" s="4"/>
      <c r="N83" s="4"/>
      <c r="O83" s="4"/>
      <c r="P83" s="4"/>
      <c r="Q83" s="4"/>
      <c r="R83" s="4"/>
      <c r="S83" s="4"/>
      <c r="T83" s="4"/>
      <c r="U83" s="4"/>
      <c r="V83" s="4"/>
      <c r="W83" s="4"/>
      <c r="X83" s="4"/>
    </row>
    <row r="84" spans="1:24" ht="15" customHeight="1" x14ac:dyDescent="0.25">
      <c r="A84" s="146" t="s">
        <v>2187</v>
      </c>
      <c r="B84" s="147">
        <v>100.1</v>
      </c>
      <c r="C84" s="148">
        <v>0.1</v>
      </c>
      <c r="D84" s="146">
        <v>1.2</v>
      </c>
      <c r="E84" s="147"/>
      <c r="F84" s="4"/>
      <c r="G84" s="4"/>
      <c r="H84" s="4"/>
      <c r="I84" s="4"/>
      <c r="K84" s="4"/>
      <c r="L84" s="4"/>
      <c r="M84" s="4"/>
      <c r="N84" s="4"/>
      <c r="O84" s="4"/>
      <c r="P84" s="4"/>
      <c r="Q84" s="4"/>
      <c r="R84" s="4"/>
      <c r="S84" s="4"/>
      <c r="T84" s="4"/>
      <c r="U84" s="4"/>
      <c r="V84" s="4"/>
      <c r="W84" s="4"/>
      <c r="X84" s="4"/>
    </row>
    <row r="85" spans="1:24" ht="15" customHeight="1" x14ac:dyDescent="0.25">
      <c r="A85" s="143" t="s">
        <v>2188</v>
      </c>
      <c r="B85" s="144">
        <v>100</v>
      </c>
      <c r="C85" s="145">
        <v>0.1</v>
      </c>
      <c r="D85" s="143">
        <v>1</v>
      </c>
      <c r="E85" s="144"/>
      <c r="F85" s="4"/>
      <c r="G85" s="4"/>
      <c r="H85" s="4"/>
      <c r="I85" s="4"/>
      <c r="K85" s="4"/>
      <c r="L85" s="4"/>
      <c r="M85" s="4"/>
      <c r="N85" s="4"/>
      <c r="O85" s="4"/>
      <c r="P85" s="4"/>
      <c r="Q85" s="4"/>
      <c r="R85" s="4"/>
      <c r="S85" s="4"/>
      <c r="T85" s="4"/>
      <c r="U85" s="4"/>
      <c r="V85" s="4"/>
      <c r="W85" s="4"/>
      <c r="X85" s="4"/>
    </row>
    <row r="86" spans="1:24" ht="15" customHeight="1" x14ac:dyDescent="0.25">
      <c r="A86" s="146" t="s">
        <v>2189</v>
      </c>
      <c r="B86" s="147">
        <v>99.9</v>
      </c>
      <c r="C86" s="148">
        <v>-0.1</v>
      </c>
      <c r="D86" s="146">
        <v>1.2</v>
      </c>
      <c r="E86" s="147"/>
      <c r="F86" s="4"/>
      <c r="G86" s="4"/>
      <c r="H86" s="4"/>
      <c r="I86" s="4"/>
      <c r="K86" s="4"/>
      <c r="L86" s="4"/>
      <c r="M86" s="4"/>
      <c r="N86" s="4"/>
      <c r="O86" s="4"/>
      <c r="P86" s="4"/>
      <c r="Q86" s="4"/>
      <c r="R86" s="4"/>
      <c r="S86" s="4"/>
      <c r="T86" s="4"/>
      <c r="U86" s="4"/>
      <c r="V86" s="4"/>
      <c r="W86" s="4"/>
      <c r="X86" s="4"/>
    </row>
    <row r="87" spans="1:24" ht="15" customHeight="1" x14ac:dyDescent="0.25">
      <c r="A87" s="143" t="s">
        <v>2190</v>
      </c>
      <c r="B87" s="144">
        <v>100</v>
      </c>
      <c r="C87" s="145">
        <v>0</v>
      </c>
      <c r="D87" s="143">
        <v>1</v>
      </c>
      <c r="E87" s="144"/>
      <c r="F87" s="4"/>
      <c r="G87" s="4"/>
      <c r="H87" s="4"/>
      <c r="I87" s="4"/>
      <c r="K87" s="4"/>
      <c r="L87" s="4"/>
      <c r="M87" s="4"/>
      <c r="N87" s="4"/>
      <c r="O87" s="4"/>
      <c r="P87" s="4"/>
      <c r="Q87" s="4"/>
      <c r="R87" s="4"/>
      <c r="S87" s="4"/>
      <c r="T87" s="4"/>
      <c r="U87" s="4"/>
      <c r="V87" s="4"/>
      <c r="W87" s="4"/>
      <c r="X87" s="4"/>
    </row>
    <row r="88" spans="1:24" ht="15" customHeight="1" x14ac:dyDescent="0.25">
      <c r="A88" s="146" t="s">
        <v>2191</v>
      </c>
      <c r="B88" s="147">
        <v>100</v>
      </c>
      <c r="C88" s="148">
        <v>0</v>
      </c>
      <c r="D88" s="146">
        <v>1.4</v>
      </c>
      <c r="E88" s="147"/>
      <c r="F88" s="4"/>
      <c r="G88" s="4"/>
      <c r="H88" s="4"/>
      <c r="I88" s="4"/>
      <c r="K88" s="4"/>
      <c r="L88" s="4"/>
      <c r="M88" s="4"/>
      <c r="N88" s="4"/>
      <c r="O88" s="4"/>
      <c r="P88" s="4"/>
      <c r="Q88" s="4"/>
      <c r="R88" s="4"/>
      <c r="S88" s="4"/>
      <c r="T88" s="4"/>
      <c r="U88" s="4"/>
      <c r="V88" s="4"/>
      <c r="W88" s="4"/>
      <c r="X88" s="4"/>
    </row>
    <row r="89" spans="1:24" ht="15" customHeight="1" x14ac:dyDescent="0.25">
      <c r="A89" s="143" t="s">
        <v>2192</v>
      </c>
      <c r="B89" s="144">
        <v>100</v>
      </c>
      <c r="C89" s="145">
        <v>0.3</v>
      </c>
      <c r="D89" s="143">
        <v>1.5</v>
      </c>
      <c r="E89" s="144"/>
      <c r="F89" s="4"/>
      <c r="G89" s="4"/>
      <c r="H89" s="4"/>
      <c r="I89" s="4"/>
      <c r="K89" s="4"/>
      <c r="L89" s="4"/>
      <c r="M89" s="4"/>
      <c r="N89" s="4"/>
      <c r="O89" s="4"/>
      <c r="P89" s="4"/>
      <c r="Q89" s="4"/>
      <c r="R89" s="4"/>
      <c r="S89" s="4"/>
      <c r="T89" s="4"/>
      <c r="U89" s="4"/>
      <c r="V89" s="4"/>
      <c r="W89" s="4"/>
      <c r="X89" s="4"/>
    </row>
    <row r="90" spans="1:24" ht="15" customHeight="1" x14ac:dyDescent="0.25">
      <c r="A90" s="146" t="s">
        <v>2193</v>
      </c>
      <c r="B90" s="147">
        <v>99.7</v>
      </c>
      <c r="C90" s="148">
        <v>0.3</v>
      </c>
      <c r="D90" s="146">
        <v>1.2</v>
      </c>
      <c r="E90" s="147"/>
      <c r="F90" s="4"/>
      <c r="G90" s="4"/>
      <c r="H90" s="4"/>
      <c r="I90" s="4"/>
      <c r="K90" s="4"/>
      <c r="L90" s="4"/>
      <c r="M90" s="4"/>
      <c r="N90" s="4"/>
      <c r="O90" s="4"/>
      <c r="P90" s="4"/>
      <c r="Q90" s="4"/>
      <c r="R90" s="4"/>
      <c r="S90" s="4"/>
      <c r="T90" s="4"/>
      <c r="U90" s="4"/>
      <c r="V90" s="4"/>
      <c r="W90" s="4"/>
      <c r="X90" s="4"/>
    </row>
    <row r="91" spans="1:24" ht="15" customHeight="1" x14ac:dyDescent="0.25">
      <c r="A91" s="143" t="s">
        <v>2194</v>
      </c>
      <c r="B91" s="144">
        <v>99.4</v>
      </c>
      <c r="C91" s="145">
        <v>0</v>
      </c>
      <c r="D91" s="143">
        <v>0.6</v>
      </c>
      <c r="E91" s="144"/>
      <c r="F91" s="4"/>
      <c r="G91" s="4"/>
      <c r="H91" s="4"/>
      <c r="I91" s="4"/>
      <c r="K91" s="4"/>
      <c r="L91" s="4"/>
      <c r="M91" s="4"/>
      <c r="N91" s="4"/>
      <c r="O91" s="4"/>
      <c r="P91" s="4"/>
      <c r="Q91" s="4"/>
      <c r="R91" s="4"/>
      <c r="S91" s="4"/>
      <c r="T91" s="4"/>
      <c r="U91" s="4"/>
      <c r="V91" s="4"/>
      <c r="W91" s="4"/>
      <c r="X91" s="4"/>
    </row>
    <row r="92" spans="1:24" ht="15" customHeight="1" x14ac:dyDescent="0.25">
      <c r="A92" s="146" t="s">
        <v>2195</v>
      </c>
      <c r="B92" s="147">
        <v>99.4</v>
      </c>
      <c r="C92" s="148">
        <v>0.1</v>
      </c>
      <c r="D92" s="146">
        <v>0.8</v>
      </c>
      <c r="E92" s="147"/>
      <c r="F92" s="4"/>
      <c r="G92" s="4"/>
      <c r="H92" s="4"/>
      <c r="I92" s="4"/>
      <c r="K92" s="4"/>
      <c r="L92" s="4"/>
      <c r="M92" s="4"/>
      <c r="N92" s="4"/>
      <c r="O92" s="4"/>
      <c r="P92" s="4"/>
      <c r="Q92" s="4"/>
      <c r="R92" s="4"/>
      <c r="S92" s="4"/>
      <c r="T92" s="4"/>
      <c r="U92" s="4"/>
      <c r="V92" s="4"/>
      <c r="W92" s="4"/>
      <c r="X92" s="4"/>
    </row>
    <row r="93" spans="1:24" ht="15" customHeight="1" x14ac:dyDescent="0.25">
      <c r="A93" s="143" t="s">
        <v>2196</v>
      </c>
      <c r="B93" s="144">
        <v>99.3</v>
      </c>
      <c r="C93" s="145">
        <v>0.2</v>
      </c>
      <c r="D93" s="143">
        <v>0.8</v>
      </c>
      <c r="E93" s="144">
        <f t="shared" ref="E93" si="4">SUM(B93:B104)/12</f>
        <v>98.833333333333329</v>
      </c>
      <c r="F93" s="4"/>
      <c r="G93" s="4"/>
      <c r="H93" s="4"/>
      <c r="I93" s="4"/>
      <c r="K93" s="4"/>
      <c r="L93" s="4"/>
      <c r="M93" s="4"/>
      <c r="N93" s="4"/>
      <c r="O93" s="4"/>
      <c r="P93" s="4"/>
      <c r="Q93" s="4"/>
      <c r="R93" s="4"/>
      <c r="S93" s="4"/>
      <c r="T93" s="4"/>
      <c r="U93" s="4"/>
      <c r="V93" s="4"/>
      <c r="W93" s="4"/>
      <c r="X93" s="4"/>
    </row>
    <row r="94" spans="1:24" ht="15" customHeight="1" x14ac:dyDescent="0.25">
      <c r="A94" s="146" t="s">
        <v>2197</v>
      </c>
      <c r="B94" s="147">
        <v>99.1</v>
      </c>
      <c r="C94" s="148">
        <v>0.1</v>
      </c>
      <c r="D94" s="146">
        <v>0.4</v>
      </c>
      <c r="E94" s="147"/>
      <c r="F94" s="4"/>
      <c r="G94" s="4"/>
      <c r="H94" s="4"/>
      <c r="I94" s="4"/>
      <c r="K94" s="4"/>
      <c r="L94" s="4"/>
      <c r="M94" s="4"/>
      <c r="N94" s="4"/>
      <c r="O94" s="4"/>
      <c r="P94" s="4"/>
      <c r="Q94" s="4"/>
      <c r="R94" s="4"/>
      <c r="S94" s="4"/>
      <c r="T94" s="4"/>
      <c r="U94" s="4"/>
      <c r="V94" s="4"/>
      <c r="W94" s="4"/>
      <c r="X94" s="4"/>
    </row>
    <row r="95" spans="1:24" ht="15" customHeight="1" x14ac:dyDescent="0.25">
      <c r="A95" s="143" t="s">
        <v>2198</v>
      </c>
      <c r="B95" s="144">
        <v>99</v>
      </c>
      <c r="C95" s="145">
        <v>0.1</v>
      </c>
      <c r="D95" s="143">
        <v>0</v>
      </c>
      <c r="E95" s="144"/>
      <c r="F95" s="4"/>
      <c r="G95" s="4"/>
      <c r="H95" s="4"/>
      <c r="I95" s="4"/>
      <c r="K95" s="4"/>
      <c r="L95" s="4"/>
      <c r="M95" s="4"/>
      <c r="N95" s="4"/>
      <c r="O95" s="4"/>
      <c r="P95" s="4"/>
      <c r="Q95" s="4"/>
      <c r="R95" s="4"/>
      <c r="S95" s="4"/>
      <c r="T95" s="4"/>
      <c r="U95" s="4"/>
      <c r="V95" s="4"/>
      <c r="W95" s="4"/>
      <c r="X95" s="4"/>
    </row>
    <row r="96" spans="1:24" ht="15" customHeight="1" x14ac:dyDescent="0.25">
      <c r="A96" s="146" t="s">
        <v>2199</v>
      </c>
      <c r="B96" s="147">
        <v>98.9</v>
      </c>
      <c r="C96" s="148">
        <v>-0.1</v>
      </c>
      <c r="D96" s="146">
        <v>-0.2</v>
      </c>
      <c r="E96" s="147"/>
      <c r="F96" s="4"/>
      <c r="G96" s="4"/>
      <c r="H96" s="4"/>
      <c r="I96" s="4"/>
      <c r="K96" s="4"/>
      <c r="L96" s="4"/>
      <c r="M96" s="4"/>
      <c r="N96" s="4"/>
      <c r="O96" s="4"/>
      <c r="P96" s="4"/>
      <c r="Q96" s="4"/>
      <c r="R96" s="4"/>
      <c r="S96" s="4"/>
      <c r="T96" s="4"/>
      <c r="U96" s="4"/>
      <c r="V96" s="4"/>
      <c r="W96" s="4"/>
      <c r="X96" s="4"/>
    </row>
    <row r="97" spans="1:24" ht="15" customHeight="1" x14ac:dyDescent="0.25">
      <c r="A97" s="143" t="s">
        <v>2200</v>
      </c>
      <c r="B97" s="144">
        <v>99</v>
      </c>
      <c r="C97" s="145">
        <v>0.3</v>
      </c>
      <c r="D97" s="143">
        <v>0</v>
      </c>
      <c r="E97" s="144"/>
      <c r="F97" s="4"/>
      <c r="G97" s="4"/>
      <c r="H97" s="4"/>
      <c r="I97" s="4"/>
      <c r="K97" s="4"/>
      <c r="L97" s="4"/>
      <c r="M97" s="4"/>
      <c r="N97" s="4"/>
      <c r="O97" s="4"/>
      <c r="P97" s="4"/>
      <c r="Q97" s="4"/>
      <c r="R97" s="4"/>
      <c r="S97" s="4"/>
      <c r="T97" s="4"/>
      <c r="U97" s="4"/>
      <c r="V97" s="4"/>
      <c r="W97" s="4"/>
      <c r="X97" s="4"/>
    </row>
    <row r="98" spans="1:24" ht="15" customHeight="1" x14ac:dyDescent="0.25">
      <c r="A98" s="146" t="s">
        <v>2201</v>
      </c>
      <c r="B98" s="147">
        <v>98.7</v>
      </c>
      <c r="C98" s="148">
        <v>-0.3</v>
      </c>
      <c r="D98" s="146">
        <v>-0.4</v>
      </c>
      <c r="E98" s="147"/>
      <c r="F98" s="4"/>
      <c r="G98" s="4"/>
      <c r="H98" s="4"/>
      <c r="I98" s="4"/>
      <c r="K98" s="4"/>
      <c r="L98" s="4"/>
      <c r="M98" s="4"/>
      <c r="N98" s="4"/>
      <c r="O98" s="4"/>
      <c r="P98" s="4"/>
      <c r="Q98" s="4"/>
      <c r="R98" s="4"/>
      <c r="S98" s="4"/>
      <c r="T98" s="4"/>
      <c r="U98" s="4"/>
      <c r="V98" s="4"/>
      <c r="W98" s="4"/>
      <c r="X98" s="4"/>
    </row>
    <row r="99" spans="1:24" ht="15" customHeight="1" x14ac:dyDescent="0.25">
      <c r="A99" s="143" t="s">
        <v>2202</v>
      </c>
      <c r="B99" s="144">
        <v>99</v>
      </c>
      <c r="C99" s="145">
        <v>0.4</v>
      </c>
      <c r="D99" s="143">
        <v>0.1</v>
      </c>
      <c r="E99" s="144"/>
      <c r="F99" s="4"/>
      <c r="G99" s="4"/>
      <c r="H99" s="4"/>
      <c r="I99" s="4"/>
      <c r="K99" s="4"/>
      <c r="L99" s="4"/>
      <c r="M99" s="4"/>
      <c r="N99" s="4"/>
      <c r="O99" s="4"/>
      <c r="P99" s="4"/>
      <c r="Q99" s="4"/>
      <c r="R99" s="4"/>
      <c r="S99" s="4"/>
      <c r="T99" s="4"/>
      <c r="U99" s="4"/>
      <c r="V99" s="4"/>
      <c r="W99" s="4"/>
      <c r="X99" s="4"/>
    </row>
    <row r="100" spans="1:24" ht="15" customHeight="1" x14ac:dyDescent="0.25">
      <c r="A100" s="146" t="s">
        <v>2203</v>
      </c>
      <c r="B100" s="147">
        <v>98.6</v>
      </c>
      <c r="C100" s="148">
        <v>0.1</v>
      </c>
      <c r="D100" s="146">
        <v>0.1</v>
      </c>
      <c r="E100" s="147"/>
      <c r="F100" s="4"/>
      <c r="G100" s="4"/>
      <c r="H100" s="4"/>
      <c r="I100" s="4"/>
      <c r="K100" s="4"/>
      <c r="L100" s="4"/>
      <c r="M100" s="4"/>
      <c r="N100" s="4"/>
      <c r="O100" s="4"/>
      <c r="P100" s="4"/>
      <c r="Q100" s="4"/>
      <c r="R100" s="4"/>
      <c r="S100" s="4"/>
      <c r="T100" s="4"/>
      <c r="U100" s="4"/>
      <c r="V100" s="4"/>
      <c r="W100" s="4"/>
      <c r="X100" s="4"/>
    </row>
    <row r="101" spans="1:24" ht="15" customHeight="1" x14ac:dyDescent="0.25">
      <c r="A101" s="143" t="s">
        <v>2204</v>
      </c>
      <c r="B101" s="144">
        <v>98.5</v>
      </c>
      <c r="C101" s="145">
        <v>0</v>
      </c>
      <c r="D101" s="143">
        <v>0.5</v>
      </c>
      <c r="E101" s="144"/>
      <c r="F101" s="4"/>
      <c r="G101" s="4"/>
      <c r="H101" s="4"/>
      <c r="I101" s="4"/>
      <c r="K101" s="4"/>
      <c r="L101" s="4"/>
      <c r="M101" s="4"/>
      <c r="N101" s="4"/>
      <c r="O101" s="4"/>
      <c r="P101" s="4"/>
      <c r="Q101" s="4"/>
      <c r="R101" s="4"/>
      <c r="S101" s="4"/>
      <c r="T101" s="4"/>
      <c r="U101" s="4"/>
      <c r="V101" s="4"/>
      <c r="W101" s="4"/>
      <c r="X101" s="4"/>
    </row>
    <row r="102" spans="1:24" ht="15" customHeight="1" x14ac:dyDescent="0.25">
      <c r="A102" s="146" t="s">
        <v>2205</v>
      </c>
      <c r="B102" s="147">
        <v>98.5</v>
      </c>
      <c r="C102" s="148">
        <v>-0.3</v>
      </c>
      <c r="D102" s="146">
        <v>0.5</v>
      </c>
      <c r="E102" s="147"/>
      <c r="F102" s="4"/>
      <c r="G102" s="4"/>
      <c r="H102" s="4"/>
      <c r="I102" s="4"/>
      <c r="K102" s="4"/>
      <c r="L102" s="4"/>
      <c r="M102" s="4"/>
      <c r="N102" s="4"/>
      <c r="O102" s="4"/>
      <c r="P102" s="4"/>
      <c r="Q102" s="4"/>
      <c r="R102" s="4"/>
      <c r="S102" s="4"/>
      <c r="T102" s="4"/>
      <c r="U102" s="4"/>
      <c r="V102" s="4"/>
      <c r="W102" s="4"/>
      <c r="X102" s="4"/>
    </row>
    <row r="103" spans="1:24" ht="15" customHeight="1" x14ac:dyDescent="0.25">
      <c r="A103" s="143" t="s">
        <v>2206</v>
      </c>
      <c r="B103" s="144">
        <v>98.8</v>
      </c>
      <c r="C103" s="145">
        <v>0.2</v>
      </c>
      <c r="D103" s="143">
        <v>1</v>
      </c>
      <c r="E103" s="144"/>
      <c r="F103" s="4"/>
      <c r="G103" s="4"/>
      <c r="H103" s="4"/>
      <c r="I103" s="4"/>
      <c r="K103" s="4"/>
      <c r="L103" s="4"/>
      <c r="M103" s="4"/>
      <c r="N103" s="4"/>
      <c r="O103" s="4"/>
      <c r="P103" s="4"/>
      <c r="Q103" s="4"/>
      <c r="R103" s="4"/>
      <c r="S103" s="4"/>
      <c r="T103" s="4"/>
      <c r="U103" s="4"/>
      <c r="V103" s="4"/>
      <c r="W103" s="4"/>
      <c r="X103" s="4"/>
    </row>
    <row r="104" spans="1:24" ht="15" customHeight="1" x14ac:dyDescent="0.25">
      <c r="A104" s="146" t="s">
        <v>2207</v>
      </c>
      <c r="B104" s="147">
        <v>98.6</v>
      </c>
      <c r="C104" s="148">
        <v>0.1</v>
      </c>
      <c r="D104" s="146">
        <v>0.9</v>
      </c>
      <c r="E104" s="147"/>
      <c r="F104" s="4"/>
      <c r="G104" s="4"/>
      <c r="H104" s="4"/>
      <c r="I104" s="4"/>
      <c r="K104" s="4"/>
      <c r="L104" s="4"/>
      <c r="M104" s="4"/>
      <c r="N104" s="4"/>
      <c r="O104" s="4"/>
      <c r="P104" s="4"/>
      <c r="Q104" s="4"/>
      <c r="R104" s="4"/>
      <c r="S104" s="4"/>
      <c r="T104" s="4"/>
      <c r="U104" s="4"/>
      <c r="V104" s="4"/>
      <c r="W104" s="4"/>
      <c r="X104" s="4"/>
    </row>
    <row r="105" spans="1:24" ht="15" customHeight="1" x14ac:dyDescent="0.25">
      <c r="A105" s="143" t="s">
        <v>2208</v>
      </c>
      <c r="B105" s="144">
        <v>98.5</v>
      </c>
      <c r="C105" s="145">
        <v>-0.2</v>
      </c>
      <c r="D105" s="143">
        <v>1.1000000000000001</v>
      </c>
      <c r="E105" s="144">
        <f t="shared" ref="E105" si="5">SUM(B105:B116)/12</f>
        <v>98.524999999999991</v>
      </c>
      <c r="F105" s="4"/>
      <c r="G105" s="4"/>
      <c r="H105" s="4"/>
      <c r="I105" s="4"/>
      <c r="K105" s="4"/>
      <c r="L105" s="4"/>
      <c r="M105" s="4"/>
      <c r="N105" s="4"/>
      <c r="O105" s="4"/>
      <c r="P105" s="4"/>
      <c r="Q105" s="4"/>
      <c r="R105" s="4"/>
      <c r="S105" s="4"/>
      <c r="T105" s="4"/>
      <c r="U105" s="4"/>
      <c r="V105" s="4"/>
      <c r="W105" s="4"/>
      <c r="X105" s="4"/>
    </row>
    <row r="106" spans="1:24" ht="15" customHeight="1" x14ac:dyDescent="0.25">
      <c r="A106" s="146" t="s">
        <v>2209</v>
      </c>
      <c r="B106" s="147">
        <v>98.7</v>
      </c>
      <c r="C106" s="148">
        <v>-0.3</v>
      </c>
      <c r="D106" s="146">
        <v>1.3</v>
      </c>
      <c r="E106" s="147"/>
      <c r="F106" s="4"/>
      <c r="G106" s="4"/>
      <c r="H106" s="4"/>
      <c r="I106" s="4"/>
      <c r="K106" s="4"/>
      <c r="L106" s="4"/>
      <c r="M106" s="4"/>
      <c r="N106" s="4"/>
      <c r="O106" s="4"/>
      <c r="P106" s="4"/>
      <c r="Q106" s="4"/>
      <c r="R106" s="4"/>
      <c r="S106" s="4"/>
      <c r="T106" s="4"/>
      <c r="U106" s="4"/>
      <c r="V106" s="4"/>
      <c r="W106" s="4"/>
      <c r="X106" s="4"/>
    </row>
    <row r="107" spans="1:24" ht="15" customHeight="1" x14ac:dyDescent="0.25">
      <c r="A107" s="143" t="s">
        <v>2210</v>
      </c>
      <c r="B107" s="144">
        <v>99</v>
      </c>
      <c r="C107" s="145">
        <v>-0.1</v>
      </c>
      <c r="D107" s="143">
        <v>2.4</v>
      </c>
      <c r="E107" s="144"/>
      <c r="F107" s="4"/>
      <c r="G107" s="4"/>
      <c r="H107" s="4"/>
      <c r="I107" s="4"/>
      <c r="K107" s="4"/>
      <c r="L107" s="4"/>
      <c r="M107" s="4"/>
      <c r="N107" s="4"/>
      <c r="O107" s="4"/>
      <c r="P107" s="4"/>
      <c r="Q107" s="4"/>
      <c r="R107" s="4"/>
      <c r="S107" s="4"/>
      <c r="T107" s="4"/>
      <c r="U107" s="4"/>
      <c r="V107" s="4"/>
      <c r="W107" s="4"/>
      <c r="X107" s="4"/>
    </row>
    <row r="108" spans="1:24" ht="15" customHeight="1" x14ac:dyDescent="0.25">
      <c r="A108" s="146" t="s">
        <v>2211</v>
      </c>
      <c r="B108" s="147">
        <v>99.1</v>
      </c>
      <c r="C108" s="148">
        <v>0.1</v>
      </c>
      <c r="D108" s="146">
        <v>2.8</v>
      </c>
      <c r="E108" s="147"/>
      <c r="F108" s="4"/>
      <c r="G108" s="4"/>
      <c r="H108" s="4"/>
      <c r="I108" s="4"/>
      <c r="K108" s="4"/>
      <c r="L108" s="4"/>
      <c r="M108" s="4"/>
      <c r="N108" s="4"/>
      <c r="O108" s="4"/>
      <c r="P108" s="4"/>
      <c r="Q108" s="4"/>
      <c r="R108" s="4"/>
      <c r="S108" s="4"/>
      <c r="T108" s="4"/>
      <c r="U108" s="4"/>
      <c r="V108" s="4"/>
      <c r="W108" s="4"/>
      <c r="X108" s="4"/>
    </row>
    <row r="109" spans="1:24" ht="15" customHeight="1" x14ac:dyDescent="0.25">
      <c r="A109" s="143" t="s">
        <v>2212</v>
      </c>
      <c r="B109" s="144">
        <v>99</v>
      </c>
      <c r="C109" s="145">
        <v>-0.1</v>
      </c>
      <c r="D109" s="143">
        <v>3.1</v>
      </c>
      <c r="E109" s="144"/>
      <c r="F109" s="4"/>
      <c r="G109" s="4"/>
      <c r="H109" s="4"/>
      <c r="I109" s="4"/>
      <c r="K109" s="4"/>
      <c r="L109" s="4"/>
      <c r="M109" s="4"/>
      <c r="N109" s="4"/>
      <c r="O109" s="4"/>
      <c r="P109" s="4"/>
      <c r="Q109" s="4"/>
      <c r="R109" s="4"/>
      <c r="S109" s="4"/>
      <c r="T109" s="4"/>
      <c r="U109" s="4"/>
      <c r="V109" s="4"/>
      <c r="W109" s="4"/>
      <c r="X109" s="4"/>
    </row>
    <row r="110" spans="1:24" ht="15" customHeight="1" x14ac:dyDescent="0.25">
      <c r="A110" s="146" t="s">
        <v>2213</v>
      </c>
      <c r="B110" s="147">
        <v>99.1</v>
      </c>
      <c r="C110" s="148">
        <v>0.2</v>
      </c>
      <c r="D110" s="146">
        <v>3.2</v>
      </c>
      <c r="E110" s="147"/>
      <c r="F110" s="4"/>
      <c r="G110" s="4"/>
      <c r="H110" s="4"/>
      <c r="I110" s="4"/>
      <c r="K110" s="4"/>
      <c r="L110" s="4"/>
      <c r="M110" s="4"/>
      <c r="N110" s="4"/>
      <c r="O110" s="4"/>
      <c r="P110" s="4"/>
      <c r="Q110" s="4"/>
      <c r="R110" s="4"/>
      <c r="S110" s="4"/>
      <c r="T110" s="4"/>
      <c r="U110" s="4"/>
      <c r="V110" s="4"/>
      <c r="W110" s="4"/>
      <c r="X110" s="4"/>
    </row>
    <row r="111" spans="1:24" ht="15" customHeight="1" x14ac:dyDescent="0.25">
      <c r="A111" s="143" t="s">
        <v>2214</v>
      </c>
      <c r="B111" s="144">
        <v>98.9</v>
      </c>
      <c r="C111" s="145">
        <v>0.4</v>
      </c>
      <c r="D111" s="143">
        <v>3.3</v>
      </c>
      <c r="E111" s="144"/>
      <c r="F111" s="4"/>
      <c r="G111" s="4"/>
      <c r="H111" s="4"/>
      <c r="I111" s="4"/>
      <c r="K111" s="4"/>
      <c r="L111" s="4"/>
      <c r="M111" s="4"/>
      <c r="N111" s="4"/>
      <c r="O111" s="4"/>
      <c r="P111" s="4"/>
      <c r="Q111" s="4"/>
      <c r="R111" s="4"/>
      <c r="S111" s="4"/>
      <c r="T111" s="4"/>
      <c r="U111" s="4"/>
      <c r="V111" s="4"/>
      <c r="W111" s="4"/>
      <c r="X111" s="4"/>
    </row>
    <row r="112" spans="1:24" ht="15" customHeight="1" x14ac:dyDescent="0.25">
      <c r="A112" s="146" t="s">
        <v>2215</v>
      </c>
      <c r="B112" s="147">
        <v>98.5</v>
      </c>
      <c r="C112" s="148">
        <v>0.5</v>
      </c>
      <c r="D112" s="146">
        <v>3</v>
      </c>
      <c r="E112" s="147"/>
      <c r="F112" s="4"/>
      <c r="G112" s="4"/>
      <c r="H112" s="4"/>
      <c r="I112" s="4"/>
      <c r="K112" s="4"/>
      <c r="L112" s="4"/>
      <c r="M112" s="4"/>
      <c r="N112" s="4"/>
      <c r="O112" s="4"/>
      <c r="P112" s="4"/>
      <c r="Q112" s="4"/>
      <c r="R112" s="4"/>
      <c r="S112" s="4"/>
      <c r="T112" s="4"/>
      <c r="U112" s="4"/>
      <c r="V112" s="4"/>
      <c r="W112" s="4"/>
      <c r="X112" s="4"/>
    </row>
    <row r="113" spans="1:24" ht="15" customHeight="1" x14ac:dyDescent="0.25">
      <c r="A113" s="143" t="s">
        <v>2216</v>
      </c>
      <c r="B113" s="144">
        <v>98</v>
      </c>
      <c r="C113" s="145">
        <v>0</v>
      </c>
      <c r="D113" s="143">
        <v>2.6</v>
      </c>
      <c r="E113" s="144"/>
      <c r="F113" s="4"/>
      <c r="G113" s="4"/>
      <c r="H113" s="4"/>
      <c r="I113" s="4"/>
      <c r="K113" s="4"/>
      <c r="L113" s="4"/>
      <c r="M113" s="4"/>
      <c r="N113" s="4"/>
      <c r="O113" s="4"/>
      <c r="P113" s="4"/>
      <c r="Q113" s="4"/>
      <c r="R113" s="4"/>
      <c r="S113" s="4"/>
      <c r="T113" s="4"/>
      <c r="U113" s="4"/>
      <c r="V113" s="4"/>
      <c r="W113" s="4"/>
      <c r="X113" s="4"/>
    </row>
    <row r="114" spans="1:24" ht="15" customHeight="1" x14ac:dyDescent="0.25">
      <c r="A114" s="146" t="s">
        <v>2217</v>
      </c>
      <c r="B114" s="147">
        <v>98</v>
      </c>
      <c r="C114" s="148">
        <v>0.2</v>
      </c>
      <c r="D114" s="146">
        <v>2.9</v>
      </c>
      <c r="E114" s="147"/>
      <c r="F114" s="4"/>
      <c r="G114" s="4"/>
      <c r="H114" s="4"/>
      <c r="I114" s="4"/>
      <c r="K114" s="4"/>
      <c r="L114" s="4"/>
      <c r="M114" s="4"/>
      <c r="N114" s="4"/>
      <c r="O114" s="4"/>
      <c r="P114" s="4"/>
      <c r="Q114" s="4"/>
      <c r="R114" s="4"/>
      <c r="S114" s="4"/>
      <c r="T114" s="4"/>
      <c r="U114" s="4"/>
      <c r="V114" s="4"/>
      <c r="W114" s="4"/>
      <c r="X114" s="4"/>
    </row>
    <row r="115" spans="1:24" ht="15" customHeight="1" x14ac:dyDescent="0.25">
      <c r="A115" s="143" t="s">
        <v>2218</v>
      </c>
      <c r="B115" s="144">
        <v>97.8</v>
      </c>
      <c r="C115" s="145">
        <v>0.1</v>
      </c>
      <c r="D115" s="143">
        <v>2.8</v>
      </c>
      <c r="E115" s="144"/>
      <c r="F115" s="4"/>
      <c r="G115" s="4"/>
      <c r="H115" s="4"/>
      <c r="I115" s="4"/>
      <c r="K115" s="4"/>
      <c r="L115" s="4"/>
      <c r="M115" s="4"/>
      <c r="N115" s="4"/>
      <c r="O115" s="4"/>
      <c r="P115" s="4"/>
      <c r="Q115" s="4"/>
      <c r="R115" s="4"/>
      <c r="S115" s="4"/>
      <c r="T115" s="4"/>
      <c r="U115" s="4"/>
      <c r="V115" s="4"/>
      <c r="W115" s="4"/>
      <c r="X115" s="4"/>
    </row>
    <row r="116" spans="1:24" ht="15" customHeight="1" x14ac:dyDescent="0.25">
      <c r="A116" s="146" t="s">
        <v>2219</v>
      </c>
      <c r="B116" s="147">
        <v>97.7</v>
      </c>
      <c r="C116" s="148">
        <v>0.3</v>
      </c>
      <c r="D116" s="146">
        <v>3</v>
      </c>
      <c r="E116" s="147"/>
      <c r="F116" s="4"/>
      <c r="G116" s="4"/>
      <c r="H116" s="4"/>
      <c r="I116" s="4"/>
      <c r="K116" s="4"/>
      <c r="L116" s="4"/>
      <c r="M116" s="4"/>
      <c r="N116" s="4"/>
      <c r="O116" s="4"/>
      <c r="P116" s="4"/>
      <c r="Q116" s="4"/>
      <c r="R116" s="4"/>
      <c r="S116" s="4"/>
      <c r="T116" s="4"/>
      <c r="U116" s="4"/>
      <c r="V116" s="4"/>
      <c r="W116" s="4"/>
      <c r="X116" s="4"/>
    </row>
    <row r="117" spans="1:24" ht="15" customHeight="1" x14ac:dyDescent="0.25">
      <c r="A117" s="143" t="s">
        <v>2220</v>
      </c>
      <c r="B117" s="144">
        <v>97.4</v>
      </c>
      <c r="C117" s="145">
        <v>0</v>
      </c>
      <c r="D117" s="143">
        <v>3.2</v>
      </c>
      <c r="E117" s="144">
        <f t="shared" ref="E117" si="6">SUM(B117:B128)/12</f>
        <v>95.991666666666674</v>
      </c>
      <c r="F117" s="4"/>
      <c r="G117" s="4"/>
      <c r="H117" s="4"/>
      <c r="I117" s="4"/>
      <c r="K117" s="4"/>
      <c r="L117" s="4"/>
      <c r="M117" s="4"/>
      <c r="N117" s="4"/>
      <c r="O117" s="4"/>
      <c r="P117" s="4"/>
      <c r="Q117" s="4"/>
      <c r="R117" s="4"/>
      <c r="S117" s="4"/>
      <c r="T117" s="4"/>
      <c r="U117" s="4"/>
      <c r="V117" s="4"/>
      <c r="W117" s="4"/>
      <c r="X117" s="4"/>
    </row>
    <row r="118" spans="1:24" ht="15" customHeight="1" x14ac:dyDescent="0.25">
      <c r="A118" s="146" t="s">
        <v>2221</v>
      </c>
      <c r="B118" s="147">
        <v>97.4</v>
      </c>
      <c r="C118" s="148">
        <v>0.7</v>
      </c>
      <c r="D118" s="146">
        <v>3.4</v>
      </c>
      <c r="E118" s="147"/>
      <c r="F118" s="4"/>
      <c r="G118" s="4"/>
      <c r="H118" s="4"/>
      <c r="I118" s="4"/>
      <c r="K118" s="4"/>
      <c r="L118" s="4"/>
      <c r="M118" s="4"/>
      <c r="N118" s="4"/>
      <c r="O118" s="4"/>
      <c r="P118" s="4"/>
      <c r="Q118" s="4"/>
      <c r="R118" s="4"/>
      <c r="S118" s="4"/>
      <c r="T118" s="4"/>
      <c r="U118" s="4"/>
      <c r="V118" s="4"/>
      <c r="W118" s="4"/>
      <c r="X118" s="4"/>
    </row>
    <row r="119" spans="1:24" ht="15" customHeight="1" x14ac:dyDescent="0.25">
      <c r="A119" s="143" t="s">
        <v>2222</v>
      </c>
      <c r="B119" s="144">
        <v>96.7</v>
      </c>
      <c r="C119" s="145">
        <v>0.3</v>
      </c>
      <c r="D119" s="143">
        <v>2.8</v>
      </c>
      <c r="E119" s="144"/>
      <c r="F119" s="4"/>
      <c r="G119" s="4"/>
      <c r="H119" s="4"/>
      <c r="I119" s="4"/>
      <c r="K119" s="4"/>
      <c r="L119" s="4"/>
      <c r="M119" s="4"/>
      <c r="N119" s="4"/>
      <c r="O119" s="4"/>
      <c r="P119" s="4"/>
      <c r="Q119" s="4"/>
      <c r="R119" s="4"/>
      <c r="S119" s="4"/>
      <c r="T119" s="4"/>
      <c r="U119" s="4"/>
      <c r="V119" s="4"/>
      <c r="W119" s="4"/>
      <c r="X119" s="4"/>
    </row>
    <row r="120" spans="1:24" ht="15" customHeight="1" x14ac:dyDescent="0.25">
      <c r="A120" s="146" t="s">
        <v>2223</v>
      </c>
      <c r="B120" s="147">
        <v>96.4</v>
      </c>
      <c r="C120" s="148">
        <v>0.4</v>
      </c>
      <c r="D120" s="146">
        <v>2.7</v>
      </c>
      <c r="E120" s="147"/>
      <c r="F120" s="4"/>
      <c r="G120" s="4"/>
      <c r="H120" s="4"/>
      <c r="I120" s="4"/>
      <c r="K120" s="4"/>
      <c r="L120" s="4"/>
      <c r="M120" s="4"/>
      <c r="N120" s="4"/>
      <c r="O120" s="4"/>
      <c r="P120" s="4"/>
      <c r="Q120" s="4"/>
      <c r="R120" s="4"/>
      <c r="S120" s="4"/>
      <c r="T120" s="4"/>
      <c r="U120" s="4"/>
      <c r="V120" s="4"/>
      <c r="W120" s="4"/>
      <c r="X120" s="4"/>
    </row>
    <row r="121" spans="1:24" ht="15" customHeight="1" x14ac:dyDescent="0.25">
      <c r="A121" s="143" t="s">
        <v>2224</v>
      </c>
      <c r="B121" s="144">
        <v>96</v>
      </c>
      <c r="C121" s="145">
        <v>0</v>
      </c>
      <c r="D121" s="143">
        <v>2</v>
      </c>
      <c r="E121" s="144"/>
      <c r="F121" s="4"/>
      <c r="G121" s="4"/>
      <c r="H121" s="4"/>
      <c r="I121" s="4"/>
      <c r="K121" s="4"/>
      <c r="L121" s="4"/>
      <c r="M121" s="4"/>
      <c r="N121" s="4"/>
      <c r="O121" s="4"/>
      <c r="P121" s="4"/>
      <c r="Q121" s="4"/>
      <c r="R121" s="4"/>
      <c r="S121" s="4"/>
      <c r="T121" s="4"/>
      <c r="U121" s="4"/>
      <c r="V121" s="4"/>
      <c r="W121" s="4"/>
      <c r="X121" s="4"/>
    </row>
    <row r="122" spans="1:24" ht="15" customHeight="1" x14ac:dyDescent="0.25">
      <c r="A122" s="146" t="s">
        <v>2225</v>
      </c>
      <c r="B122" s="147">
        <v>96</v>
      </c>
      <c r="C122" s="148">
        <v>0.3</v>
      </c>
      <c r="D122" s="146">
        <v>2.1</v>
      </c>
      <c r="E122" s="147"/>
      <c r="F122" s="4"/>
      <c r="G122" s="4"/>
      <c r="H122" s="4"/>
      <c r="I122" s="4"/>
      <c r="K122" s="4"/>
      <c r="L122" s="4"/>
      <c r="M122" s="4"/>
      <c r="N122" s="4"/>
      <c r="O122" s="4"/>
      <c r="P122" s="4"/>
      <c r="Q122" s="4"/>
      <c r="R122" s="4"/>
      <c r="S122" s="4"/>
      <c r="T122" s="4"/>
      <c r="U122" s="4"/>
      <c r="V122" s="4"/>
      <c r="W122" s="4"/>
      <c r="X122" s="4"/>
    </row>
    <row r="123" spans="1:24" ht="15" customHeight="1" x14ac:dyDescent="0.25">
      <c r="A123" s="143" t="s">
        <v>2226</v>
      </c>
      <c r="B123" s="144">
        <v>95.7</v>
      </c>
      <c r="C123" s="145">
        <v>0.1</v>
      </c>
      <c r="D123" s="143">
        <v>1.9</v>
      </c>
      <c r="E123" s="144"/>
      <c r="F123" s="4"/>
      <c r="G123" s="4"/>
      <c r="H123" s="4"/>
      <c r="I123" s="4"/>
      <c r="K123" s="4"/>
      <c r="L123" s="4"/>
      <c r="M123" s="4"/>
      <c r="N123" s="4"/>
      <c r="O123" s="4"/>
      <c r="P123" s="4"/>
      <c r="Q123" s="4"/>
      <c r="R123" s="4"/>
      <c r="S123" s="4"/>
      <c r="T123" s="4"/>
      <c r="U123" s="4"/>
      <c r="V123" s="4"/>
      <c r="W123" s="4"/>
      <c r="X123" s="4"/>
    </row>
    <row r="124" spans="1:24" ht="15" customHeight="1" x14ac:dyDescent="0.25">
      <c r="A124" s="146" t="s">
        <v>2227</v>
      </c>
      <c r="B124" s="147">
        <v>95.6</v>
      </c>
      <c r="C124" s="148">
        <v>0.1</v>
      </c>
      <c r="D124" s="146">
        <v>1.9</v>
      </c>
      <c r="E124" s="147"/>
      <c r="F124" s="4"/>
      <c r="G124" s="4"/>
      <c r="H124" s="4"/>
      <c r="I124" s="4"/>
      <c r="K124" s="4"/>
      <c r="L124" s="4"/>
      <c r="M124" s="4"/>
      <c r="N124" s="4"/>
      <c r="O124" s="4"/>
      <c r="P124" s="4"/>
      <c r="Q124" s="4"/>
      <c r="R124" s="4"/>
      <c r="S124" s="4"/>
      <c r="T124" s="4"/>
      <c r="U124" s="4"/>
      <c r="V124" s="4"/>
      <c r="W124" s="4"/>
      <c r="X124" s="4"/>
    </row>
    <row r="125" spans="1:24" ht="15" customHeight="1" x14ac:dyDescent="0.25">
      <c r="A125" s="143" t="s">
        <v>2228</v>
      </c>
      <c r="B125" s="144">
        <v>95.5</v>
      </c>
      <c r="C125" s="145">
        <v>0.3</v>
      </c>
      <c r="D125" s="143">
        <v>1.9</v>
      </c>
      <c r="E125" s="144"/>
      <c r="F125" s="4"/>
      <c r="G125" s="4"/>
      <c r="H125" s="4"/>
      <c r="I125" s="4"/>
      <c r="K125" s="4"/>
      <c r="L125" s="4"/>
      <c r="M125" s="4"/>
      <c r="N125" s="4"/>
      <c r="O125" s="4"/>
      <c r="P125" s="4"/>
      <c r="Q125" s="4"/>
      <c r="R125" s="4"/>
      <c r="S125" s="4"/>
      <c r="T125" s="4"/>
      <c r="U125" s="4"/>
      <c r="V125" s="4"/>
      <c r="W125" s="4"/>
      <c r="X125" s="4"/>
    </row>
    <row r="126" spans="1:24" ht="15" customHeight="1" x14ac:dyDescent="0.25">
      <c r="A126" s="146" t="s">
        <v>2229</v>
      </c>
      <c r="B126" s="147">
        <v>95.2</v>
      </c>
      <c r="C126" s="148">
        <v>0.1</v>
      </c>
      <c r="D126" s="146">
        <v>2</v>
      </c>
      <c r="E126" s="147"/>
      <c r="F126" s="4"/>
      <c r="G126" s="4"/>
      <c r="H126" s="4"/>
      <c r="I126" s="4"/>
      <c r="K126" s="4"/>
      <c r="L126" s="4"/>
      <c r="M126" s="4"/>
      <c r="N126" s="4"/>
      <c r="O126" s="4"/>
      <c r="P126" s="4"/>
      <c r="Q126" s="4"/>
      <c r="R126" s="4"/>
      <c r="S126" s="4"/>
      <c r="T126" s="4"/>
      <c r="U126" s="4"/>
      <c r="V126" s="4"/>
      <c r="W126" s="4"/>
      <c r="X126" s="4"/>
    </row>
    <row r="127" spans="1:24" ht="15" customHeight="1" x14ac:dyDescent="0.25">
      <c r="A127" s="143" t="s">
        <v>2230</v>
      </c>
      <c r="B127" s="144">
        <v>95.1</v>
      </c>
      <c r="C127" s="145">
        <v>0.2</v>
      </c>
      <c r="D127" s="143">
        <v>1.8</v>
      </c>
      <c r="E127" s="144"/>
      <c r="F127" s="4"/>
      <c r="G127" s="4"/>
      <c r="H127" s="4"/>
      <c r="I127" s="4"/>
      <c r="K127" s="4"/>
      <c r="L127" s="4"/>
      <c r="M127" s="4"/>
      <c r="N127" s="4"/>
      <c r="O127" s="4"/>
      <c r="P127" s="4"/>
      <c r="Q127" s="4"/>
      <c r="R127" s="4"/>
      <c r="S127" s="4"/>
      <c r="T127" s="4"/>
      <c r="U127" s="4"/>
      <c r="V127" s="4"/>
      <c r="W127" s="4"/>
      <c r="X127" s="4"/>
    </row>
    <row r="128" spans="1:24" ht="15" customHeight="1" x14ac:dyDescent="0.25">
      <c r="A128" s="146" t="s">
        <v>2231</v>
      </c>
      <c r="B128" s="147">
        <v>94.9</v>
      </c>
      <c r="C128" s="148">
        <v>0.5</v>
      </c>
      <c r="D128" s="146">
        <v>1.8</v>
      </c>
      <c r="E128" s="147"/>
      <c r="F128" s="4"/>
      <c r="G128" s="4"/>
      <c r="H128" s="4"/>
      <c r="I128" s="4"/>
      <c r="K128" s="4"/>
      <c r="L128" s="4"/>
      <c r="M128" s="4"/>
      <c r="N128" s="4"/>
      <c r="O128" s="4"/>
      <c r="P128" s="4"/>
      <c r="Q128" s="4"/>
      <c r="R128" s="4"/>
      <c r="S128" s="4"/>
      <c r="T128" s="4"/>
      <c r="U128" s="4"/>
      <c r="V128" s="4"/>
      <c r="W128" s="4"/>
      <c r="X128" s="4"/>
    </row>
    <row r="129" spans="1:24" ht="15" customHeight="1" x14ac:dyDescent="0.25">
      <c r="A129" s="143" t="s">
        <v>2232</v>
      </c>
      <c r="B129" s="144">
        <v>94.4</v>
      </c>
      <c r="C129" s="145">
        <v>0.2</v>
      </c>
      <c r="D129" s="143">
        <v>1.5</v>
      </c>
      <c r="E129" s="144">
        <f t="shared" ref="E129" si="7">SUM(B129:B140)/12</f>
        <v>93.833333333333329</v>
      </c>
      <c r="F129" s="4"/>
      <c r="G129" s="4"/>
      <c r="H129" s="4"/>
      <c r="I129" s="4"/>
      <c r="K129" s="4"/>
      <c r="L129" s="4"/>
      <c r="M129" s="4"/>
      <c r="N129" s="4"/>
      <c r="O129" s="4"/>
      <c r="P129" s="4"/>
      <c r="Q129" s="4"/>
      <c r="R129" s="4"/>
      <c r="S129" s="4"/>
      <c r="T129" s="4"/>
      <c r="U129" s="4"/>
      <c r="V129" s="4"/>
      <c r="W129" s="4"/>
      <c r="X129" s="4"/>
    </row>
    <row r="130" spans="1:24" ht="15" customHeight="1" x14ac:dyDescent="0.25">
      <c r="A130" s="146" t="s">
        <v>2233</v>
      </c>
      <c r="B130" s="147">
        <v>94.2</v>
      </c>
      <c r="C130" s="148">
        <v>0.1</v>
      </c>
      <c r="D130" s="146">
        <v>1.4</v>
      </c>
      <c r="E130" s="147"/>
      <c r="F130" s="4"/>
      <c r="G130" s="4"/>
      <c r="H130" s="4"/>
      <c r="I130" s="4"/>
      <c r="K130" s="4"/>
      <c r="L130" s="4"/>
      <c r="M130" s="4"/>
      <c r="N130" s="4"/>
      <c r="O130" s="4"/>
      <c r="P130" s="4"/>
      <c r="Q130" s="4"/>
      <c r="R130" s="4"/>
      <c r="S130" s="4"/>
      <c r="T130" s="4"/>
      <c r="U130" s="4"/>
      <c r="V130" s="4"/>
      <c r="W130" s="4"/>
      <c r="X130" s="4"/>
    </row>
    <row r="131" spans="1:24" ht="15" customHeight="1" x14ac:dyDescent="0.25">
      <c r="A131" s="143" t="s">
        <v>2234</v>
      </c>
      <c r="B131" s="144">
        <v>94.1</v>
      </c>
      <c r="C131" s="145">
        <v>0.2</v>
      </c>
      <c r="D131" s="143">
        <v>1.1000000000000001</v>
      </c>
      <c r="E131" s="144"/>
      <c r="F131" s="4"/>
      <c r="G131" s="4"/>
      <c r="H131" s="4"/>
      <c r="I131" s="4"/>
      <c r="K131" s="4"/>
      <c r="L131" s="4"/>
      <c r="M131" s="4"/>
      <c r="N131" s="4"/>
      <c r="O131" s="4"/>
      <c r="P131" s="4"/>
      <c r="Q131" s="4"/>
      <c r="R131" s="4"/>
      <c r="S131" s="4"/>
      <c r="T131" s="4"/>
      <c r="U131" s="4"/>
      <c r="V131" s="4"/>
      <c r="W131" s="4"/>
      <c r="X131" s="4"/>
    </row>
    <row r="132" spans="1:24" ht="15" customHeight="1" x14ac:dyDescent="0.25">
      <c r="A132" s="146" t="s">
        <v>2235</v>
      </c>
      <c r="B132" s="147">
        <v>93.9</v>
      </c>
      <c r="C132" s="148">
        <v>-0.2</v>
      </c>
      <c r="D132" s="146">
        <v>1.1000000000000001</v>
      </c>
      <c r="E132" s="147"/>
      <c r="F132" s="4"/>
      <c r="G132" s="4"/>
      <c r="H132" s="4"/>
      <c r="I132" s="4"/>
      <c r="K132" s="4"/>
      <c r="L132" s="4"/>
      <c r="M132" s="4"/>
      <c r="N132" s="4"/>
      <c r="O132" s="4"/>
      <c r="P132" s="4"/>
      <c r="Q132" s="4"/>
      <c r="R132" s="4"/>
      <c r="S132" s="4"/>
      <c r="T132" s="4"/>
      <c r="U132" s="4"/>
      <c r="V132" s="4"/>
      <c r="W132" s="4"/>
      <c r="X132" s="4"/>
    </row>
    <row r="133" spans="1:24" ht="15" customHeight="1" x14ac:dyDescent="0.25">
      <c r="A133" s="143" t="s">
        <v>2236</v>
      </c>
      <c r="B133" s="144">
        <v>94.1</v>
      </c>
      <c r="C133" s="145">
        <v>0.1</v>
      </c>
      <c r="D133" s="143">
        <v>1.5</v>
      </c>
      <c r="E133" s="144"/>
      <c r="F133" s="4"/>
      <c r="G133" s="4"/>
      <c r="H133" s="4"/>
      <c r="I133" s="4"/>
      <c r="K133" s="4"/>
      <c r="L133" s="4"/>
      <c r="M133" s="4"/>
      <c r="N133" s="4"/>
      <c r="O133" s="4"/>
      <c r="P133" s="4"/>
      <c r="Q133" s="4"/>
      <c r="R133" s="4"/>
      <c r="S133" s="4"/>
      <c r="T133" s="4"/>
      <c r="U133" s="4"/>
      <c r="V133" s="4"/>
      <c r="W133" s="4"/>
      <c r="X133" s="4"/>
    </row>
    <row r="134" spans="1:24" ht="15" customHeight="1" x14ac:dyDescent="0.25">
      <c r="A134" s="146" t="s">
        <v>2237</v>
      </c>
      <c r="B134" s="147">
        <v>94</v>
      </c>
      <c r="C134" s="148">
        <v>0.1</v>
      </c>
      <c r="D134" s="146">
        <v>1.7</v>
      </c>
      <c r="E134" s="147"/>
      <c r="F134" s="4"/>
      <c r="G134" s="4"/>
      <c r="H134" s="4"/>
      <c r="I134" s="4"/>
      <c r="K134" s="4"/>
      <c r="L134" s="4"/>
      <c r="M134" s="4"/>
      <c r="N134" s="4"/>
      <c r="O134" s="4"/>
      <c r="P134" s="4"/>
      <c r="Q134" s="4"/>
      <c r="R134" s="4"/>
      <c r="S134" s="4"/>
      <c r="T134" s="4"/>
      <c r="U134" s="4"/>
      <c r="V134" s="4"/>
      <c r="W134" s="4"/>
      <c r="X134" s="4"/>
    </row>
    <row r="135" spans="1:24" ht="15" customHeight="1" x14ac:dyDescent="0.25">
      <c r="A135" s="143" t="s">
        <v>2238</v>
      </c>
      <c r="B135" s="144">
        <v>93.9</v>
      </c>
      <c r="C135" s="145">
        <v>0.1</v>
      </c>
      <c r="D135" s="143">
        <v>1.8</v>
      </c>
      <c r="E135" s="144"/>
      <c r="F135" s="4"/>
      <c r="G135" s="4"/>
      <c r="H135" s="4"/>
      <c r="I135" s="4"/>
      <c r="K135" s="4"/>
      <c r="L135" s="4"/>
      <c r="M135" s="4"/>
      <c r="N135" s="4"/>
      <c r="O135" s="4"/>
      <c r="P135" s="4"/>
      <c r="Q135" s="4"/>
      <c r="R135" s="4"/>
      <c r="S135" s="4"/>
      <c r="T135" s="4"/>
      <c r="U135" s="4"/>
      <c r="V135" s="4"/>
      <c r="W135" s="4"/>
      <c r="X135" s="4"/>
    </row>
    <row r="136" spans="1:24" ht="15" customHeight="1" x14ac:dyDescent="0.25">
      <c r="A136" s="146" t="s">
        <v>2239</v>
      </c>
      <c r="B136" s="147">
        <v>93.8</v>
      </c>
      <c r="C136" s="148">
        <v>0.1</v>
      </c>
      <c r="D136" s="146">
        <v>2</v>
      </c>
      <c r="E136" s="147"/>
      <c r="F136" s="4"/>
      <c r="G136" s="4"/>
      <c r="H136" s="4"/>
      <c r="I136" s="4"/>
      <c r="K136" s="4"/>
      <c r="L136" s="4"/>
      <c r="M136" s="4"/>
      <c r="N136" s="4"/>
      <c r="O136" s="4"/>
      <c r="P136" s="4"/>
      <c r="Q136" s="4"/>
      <c r="R136" s="4"/>
      <c r="S136" s="4"/>
      <c r="T136" s="4"/>
      <c r="U136" s="4"/>
      <c r="V136" s="4"/>
      <c r="W136" s="4"/>
      <c r="X136" s="4"/>
    </row>
    <row r="137" spans="1:24" ht="15" customHeight="1" x14ac:dyDescent="0.25">
      <c r="A137" s="143" t="s">
        <v>2240</v>
      </c>
      <c r="B137" s="144">
        <v>93.7</v>
      </c>
      <c r="C137" s="145">
        <v>0.4</v>
      </c>
      <c r="D137" s="143">
        <v>1.8</v>
      </c>
      <c r="E137" s="144"/>
      <c r="F137" s="4"/>
      <c r="G137" s="4"/>
      <c r="H137" s="4"/>
      <c r="I137" s="4"/>
      <c r="K137" s="4"/>
      <c r="L137" s="4"/>
      <c r="M137" s="4"/>
      <c r="N137" s="4"/>
      <c r="O137" s="4"/>
      <c r="P137" s="4"/>
      <c r="Q137" s="4"/>
      <c r="R137" s="4"/>
      <c r="S137" s="4"/>
      <c r="T137" s="4"/>
      <c r="U137" s="4"/>
      <c r="V137" s="4"/>
      <c r="W137" s="4"/>
      <c r="X137" s="4"/>
    </row>
    <row r="138" spans="1:24" ht="15" customHeight="1" x14ac:dyDescent="0.25">
      <c r="A138" s="146" t="s">
        <v>2241</v>
      </c>
      <c r="B138" s="147">
        <v>93.3</v>
      </c>
      <c r="C138" s="148">
        <v>-0.1</v>
      </c>
      <c r="D138" s="146">
        <v>1.4</v>
      </c>
      <c r="E138" s="147"/>
      <c r="F138" s="4"/>
      <c r="G138" s="4"/>
      <c r="H138" s="4"/>
      <c r="I138" s="4"/>
      <c r="K138" s="4"/>
      <c r="L138" s="4"/>
      <c r="M138" s="4"/>
      <c r="N138" s="4"/>
      <c r="O138" s="4"/>
      <c r="P138" s="4"/>
      <c r="Q138" s="4"/>
      <c r="R138" s="4"/>
      <c r="S138" s="4"/>
      <c r="T138" s="4"/>
      <c r="U138" s="4"/>
      <c r="V138" s="4"/>
      <c r="W138" s="4"/>
      <c r="X138" s="4"/>
    </row>
    <row r="139" spans="1:24" ht="15" customHeight="1" x14ac:dyDescent="0.25">
      <c r="A139" s="143" t="s">
        <v>2242</v>
      </c>
      <c r="B139" s="144">
        <v>93.4</v>
      </c>
      <c r="C139" s="145">
        <v>0.2</v>
      </c>
      <c r="D139" s="143">
        <v>1.9</v>
      </c>
      <c r="E139" s="144"/>
      <c r="F139" s="4"/>
      <c r="G139" s="4"/>
      <c r="H139" s="4"/>
      <c r="I139" s="4"/>
      <c r="K139" s="4"/>
      <c r="L139" s="4"/>
      <c r="M139" s="4"/>
      <c r="N139" s="4"/>
      <c r="O139" s="4"/>
      <c r="P139" s="4"/>
      <c r="Q139" s="4"/>
      <c r="R139" s="4"/>
      <c r="S139" s="4"/>
      <c r="T139" s="4"/>
      <c r="U139" s="4"/>
      <c r="V139" s="4"/>
      <c r="W139" s="4"/>
      <c r="X139" s="4"/>
    </row>
    <row r="140" spans="1:24" ht="15" customHeight="1" x14ac:dyDescent="0.25">
      <c r="A140" s="146" t="s">
        <v>2243</v>
      </c>
      <c r="B140" s="147">
        <v>93.2</v>
      </c>
      <c r="C140" s="148">
        <v>0.2</v>
      </c>
      <c r="D140" s="146">
        <v>1.7</v>
      </c>
      <c r="E140" s="147"/>
      <c r="F140" s="4"/>
      <c r="G140" s="4"/>
      <c r="H140" s="4"/>
      <c r="I140" s="4"/>
      <c r="K140" s="4"/>
      <c r="L140" s="4"/>
      <c r="M140" s="4"/>
      <c r="N140" s="4"/>
      <c r="O140" s="4"/>
      <c r="P140" s="4"/>
      <c r="Q140" s="4"/>
      <c r="R140" s="4"/>
      <c r="S140" s="4"/>
      <c r="T140" s="4"/>
      <c r="U140" s="4"/>
      <c r="V140" s="4"/>
      <c r="W140" s="4"/>
      <c r="X140" s="4"/>
    </row>
    <row r="141" spans="1:24" ht="15" customHeight="1" x14ac:dyDescent="0.25">
      <c r="A141" s="143" t="s">
        <v>2244</v>
      </c>
      <c r="B141" s="144">
        <v>93</v>
      </c>
      <c r="C141" s="145">
        <v>0.1</v>
      </c>
      <c r="D141" s="143">
        <v>1.4</v>
      </c>
      <c r="E141" s="144">
        <f t="shared" ref="E141" si="8">SUM(B141:B152)/12</f>
        <v>92.375</v>
      </c>
      <c r="F141" s="4"/>
      <c r="G141" s="4"/>
      <c r="H141" s="4"/>
      <c r="I141" s="4"/>
      <c r="K141" s="4"/>
      <c r="L141" s="4"/>
      <c r="M141" s="4"/>
      <c r="N141" s="4"/>
      <c r="O141" s="4"/>
      <c r="P141" s="4"/>
      <c r="Q141" s="4"/>
      <c r="R141" s="4"/>
      <c r="S141" s="4"/>
      <c r="T141" s="4"/>
      <c r="U141" s="4"/>
      <c r="V141" s="4"/>
      <c r="W141" s="4"/>
      <c r="X141" s="4"/>
    </row>
    <row r="142" spans="1:24" ht="15" customHeight="1" x14ac:dyDescent="0.25">
      <c r="A142" s="146" t="s">
        <v>2245</v>
      </c>
      <c r="B142" s="147">
        <v>92.9</v>
      </c>
      <c r="C142" s="148">
        <v>-0.2</v>
      </c>
      <c r="D142" s="146">
        <v>1.6</v>
      </c>
      <c r="E142" s="147"/>
      <c r="F142" s="4"/>
      <c r="G142" s="4"/>
      <c r="H142" s="4"/>
      <c r="I142" s="4"/>
      <c r="K142" s="4"/>
      <c r="L142" s="4"/>
      <c r="M142" s="4"/>
      <c r="N142" s="4"/>
      <c r="O142" s="4"/>
      <c r="P142" s="4"/>
      <c r="Q142" s="4"/>
      <c r="R142" s="4"/>
      <c r="S142" s="4"/>
      <c r="T142" s="4"/>
      <c r="U142" s="4"/>
      <c r="V142" s="4"/>
      <c r="W142" s="4"/>
      <c r="X142" s="4"/>
    </row>
    <row r="143" spans="1:24" ht="15" customHeight="1" x14ac:dyDescent="0.25">
      <c r="A143" s="143" t="s">
        <v>2246</v>
      </c>
      <c r="B143" s="144">
        <v>93.1</v>
      </c>
      <c r="C143" s="145">
        <v>0.2</v>
      </c>
      <c r="D143" s="143">
        <v>1.6</v>
      </c>
      <c r="E143" s="144"/>
      <c r="F143" s="4"/>
      <c r="G143" s="4"/>
      <c r="H143" s="4"/>
      <c r="I143" s="4"/>
      <c r="K143" s="4"/>
      <c r="L143" s="4"/>
      <c r="M143" s="4"/>
      <c r="N143" s="4"/>
      <c r="O143" s="4"/>
      <c r="P143" s="4"/>
      <c r="Q143" s="4"/>
      <c r="R143" s="4"/>
      <c r="S143" s="4"/>
      <c r="T143" s="4"/>
      <c r="U143" s="4"/>
      <c r="V143" s="4"/>
      <c r="W143" s="4"/>
      <c r="X143" s="4"/>
    </row>
    <row r="144" spans="1:24" ht="15" customHeight="1" x14ac:dyDescent="0.25">
      <c r="A144" s="146" t="s">
        <v>2247</v>
      </c>
      <c r="B144" s="147">
        <v>92.9</v>
      </c>
      <c r="C144" s="148">
        <v>0.2</v>
      </c>
      <c r="D144" s="146">
        <v>1.6</v>
      </c>
      <c r="E144" s="147"/>
      <c r="F144" s="4"/>
      <c r="G144" s="4"/>
      <c r="H144" s="4"/>
      <c r="I144" s="4"/>
      <c r="K144" s="4"/>
      <c r="L144" s="4"/>
      <c r="M144" s="4"/>
      <c r="N144" s="4"/>
      <c r="O144" s="4"/>
      <c r="P144" s="4"/>
      <c r="Q144" s="4"/>
      <c r="R144" s="4"/>
      <c r="S144" s="4"/>
      <c r="T144" s="4"/>
      <c r="U144" s="4"/>
      <c r="V144" s="4"/>
      <c r="W144" s="4"/>
      <c r="X144" s="4"/>
    </row>
    <row r="145" spans="1:24" ht="15" customHeight="1" x14ac:dyDescent="0.25">
      <c r="A145" s="143" t="s">
        <v>2248</v>
      </c>
      <c r="B145" s="144">
        <v>92.7</v>
      </c>
      <c r="C145" s="145">
        <v>0.3</v>
      </c>
      <c r="D145" s="143">
        <v>1.4</v>
      </c>
      <c r="E145" s="144"/>
      <c r="F145" s="4"/>
      <c r="G145" s="4"/>
      <c r="H145" s="4"/>
      <c r="I145" s="4"/>
      <c r="K145" s="4"/>
      <c r="L145" s="4"/>
      <c r="M145" s="4"/>
      <c r="N145" s="4"/>
      <c r="O145" s="4"/>
      <c r="P145" s="4"/>
      <c r="Q145" s="4"/>
      <c r="R145" s="4"/>
      <c r="S145" s="4"/>
      <c r="T145" s="4"/>
      <c r="U145" s="4"/>
      <c r="V145" s="4"/>
      <c r="W145" s="4"/>
      <c r="X145" s="4"/>
    </row>
    <row r="146" spans="1:24" ht="15" customHeight="1" x14ac:dyDescent="0.25">
      <c r="A146" s="146" t="s">
        <v>2249</v>
      </c>
      <c r="B146" s="147">
        <v>92.4</v>
      </c>
      <c r="C146" s="148">
        <v>0.2</v>
      </c>
      <c r="D146" s="146">
        <v>1.4</v>
      </c>
      <c r="E146" s="147"/>
      <c r="F146" s="4"/>
      <c r="G146" s="4"/>
      <c r="H146" s="4"/>
      <c r="I146" s="4"/>
      <c r="K146" s="4"/>
      <c r="L146" s="4"/>
      <c r="M146" s="4"/>
      <c r="N146" s="4"/>
      <c r="O146" s="4"/>
      <c r="P146" s="4"/>
      <c r="Q146" s="4"/>
      <c r="R146" s="4"/>
      <c r="S146" s="4"/>
      <c r="T146" s="4"/>
      <c r="U146" s="4"/>
      <c r="V146" s="4"/>
      <c r="W146" s="4"/>
      <c r="X146" s="4"/>
    </row>
    <row r="147" spans="1:24" ht="15" customHeight="1" x14ac:dyDescent="0.25">
      <c r="A147" s="143" t="s">
        <v>2250</v>
      </c>
      <c r="B147" s="144">
        <v>92.2</v>
      </c>
      <c r="C147" s="145">
        <v>0.2</v>
      </c>
      <c r="D147" s="143">
        <v>1.3</v>
      </c>
      <c r="E147" s="144"/>
      <c r="F147" s="4"/>
      <c r="G147" s="4"/>
      <c r="H147" s="4"/>
      <c r="I147" s="4"/>
      <c r="K147" s="4"/>
      <c r="L147" s="4"/>
      <c r="M147" s="4"/>
      <c r="N147" s="4"/>
      <c r="O147" s="4"/>
      <c r="P147" s="4"/>
      <c r="Q147" s="4"/>
      <c r="R147" s="4"/>
      <c r="S147" s="4"/>
      <c r="T147" s="4"/>
      <c r="U147" s="4"/>
      <c r="V147" s="4"/>
      <c r="W147" s="4"/>
      <c r="X147" s="4"/>
    </row>
    <row r="148" spans="1:24" ht="15" customHeight="1" x14ac:dyDescent="0.25">
      <c r="A148" s="146" t="s">
        <v>2251</v>
      </c>
      <c r="B148" s="147">
        <v>92</v>
      </c>
      <c r="C148" s="148">
        <v>0</v>
      </c>
      <c r="D148" s="146">
        <v>1.1000000000000001</v>
      </c>
      <c r="E148" s="147"/>
      <c r="F148" s="4"/>
      <c r="G148" s="4"/>
      <c r="H148" s="4"/>
      <c r="I148" s="4"/>
      <c r="K148" s="4"/>
      <c r="L148" s="4"/>
      <c r="M148" s="4"/>
      <c r="N148" s="4"/>
      <c r="O148" s="4"/>
      <c r="P148" s="4"/>
      <c r="Q148" s="4"/>
      <c r="R148" s="4"/>
      <c r="S148" s="4"/>
      <c r="T148" s="4"/>
      <c r="U148" s="4"/>
      <c r="V148" s="4"/>
      <c r="W148" s="4"/>
      <c r="X148" s="4"/>
    </row>
    <row r="149" spans="1:24" ht="15" customHeight="1" x14ac:dyDescent="0.25">
      <c r="A149" s="143" t="s">
        <v>2252</v>
      </c>
      <c r="B149" s="144">
        <v>92</v>
      </c>
      <c r="C149" s="145">
        <v>0</v>
      </c>
      <c r="D149" s="143">
        <v>1.3</v>
      </c>
      <c r="E149" s="144"/>
      <c r="F149" s="4"/>
      <c r="G149" s="4"/>
      <c r="H149" s="4"/>
      <c r="I149" s="4"/>
      <c r="K149" s="4"/>
      <c r="L149" s="4"/>
      <c r="M149" s="4"/>
      <c r="N149" s="4"/>
      <c r="O149" s="4"/>
      <c r="P149" s="4"/>
      <c r="Q149" s="4"/>
      <c r="R149" s="4"/>
      <c r="S149" s="4"/>
      <c r="T149" s="4"/>
      <c r="U149" s="4"/>
      <c r="V149" s="4"/>
      <c r="W149" s="4"/>
      <c r="X149" s="4"/>
    </row>
    <row r="150" spans="1:24" ht="15" customHeight="1" x14ac:dyDescent="0.25">
      <c r="A150" s="146" t="s">
        <v>2253</v>
      </c>
      <c r="B150" s="147">
        <v>92</v>
      </c>
      <c r="C150" s="148">
        <v>0.3</v>
      </c>
      <c r="D150" s="146">
        <v>1.7</v>
      </c>
      <c r="E150" s="147"/>
      <c r="F150" s="4"/>
      <c r="G150" s="4"/>
      <c r="H150" s="4"/>
      <c r="I150" s="4"/>
      <c r="K150" s="4"/>
      <c r="L150" s="4"/>
      <c r="M150" s="4"/>
      <c r="N150" s="4"/>
      <c r="O150" s="4"/>
      <c r="P150" s="4"/>
      <c r="Q150" s="4"/>
      <c r="R150" s="4"/>
      <c r="S150" s="4"/>
      <c r="T150" s="4"/>
      <c r="U150" s="4"/>
      <c r="V150" s="4"/>
      <c r="W150" s="4"/>
      <c r="X150" s="4"/>
    </row>
    <row r="151" spans="1:24" ht="15" customHeight="1" x14ac:dyDescent="0.25">
      <c r="A151" s="143" t="s">
        <v>2254</v>
      </c>
      <c r="B151" s="144">
        <v>91.7</v>
      </c>
      <c r="C151" s="145">
        <v>0.1</v>
      </c>
      <c r="D151" s="143">
        <v>1.6</v>
      </c>
      <c r="E151" s="144"/>
      <c r="F151" s="4"/>
      <c r="G151" s="4"/>
      <c r="H151" s="4"/>
      <c r="I151" s="4"/>
      <c r="K151" s="4"/>
      <c r="L151" s="4"/>
      <c r="M151" s="4"/>
      <c r="N151" s="4"/>
      <c r="O151" s="4"/>
      <c r="P151" s="4"/>
      <c r="Q151" s="4"/>
      <c r="R151" s="4"/>
      <c r="S151" s="4"/>
      <c r="T151" s="4"/>
      <c r="U151" s="4"/>
      <c r="V151" s="4"/>
      <c r="W151" s="4"/>
      <c r="X151" s="4"/>
    </row>
    <row r="152" spans="1:24" ht="15" customHeight="1" x14ac:dyDescent="0.25">
      <c r="A152" s="146" t="s">
        <v>2255</v>
      </c>
      <c r="B152" s="147">
        <v>91.6</v>
      </c>
      <c r="C152" s="148">
        <v>-0.1</v>
      </c>
      <c r="D152" s="146">
        <v>1.4</v>
      </c>
      <c r="E152" s="147"/>
      <c r="F152" s="4"/>
      <c r="G152" s="4"/>
      <c r="H152" s="4"/>
      <c r="I152" s="4"/>
      <c r="K152" s="4"/>
      <c r="L152" s="4"/>
      <c r="M152" s="4"/>
      <c r="N152" s="4"/>
      <c r="O152" s="4"/>
      <c r="P152" s="4"/>
      <c r="Q152" s="4"/>
      <c r="R152" s="4"/>
      <c r="S152" s="4"/>
      <c r="T152" s="4"/>
      <c r="U152" s="4"/>
      <c r="V152" s="4"/>
      <c r="W152" s="4"/>
      <c r="X152" s="4"/>
    </row>
    <row r="153" spans="1:24" ht="15" customHeight="1" x14ac:dyDescent="0.25">
      <c r="A153" s="143" t="s">
        <v>2256</v>
      </c>
      <c r="B153" s="144">
        <v>91.7</v>
      </c>
      <c r="C153" s="145">
        <v>0.3</v>
      </c>
      <c r="D153" s="143">
        <v>2.2000000000000002</v>
      </c>
      <c r="E153" s="144">
        <f t="shared" ref="E153" si="9">SUM(B153:B164)/12</f>
        <v>91.041666666666671</v>
      </c>
      <c r="F153" s="4"/>
      <c r="G153" s="4"/>
      <c r="H153" s="4"/>
      <c r="I153" s="4"/>
      <c r="K153" s="4"/>
      <c r="L153" s="4"/>
      <c r="M153" s="4"/>
      <c r="N153" s="4"/>
      <c r="O153" s="4"/>
      <c r="P153" s="4"/>
      <c r="Q153" s="4"/>
      <c r="R153" s="4"/>
      <c r="S153" s="4"/>
      <c r="T153" s="4"/>
      <c r="U153" s="4"/>
      <c r="V153" s="4"/>
      <c r="W153" s="4"/>
      <c r="X153" s="4"/>
    </row>
    <row r="154" spans="1:24" ht="15" customHeight="1" x14ac:dyDescent="0.25">
      <c r="A154" s="146" t="s">
        <v>2257</v>
      </c>
      <c r="B154" s="147">
        <v>91.4</v>
      </c>
      <c r="C154" s="148">
        <v>-0.2</v>
      </c>
      <c r="D154" s="146">
        <v>1.9</v>
      </c>
      <c r="E154" s="147"/>
      <c r="F154" s="4"/>
      <c r="G154" s="4"/>
      <c r="H154" s="4"/>
      <c r="I154" s="4"/>
      <c r="K154" s="4"/>
      <c r="L154" s="4"/>
      <c r="M154" s="4"/>
      <c r="N154" s="4"/>
      <c r="O154" s="4"/>
      <c r="P154" s="4"/>
      <c r="Q154" s="4"/>
      <c r="R154" s="4"/>
      <c r="S154" s="4"/>
      <c r="T154" s="4"/>
      <c r="U154" s="4"/>
      <c r="V154" s="4"/>
      <c r="W154" s="4"/>
      <c r="X154" s="4"/>
    </row>
    <row r="155" spans="1:24" ht="15" customHeight="1" x14ac:dyDescent="0.25">
      <c r="A155" s="143" t="s">
        <v>2258</v>
      </c>
      <c r="B155" s="144">
        <v>91.6</v>
      </c>
      <c r="C155" s="145">
        <v>0.2</v>
      </c>
      <c r="D155" s="143">
        <v>1.9</v>
      </c>
      <c r="E155" s="144"/>
      <c r="F155" s="4"/>
      <c r="G155" s="4"/>
      <c r="H155" s="4"/>
      <c r="I155" s="4"/>
      <c r="K155" s="4"/>
      <c r="L155" s="4"/>
      <c r="M155" s="4"/>
      <c r="N155" s="4"/>
      <c r="O155" s="4"/>
      <c r="P155" s="4"/>
      <c r="Q155" s="4"/>
      <c r="R155" s="4"/>
      <c r="S155" s="4"/>
      <c r="T155" s="4"/>
      <c r="U155" s="4"/>
      <c r="V155" s="4"/>
      <c r="W155" s="4"/>
      <c r="X155" s="4"/>
    </row>
    <row r="156" spans="1:24" ht="15" customHeight="1" x14ac:dyDescent="0.25">
      <c r="A156" s="146" t="s">
        <v>2259</v>
      </c>
      <c r="B156" s="147">
        <v>91.4</v>
      </c>
      <c r="C156" s="148">
        <v>0</v>
      </c>
      <c r="D156" s="146">
        <v>2</v>
      </c>
      <c r="E156" s="147"/>
      <c r="F156" s="4"/>
      <c r="G156" s="4"/>
      <c r="H156" s="4"/>
      <c r="I156" s="4"/>
      <c r="K156" s="4"/>
      <c r="L156" s="4"/>
      <c r="M156" s="4"/>
      <c r="N156" s="4"/>
      <c r="O156" s="4"/>
      <c r="P156" s="4"/>
      <c r="Q156" s="4"/>
      <c r="R156" s="4"/>
      <c r="S156" s="4"/>
      <c r="T156" s="4"/>
      <c r="U156" s="4"/>
      <c r="V156" s="4"/>
      <c r="W156" s="4"/>
      <c r="X156" s="4"/>
    </row>
    <row r="157" spans="1:24" ht="15" customHeight="1" x14ac:dyDescent="0.25">
      <c r="A157" s="143" t="s">
        <v>2260</v>
      </c>
      <c r="B157" s="144">
        <v>91.4</v>
      </c>
      <c r="C157" s="145">
        <v>0.3</v>
      </c>
      <c r="D157" s="143">
        <v>2</v>
      </c>
      <c r="E157" s="144"/>
      <c r="F157" s="4"/>
      <c r="G157" s="4"/>
      <c r="H157" s="4"/>
      <c r="I157" s="4"/>
      <c r="K157" s="4"/>
      <c r="L157" s="4"/>
      <c r="M157" s="4"/>
      <c r="N157" s="4"/>
      <c r="O157" s="4"/>
      <c r="P157" s="4"/>
      <c r="Q157" s="4"/>
      <c r="R157" s="4"/>
      <c r="S157" s="4"/>
      <c r="T157" s="4"/>
      <c r="U157" s="4"/>
      <c r="V157" s="4"/>
      <c r="W157" s="4"/>
      <c r="X157" s="4"/>
    </row>
    <row r="158" spans="1:24" ht="15" customHeight="1" x14ac:dyDescent="0.25">
      <c r="A158" s="146" t="s">
        <v>2261</v>
      </c>
      <c r="B158" s="147">
        <v>91.1</v>
      </c>
      <c r="C158" s="148">
        <v>0.1</v>
      </c>
      <c r="D158" s="146">
        <v>1.9</v>
      </c>
      <c r="E158" s="147"/>
      <c r="F158" s="4"/>
      <c r="G158" s="4"/>
      <c r="H158" s="4"/>
      <c r="I158" s="4"/>
      <c r="K158" s="4"/>
      <c r="L158" s="4"/>
      <c r="M158" s="4"/>
      <c r="N158" s="4"/>
      <c r="O158" s="4"/>
      <c r="P158" s="4"/>
      <c r="Q158" s="4"/>
      <c r="R158" s="4"/>
      <c r="S158" s="4"/>
      <c r="T158" s="4"/>
      <c r="U158" s="4"/>
      <c r="V158" s="4"/>
      <c r="W158" s="4"/>
      <c r="X158" s="4"/>
    </row>
    <row r="159" spans="1:24" ht="15" customHeight="1" x14ac:dyDescent="0.25">
      <c r="A159" s="143" t="s">
        <v>2262</v>
      </c>
      <c r="B159" s="144">
        <v>91</v>
      </c>
      <c r="C159" s="145">
        <v>0</v>
      </c>
      <c r="D159" s="143">
        <v>1.8</v>
      </c>
      <c r="E159" s="144"/>
      <c r="F159" s="4"/>
      <c r="G159" s="4"/>
      <c r="H159" s="4"/>
      <c r="I159" s="4"/>
      <c r="K159" s="4"/>
      <c r="L159" s="4"/>
      <c r="M159" s="4"/>
      <c r="N159" s="4"/>
      <c r="O159" s="4"/>
      <c r="P159" s="4"/>
      <c r="Q159" s="4"/>
      <c r="R159" s="4"/>
      <c r="S159" s="4"/>
      <c r="T159" s="4"/>
      <c r="U159" s="4"/>
      <c r="V159" s="4"/>
      <c r="W159" s="4"/>
      <c r="X159" s="4"/>
    </row>
    <row r="160" spans="1:24" ht="15" customHeight="1" x14ac:dyDescent="0.25">
      <c r="A160" s="146" t="s">
        <v>2263</v>
      </c>
      <c r="B160" s="147">
        <v>91</v>
      </c>
      <c r="C160" s="148">
        <v>0.2</v>
      </c>
      <c r="D160" s="146">
        <v>2</v>
      </c>
      <c r="E160" s="147"/>
      <c r="F160" s="4"/>
      <c r="G160" s="4"/>
      <c r="H160" s="4"/>
      <c r="I160" s="4"/>
      <c r="K160" s="4"/>
      <c r="L160" s="4"/>
      <c r="M160" s="4"/>
      <c r="N160" s="4"/>
      <c r="O160" s="4"/>
      <c r="P160" s="4"/>
      <c r="Q160" s="4"/>
      <c r="R160" s="4"/>
      <c r="S160" s="4"/>
      <c r="T160" s="4"/>
      <c r="U160" s="4"/>
      <c r="V160" s="4"/>
      <c r="W160" s="4"/>
      <c r="X160" s="4"/>
    </row>
    <row r="161" spans="1:24" ht="15" customHeight="1" x14ac:dyDescent="0.25">
      <c r="A161" s="143" t="s">
        <v>2264</v>
      </c>
      <c r="B161" s="144">
        <v>90.8</v>
      </c>
      <c r="C161" s="145">
        <v>0.3</v>
      </c>
      <c r="D161" s="143">
        <v>1.7</v>
      </c>
      <c r="E161" s="144"/>
      <c r="F161" s="4"/>
      <c r="G161" s="4"/>
      <c r="H161" s="4"/>
      <c r="I161" s="4"/>
      <c r="K161" s="4"/>
      <c r="L161" s="4"/>
      <c r="M161" s="4"/>
      <c r="N161" s="4"/>
      <c r="O161" s="4"/>
      <c r="P161" s="4"/>
      <c r="Q161" s="4"/>
      <c r="R161" s="4"/>
      <c r="S161" s="4"/>
      <c r="T161" s="4"/>
      <c r="U161" s="4"/>
      <c r="V161" s="4"/>
      <c r="W161" s="4"/>
      <c r="X161" s="4"/>
    </row>
    <row r="162" spans="1:24" ht="15" customHeight="1" x14ac:dyDescent="0.25">
      <c r="A162" s="146" t="s">
        <v>2265</v>
      </c>
      <c r="B162" s="147">
        <v>90.5</v>
      </c>
      <c r="C162" s="148">
        <v>0.2</v>
      </c>
      <c r="D162" s="146">
        <v>1</v>
      </c>
      <c r="E162" s="147"/>
      <c r="F162" s="4"/>
      <c r="G162" s="4"/>
      <c r="H162" s="4"/>
      <c r="I162" s="4"/>
      <c r="K162" s="4"/>
      <c r="L162" s="4"/>
      <c r="M162" s="4"/>
      <c r="N162" s="4"/>
      <c r="O162" s="4"/>
      <c r="P162" s="4"/>
      <c r="Q162" s="4"/>
      <c r="R162" s="4"/>
      <c r="S162" s="4"/>
      <c r="T162" s="4"/>
      <c r="U162" s="4"/>
      <c r="V162" s="4"/>
      <c r="W162" s="4"/>
      <c r="X162" s="4"/>
    </row>
    <row r="163" spans="1:24" ht="15" customHeight="1" x14ac:dyDescent="0.25">
      <c r="A163" s="143" t="s">
        <v>2266</v>
      </c>
      <c r="B163" s="144">
        <v>90.3</v>
      </c>
      <c r="C163" s="145">
        <v>0</v>
      </c>
      <c r="D163" s="143">
        <v>1.1000000000000001</v>
      </c>
      <c r="E163" s="144"/>
      <c r="F163" s="4"/>
      <c r="G163" s="4"/>
      <c r="H163" s="4"/>
      <c r="I163" s="4"/>
      <c r="K163" s="4"/>
      <c r="L163" s="4"/>
      <c r="M163" s="4"/>
      <c r="N163" s="4"/>
      <c r="O163" s="4"/>
      <c r="P163" s="4"/>
      <c r="Q163" s="4"/>
      <c r="R163" s="4"/>
      <c r="S163" s="4"/>
      <c r="T163" s="4"/>
      <c r="U163" s="4"/>
      <c r="V163" s="4"/>
      <c r="W163" s="4"/>
      <c r="X163" s="4"/>
    </row>
    <row r="164" spans="1:24" ht="15" customHeight="1" x14ac:dyDescent="0.25">
      <c r="A164" s="146" t="s">
        <v>2267</v>
      </c>
      <c r="B164" s="147">
        <v>90.3</v>
      </c>
      <c r="C164" s="148">
        <v>0.7</v>
      </c>
      <c r="D164" s="146">
        <v>1.2</v>
      </c>
      <c r="E164" s="147"/>
      <c r="F164" s="4"/>
      <c r="G164" s="4"/>
      <c r="H164" s="4"/>
      <c r="I164" s="4"/>
      <c r="K164" s="4"/>
      <c r="L164" s="4"/>
      <c r="M164" s="4"/>
      <c r="N164" s="4"/>
      <c r="O164" s="4"/>
      <c r="P164" s="4"/>
      <c r="Q164" s="4"/>
      <c r="R164" s="4"/>
      <c r="S164" s="4"/>
      <c r="T164" s="4"/>
      <c r="U164" s="4"/>
      <c r="V164" s="4"/>
      <c r="W164" s="4"/>
      <c r="X164" s="4"/>
    </row>
    <row r="165" spans="1:24" ht="15" customHeight="1" x14ac:dyDescent="0.25">
      <c r="A165" s="143" t="s">
        <v>2268</v>
      </c>
      <c r="B165" s="144">
        <v>89.7</v>
      </c>
      <c r="C165" s="145">
        <v>0</v>
      </c>
      <c r="D165" s="143">
        <v>1</v>
      </c>
      <c r="E165" s="144">
        <f t="shared" ref="E165" si="10">SUM(B165:B176)/12</f>
        <v>89.49166666666666</v>
      </c>
      <c r="F165" s="4"/>
      <c r="G165" s="4"/>
      <c r="H165" s="4"/>
      <c r="I165" s="4"/>
      <c r="K165" s="4"/>
      <c r="L165" s="4"/>
      <c r="M165" s="4"/>
      <c r="N165" s="4"/>
      <c r="O165" s="4"/>
      <c r="P165" s="4"/>
      <c r="Q165" s="4"/>
      <c r="R165" s="4"/>
      <c r="S165" s="4"/>
      <c r="T165" s="4"/>
      <c r="U165" s="4"/>
      <c r="V165" s="4"/>
      <c r="W165" s="4"/>
      <c r="X165" s="4"/>
    </row>
    <row r="166" spans="1:24" ht="15" customHeight="1" x14ac:dyDescent="0.25">
      <c r="A166" s="146" t="s">
        <v>2269</v>
      </c>
      <c r="B166" s="147">
        <v>89.7</v>
      </c>
      <c r="C166" s="148">
        <v>-0.2</v>
      </c>
      <c r="D166" s="146">
        <v>1.2</v>
      </c>
      <c r="E166" s="147"/>
      <c r="F166" s="4"/>
      <c r="G166" s="4"/>
      <c r="H166" s="4"/>
      <c r="I166" s="4"/>
      <c r="K166" s="4"/>
      <c r="L166" s="4"/>
      <c r="M166" s="4"/>
      <c r="N166" s="4"/>
      <c r="O166" s="4"/>
      <c r="P166" s="4"/>
      <c r="Q166" s="4"/>
      <c r="R166" s="4"/>
      <c r="S166" s="4"/>
      <c r="T166" s="4"/>
      <c r="U166" s="4"/>
      <c r="V166" s="4"/>
      <c r="W166" s="4"/>
      <c r="X166" s="4"/>
    </row>
    <row r="167" spans="1:24" ht="15" customHeight="1" x14ac:dyDescent="0.25">
      <c r="A167" s="143" t="s">
        <v>2270</v>
      </c>
      <c r="B167" s="144">
        <v>89.9</v>
      </c>
      <c r="C167" s="145">
        <v>0.3</v>
      </c>
      <c r="D167" s="143">
        <v>1.2</v>
      </c>
      <c r="E167" s="144"/>
      <c r="F167" s="4"/>
      <c r="G167" s="4"/>
      <c r="H167" s="4"/>
      <c r="I167" s="4"/>
      <c r="K167" s="4"/>
      <c r="L167" s="4"/>
      <c r="M167" s="4"/>
      <c r="N167" s="4"/>
      <c r="O167" s="4"/>
      <c r="P167" s="4"/>
      <c r="Q167" s="4"/>
      <c r="R167" s="4"/>
      <c r="S167" s="4"/>
      <c r="T167" s="4"/>
      <c r="U167" s="4"/>
      <c r="V167" s="4"/>
      <c r="W167" s="4"/>
      <c r="X167" s="4"/>
    </row>
    <row r="168" spans="1:24" ht="15" customHeight="1" x14ac:dyDescent="0.25">
      <c r="A168" s="146" t="s">
        <v>2271</v>
      </c>
      <c r="B168" s="147">
        <v>89.6</v>
      </c>
      <c r="C168" s="148">
        <v>0</v>
      </c>
      <c r="D168" s="146">
        <v>1</v>
      </c>
      <c r="E168" s="147"/>
      <c r="F168" s="4"/>
      <c r="G168" s="4"/>
      <c r="H168" s="4"/>
      <c r="I168" s="4"/>
      <c r="K168" s="4"/>
      <c r="L168" s="4"/>
      <c r="M168" s="4"/>
      <c r="N168" s="4"/>
      <c r="O168" s="4"/>
      <c r="P168" s="4"/>
      <c r="Q168" s="4"/>
      <c r="R168" s="4"/>
      <c r="S168" s="4"/>
      <c r="T168" s="4"/>
      <c r="U168" s="4"/>
      <c r="V168" s="4"/>
      <c r="W168" s="4"/>
      <c r="X168" s="4"/>
    </row>
    <row r="169" spans="1:24" ht="15" customHeight="1" x14ac:dyDescent="0.25">
      <c r="A169" s="143" t="s">
        <v>2272</v>
      </c>
      <c r="B169" s="144">
        <v>89.6</v>
      </c>
      <c r="C169" s="145">
        <v>0.2</v>
      </c>
      <c r="D169" s="143">
        <v>1</v>
      </c>
      <c r="E169" s="144"/>
      <c r="F169" s="4"/>
      <c r="G169" s="4"/>
      <c r="H169" s="4"/>
      <c r="I169" s="4"/>
      <c r="K169" s="4"/>
      <c r="L169" s="4"/>
      <c r="M169" s="4"/>
      <c r="N169" s="4"/>
      <c r="O169" s="4"/>
      <c r="P169" s="4"/>
      <c r="Q169" s="4"/>
      <c r="R169" s="4"/>
      <c r="S169" s="4"/>
      <c r="T169" s="4"/>
      <c r="U169" s="4"/>
      <c r="V169" s="4"/>
      <c r="W169" s="4"/>
      <c r="X169" s="4"/>
    </row>
    <row r="170" spans="1:24" ht="15" customHeight="1" x14ac:dyDescent="0.25">
      <c r="A170" s="146" t="s">
        <v>2273</v>
      </c>
      <c r="B170" s="147">
        <v>89.4</v>
      </c>
      <c r="C170" s="148">
        <v>0</v>
      </c>
      <c r="D170" s="146">
        <v>0.8</v>
      </c>
      <c r="E170" s="147"/>
      <c r="F170" s="4"/>
      <c r="G170" s="4"/>
      <c r="H170" s="4"/>
      <c r="I170" s="4"/>
      <c r="K170" s="4"/>
      <c r="L170" s="4"/>
      <c r="M170" s="4"/>
      <c r="N170" s="4"/>
      <c r="O170" s="4"/>
      <c r="P170" s="4"/>
      <c r="Q170" s="4"/>
      <c r="R170" s="4"/>
      <c r="S170" s="4"/>
      <c r="T170" s="4"/>
      <c r="U170" s="4"/>
      <c r="V170" s="4"/>
      <c r="W170" s="4"/>
      <c r="X170" s="4"/>
    </row>
    <row r="171" spans="1:24" ht="15" customHeight="1" x14ac:dyDescent="0.25">
      <c r="A171" s="143" t="s">
        <v>2274</v>
      </c>
      <c r="B171" s="144">
        <v>89.4</v>
      </c>
      <c r="C171" s="145">
        <v>0.2</v>
      </c>
      <c r="D171" s="143">
        <v>1</v>
      </c>
      <c r="E171" s="144"/>
      <c r="F171" s="4"/>
      <c r="G171" s="4"/>
      <c r="H171" s="4"/>
      <c r="I171" s="4"/>
      <c r="K171" s="4"/>
      <c r="L171" s="4"/>
      <c r="M171" s="4"/>
      <c r="N171" s="4"/>
      <c r="O171" s="4"/>
      <c r="P171" s="4"/>
      <c r="Q171" s="4"/>
      <c r="R171" s="4"/>
      <c r="S171" s="4"/>
      <c r="T171" s="4"/>
      <c r="U171" s="4"/>
      <c r="V171" s="4"/>
      <c r="W171" s="4"/>
      <c r="X171" s="4"/>
    </row>
    <row r="172" spans="1:24" ht="15" customHeight="1" x14ac:dyDescent="0.25">
      <c r="A172" s="146" t="s">
        <v>2275</v>
      </c>
      <c r="B172" s="147">
        <v>89.2</v>
      </c>
      <c r="C172" s="148">
        <v>-0.1</v>
      </c>
      <c r="D172" s="146">
        <v>0.8</v>
      </c>
      <c r="E172" s="147"/>
      <c r="F172" s="4"/>
      <c r="G172" s="4"/>
      <c r="H172" s="4"/>
      <c r="I172" s="4"/>
      <c r="K172" s="4"/>
      <c r="L172" s="4"/>
      <c r="M172" s="4"/>
      <c r="N172" s="4"/>
      <c r="O172" s="4"/>
      <c r="P172" s="4"/>
      <c r="Q172" s="4"/>
      <c r="R172" s="4"/>
      <c r="S172" s="4"/>
      <c r="T172" s="4"/>
      <c r="U172" s="4"/>
      <c r="V172" s="4"/>
      <c r="W172" s="4"/>
      <c r="X172" s="4"/>
    </row>
    <row r="173" spans="1:24" ht="15" customHeight="1" x14ac:dyDescent="0.25">
      <c r="A173" s="143" t="s">
        <v>2276</v>
      </c>
      <c r="B173" s="144">
        <v>89.3</v>
      </c>
      <c r="C173" s="145">
        <v>-0.3</v>
      </c>
      <c r="D173" s="143">
        <v>0.8</v>
      </c>
      <c r="E173" s="144"/>
      <c r="F173" s="4"/>
      <c r="G173" s="4"/>
      <c r="H173" s="4"/>
      <c r="I173" s="4"/>
      <c r="K173" s="4"/>
      <c r="L173" s="4"/>
      <c r="M173" s="4"/>
      <c r="N173" s="4"/>
      <c r="O173" s="4"/>
      <c r="P173" s="4"/>
      <c r="Q173" s="4"/>
      <c r="R173" s="4"/>
      <c r="S173" s="4"/>
      <c r="T173" s="4"/>
      <c r="U173" s="4"/>
      <c r="V173" s="4"/>
      <c r="W173" s="4"/>
      <c r="X173" s="4"/>
    </row>
    <row r="174" spans="1:24" ht="15" customHeight="1" x14ac:dyDescent="0.25">
      <c r="A174" s="146" t="s">
        <v>2277</v>
      </c>
      <c r="B174" s="147">
        <v>89.6</v>
      </c>
      <c r="C174" s="148">
        <v>0.3</v>
      </c>
      <c r="D174" s="146">
        <v>1.2</v>
      </c>
      <c r="E174" s="147"/>
      <c r="F174" s="4"/>
      <c r="G174" s="4"/>
      <c r="H174" s="4"/>
      <c r="I174" s="4"/>
      <c r="K174" s="4"/>
      <c r="L174" s="4"/>
      <c r="M174" s="4"/>
      <c r="N174" s="4"/>
      <c r="O174" s="4"/>
      <c r="P174" s="4"/>
      <c r="Q174" s="4"/>
      <c r="R174" s="4"/>
      <c r="S174" s="4"/>
      <c r="T174" s="4"/>
      <c r="U174" s="4"/>
      <c r="V174" s="4"/>
      <c r="W174" s="4"/>
      <c r="X174" s="4"/>
    </row>
    <row r="175" spans="1:24" ht="15" customHeight="1" x14ac:dyDescent="0.25">
      <c r="A175" s="143" t="s">
        <v>2278</v>
      </c>
      <c r="B175" s="144">
        <v>89.3</v>
      </c>
      <c r="C175" s="145">
        <v>0.1</v>
      </c>
      <c r="D175" s="143">
        <v>1.1000000000000001</v>
      </c>
      <c r="E175" s="144"/>
      <c r="F175" s="4"/>
      <c r="G175" s="4"/>
      <c r="H175" s="4"/>
      <c r="I175" s="4"/>
      <c r="K175" s="4"/>
      <c r="L175" s="4"/>
      <c r="M175" s="4"/>
      <c r="N175" s="4"/>
      <c r="O175" s="4"/>
      <c r="P175" s="4"/>
      <c r="Q175" s="4"/>
      <c r="R175" s="4"/>
      <c r="S175" s="4"/>
      <c r="T175" s="4"/>
      <c r="U175" s="4"/>
      <c r="V175" s="4"/>
      <c r="W175" s="4"/>
      <c r="X175" s="4"/>
    </row>
    <row r="176" spans="1:24" ht="15" customHeight="1" x14ac:dyDescent="0.25">
      <c r="A176" s="146" t="s">
        <v>2279</v>
      </c>
      <c r="B176" s="147">
        <v>89.2</v>
      </c>
      <c r="C176" s="148">
        <v>0.5</v>
      </c>
      <c r="D176" s="146">
        <v>1.2</v>
      </c>
      <c r="E176" s="147"/>
      <c r="F176" s="4"/>
      <c r="G176" s="4"/>
      <c r="H176" s="4"/>
      <c r="I176" s="4"/>
      <c r="K176" s="4"/>
      <c r="L176" s="4"/>
      <c r="M176" s="4"/>
      <c r="N176" s="4"/>
      <c r="O176" s="4"/>
      <c r="P176" s="4"/>
      <c r="Q176" s="4"/>
      <c r="R176" s="4"/>
      <c r="S176" s="4"/>
      <c r="T176" s="4"/>
      <c r="U176" s="4"/>
      <c r="V176" s="4"/>
      <c r="W176" s="4"/>
      <c r="X176" s="4"/>
    </row>
    <row r="177" spans="1:24" ht="15" customHeight="1" x14ac:dyDescent="0.25">
      <c r="A177" s="143" t="s">
        <v>2280</v>
      </c>
      <c r="B177" s="144">
        <v>88.8</v>
      </c>
      <c r="C177" s="145">
        <v>0.2</v>
      </c>
      <c r="D177" s="143">
        <v>1</v>
      </c>
      <c r="E177" s="144">
        <f t="shared" ref="E177" si="11">SUM(B177:B188)/12</f>
        <v>88.566666666666663</v>
      </c>
      <c r="F177" s="4"/>
      <c r="G177" s="4"/>
      <c r="H177" s="4"/>
      <c r="I177" s="4"/>
      <c r="K177" s="4"/>
      <c r="L177" s="4"/>
      <c r="M177" s="4"/>
      <c r="N177" s="4"/>
      <c r="O177" s="4"/>
      <c r="P177" s="4"/>
      <c r="Q177" s="4"/>
      <c r="R177" s="4"/>
      <c r="S177" s="4"/>
      <c r="T177" s="4"/>
      <c r="U177" s="4"/>
      <c r="V177" s="4"/>
      <c r="W177" s="4"/>
      <c r="X177" s="4"/>
    </row>
    <row r="178" spans="1:24" ht="15" customHeight="1" x14ac:dyDescent="0.25">
      <c r="A178" s="146" t="s">
        <v>2281</v>
      </c>
      <c r="B178" s="147">
        <v>88.6</v>
      </c>
      <c r="C178" s="148">
        <v>-0.2</v>
      </c>
      <c r="D178" s="146">
        <v>1</v>
      </c>
      <c r="E178" s="147"/>
      <c r="F178" s="4"/>
      <c r="G178" s="4"/>
      <c r="H178" s="4"/>
      <c r="I178" s="4"/>
      <c r="K178" s="4"/>
      <c r="L178" s="4"/>
      <c r="M178" s="4"/>
      <c r="N178" s="4"/>
      <c r="O178" s="4"/>
      <c r="P178" s="4"/>
      <c r="Q178" s="4"/>
      <c r="R178" s="4"/>
      <c r="S178" s="4"/>
      <c r="T178" s="4"/>
      <c r="U178" s="4"/>
      <c r="V178" s="4"/>
      <c r="W178" s="4"/>
      <c r="X178" s="4"/>
    </row>
    <row r="179" spans="1:24" ht="15" customHeight="1" x14ac:dyDescent="0.25">
      <c r="A179" s="143" t="s">
        <v>2282</v>
      </c>
      <c r="B179" s="144">
        <v>88.8</v>
      </c>
      <c r="C179" s="145">
        <v>0.1</v>
      </c>
      <c r="D179" s="143">
        <v>1.1000000000000001</v>
      </c>
      <c r="E179" s="144"/>
      <c r="F179" s="4"/>
      <c r="G179" s="4"/>
      <c r="H179" s="4"/>
      <c r="I179" s="4"/>
      <c r="K179" s="4"/>
      <c r="L179" s="4"/>
      <c r="M179" s="4"/>
      <c r="N179" s="4"/>
      <c r="O179" s="4"/>
      <c r="P179" s="4"/>
      <c r="Q179" s="4"/>
      <c r="R179" s="4"/>
      <c r="S179" s="4"/>
      <c r="T179" s="4"/>
      <c r="U179" s="4"/>
      <c r="V179" s="4"/>
      <c r="W179" s="4"/>
      <c r="X179" s="4"/>
    </row>
    <row r="180" spans="1:24" ht="15" customHeight="1" x14ac:dyDescent="0.25">
      <c r="A180" s="146" t="s">
        <v>2283</v>
      </c>
      <c r="B180" s="147">
        <v>88.7</v>
      </c>
      <c r="C180" s="148">
        <v>0</v>
      </c>
      <c r="D180" s="146">
        <v>1</v>
      </c>
      <c r="E180" s="147"/>
      <c r="F180" s="4"/>
      <c r="G180" s="4"/>
      <c r="H180" s="4"/>
      <c r="I180" s="4"/>
      <c r="K180" s="4"/>
      <c r="L180" s="4"/>
      <c r="M180" s="4"/>
      <c r="N180" s="4"/>
      <c r="O180" s="4"/>
      <c r="P180" s="4"/>
      <c r="Q180" s="4"/>
      <c r="R180" s="4"/>
      <c r="S180" s="4"/>
      <c r="T180" s="4"/>
      <c r="U180" s="4"/>
      <c r="V180" s="4"/>
      <c r="W180" s="4"/>
      <c r="X180" s="4"/>
    </row>
    <row r="181" spans="1:24" ht="15" customHeight="1" x14ac:dyDescent="0.25">
      <c r="A181" s="143" t="s">
        <v>2284</v>
      </c>
      <c r="B181" s="144">
        <v>88.7</v>
      </c>
      <c r="C181" s="145">
        <v>0</v>
      </c>
      <c r="D181" s="143">
        <v>1.1000000000000001</v>
      </c>
      <c r="E181" s="144"/>
      <c r="F181" s="4"/>
      <c r="G181" s="4"/>
      <c r="H181" s="4"/>
      <c r="I181" s="4"/>
      <c r="K181" s="4"/>
      <c r="L181" s="4"/>
      <c r="M181" s="4"/>
      <c r="N181" s="4"/>
      <c r="O181" s="4"/>
      <c r="P181" s="4"/>
      <c r="Q181" s="4"/>
      <c r="R181" s="4"/>
      <c r="S181" s="4"/>
      <c r="T181" s="4"/>
      <c r="U181" s="4"/>
      <c r="V181" s="4"/>
      <c r="W181" s="4"/>
      <c r="X181" s="4"/>
    </row>
    <row r="182" spans="1:24" ht="15" customHeight="1" x14ac:dyDescent="0.25">
      <c r="A182" s="146" t="s">
        <v>2285</v>
      </c>
      <c r="B182" s="147">
        <v>88.7</v>
      </c>
      <c r="C182" s="148">
        <v>0.2</v>
      </c>
      <c r="D182" s="146">
        <v>1.3</v>
      </c>
      <c r="E182" s="147"/>
      <c r="F182" s="4"/>
      <c r="G182" s="4"/>
      <c r="H182" s="4"/>
      <c r="I182" s="4"/>
      <c r="K182" s="4"/>
      <c r="L182" s="4"/>
      <c r="M182" s="4"/>
      <c r="N182" s="4"/>
      <c r="O182" s="4"/>
      <c r="P182" s="4"/>
      <c r="Q182" s="4"/>
      <c r="R182" s="4"/>
      <c r="S182" s="4"/>
      <c r="T182" s="4"/>
      <c r="U182" s="4"/>
      <c r="V182" s="4"/>
      <c r="W182" s="4"/>
      <c r="X182" s="4"/>
    </row>
    <row r="183" spans="1:24" ht="15" customHeight="1" x14ac:dyDescent="0.25">
      <c r="A183" s="143" t="s">
        <v>2286</v>
      </c>
      <c r="B183" s="144">
        <v>88.5</v>
      </c>
      <c r="C183" s="145">
        <v>0</v>
      </c>
      <c r="D183" s="143">
        <v>0.9</v>
      </c>
      <c r="E183" s="144"/>
      <c r="F183" s="4"/>
      <c r="G183" s="4"/>
      <c r="H183" s="4"/>
      <c r="I183" s="4"/>
      <c r="K183" s="4"/>
      <c r="L183" s="4"/>
      <c r="M183" s="4"/>
      <c r="N183" s="4"/>
      <c r="O183" s="4"/>
      <c r="P183" s="4"/>
      <c r="Q183" s="4"/>
      <c r="R183" s="4"/>
      <c r="S183" s="4"/>
      <c r="T183" s="4"/>
      <c r="U183" s="4"/>
      <c r="V183" s="4"/>
      <c r="W183" s="4"/>
      <c r="X183" s="4"/>
    </row>
    <row r="184" spans="1:24" ht="15" customHeight="1" x14ac:dyDescent="0.25">
      <c r="A184" s="146" t="s">
        <v>2287</v>
      </c>
      <c r="B184" s="147">
        <v>88.5</v>
      </c>
      <c r="C184" s="148">
        <v>-0.1</v>
      </c>
      <c r="D184" s="146">
        <v>1</v>
      </c>
      <c r="E184" s="147"/>
      <c r="F184" s="4"/>
      <c r="G184" s="4"/>
      <c r="H184" s="4"/>
      <c r="I184" s="4"/>
      <c r="K184" s="4"/>
      <c r="L184" s="4"/>
      <c r="M184" s="4"/>
      <c r="N184" s="4"/>
      <c r="O184" s="4"/>
      <c r="P184" s="4"/>
      <c r="Q184" s="4"/>
      <c r="R184" s="4"/>
      <c r="S184" s="4"/>
      <c r="T184" s="4"/>
      <c r="U184" s="4"/>
      <c r="V184" s="4"/>
      <c r="W184" s="4"/>
      <c r="X184" s="4"/>
    </row>
    <row r="185" spans="1:24" ht="15" customHeight="1" x14ac:dyDescent="0.25">
      <c r="A185" s="143" t="s">
        <v>2288</v>
      </c>
      <c r="B185" s="144">
        <v>88.6</v>
      </c>
      <c r="C185" s="145">
        <v>0.1</v>
      </c>
      <c r="D185" s="143">
        <v>1.7</v>
      </c>
      <c r="E185" s="144"/>
      <c r="F185" s="4"/>
      <c r="G185" s="4"/>
      <c r="H185" s="4"/>
      <c r="I185" s="4"/>
      <c r="K185" s="4"/>
      <c r="L185" s="4"/>
      <c r="M185" s="4"/>
      <c r="N185" s="4"/>
      <c r="O185" s="4"/>
      <c r="P185" s="4"/>
      <c r="Q185" s="4"/>
      <c r="R185" s="4"/>
      <c r="S185" s="4"/>
      <c r="T185" s="4"/>
      <c r="U185" s="4"/>
      <c r="V185" s="4"/>
      <c r="W185" s="4"/>
      <c r="X185" s="4"/>
    </row>
    <row r="186" spans="1:24" ht="15" customHeight="1" x14ac:dyDescent="0.25">
      <c r="A186" s="146" t="s">
        <v>2289</v>
      </c>
      <c r="B186" s="147">
        <v>88.5</v>
      </c>
      <c r="C186" s="148">
        <v>0.2</v>
      </c>
      <c r="D186" s="146">
        <v>2</v>
      </c>
      <c r="E186" s="147"/>
      <c r="F186" s="4"/>
      <c r="G186" s="4"/>
      <c r="H186" s="4"/>
      <c r="I186" s="4"/>
      <c r="K186" s="4"/>
      <c r="L186" s="4"/>
      <c r="M186" s="4"/>
      <c r="N186" s="4"/>
      <c r="O186" s="4"/>
      <c r="P186" s="4"/>
      <c r="Q186" s="4"/>
      <c r="R186" s="4"/>
      <c r="S186" s="4"/>
      <c r="T186" s="4"/>
      <c r="U186" s="4"/>
      <c r="V186" s="4"/>
      <c r="W186" s="4"/>
      <c r="X186" s="4"/>
    </row>
    <row r="187" spans="1:24" ht="15" customHeight="1" x14ac:dyDescent="0.25">
      <c r="A187" s="143" t="s">
        <v>2290</v>
      </c>
      <c r="B187" s="144">
        <v>88.3</v>
      </c>
      <c r="C187" s="145">
        <v>0.2</v>
      </c>
      <c r="D187" s="143">
        <v>1.7</v>
      </c>
      <c r="E187" s="144"/>
      <c r="F187" s="4"/>
      <c r="G187" s="4"/>
      <c r="H187" s="4"/>
      <c r="I187" s="4"/>
      <c r="K187" s="4"/>
      <c r="L187" s="4"/>
      <c r="M187" s="4"/>
      <c r="N187" s="4"/>
      <c r="O187" s="4"/>
      <c r="P187" s="4"/>
      <c r="Q187" s="4"/>
      <c r="R187" s="4"/>
      <c r="S187" s="4"/>
      <c r="T187" s="4"/>
      <c r="U187" s="4"/>
      <c r="V187" s="4"/>
      <c r="W187" s="4"/>
      <c r="X187" s="4"/>
    </row>
    <row r="188" spans="1:24" ht="15" customHeight="1" x14ac:dyDescent="0.25">
      <c r="A188" s="146" t="s">
        <v>2291</v>
      </c>
      <c r="B188" s="147">
        <v>88.1</v>
      </c>
      <c r="C188" s="148">
        <v>0.2</v>
      </c>
      <c r="D188" s="146">
        <v>2.1</v>
      </c>
      <c r="E188" s="147"/>
      <c r="F188" s="4"/>
      <c r="G188" s="4"/>
      <c r="H188" s="4"/>
      <c r="I188" s="4"/>
      <c r="K188" s="4"/>
      <c r="L188" s="4"/>
      <c r="M188" s="4"/>
      <c r="N188" s="4"/>
      <c r="O188" s="4"/>
      <c r="P188" s="4"/>
      <c r="Q188" s="4"/>
      <c r="R188" s="4"/>
      <c r="S188" s="4"/>
      <c r="T188" s="4"/>
      <c r="U188" s="4"/>
      <c r="V188" s="4"/>
      <c r="W188" s="4"/>
      <c r="X188" s="4"/>
    </row>
    <row r="189" spans="1:24" ht="15" customHeight="1" x14ac:dyDescent="0.25">
      <c r="A189" s="143" t="s">
        <v>2292</v>
      </c>
      <c r="B189" s="144">
        <v>87.9</v>
      </c>
      <c r="C189" s="145">
        <v>0.2</v>
      </c>
      <c r="D189" s="143">
        <v>1.6</v>
      </c>
      <c r="E189" s="144">
        <f t="shared" ref="E189" si="12">SUM(B189:B200)/12</f>
        <v>87.399999999999991</v>
      </c>
      <c r="F189" s="4"/>
      <c r="G189" s="4"/>
      <c r="H189" s="4"/>
      <c r="I189" s="4"/>
      <c r="K189" s="4"/>
      <c r="L189" s="4"/>
      <c r="M189" s="4"/>
      <c r="N189" s="4"/>
      <c r="O189" s="4"/>
      <c r="P189" s="4"/>
      <c r="Q189" s="4"/>
      <c r="R189" s="4"/>
      <c r="S189" s="4"/>
      <c r="T189" s="4"/>
      <c r="U189" s="4"/>
      <c r="V189" s="4"/>
      <c r="W189" s="4"/>
      <c r="X189" s="4"/>
    </row>
    <row r="190" spans="1:24" ht="15" customHeight="1" x14ac:dyDescent="0.25">
      <c r="A190" s="146" t="s">
        <v>2293</v>
      </c>
      <c r="B190" s="147">
        <v>87.7</v>
      </c>
      <c r="C190" s="148">
        <v>-0.1</v>
      </c>
      <c r="D190" s="146">
        <v>1.6</v>
      </c>
      <c r="E190" s="147"/>
      <c r="F190" s="4"/>
      <c r="G190" s="4"/>
      <c r="H190" s="4"/>
      <c r="I190" s="4"/>
      <c r="K190" s="4"/>
      <c r="L190" s="4"/>
      <c r="M190" s="4"/>
      <c r="N190" s="4"/>
      <c r="O190" s="4"/>
      <c r="P190" s="4"/>
      <c r="Q190" s="4"/>
      <c r="R190" s="4"/>
      <c r="S190" s="4"/>
      <c r="T190" s="4"/>
      <c r="U190" s="4"/>
      <c r="V190" s="4"/>
      <c r="W190" s="4"/>
      <c r="X190" s="4"/>
    </row>
    <row r="191" spans="1:24" ht="15" customHeight="1" x14ac:dyDescent="0.25">
      <c r="A191" s="143" t="s">
        <v>2294</v>
      </c>
      <c r="B191" s="144">
        <v>87.8</v>
      </c>
      <c r="C191" s="145">
        <v>0</v>
      </c>
      <c r="D191" s="143">
        <v>1.9</v>
      </c>
      <c r="E191" s="144"/>
      <c r="F191" s="4"/>
      <c r="G191" s="4"/>
      <c r="H191" s="4"/>
      <c r="I191" s="4"/>
      <c r="K191" s="4"/>
      <c r="L191" s="4"/>
      <c r="M191" s="4"/>
      <c r="N191" s="4"/>
      <c r="O191" s="4"/>
      <c r="P191" s="4"/>
      <c r="Q191" s="4"/>
      <c r="R191" s="4"/>
      <c r="S191" s="4"/>
      <c r="T191" s="4"/>
      <c r="U191" s="4"/>
      <c r="V191" s="4"/>
      <c r="W191" s="4"/>
      <c r="X191" s="4"/>
    </row>
    <row r="192" spans="1:24" ht="15" customHeight="1" x14ac:dyDescent="0.25">
      <c r="A192" s="146" t="s">
        <v>2295</v>
      </c>
      <c r="B192" s="147">
        <v>87.8</v>
      </c>
      <c r="C192" s="148">
        <v>0.1</v>
      </c>
      <c r="D192" s="146">
        <v>2.1</v>
      </c>
      <c r="E192" s="147"/>
      <c r="F192" s="4"/>
      <c r="G192" s="4"/>
      <c r="H192" s="4"/>
      <c r="I192" s="4"/>
      <c r="K192" s="4"/>
      <c r="L192" s="4"/>
      <c r="M192" s="4"/>
      <c r="N192" s="4"/>
      <c r="O192" s="4"/>
      <c r="P192" s="4"/>
      <c r="Q192" s="4"/>
      <c r="R192" s="4"/>
      <c r="S192" s="4"/>
      <c r="T192" s="4"/>
      <c r="U192" s="4"/>
      <c r="V192" s="4"/>
      <c r="W192" s="4"/>
      <c r="X192" s="4"/>
    </row>
    <row r="193" spans="1:24" ht="15" customHeight="1" x14ac:dyDescent="0.25">
      <c r="A193" s="143" t="s">
        <v>2296</v>
      </c>
      <c r="B193" s="144">
        <v>87.7</v>
      </c>
      <c r="C193" s="145">
        <v>0.1</v>
      </c>
      <c r="D193" s="143">
        <v>2.5</v>
      </c>
      <c r="E193" s="144"/>
      <c r="F193" s="4"/>
      <c r="G193" s="4"/>
      <c r="H193" s="4"/>
      <c r="I193" s="4"/>
      <c r="K193" s="4"/>
      <c r="L193" s="4"/>
      <c r="M193" s="4"/>
      <c r="N193" s="4"/>
      <c r="O193" s="4"/>
      <c r="P193" s="4"/>
      <c r="Q193" s="4"/>
      <c r="R193" s="4"/>
      <c r="S193" s="4"/>
      <c r="T193" s="4"/>
      <c r="U193" s="4"/>
      <c r="V193" s="4"/>
      <c r="W193" s="4"/>
      <c r="X193" s="4"/>
    </row>
    <row r="194" spans="1:24" ht="15" customHeight="1" x14ac:dyDescent="0.25">
      <c r="A194" s="146" t="s">
        <v>2297</v>
      </c>
      <c r="B194" s="147">
        <v>87.6</v>
      </c>
      <c r="C194" s="148">
        <v>-0.1</v>
      </c>
      <c r="D194" s="146">
        <v>2.2999999999999998</v>
      </c>
      <c r="E194" s="147"/>
      <c r="F194" s="4"/>
      <c r="G194" s="4"/>
      <c r="H194" s="4"/>
      <c r="I194" s="4"/>
      <c r="K194" s="4"/>
      <c r="L194" s="4"/>
      <c r="M194" s="4"/>
      <c r="N194" s="4"/>
      <c r="O194" s="4"/>
      <c r="P194" s="4"/>
      <c r="Q194" s="4"/>
      <c r="R194" s="4"/>
      <c r="S194" s="4"/>
      <c r="T194" s="4"/>
      <c r="U194" s="4"/>
      <c r="V194" s="4"/>
      <c r="W194" s="4"/>
      <c r="X194" s="4"/>
    </row>
    <row r="195" spans="1:24" ht="15" customHeight="1" x14ac:dyDescent="0.25">
      <c r="A195" s="143" t="s">
        <v>2298</v>
      </c>
      <c r="B195" s="144">
        <v>87.7</v>
      </c>
      <c r="C195" s="145">
        <v>0.1</v>
      </c>
      <c r="D195" s="143">
        <v>2.5</v>
      </c>
      <c r="E195" s="144"/>
      <c r="F195" s="4"/>
      <c r="G195" s="4"/>
      <c r="H195" s="4"/>
      <c r="I195" s="4"/>
      <c r="K195" s="4"/>
      <c r="L195" s="4"/>
      <c r="M195" s="4"/>
      <c r="N195" s="4"/>
      <c r="O195" s="4"/>
      <c r="P195" s="4"/>
      <c r="Q195" s="4"/>
      <c r="R195" s="4"/>
      <c r="S195" s="4"/>
      <c r="T195" s="4"/>
      <c r="U195" s="4"/>
      <c r="V195" s="4"/>
      <c r="W195" s="4"/>
      <c r="X195" s="4"/>
    </row>
    <row r="196" spans="1:24" ht="15" customHeight="1" x14ac:dyDescent="0.25">
      <c r="A196" s="146" t="s">
        <v>2299</v>
      </c>
      <c r="B196" s="147">
        <v>87.6</v>
      </c>
      <c r="C196" s="148">
        <v>0.6</v>
      </c>
      <c r="D196" s="146">
        <v>2.7</v>
      </c>
      <c r="E196" s="147"/>
      <c r="F196" s="4"/>
      <c r="G196" s="4"/>
      <c r="H196" s="4"/>
      <c r="I196" s="4"/>
      <c r="K196" s="4"/>
      <c r="L196" s="4"/>
      <c r="M196" s="4"/>
      <c r="N196" s="4"/>
      <c r="O196" s="4"/>
      <c r="P196" s="4"/>
      <c r="Q196" s="4"/>
      <c r="R196" s="4"/>
      <c r="S196" s="4"/>
      <c r="T196" s="4"/>
      <c r="U196" s="4"/>
      <c r="V196" s="4"/>
      <c r="W196" s="4"/>
      <c r="X196" s="4"/>
    </row>
    <row r="197" spans="1:24" ht="15" customHeight="1" x14ac:dyDescent="0.25">
      <c r="A197" s="143" t="s">
        <v>2300</v>
      </c>
      <c r="B197" s="144">
        <v>87.1</v>
      </c>
      <c r="C197" s="145">
        <v>0.3</v>
      </c>
      <c r="D197" s="143">
        <v>2.1</v>
      </c>
      <c r="E197" s="144"/>
      <c r="F197" s="4"/>
      <c r="G197" s="4"/>
      <c r="H197" s="4"/>
      <c r="I197" s="4"/>
      <c r="K197" s="4"/>
      <c r="L197" s="4"/>
      <c r="M197" s="4"/>
      <c r="N197" s="4"/>
      <c r="O197" s="4"/>
      <c r="P197" s="4"/>
      <c r="Q197" s="4"/>
      <c r="R197" s="4"/>
      <c r="S197" s="4"/>
      <c r="T197" s="4"/>
      <c r="U197" s="4"/>
      <c r="V197" s="4"/>
      <c r="W197" s="4"/>
      <c r="X197" s="4"/>
    </row>
    <row r="198" spans="1:24" ht="15" customHeight="1" x14ac:dyDescent="0.25">
      <c r="A198" s="146" t="s">
        <v>2301</v>
      </c>
      <c r="B198" s="147">
        <v>86.8</v>
      </c>
      <c r="C198" s="148">
        <v>0</v>
      </c>
      <c r="D198" s="146">
        <v>1.6</v>
      </c>
      <c r="E198" s="147"/>
      <c r="F198" s="4"/>
      <c r="G198" s="4"/>
      <c r="H198" s="4"/>
      <c r="I198" s="4"/>
      <c r="K198" s="4"/>
      <c r="L198" s="4"/>
      <c r="M198" s="4"/>
      <c r="N198" s="4"/>
      <c r="O198" s="4"/>
      <c r="P198" s="4"/>
      <c r="Q198" s="4"/>
      <c r="R198" s="4"/>
      <c r="S198" s="4"/>
      <c r="T198" s="4"/>
      <c r="U198" s="4"/>
      <c r="V198" s="4"/>
      <c r="W198" s="4"/>
      <c r="X198" s="4"/>
    </row>
    <row r="199" spans="1:24" ht="15" customHeight="1" x14ac:dyDescent="0.25">
      <c r="A199" s="143" t="s">
        <v>2302</v>
      </c>
      <c r="B199" s="144">
        <v>86.8</v>
      </c>
      <c r="C199" s="145">
        <v>0.6</v>
      </c>
      <c r="D199" s="143">
        <v>1.9</v>
      </c>
      <c r="E199" s="144"/>
      <c r="F199" s="4"/>
      <c r="G199" s="4"/>
      <c r="H199" s="4"/>
      <c r="I199" s="4"/>
      <c r="K199" s="4"/>
      <c r="L199" s="4"/>
      <c r="M199" s="4"/>
      <c r="N199" s="4"/>
      <c r="O199" s="4"/>
      <c r="P199" s="4"/>
      <c r="Q199" s="4"/>
      <c r="R199" s="4"/>
      <c r="S199" s="4"/>
      <c r="T199" s="4"/>
      <c r="U199" s="4"/>
      <c r="V199" s="4"/>
      <c r="W199" s="4"/>
      <c r="X199" s="4"/>
    </row>
    <row r="200" spans="1:24" ht="15" customHeight="1" x14ac:dyDescent="0.25">
      <c r="A200" s="146" t="s">
        <v>2303</v>
      </c>
      <c r="B200" s="147">
        <v>86.3</v>
      </c>
      <c r="C200" s="148">
        <v>-0.2</v>
      </c>
      <c r="D200" s="146">
        <v>1.4</v>
      </c>
      <c r="E200" s="147"/>
      <c r="F200" s="4"/>
      <c r="G200" s="4"/>
      <c r="H200" s="4"/>
      <c r="I200" s="4"/>
      <c r="K200" s="4"/>
      <c r="L200" s="4"/>
      <c r="M200" s="4"/>
      <c r="N200" s="4"/>
      <c r="O200" s="4"/>
      <c r="P200" s="4"/>
      <c r="Q200" s="4"/>
      <c r="R200" s="4"/>
      <c r="S200" s="4"/>
      <c r="T200" s="4"/>
      <c r="U200" s="4"/>
      <c r="V200" s="4"/>
      <c r="W200" s="4"/>
      <c r="X200" s="4"/>
    </row>
    <row r="201" spans="1:24" ht="15" customHeight="1" x14ac:dyDescent="0.25">
      <c r="A201" s="143" t="s">
        <v>2304</v>
      </c>
      <c r="B201" s="144">
        <v>86.5</v>
      </c>
      <c r="C201" s="145">
        <v>0.2</v>
      </c>
      <c r="D201" s="143">
        <v>1.8</v>
      </c>
      <c r="E201" s="144">
        <f t="shared" ref="E201" si="13">SUM(B201:B212)/12</f>
        <v>85.674999999999997</v>
      </c>
      <c r="F201" s="4"/>
      <c r="G201" s="4"/>
      <c r="H201" s="4"/>
      <c r="I201" s="4"/>
      <c r="K201" s="4"/>
      <c r="L201" s="4"/>
      <c r="M201" s="4"/>
      <c r="N201" s="4"/>
      <c r="O201" s="4"/>
      <c r="P201" s="4"/>
      <c r="Q201" s="4"/>
      <c r="R201" s="4"/>
      <c r="S201" s="4"/>
      <c r="T201" s="4"/>
      <c r="U201" s="4"/>
      <c r="V201" s="4"/>
      <c r="W201" s="4"/>
      <c r="X201" s="4"/>
    </row>
    <row r="202" spans="1:24" ht="15" customHeight="1" x14ac:dyDescent="0.25">
      <c r="A202" s="146" t="s">
        <v>2305</v>
      </c>
      <c r="B202" s="147">
        <v>86.3</v>
      </c>
      <c r="C202" s="148">
        <v>0.1</v>
      </c>
      <c r="D202" s="146">
        <v>1.6</v>
      </c>
      <c r="E202" s="147"/>
      <c r="F202" s="4"/>
      <c r="G202" s="4"/>
      <c r="H202" s="4"/>
      <c r="I202" s="4"/>
      <c r="K202" s="4"/>
      <c r="L202" s="4"/>
      <c r="M202" s="4"/>
      <c r="N202" s="4"/>
      <c r="O202" s="4"/>
      <c r="P202" s="4"/>
      <c r="Q202" s="4"/>
      <c r="R202" s="4"/>
      <c r="S202" s="4"/>
      <c r="T202" s="4"/>
      <c r="U202" s="4"/>
      <c r="V202" s="4"/>
      <c r="W202" s="4"/>
      <c r="X202" s="4"/>
    </row>
    <row r="203" spans="1:24" ht="15" customHeight="1" x14ac:dyDescent="0.25">
      <c r="A203" s="143" t="s">
        <v>2306</v>
      </c>
      <c r="B203" s="144">
        <v>86.2</v>
      </c>
      <c r="C203" s="145">
        <v>0.2</v>
      </c>
      <c r="D203" s="143">
        <v>1.8</v>
      </c>
      <c r="E203" s="144"/>
      <c r="F203" s="4"/>
      <c r="G203" s="4"/>
      <c r="H203" s="4"/>
      <c r="I203" s="4"/>
      <c r="K203" s="4"/>
      <c r="L203" s="4"/>
      <c r="M203" s="4"/>
      <c r="N203" s="4"/>
      <c r="O203" s="4"/>
      <c r="P203" s="4"/>
      <c r="Q203" s="4"/>
      <c r="R203" s="4"/>
      <c r="S203" s="4"/>
      <c r="T203" s="4"/>
      <c r="U203" s="4"/>
      <c r="V203" s="4"/>
      <c r="W203" s="4"/>
      <c r="X203" s="4"/>
    </row>
    <row r="204" spans="1:24" ht="15" customHeight="1" x14ac:dyDescent="0.25">
      <c r="A204" s="146" t="s">
        <v>2307</v>
      </c>
      <c r="B204" s="147">
        <v>86</v>
      </c>
      <c r="C204" s="148">
        <v>0.5</v>
      </c>
      <c r="D204" s="146">
        <v>1.8</v>
      </c>
      <c r="E204" s="147"/>
      <c r="F204" s="4"/>
      <c r="G204" s="4"/>
      <c r="H204" s="4"/>
      <c r="I204" s="4"/>
      <c r="K204" s="4"/>
      <c r="L204" s="4"/>
      <c r="M204" s="4"/>
      <c r="N204" s="4"/>
      <c r="O204" s="4"/>
      <c r="P204" s="4"/>
      <c r="Q204" s="4"/>
      <c r="R204" s="4"/>
      <c r="S204" s="4"/>
      <c r="T204" s="4"/>
      <c r="U204" s="4"/>
      <c r="V204" s="4"/>
      <c r="W204" s="4"/>
      <c r="X204" s="4"/>
    </row>
    <row r="205" spans="1:24" ht="15" customHeight="1" x14ac:dyDescent="0.25">
      <c r="A205" s="143" t="s">
        <v>2308</v>
      </c>
      <c r="B205" s="144">
        <v>85.6</v>
      </c>
      <c r="C205" s="145">
        <v>0</v>
      </c>
      <c r="D205" s="143">
        <v>1.2</v>
      </c>
      <c r="E205" s="144"/>
      <c r="F205" s="4"/>
      <c r="G205" s="4"/>
      <c r="H205" s="4"/>
      <c r="I205" s="4"/>
      <c r="K205" s="4"/>
      <c r="L205" s="4"/>
      <c r="M205" s="4"/>
      <c r="N205" s="4"/>
      <c r="O205" s="4"/>
      <c r="P205" s="4"/>
      <c r="Q205" s="4"/>
      <c r="R205" s="4"/>
      <c r="S205" s="4"/>
      <c r="T205" s="4"/>
      <c r="U205" s="4"/>
      <c r="V205" s="4"/>
      <c r="W205" s="4"/>
      <c r="X205" s="4"/>
    </row>
    <row r="206" spans="1:24" ht="15" customHeight="1" x14ac:dyDescent="0.25">
      <c r="A206" s="146" t="s">
        <v>2309</v>
      </c>
      <c r="B206" s="147">
        <v>85.6</v>
      </c>
      <c r="C206" s="148">
        <v>0</v>
      </c>
      <c r="D206" s="146">
        <v>1.2</v>
      </c>
      <c r="E206" s="147"/>
      <c r="F206" s="4"/>
      <c r="G206" s="4"/>
      <c r="H206" s="4"/>
      <c r="I206" s="4"/>
      <c r="K206" s="4"/>
      <c r="L206" s="4"/>
      <c r="M206" s="4"/>
      <c r="N206" s="4"/>
      <c r="O206" s="4"/>
      <c r="P206" s="4"/>
      <c r="Q206" s="4"/>
      <c r="R206" s="4"/>
      <c r="S206" s="4"/>
      <c r="T206" s="4"/>
      <c r="U206" s="4"/>
      <c r="V206" s="4"/>
      <c r="W206" s="4"/>
      <c r="X206" s="4"/>
    </row>
    <row r="207" spans="1:24" ht="15" customHeight="1" x14ac:dyDescent="0.25">
      <c r="A207" s="143" t="s">
        <v>2310</v>
      </c>
      <c r="B207" s="144">
        <v>85.6</v>
      </c>
      <c r="C207" s="145">
        <v>0.4</v>
      </c>
      <c r="D207" s="143">
        <v>1.4</v>
      </c>
      <c r="E207" s="144"/>
      <c r="F207" s="4"/>
      <c r="G207" s="4"/>
      <c r="H207" s="4"/>
      <c r="I207" s="4"/>
      <c r="K207" s="4"/>
      <c r="L207" s="4"/>
      <c r="M207" s="4"/>
      <c r="N207" s="4"/>
      <c r="O207" s="4"/>
      <c r="P207" s="4"/>
      <c r="Q207" s="4"/>
      <c r="R207" s="4"/>
      <c r="S207" s="4"/>
      <c r="T207" s="4"/>
      <c r="U207" s="4"/>
      <c r="V207" s="4"/>
      <c r="W207" s="4"/>
      <c r="X207" s="4"/>
    </row>
    <row r="208" spans="1:24" ht="15" customHeight="1" x14ac:dyDescent="0.25">
      <c r="A208" s="146" t="s">
        <v>2311</v>
      </c>
      <c r="B208" s="147">
        <v>85.3</v>
      </c>
      <c r="C208" s="148">
        <v>0</v>
      </c>
      <c r="D208" s="146">
        <v>1.1000000000000001</v>
      </c>
      <c r="E208" s="147"/>
      <c r="F208" s="4"/>
      <c r="G208" s="4"/>
      <c r="H208" s="4"/>
      <c r="I208" s="4"/>
      <c r="K208" s="4"/>
      <c r="L208" s="4"/>
      <c r="M208" s="4"/>
      <c r="N208" s="4"/>
      <c r="O208" s="4"/>
      <c r="P208" s="4"/>
      <c r="Q208" s="4"/>
      <c r="R208" s="4"/>
      <c r="S208" s="4"/>
      <c r="T208" s="4"/>
      <c r="U208" s="4"/>
      <c r="V208" s="4"/>
      <c r="W208" s="4"/>
      <c r="X208" s="4"/>
    </row>
    <row r="209" spans="1:24" ht="15" customHeight="1" x14ac:dyDescent="0.25">
      <c r="A209" s="143" t="s">
        <v>2312</v>
      </c>
      <c r="B209" s="144">
        <v>85.3</v>
      </c>
      <c r="C209" s="145">
        <v>-0.1</v>
      </c>
      <c r="D209" s="143">
        <v>0.9</v>
      </c>
      <c r="E209" s="144"/>
      <c r="F209" s="4"/>
      <c r="G209" s="4"/>
      <c r="H209" s="4"/>
      <c r="I209" s="4"/>
      <c r="K209" s="4"/>
      <c r="L209" s="4"/>
      <c r="M209" s="4"/>
      <c r="N209" s="4"/>
      <c r="O209" s="4"/>
      <c r="P209" s="4"/>
      <c r="Q209" s="4"/>
      <c r="R209" s="4"/>
      <c r="S209" s="4"/>
      <c r="T209" s="4"/>
      <c r="U209" s="4"/>
      <c r="V209" s="4"/>
      <c r="W209" s="4"/>
      <c r="X209" s="4"/>
    </row>
    <row r="210" spans="1:24" ht="15" customHeight="1" x14ac:dyDescent="0.25">
      <c r="A210" s="146" t="s">
        <v>2313</v>
      </c>
      <c r="B210" s="147">
        <v>85.4</v>
      </c>
      <c r="C210" s="148">
        <v>0.2</v>
      </c>
      <c r="D210" s="146">
        <v>1.7</v>
      </c>
      <c r="E210" s="147"/>
      <c r="F210" s="4"/>
      <c r="G210" s="4"/>
      <c r="H210" s="4"/>
      <c r="I210" s="4"/>
      <c r="K210" s="4"/>
      <c r="L210" s="4"/>
      <c r="M210" s="4"/>
      <c r="N210" s="4"/>
      <c r="O210" s="4"/>
      <c r="P210" s="4"/>
      <c r="Q210" s="4"/>
      <c r="R210" s="4"/>
      <c r="S210" s="4"/>
      <c r="T210" s="4"/>
      <c r="U210" s="4"/>
      <c r="V210" s="4"/>
      <c r="W210" s="4"/>
      <c r="X210" s="4"/>
    </row>
    <row r="211" spans="1:24" ht="15" customHeight="1" x14ac:dyDescent="0.25">
      <c r="A211" s="143" t="s">
        <v>2314</v>
      </c>
      <c r="B211" s="144">
        <v>85.2</v>
      </c>
      <c r="C211" s="145">
        <v>0.1</v>
      </c>
      <c r="D211" s="143">
        <v>1.8</v>
      </c>
      <c r="E211" s="144"/>
      <c r="F211" s="4"/>
      <c r="G211" s="4"/>
      <c r="H211" s="4"/>
      <c r="I211" s="4"/>
      <c r="K211" s="4"/>
      <c r="L211" s="4"/>
      <c r="M211" s="4"/>
      <c r="N211" s="4"/>
      <c r="O211" s="4"/>
      <c r="P211" s="4"/>
      <c r="Q211" s="4"/>
      <c r="R211" s="4"/>
      <c r="S211" s="4"/>
      <c r="T211" s="4"/>
      <c r="U211" s="4"/>
      <c r="V211" s="4"/>
      <c r="W211" s="4"/>
      <c r="X211" s="4"/>
    </row>
    <row r="212" spans="1:24" ht="15" customHeight="1" x14ac:dyDescent="0.25">
      <c r="A212" s="146" t="s">
        <v>2315</v>
      </c>
      <c r="B212" s="147">
        <v>85.1</v>
      </c>
      <c r="C212" s="148">
        <v>0.1</v>
      </c>
      <c r="D212" s="146">
        <v>1.7</v>
      </c>
      <c r="E212" s="147"/>
      <c r="F212" s="4"/>
      <c r="G212" s="4"/>
      <c r="H212" s="4"/>
      <c r="I212" s="4"/>
      <c r="K212" s="4"/>
      <c r="L212" s="4"/>
      <c r="M212" s="4"/>
      <c r="N212" s="4"/>
      <c r="O212" s="4"/>
      <c r="P212" s="4"/>
      <c r="Q212" s="4"/>
      <c r="R212" s="4"/>
      <c r="S212" s="4"/>
      <c r="T212" s="4"/>
      <c r="U212" s="4"/>
      <c r="V212" s="4"/>
      <c r="W212" s="4"/>
      <c r="X212" s="4"/>
    </row>
    <row r="213" spans="1:24" ht="15" customHeight="1" x14ac:dyDescent="0.25">
      <c r="A213" s="143" t="s">
        <v>2316</v>
      </c>
      <c r="B213" s="144">
        <v>85</v>
      </c>
      <c r="C213" s="145">
        <v>0.1</v>
      </c>
      <c r="D213" s="143">
        <v>0.8</v>
      </c>
      <c r="E213" s="144">
        <f t="shared" ref="E213" si="14">SUM(B213:B224)/12</f>
        <v>84.416666666666671</v>
      </c>
      <c r="F213" s="4"/>
      <c r="G213" s="4"/>
      <c r="H213" s="4"/>
      <c r="I213" s="4"/>
      <c r="K213" s="4"/>
      <c r="L213" s="4"/>
      <c r="M213" s="4"/>
      <c r="N213" s="4"/>
      <c r="O213" s="4"/>
      <c r="P213" s="4"/>
      <c r="Q213" s="4"/>
      <c r="R213" s="4"/>
      <c r="S213" s="4"/>
      <c r="T213" s="4"/>
      <c r="U213" s="4"/>
      <c r="V213" s="4"/>
      <c r="W213" s="4"/>
      <c r="X213" s="4"/>
    </row>
    <row r="214" spans="1:24" ht="15" customHeight="1" x14ac:dyDescent="0.25">
      <c r="A214" s="146" t="s">
        <v>2317</v>
      </c>
      <c r="B214" s="147">
        <v>84.9</v>
      </c>
      <c r="C214" s="148">
        <v>0.2</v>
      </c>
      <c r="D214" s="146">
        <v>0.7</v>
      </c>
      <c r="E214" s="147"/>
      <c r="F214" s="4"/>
      <c r="G214" s="4"/>
      <c r="H214" s="4"/>
      <c r="I214" s="4"/>
      <c r="K214" s="4"/>
      <c r="L214" s="4"/>
      <c r="M214" s="4"/>
      <c r="N214" s="4"/>
      <c r="O214" s="4"/>
      <c r="P214" s="4"/>
      <c r="Q214" s="4"/>
      <c r="R214" s="4"/>
      <c r="S214" s="4"/>
      <c r="T214" s="4"/>
      <c r="U214" s="4"/>
      <c r="V214" s="4"/>
      <c r="W214" s="4"/>
      <c r="X214" s="4"/>
    </row>
    <row r="215" spans="1:24" ht="15" customHeight="1" x14ac:dyDescent="0.25">
      <c r="A215" s="143" t="s">
        <v>2318</v>
      </c>
      <c r="B215" s="144">
        <v>84.7</v>
      </c>
      <c r="C215" s="145">
        <v>0.2</v>
      </c>
      <c r="D215" s="143">
        <v>0.5</v>
      </c>
      <c r="E215" s="144"/>
      <c r="F215" s="4"/>
      <c r="G215" s="4"/>
      <c r="H215" s="4"/>
      <c r="I215" s="4"/>
      <c r="K215" s="4"/>
      <c r="L215" s="4"/>
      <c r="M215" s="4"/>
      <c r="N215" s="4"/>
      <c r="O215" s="4"/>
      <c r="P215" s="4"/>
      <c r="Q215" s="4"/>
      <c r="R215" s="4"/>
      <c r="S215" s="4"/>
      <c r="T215" s="4"/>
      <c r="U215" s="4"/>
      <c r="V215" s="4"/>
      <c r="W215" s="4"/>
      <c r="X215" s="4"/>
    </row>
    <row r="216" spans="1:24" ht="15" customHeight="1" x14ac:dyDescent="0.25">
      <c r="A216" s="146" t="s">
        <v>2319</v>
      </c>
      <c r="B216" s="147">
        <v>84.5</v>
      </c>
      <c r="C216" s="148">
        <v>-0.1</v>
      </c>
      <c r="D216" s="146">
        <v>0.4</v>
      </c>
      <c r="E216" s="147"/>
      <c r="F216" s="4"/>
      <c r="G216" s="4"/>
      <c r="H216" s="4"/>
      <c r="I216" s="4"/>
      <c r="K216" s="4"/>
      <c r="L216" s="4"/>
      <c r="M216" s="4"/>
      <c r="N216" s="4"/>
      <c r="O216" s="4"/>
      <c r="P216" s="4"/>
      <c r="Q216" s="4"/>
      <c r="R216" s="4"/>
      <c r="S216" s="4"/>
      <c r="T216" s="4"/>
      <c r="U216" s="4"/>
      <c r="V216" s="4"/>
      <c r="W216" s="4"/>
      <c r="X216" s="4"/>
    </row>
    <row r="217" spans="1:24" ht="15" customHeight="1" x14ac:dyDescent="0.25">
      <c r="A217" s="143" t="s">
        <v>2320</v>
      </c>
      <c r="B217" s="144">
        <v>84.6</v>
      </c>
      <c r="C217" s="145">
        <v>0</v>
      </c>
      <c r="D217" s="143">
        <v>0.5</v>
      </c>
      <c r="E217" s="144"/>
      <c r="F217" s="4"/>
      <c r="G217" s="4"/>
      <c r="H217" s="4"/>
      <c r="I217" s="4"/>
      <c r="K217" s="4"/>
      <c r="L217" s="4"/>
      <c r="M217" s="4"/>
      <c r="N217" s="4"/>
      <c r="O217" s="4"/>
      <c r="P217" s="4"/>
      <c r="Q217" s="4"/>
      <c r="R217" s="4"/>
      <c r="S217" s="4"/>
      <c r="T217" s="4"/>
      <c r="U217" s="4"/>
      <c r="V217" s="4"/>
      <c r="W217" s="4"/>
      <c r="X217" s="4"/>
    </row>
    <row r="218" spans="1:24" ht="15" customHeight="1" x14ac:dyDescent="0.25">
      <c r="A218" s="146" t="s">
        <v>2321</v>
      </c>
      <c r="B218" s="147">
        <v>84.6</v>
      </c>
      <c r="C218" s="148">
        <v>0.2</v>
      </c>
      <c r="D218" s="146">
        <v>0.5</v>
      </c>
      <c r="E218" s="147"/>
      <c r="F218" s="4"/>
      <c r="G218" s="4"/>
      <c r="H218" s="4"/>
      <c r="I218" s="4"/>
      <c r="K218" s="4"/>
      <c r="L218" s="4"/>
      <c r="M218" s="4"/>
      <c r="N218" s="4"/>
      <c r="O218" s="4"/>
      <c r="P218" s="4"/>
      <c r="Q218" s="4"/>
      <c r="R218" s="4"/>
      <c r="S218" s="4"/>
      <c r="T218" s="4"/>
      <c r="U218" s="4"/>
      <c r="V218" s="4"/>
      <c r="W218" s="4"/>
      <c r="X218" s="4"/>
    </row>
    <row r="219" spans="1:24" ht="15" customHeight="1" x14ac:dyDescent="0.25">
      <c r="A219" s="143" t="s">
        <v>2322</v>
      </c>
      <c r="B219" s="144">
        <v>84.4</v>
      </c>
      <c r="C219" s="145">
        <v>0</v>
      </c>
      <c r="D219" s="143">
        <v>0.4</v>
      </c>
      <c r="E219" s="144"/>
      <c r="F219" s="4"/>
      <c r="G219" s="4"/>
      <c r="H219" s="4"/>
      <c r="I219" s="4"/>
      <c r="K219" s="4"/>
      <c r="L219" s="4"/>
      <c r="M219" s="4"/>
      <c r="N219" s="4"/>
      <c r="O219" s="4"/>
      <c r="P219" s="4"/>
      <c r="Q219" s="4"/>
      <c r="R219" s="4"/>
      <c r="S219" s="4"/>
      <c r="T219" s="4"/>
      <c r="U219" s="4"/>
      <c r="V219" s="4"/>
      <c r="W219" s="4"/>
      <c r="X219" s="4"/>
    </row>
    <row r="220" spans="1:24" ht="15" customHeight="1" x14ac:dyDescent="0.25">
      <c r="A220" s="146" t="s">
        <v>2323</v>
      </c>
      <c r="B220" s="147">
        <v>84.4</v>
      </c>
      <c r="C220" s="148">
        <v>-0.1</v>
      </c>
      <c r="D220" s="146">
        <v>0.4</v>
      </c>
      <c r="E220" s="147"/>
      <c r="F220" s="4"/>
      <c r="G220" s="4"/>
      <c r="H220" s="4"/>
      <c r="I220" s="4"/>
      <c r="K220" s="4"/>
      <c r="L220" s="4"/>
      <c r="M220" s="4"/>
      <c r="N220" s="4"/>
      <c r="O220" s="4"/>
      <c r="P220" s="4"/>
      <c r="Q220" s="4"/>
      <c r="R220" s="4"/>
      <c r="S220" s="4"/>
      <c r="T220" s="4"/>
      <c r="U220" s="4"/>
      <c r="V220" s="4"/>
      <c r="W220" s="4"/>
      <c r="X220" s="4"/>
    </row>
    <row r="221" spans="1:24" ht="15" customHeight="1" x14ac:dyDescent="0.25">
      <c r="A221" s="143" t="s">
        <v>2324</v>
      </c>
      <c r="B221" s="144">
        <v>84.5</v>
      </c>
      <c r="C221" s="145">
        <v>0.6</v>
      </c>
      <c r="D221" s="143">
        <v>1</v>
      </c>
      <c r="E221" s="144"/>
      <c r="F221" s="4"/>
      <c r="G221" s="4"/>
      <c r="H221" s="4"/>
      <c r="I221" s="4"/>
      <c r="K221" s="4"/>
      <c r="L221" s="4"/>
      <c r="M221" s="4"/>
      <c r="N221" s="4"/>
      <c r="O221" s="4"/>
      <c r="P221" s="4"/>
      <c r="Q221" s="4"/>
      <c r="R221" s="4"/>
      <c r="S221" s="4"/>
      <c r="T221" s="4"/>
      <c r="U221" s="4"/>
      <c r="V221" s="4"/>
      <c r="W221" s="4"/>
      <c r="X221" s="4"/>
    </row>
    <row r="222" spans="1:24" ht="15" customHeight="1" x14ac:dyDescent="0.25">
      <c r="A222" s="146" t="s">
        <v>2325</v>
      </c>
      <c r="B222" s="147">
        <v>84</v>
      </c>
      <c r="C222" s="148">
        <v>0.4</v>
      </c>
      <c r="D222" s="146">
        <v>0.5</v>
      </c>
      <c r="E222" s="147"/>
      <c r="F222" s="4"/>
      <c r="G222" s="4"/>
      <c r="H222" s="4"/>
      <c r="I222" s="4"/>
      <c r="K222" s="4"/>
      <c r="L222" s="4"/>
      <c r="M222" s="4"/>
      <c r="N222" s="4"/>
      <c r="O222" s="4"/>
      <c r="P222" s="4"/>
      <c r="Q222" s="4"/>
      <c r="R222" s="4"/>
      <c r="S222" s="4"/>
      <c r="T222" s="4"/>
      <c r="U222" s="4"/>
      <c r="V222" s="4"/>
      <c r="W222" s="4"/>
      <c r="X222" s="4"/>
    </row>
    <row r="223" spans="1:24" ht="15" customHeight="1" x14ac:dyDescent="0.25">
      <c r="A223" s="143" t="s">
        <v>2326</v>
      </c>
      <c r="B223" s="144">
        <v>83.7</v>
      </c>
      <c r="C223" s="145">
        <v>0</v>
      </c>
      <c r="D223" s="143">
        <v>0.1</v>
      </c>
      <c r="E223" s="144"/>
      <c r="F223" s="4"/>
      <c r="G223" s="4"/>
      <c r="H223" s="4"/>
      <c r="I223" s="4"/>
      <c r="K223" s="4"/>
      <c r="L223" s="4"/>
      <c r="M223" s="4"/>
      <c r="N223" s="4"/>
      <c r="O223" s="4"/>
      <c r="P223" s="4"/>
      <c r="Q223" s="4"/>
      <c r="R223" s="4"/>
      <c r="S223" s="4"/>
      <c r="T223" s="4"/>
      <c r="U223" s="4"/>
      <c r="V223" s="4"/>
      <c r="W223" s="4"/>
      <c r="X223" s="4"/>
    </row>
    <row r="224" spans="1:24" ht="15" customHeight="1" x14ac:dyDescent="0.25">
      <c r="A224" s="146" t="s">
        <v>2327</v>
      </c>
      <c r="B224" s="147">
        <v>83.7</v>
      </c>
      <c r="C224" s="148">
        <v>-0.7</v>
      </c>
      <c r="D224" s="146">
        <v>0.2</v>
      </c>
      <c r="E224" s="147"/>
      <c r="F224" s="4"/>
      <c r="G224" s="4"/>
      <c r="H224" s="4"/>
      <c r="I224" s="4"/>
      <c r="K224" s="4"/>
      <c r="L224" s="4"/>
      <c r="M224" s="4"/>
      <c r="N224" s="4"/>
      <c r="O224" s="4"/>
      <c r="P224" s="4"/>
      <c r="Q224" s="4"/>
      <c r="R224" s="4"/>
      <c r="S224" s="4"/>
      <c r="T224" s="4"/>
      <c r="U224" s="4"/>
      <c r="V224" s="4"/>
      <c r="W224" s="4"/>
      <c r="X224" s="4"/>
    </row>
    <row r="225" spans="1:24" ht="15" customHeight="1" x14ac:dyDescent="0.25">
      <c r="A225" s="143" t="s">
        <v>2328</v>
      </c>
      <c r="B225" s="144">
        <v>84.3</v>
      </c>
      <c r="C225" s="145">
        <v>0</v>
      </c>
      <c r="D225" s="143">
        <v>0.5</v>
      </c>
      <c r="E225" s="144">
        <f t="shared" ref="E225" si="15">SUM(B225:B236)/12</f>
        <v>84.00833333333334</v>
      </c>
      <c r="F225" s="4"/>
      <c r="G225" s="4"/>
      <c r="H225" s="4"/>
      <c r="I225" s="4"/>
      <c r="K225" s="4"/>
      <c r="L225" s="4"/>
      <c r="M225" s="4"/>
      <c r="N225" s="4"/>
      <c r="O225" s="4"/>
      <c r="P225" s="4"/>
      <c r="Q225" s="4"/>
      <c r="R225" s="4"/>
      <c r="S225" s="4"/>
      <c r="T225" s="4"/>
      <c r="U225" s="4"/>
      <c r="V225" s="4"/>
      <c r="W225" s="4"/>
      <c r="X225" s="4"/>
    </row>
    <row r="226" spans="1:24" ht="15" customHeight="1" x14ac:dyDescent="0.25">
      <c r="A226" s="146" t="s">
        <v>2329</v>
      </c>
      <c r="B226" s="147">
        <v>84.3</v>
      </c>
      <c r="C226" s="148">
        <v>0</v>
      </c>
      <c r="D226" s="146">
        <v>0.6</v>
      </c>
      <c r="E226" s="147"/>
      <c r="F226" s="4"/>
      <c r="G226" s="4"/>
      <c r="H226" s="4"/>
      <c r="I226" s="4"/>
      <c r="K226" s="4"/>
      <c r="L226" s="4"/>
      <c r="M226" s="4"/>
      <c r="N226" s="4"/>
      <c r="O226" s="4"/>
      <c r="P226" s="4"/>
      <c r="Q226" s="4"/>
      <c r="R226" s="4"/>
      <c r="S226" s="4"/>
      <c r="T226" s="4"/>
      <c r="U226" s="4"/>
      <c r="V226" s="4"/>
      <c r="W226" s="4"/>
      <c r="X226" s="4"/>
    </row>
    <row r="227" spans="1:24" ht="15" customHeight="1" x14ac:dyDescent="0.25">
      <c r="A227" s="143" t="s">
        <v>2330</v>
      </c>
      <c r="B227" s="144">
        <v>84.3</v>
      </c>
      <c r="C227" s="145">
        <v>0.1</v>
      </c>
      <c r="D227" s="143">
        <v>0.7</v>
      </c>
      <c r="E227" s="144"/>
      <c r="F227" s="4"/>
      <c r="G227" s="4"/>
      <c r="H227" s="4"/>
      <c r="I227" s="4"/>
      <c r="K227" s="4"/>
      <c r="L227" s="4"/>
      <c r="M227" s="4"/>
      <c r="N227" s="4"/>
      <c r="O227" s="4"/>
      <c r="P227" s="4"/>
      <c r="Q227" s="4"/>
      <c r="R227" s="4"/>
      <c r="S227" s="4"/>
      <c r="T227" s="4"/>
      <c r="U227" s="4"/>
      <c r="V227" s="4"/>
      <c r="W227" s="4"/>
      <c r="X227" s="4"/>
    </row>
    <row r="228" spans="1:24" ht="15" customHeight="1" x14ac:dyDescent="0.25">
      <c r="A228" s="146" t="s">
        <v>2331</v>
      </c>
      <c r="B228" s="147">
        <v>84.2</v>
      </c>
      <c r="C228" s="148">
        <v>0</v>
      </c>
      <c r="D228" s="146">
        <v>0.7</v>
      </c>
      <c r="E228" s="147"/>
      <c r="F228" s="4"/>
      <c r="G228" s="4"/>
      <c r="H228" s="4"/>
      <c r="I228" s="4"/>
      <c r="K228" s="4"/>
      <c r="L228" s="4"/>
      <c r="M228" s="4"/>
      <c r="N228" s="4"/>
      <c r="O228" s="4"/>
      <c r="P228" s="4"/>
      <c r="Q228" s="4"/>
      <c r="R228" s="4"/>
      <c r="S228" s="4"/>
      <c r="T228" s="4"/>
      <c r="U228" s="4"/>
      <c r="V228" s="4"/>
      <c r="W228" s="4"/>
      <c r="X228" s="4"/>
    </row>
    <row r="229" spans="1:24" ht="15" customHeight="1" x14ac:dyDescent="0.25">
      <c r="A229" s="143" t="s">
        <v>2332</v>
      </c>
      <c r="B229" s="144">
        <v>84.2</v>
      </c>
      <c r="C229" s="145">
        <v>0</v>
      </c>
      <c r="D229" s="143">
        <v>0.7</v>
      </c>
      <c r="E229" s="144"/>
      <c r="F229" s="4"/>
      <c r="G229" s="4"/>
      <c r="H229" s="4"/>
      <c r="I229" s="4"/>
      <c r="K229" s="4"/>
      <c r="L229" s="4"/>
      <c r="M229" s="4"/>
      <c r="N229" s="4"/>
      <c r="O229" s="4"/>
      <c r="P229" s="4"/>
      <c r="Q229" s="4"/>
      <c r="R229" s="4"/>
      <c r="S229" s="4"/>
      <c r="T229" s="4"/>
      <c r="U229" s="4"/>
      <c r="V229" s="4"/>
      <c r="W229" s="4"/>
      <c r="X229" s="4"/>
    </row>
    <row r="230" spans="1:24" ht="15" customHeight="1" x14ac:dyDescent="0.25">
      <c r="A230" s="146" t="s">
        <v>2333</v>
      </c>
      <c r="B230" s="147">
        <v>84.2</v>
      </c>
      <c r="C230" s="148">
        <v>0.1</v>
      </c>
      <c r="D230" s="146">
        <v>1.1000000000000001</v>
      </c>
      <c r="E230" s="147"/>
      <c r="F230" s="4"/>
      <c r="G230" s="4"/>
      <c r="H230" s="4"/>
      <c r="I230" s="4"/>
      <c r="K230" s="4"/>
      <c r="L230" s="4"/>
      <c r="M230" s="4"/>
      <c r="N230" s="4"/>
      <c r="O230" s="4"/>
      <c r="P230" s="4"/>
      <c r="Q230" s="4"/>
      <c r="R230" s="4"/>
      <c r="S230" s="4"/>
      <c r="T230" s="4"/>
      <c r="U230" s="4"/>
      <c r="V230" s="4"/>
      <c r="W230" s="4"/>
      <c r="X230" s="4"/>
    </row>
    <row r="231" spans="1:24" ht="15" customHeight="1" x14ac:dyDescent="0.25">
      <c r="A231" s="143" t="s">
        <v>2334</v>
      </c>
      <c r="B231" s="144">
        <v>84.1</v>
      </c>
      <c r="C231" s="145">
        <v>0</v>
      </c>
      <c r="D231" s="143">
        <v>1.3</v>
      </c>
      <c r="E231" s="144"/>
      <c r="F231" s="4"/>
      <c r="G231" s="4"/>
      <c r="H231" s="4"/>
      <c r="I231" s="4"/>
      <c r="K231" s="4"/>
      <c r="L231" s="4"/>
      <c r="M231" s="4"/>
      <c r="N231" s="4"/>
      <c r="O231" s="4"/>
      <c r="P231" s="4"/>
      <c r="Q231" s="4"/>
      <c r="R231" s="4"/>
      <c r="S231" s="4"/>
      <c r="T231" s="4"/>
      <c r="U231" s="4"/>
      <c r="V231" s="4"/>
      <c r="W231" s="4"/>
      <c r="X231" s="4"/>
    </row>
    <row r="232" spans="1:24" ht="15" customHeight="1" x14ac:dyDescent="0.25">
      <c r="A232" s="146" t="s">
        <v>2335</v>
      </c>
      <c r="B232" s="147">
        <v>84.1</v>
      </c>
      <c r="C232" s="148">
        <v>0.5</v>
      </c>
      <c r="D232" s="146">
        <v>1.4</v>
      </c>
      <c r="E232" s="147"/>
      <c r="F232" s="4"/>
      <c r="G232" s="4"/>
      <c r="H232" s="4"/>
      <c r="I232" s="4"/>
      <c r="K232" s="4"/>
      <c r="L232" s="4"/>
      <c r="M232" s="4"/>
      <c r="N232" s="4"/>
      <c r="O232" s="4"/>
      <c r="P232" s="4"/>
      <c r="Q232" s="4"/>
      <c r="R232" s="4"/>
      <c r="S232" s="4"/>
      <c r="T232" s="4"/>
      <c r="U232" s="4"/>
      <c r="V232" s="4"/>
      <c r="W232" s="4"/>
      <c r="X232" s="4"/>
    </row>
    <row r="233" spans="1:24" ht="15" customHeight="1" x14ac:dyDescent="0.25">
      <c r="A233" s="143" t="s">
        <v>2336</v>
      </c>
      <c r="B233" s="144">
        <v>83.7</v>
      </c>
      <c r="C233" s="145">
        <v>0.1</v>
      </c>
      <c r="D233" s="143">
        <v>1.3</v>
      </c>
      <c r="E233" s="144"/>
      <c r="F233" s="4"/>
      <c r="G233" s="4"/>
      <c r="H233" s="4"/>
      <c r="I233" s="4"/>
      <c r="K233" s="4"/>
      <c r="L233" s="4"/>
      <c r="M233" s="4"/>
      <c r="N233" s="4"/>
      <c r="O233" s="4"/>
      <c r="P233" s="4"/>
      <c r="Q233" s="4"/>
      <c r="R233" s="4"/>
      <c r="S233" s="4"/>
      <c r="T233" s="4"/>
      <c r="U233" s="4"/>
      <c r="V233" s="4"/>
      <c r="W233" s="4"/>
      <c r="X233" s="4"/>
    </row>
    <row r="234" spans="1:24" ht="15" customHeight="1" x14ac:dyDescent="0.25">
      <c r="A234" s="146" t="s">
        <v>2337</v>
      </c>
      <c r="B234" s="147">
        <v>83.6</v>
      </c>
      <c r="C234" s="148">
        <v>0</v>
      </c>
      <c r="D234" s="146">
        <v>1.2</v>
      </c>
      <c r="E234" s="147"/>
      <c r="F234" s="4"/>
      <c r="G234" s="4"/>
      <c r="H234" s="4"/>
      <c r="I234" s="4"/>
      <c r="K234" s="4"/>
      <c r="L234" s="4"/>
      <c r="M234" s="4"/>
      <c r="N234" s="4"/>
      <c r="O234" s="4"/>
      <c r="P234" s="4"/>
      <c r="Q234" s="4"/>
      <c r="R234" s="4"/>
      <c r="S234" s="4"/>
      <c r="T234" s="4"/>
      <c r="U234" s="4"/>
      <c r="V234" s="4"/>
      <c r="W234" s="4"/>
      <c r="X234" s="4"/>
    </row>
    <row r="235" spans="1:24" ht="15" customHeight="1" x14ac:dyDescent="0.25">
      <c r="A235" s="143" t="s">
        <v>2338</v>
      </c>
      <c r="B235" s="144">
        <v>83.6</v>
      </c>
      <c r="C235" s="145">
        <v>0.1</v>
      </c>
      <c r="D235" s="143">
        <v>1.1000000000000001</v>
      </c>
      <c r="E235" s="144"/>
      <c r="F235" s="4"/>
      <c r="G235" s="4"/>
      <c r="H235" s="4"/>
      <c r="I235" s="4"/>
      <c r="K235" s="4"/>
      <c r="L235" s="4"/>
      <c r="M235" s="4"/>
      <c r="N235" s="4"/>
      <c r="O235" s="4"/>
      <c r="P235" s="4"/>
      <c r="Q235" s="4"/>
      <c r="R235" s="4"/>
      <c r="S235" s="4"/>
      <c r="T235" s="4"/>
      <c r="U235" s="4"/>
      <c r="V235" s="4"/>
      <c r="W235" s="4"/>
      <c r="X235" s="4"/>
    </row>
    <row r="236" spans="1:24" ht="15" customHeight="1" x14ac:dyDescent="0.25">
      <c r="A236" s="146" t="s">
        <v>2339</v>
      </c>
      <c r="B236" s="147">
        <v>83.5</v>
      </c>
      <c r="C236" s="148">
        <v>-0.5</v>
      </c>
      <c r="D236" s="146">
        <v>1.1000000000000001</v>
      </c>
      <c r="E236" s="147"/>
      <c r="F236" s="4"/>
      <c r="G236" s="4"/>
      <c r="H236" s="4"/>
      <c r="I236" s="4"/>
      <c r="K236" s="4"/>
      <c r="L236" s="4"/>
      <c r="M236" s="4"/>
      <c r="N236" s="4"/>
      <c r="O236" s="4"/>
      <c r="P236" s="4"/>
      <c r="Q236" s="4"/>
      <c r="R236" s="4"/>
      <c r="S236" s="4"/>
      <c r="T236" s="4"/>
      <c r="U236" s="4"/>
      <c r="V236" s="4"/>
      <c r="W236" s="4"/>
      <c r="X236" s="4"/>
    </row>
    <row r="237" spans="1:24" ht="15" customHeight="1" x14ac:dyDescent="0.25">
      <c r="A237" s="143" t="s">
        <v>2340</v>
      </c>
      <c r="B237" s="144">
        <v>83.9</v>
      </c>
      <c r="C237" s="145">
        <v>0.1</v>
      </c>
      <c r="D237" s="143">
        <v>2.2000000000000002</v>
      </c>
      <c r="E237" s="144">
        <f t="shared" ref="E237" si="16">SUM(B237:B248)/12</f>
        <v>83.191666666666677</v>
      </c>
      <c r="F237" s="4"/>
      <c r="G237" s="4"/>
      <c r="H237" s="4"/>
      <c r="I237" s="4"/>
      <c r="K237" s="4"/>
      <c r="L237" s="4"/>
      <c r="M237" s="4"/>
      <c r="N237" s="4"/>
      <c r="O237" s="4"/>
      <c r="P237" s="4"/>
      <c r="Q237" s="4"/>
      <c r="R237" s="4"/>
      <c r="S237" s="4"/>
      <c r="T237" s="4"/>
      <c r="U237" s="4"/>
      <c r="V237" s="4"/>
      <c r="W237" s="4"/>
      <c r="X237" s="4"/>
    </row>
    <row r="238" spans="1:24" ht="15" customHeight="1" x14ac:dyDescent="0.25">
      <c r="A238" s="146" t="s">
        <v>2341</v>
      </c>
      <c r="B238" s="147">
        <v>83.8</v>
      </c>
      <c r="C238" s="148">
        <v>0.1</v>
      </c>
      <c r="D238" s="146">
        <v>2.1</v>
      </c>
      <c r="E238" s="147"/>
      <c r="F238" s="4"/>
      <c r="G238" s="4"/>
      <c r="H238" s="4"/>
      <c r="I238" s="4"/>
      <c r="K238" s="4"/>
      <c r="L238" s="4"/>
      <c r="M238" s="4"/>
      <c r="N238" s="4"/>
      <c r="O238" s="4"/>
      <c r="P238" s="4"/>
      <c r="Q238" s="4"/>
      <c r="R238" s="4"/>
      <c r="S238" s="4"/>
      <c r="T238" s="4"/>
      <c r="U238" s="4"/>
      <c r="V238" s="4"/>
      <c r="W238" s="4"/>
      <c r="X238" s="4"/>
    </row>
    <row r="239" spans="1:24" ht="15" customHeight="1" x14ac:dyDescent="0.25">
      <c r="A239" s="143" t="s">
        <v>2342</v>
      </c>
      <c r="B239" s="144">
        <v>83.7</v>
      </c>
      <c r="C239" s="145">
        <v>0.1</v>
      </c>
      <c r="D239" s="143">
        <v>1.9</v>
      </c>
      <c r="E239" s="144"/>
      <c r="F239" s="4"/>
      <c r="G239" s="4"/>
      <c r="H239" s="4"/>
      <c r="I239" s="4"/>
      <c r="K239" s="4"/>
      <c r="L239" s="4"/>
      <c r="M239" s="4"/>
      <c r="N239" s="4"/>
      <c r="O239" s="4"/>
      <c r="P239" s="4"/>
      <c r="Q239" s="4"/>
      <c r="R239" s="4"/>
      <c r="S239" s="4"/>
      <c r="T239" s="4"/>
      <c r="U239" s="4"/>
      <c r="V239" s="4"/>
      <c r="W239" s="4"/>
      <c r="X239" s="4"/>
    </row>
    <row r="240" spans="1:24" ht="15" customHeight="1" x14ac:dyDescent="0.25">
      <c r="A240" s="146" t="s">
        <v>2343</v>
      </c>
      <c r="B240" s="147">
        <v>83.6</v>
      </c>
      <c r="C240" s="148">
        <v>0</v>
      </c>
      <c r="D240" s="146">
        <v>2.1</v>
      </c>
      <c r="E240" s="147"/>
      <c r="F240" s="4"/>
      <c r="G240" s="4"/>
      <c r="H240" s="4"/>
      <c r="I240" s="4"/>
      <c r="K240" s="4"/>
      <c r="L240" s="4"/>
      <c r="M240" s="4"/>
      <c r="N240" s="4"/>
      <c r="O240" s="4"/>
      <c r="P240" s="4"/>
      <c r="Q240" s="4"/>
      <c r="R240" s="4"/>
      <c r="S240" s="4"/>
      <c r="T240" s="4"/>
      <c r="U240" s="4"/>
      <c r="V240" s="4"/>
      <c r="W240" s="4"/>
      <c r="X240" s="4"/>
    </row>
    <row r="241" spans="1:24" ht="15" customHeight="1" x14ac:dyDescent="0.25">
      <c r="A241" s="143" t="s">
        <v>2344</v>
      </c>
      <c r="B241" s="144">
        <v>83.6</v>
      </c>
      <c r="C241" s="145">
        <v>0.4</v>
      </c>
      <c r="D241" s="143">
        <v>2.2000000000000002</v>
      </c>
      <c r="E241" s="144"/>
      <c r="F241" s="4"/>
      <c r="G241" s="4"/>
      <c r="H241" s="4"/>
      <c r="I241" s="4"/>
      <c r="K241" s="4"/>
      <c r="L241" s="4"/>
      <c r="M241" s="4"/>
      <c r="N241" s="4"/>
      <c r="O241" s="4"/>
      <c r="P241" s="4"/>
      <c r="Q241" s="4"/>
      <c r="R241" s="4"/>
      <c r="S241" s="4"/>
      <c r="T241" s="4"/>
      <c r="U241" s="4"/>
      <c r="V241" s="4"/>
      <c r="W241" s="4"/>
      <c r="X241" s="4"/>
    </row>
    <row r="242" spans="1:24" ht="15" customHeight="1" x14ac:dyDescent="0.25">
      <c r="A242" s="146" t="s">
        <v>2345</v>
      </c>
      <c r="B242" s="147">
        <v>83.3</v>
      </c>
      <c r="C242" s="148">
        <v>0.4</v>
      </c>
      <c r="D242" s="146">
        <v>2</v>
      </c>
      <c r="E242" s="147"/>
      <c r="F242" s="4"/>
      <c r="G242" s="4"/>
      <c r="H242" s="4"/>
      <c r="I242" s="4"/>
      <c r="K242" s="4"/>
      <c r="L242" s="4"/>
      <c r="M242" s="4"/>
      <c r="N242" s="4"/>
      <c r="O242" s="4"/>
      <c r="P242" s="4"/>
      <c r="Q242" s="4"/>
      <c r="R242" s="4"/>
      <c r="S242" s="4"/>
      <c r="T242" s="4"/>
      <c r="U242" s="4"/>
      <c r="V242" s="4"/>
      <c r="W242" s="4"/>
      <c r="X242" s="4"/>
    </row>
    <row r="243" spans="1:24" ht="15" customHeight="1" x14ac:dyDescent="0.25">
      <c r="A243" s="143" t="s">
        <v>2346</v>
      </c>
      <c r="B243" s="144">
        <v>83</v>
      </c>
      <c r="C243" s="145">
        <v>0.1</v>
      </c>
      <c r="D243" s="143">
        <v>1.6</v>
      </c>
      <c r="E243" s="144"/>
      <c r="F243" s="4"/>
      <c r="G243" s="4"/>
      <c r="H243" s="4"/>
      <c r="I243" s="4"/>
      <c r="K243" s="4"/>
      <c r="L243" s="4"/>
      <c r="M243" s="4"/>
      <c r="N243" s="4"/>
      <c r="O243" s="4"/>
      <c r="P243" s="4"/>
      <c r="Q243" s="4"/>
      <c r="R243" s="4"/>
      <c r="S243" s="4"/>
      <c r="T243" s="4"/>
      <c r="U243" s="4"/>
      <c r="V243" s="4"/>
      <c r="W243" s="4"/>
      <c r="X243" s="4"/>
    </row>
    <row r="244" spans="1:24" ht="15" customHeight="1" x14ac:dyDescent="0.25">
      <c r="A244" s="146" t="s">
        <v>2347</v>
      </c>
      <c r="B244" s="147">
        <v>82.9</v>
      </c>
      <c r="C244" s="148">
        <v>0.4</v>
      </c>
      <c r="D244" s="146">
        <v>1.6</v>
      </c>
      <c r="E244" s="147"/>
      <c r="F244" s="4"/>
      <c r="G244" s="4"/>
      <c r="H244" s="4"/>
      <c r="I244" s="4"/>
      <c r="K244" s="4"/>
      <c r="L244" s="4"/>
      <c r="M244" s="4"/>
      <c r="N244" s="4"/>
      <c r="O244" s="4"/>
      <c r="P244" s="4"/>
      <c r="Q244" s="4"/>
      <c r="R244" s="4"/>
      <c r="S244" s="4"/>
      <c r="T244" s="4"/>
      <c r="U244" s="4"/>
      <c r="V244" s="4"/>
      <c r="W244" s="4"/>
      <c r="X244" s="4"/>
    </row>
    <row r="245" spans="1:24" ht="15" customHeight="1" x14ac:dyDescent="0.25">
      <c r="A245" s="143" t="s">
        <v>2348</v>
      </c>
      <c r="B245" s="144">
        <v>82.6</v>
      </c>
      <c r="C245" s="145">
        <v>0</v>
      </c>
      <c r="D245" s="143">
        <v>1.3</v>
      </c>
      <c r="E245" s="144"/>
      <c r="F245" s="4"/>
      <c r="G245" s="4"/>
      <c r="H245" s="4"/>
      <c r="I245" s="4"/>
      <c r="K245" s="4"/>
      <c r="L245" s="4"/>
      <c r="M245" s="4"/>
      <c r="N245" s="4"/>
      <c r="O245" s="4"/>
      <c r="P245" s="4"/>
      <c r="Q245" s="4"/>
      <c r="R245" s="4"/>
      <c r="S245" s="4"/>
      <c r="T245" s="4"/>
      <c r="U245" s="4"/>
      <c r="V245" s="4"/>
      <c r="W245" s="4"/>
      <c r="X245" s="4"/>
    </row>
    <row r="246" spans="1:24" ht="15" customHeight="1" x14ac:dyDescent="0.25">
      <c r="A246" s="146" t="s">
        <v>2349</v>
      </c>
      <c r="B246" s="147">
        <v>82.6</v>
      </c>
      <c r="C246" s="148">
        <v>-0.1</v>
      </c>
      <c r="D246" s="146">
        <v>1.6</v>
      </c>
      <c r="E246" s="147"/>
      <c r="F246" s="4"/>
      <c r="G246" s="4"/>
      <c r="H246" s="4"/>
      <c r="I246" s="4"/>
      <c r="K246" s="4"/>
      <c r="L246" s="4"/>
      <c r="M246" s="4"/>
      <c r="N246" s="4"/>
      <c r="O246" s="4"/>
      <c r="P246" s="4"/>
      <c r="Q246" s="4"/>
      <c r="R246" s="4"/>
      <c r="S246" s="4"/>
      <c r="T246" s="4"/>
      <c r="U246" s="4"/>
      <c r="V246" s="4"/>
      <c r="W246" s="4"/>
      <c r="X246" s="4"/>
    </row>
    <row r="247" spans="1:24" ht="15" customHeight="1" x14ac:dyDescent="0.25">
      <c r="A247" s="143" t="s">
        <v>2350</v>
      </c>
      <c r="B247" s="144">
        <v>82.7</v>
      </c>
      <c r="C247" s="145">
        <v>0.1</v>
      </c>
      <c r="D247" s="143">
        <v>2</v>
      </c>
      <c r="E247" s="144"/>
      <c r="F247" s="4"/>
      <c r="G247" s="4"/>
      <c r="H247" s="4"/>
      <c r="I247" s="4"/>
      <c r="K247" s="4"/>
      <c r="L247" s="4"/>
      <c r="M247" s="4"/>
      <c r="N247" s="4"/>
      <c r="O247" s="4"/>
      <c r="P247" s="4"/>
      <c r="Q247" s="4"/>
      <c r="R247" s="4"/>
      <c r="S247" s="4"/>
      <c r="T247" s="4"/>
      <c r="U247" s="4"/>
      <c r="V247" s="4"/>
      <c r="W247" s="4"/>
      <c r="X247" s="4"/>
    </row>
    <row r="248" spans="1:24" ht="15" customHeight="1" x14ac:dyDescent="0.25">
      <c r="A248" s="146" t="s">
        <v>2351</v>
      </c>
      <c r="B248" s="147">
        <v>82.6</v>
      </c>
      <c r="C248" s="148">
        <v>0.6</v>
      </c>
      <c r="D248" s="146">
        <v>2.1</v>
      </c>
      <c r="E248" s="147"/>
      <c r="F248" s="4"/>
      <c r="G248" s="4"/>
      <c r="H248" s="4"/>
      <c r="I248" s="4"/>
      <c r="K248" s="4"/>
      <c r="L248" s="4"/>
      <c r="M248" s="4"/>
      <c r="N248" s="4"/>
      <c r="O248" s="4"/>
      <c r="P248" s="4"/>
      <c r="Q248" s="4"/>
      <c r="R248" s="4"/>
      <c r="S248" s="4"/>
      <c r="T248" s="4"/>
      <c r="U248" s="4"/>
      <c r="V248" s="4"/>
      <c r="W248" s="4"/>
      <c r="X248" s="4"/>
    </row>
    <row r="249" spans="1:24" ht="15" customHeight="1" x14ac:dyDescent="0.25">
      <c r="A249" s="143" t="s">
        <v>2352</v>
      </c>
      <c r="B249" s="144">
        <v>82.1</v>
      </c>
      <c r="C249" s="145">
        <v>0</v>
      </c>
      <c r="D249" s="143">
        <v>1.5</v>
      </c>
      <c r="E249" s="144">
        <f t="shared" ref="E249" si="17">SUM(B249:B260)/12</f>
        <v>81.649999999999991</v>
      </c>
      <c r="F249" s="4"/>
      <c r="G249" s="4"/>
      <c r="H249" s="4"/>
      <c r="I249" s="4"/>
      <c r="K249" s="4"/>
      <c r="L249" s="4"/>
      <c r="M249" s="4"/>
      <c r="N249" s="4"/>
      <c r="O249" s="4"/>
      <c r="P249" s="4"/>
      <c r="Q249" s="4"/>
      <c r="R249" s="4"/>
      <c r="S249" s="4"/>
      <c r="T249" s="4"/>
      <c r="U249" s="4"/>
      <c r="V249" s="4"/>
      <c r="W249" s="4"/>
      <c r="X249" s="4"/>
    </row>
    <row r="250" spans="1:24" ht="15" customHeight="1" x14ac:dyDescent="0.25">
      <c r="A250" s="146" t="s">
        <v>2353</v>
      </c>
      <c r="B250" s="147">
        <v>82.1</v>
      </c>
      <c r="C250" s="148">
        <v>0</v>
      </c>
      <c r="D250" s="146">
        <v>1.5</v>
      </c>
      <c r="E250" s="147"/>
      <c r="F250" s="4"/>
      <c r="G250" s="4"/>
      <c r="H250" s="4"/>
      <c r="I250" s="4"/>
      <c r="K250" s="4"/>
      <c r="L250" s="4"/>
      <c r="M250" s="4"/>
      <c r="N250" s="4"/>
      <c r="O250" s="4"/>
      <c r="P250" s="4"/>
      <c r="Q250" s="4"/>
      <c r="R250" s="4"/>
      <c r="S250" s="4"/>
      <c r="T250" s="4"/>
      <c r="U250" s="4"/>
      <c r="V250" s="4"/>
      <c r="W250" s="4"/>
      <c r="X250" s="4"/>
    </row>
    <row r="251" spans="1:24" ht="15" customHeight="1" x14ac:dyDescent="0.25">
      <c r="A251" s="143" t="s">
        <v>2354</v>
      </c>
      <c r="B251" s="144">
        <v>82.1</v>
      </c>
      <c r="C251" s="145">
        <v>0.2</v>
      </c>
      <c r="D251" s="143">
        <v>1.6</v>
      </c>
      <c r="E251" s="144"/>
      <c r="F251" s="4"/>
      <c r="G251" s="4"/>
      <c r="H251" s="4"/>
      <c r="I251" s="4"/>
      <c r="K251" s="4"/>
      <c r="L251" s="4"/>
      <c r="M251" s="4"/>
      <c r="N251" s="4"/>
      <c r="O251" s="4"/>
      <c r="P251" s="4"/>
      <c r="Q251" s="4"/>
      <c r="R251" s="4"/>
      <c r="S251" s="4"/>
      <c r="T251" s="4"/>
      <c r="U251" s="4"/>
      <c r="V251" s="4"/>
      <c r="W251" s="4"/>
      <c r="X251" s="4"/>
    </row>
    <row r="252" spans="1:24" ht="15" customHeight="1" x14ac:dyDescent="0.25">
      <c r="A252" s="146" t="s">
        <v>2355</v>
      </c>
      <c r="B252" s="147">
        <v>81.900000000000006</v>
      </c>
      <c r="C252" s="148">
        <v>0.1</v>
      </c>
      <c r="D252" s="146">
        <v>1.4</v>
      </c>
      <c r="E252" s="147"/>
      <c r="F252" s="4"/>
      <c r="G252" s="4"/>
      <c r="H252" s="4"/>
      <c r="I252" s="4"/>
      <c r="K252" s="4"/>
      <c r="L252" s="4"/>
      <c r="M252" s="4"/>
      <c r="N252" s="4"/>
      <c r="O252" s="4"/>
      <c r="P252" s="4"/>
      <c r="Q252" s="4"/>
      <c r="R252" s="4"/>
      <c r="S252" s="4"/>
      <c r="T252" s="4"/>
      <c r="U252" s="4"/>
      <c r="V252" s="4"/>
      <c r="W252" s="4"/>
      <c r="X252" s="4"/>
    </row>
    <row r="253" spans="1:24" ht="15" customHeight="1" x14ac:dyDescent="0.25">
      <c r="A253" s="143" t="s">
        <v>2356</v>
      </c>
      <c r="B253" s="144">
        <v>81.8</v>
      </c>
      <c r="C253" s="145">
        <v>0.1</v>
      </c>
      <c r="D253" s="143">
        <v>1.4</v>
      </c>
      <c r="E253" s="144"/>
      <c r="F253" s="4"/>
      <c r="G253" s="4"/>
      <c r="H253" s="4"/>
      <c r="I253" s="4"/>
      <c r="K253" s="4"/>
      <c r="L253" s="4"/>
      <c r="M253" s="4"/>
      <c r="N253" s="4"/>
      <c r="O253" s="4"/>
      <c r="P253" s="4"/>
      <c r="Q253" s="4"/>
      <c r="R253" s="4"/>
      <c r="S253" s="4"/>
      <c r="T253" s="4"/>
      <c r="U253" s="4"/>
      <c r="V253" s="4"/>
      <c r="W253" s="4"/>
      <c r="X253" s="4"/>
    </row>
    <row r="254" spans="1:24" ht="15" customHeight="1" x14ac:dyDescent="0.25">
      <c r="A254" s="146" t="s">
        <v>2357</v>
      </c>
      <c r="B254" s="147">
        <v>81.7</v>
      </c>
      <c r="C254" s="148">
        <v>0</v>
      </c>
      <c r="D254" s="146">
        <v>1.5</v>
      </c>
      <c r="E254" s="147"/>
      <c r="F254" s="4"/>
      <c r="G254" s="4"/>
      <c r="H254" s="4"/>
      <c r="I254" s="4"/>
      <c r="K254" s="4"/>
      <c r="L254" s="4"/>
      <c r="M254" s="4"/>
      <c r="N254" s="4"/>
      <c r="O254" s="4"/>
      <c r="P254" s="4"/>
      <c r="Q254" s="4"/>
      <c r="R254" s="4"/>
      <c r="S254" s="4"/>
      <c r="T254" s="4"/>
      <c r="U254" s="4"/>
      <c r="V254" s="4"/>
      <c r="W254" s="4"/>
      <c r="X254" s="4"/>
    </row>
    <row r="255" spans="1:24" ht="15" customHeight="1" x14ac:dyDescent="0.25">
      <c r="A255" s="143" t="s">
        <v>2358</v>
      </c>
      <c r="B255" s="144">
        <v>81.7</v>
      </c>
      <c r="C255" s="145">
        <v>0.1</v>
      </c>
      <c r="D255" s="143">
        <v>1.5</v>
      </c>
      <c r="E255" s="144"/>
      <c r="F255" s="4"/>
      <c r="G255" s="4"/>
      <c r="H255" s="4"/>
      <c r="I255" s="4"/>
      <c r="K255" s="4"/>
      <c r="L255" s="4"/>
      <c r="M255" s="4"/>
      <c r="N255" s="4"/>
      <c r="O255" s="4"/>
      <c r="P255" s="4"/>
      <c r="Q255" s="4"/>
      <c r="R255" s="4"/>
      <c r="S255" s="4"/>
      <c r="T255" s="4"/>
      <c r="U255" s="4"/>
      <c r="V255" s="4"/>
      <c r="W255" s="4"/>
      <c r="X255" s="4"/>
    </row>
    <row r="256" spans="1:24" ht="15" customHeight="1" x14ac:dyDescent="0.25">
      <c r="A256" s="146" t="s">
        <v>2359</v>
      </c>
      <c r="B256" s="147">
        <v>81.599999999999994</v>
      </c>
      <c r="C256" s="148">
        <v>0.1</v>
      </c>
      <c r="D256" s="146">
        <v>1.5</v>
      </c>
      <c r="E256" s="147"/>
      <c r="F256" s="4"/>
      <c r="G256" s="4"/>
      <c r="H256" s="4"/>
      <c r="I256" s="4"/>
      <c r="K256" s="4"/>
      <c r="L256" s="4"/>
      <c r="M256" s="4"/>
      <c r="N256" s="4"/>
      <c r="O256" s="4"/>
      <c r="P256" s="4"/>
      <c r="Q256" s="4"/>
      <c r="R256" s="4"/>
      <c r="S256" s="4"/>
      <c r="T256" s="4"/>
      <c r="U256" s="4"/>
      <c r="V256" s="4"/>
      <c r="W256" s="4"/>
      <c r="X256" s="4"/>
    </row>
    <row r="257" spans="1:24" ht="15" customHeight="1" x14ac:dyDescent="0.25">
      <c r="A257" s="143" t="s">
        <v>2360</v>
      </c>
      <c r="B257" s="144">
        <v>81.5</v>
      </c>
      <c r="C257" s="145">
        <v>0.2</v>
      </c>
      <c r="D257" s="143">
        <v>1.6</v>
      </c>
      <c r="E257" s="144"/>
      <c r="F257" s="4"/>
      <c r="G257" s="4"/>
      <c r="H257" s="4"/>
      <c r="I257" s="4"/>
      <c r="K257" s="4"/>
      <c r="L257" s="4"/>
      <c r="M257" s="4"/>
      <c r="N257" s="4"/>
      <c r="O257" s="4"/>
      <c r="P257" s="4"/>
      <c r="Q257" s="4"/>
      <c r="R257" s="4"/>
      <c r="S257" s="4"/>
      <c r="T257" s="4"/>
      <c r="U257" s="4"/>
      <c r="V257" s="4"/>
      <c r="W257" s="4"/>
      <c r="X257" s="4"/>
    </row>
    <row r="258" spans="1:24" ht="15" customHeight="1" x14ac:dyDescent="0.25">
      <c r="A258" s="146" t="s">
        <v>2361</v>
      </c>
      <c r="B258" s="147">
        <v>81.3</v>
      </c>
      <c r="C258" s="148">
        <v>0.2</v>
      </c>
      <c r="D258" s="146">
        <v>1.4</v>
      </c>
      <c r="E258" s="147"/>
      <c r="F258" s="4"/>
      <c r="G258" s="4"/>
      <c r="H258" s="4"/>
      <c r="I258" s="4"/>
      <c r="K258" s="4"/>
      <c r="L258" s="4"/>
      <c r="M258" s="4"/>
      <c r="N258" s="4"/>
      <c r="O258" s="4"/>
      <c r="P258" s="4"/>
      <c r="Q258" s="4"/>
      <c r="R258" s="4"/>
      <c r="S258" s="4"/>
      <c r="T258" s="4"/>
      <c r="U258" s="4"/>
      <c r="V258" s="4"/>
      <c r="W258" s="4"/>
      <c r="X258" s="4"/>
    </row>
    <row r="259" spans="1:24" ht="15" customHeight="1" x14ac:dyDescent="0.25">
      <c r="A259" s="143" t="s">
        <v>2362</v>
      </c>
      <c r="B259" s="144">
        <v>81.099999999999994</v>
      </c>
      <c r="C259" s="145">
        <v>0.2</v>
      </c>
      <c r="D259" s="143">
        <v>1.2</v>
      </c>
      <c r="E259" s="144"/>
      <c r="F259" s="4"/>
      <c r="G259" s="4"/>
      <c r="H259" s="4"/>
      <c r="I259" s="4"/>
      <c r="K259" s="4"/>
      <c r="L259" s="4"/>
      <c r="M259" s="4"/>
      <c r="N259" s="4"/>
      <c r="O259" s="4"/>
      <c r="P259" s="4"/>
      <c r="Q259" s="4"/>
      <c r="R259" s="4"/>
      <c r="S259" s="4"/>
      <c r="T259" s="4"/>
      <c r="U259" s="4"/>
      <c r="V259" s="4"/>
      <c r="W259" s="4"/>
      <c r="X259" s="4"/>
    </row>
    <row r="260" spans="1:24" ht="15" customHeight="1" x14ac:dyDescent="0.25">
      <c r="A260" s="146" t="s">
        <v>2363</v>
      </c>
      <c r="B260" s="147">
        <v>80.900000000000006</v>
      </c>
      <c r="C260" s="148">
        <v>0</v>
      </c>
      <c r="D260" s="146">
        <v>1.4</v>
      </c>
      <c r="E260" s="147"/>
      <c r="F260" s="4"/>
      <c r="G260" s="4"/>
      <c r="H260" s="4"/>
      <c r="I260" s="4"/>
      <c r="K260" s="4"/>
      <c r="L260" s="4"/>
      <c r="M260" s="4"/>
      <c r="N260" s="4"/>
      <c r="O260" s="4"/>
      <c r="P260" s="4"/>
      <c r="Q260" s="4"/>
      <c r="R260" s="4"/>
      <c r="S260" s="4"/>
      <c r="T260" s="4"/>
      <c r="U260" s="4"/>
      <c r="V260" s="4"/>
      <c r="W260" s="4"/>
      <c r="X260" s="4"/>
    </row>
    <row r="261" spans="1:24" ht="15" customHeight="1" x14ac:dyDescent="0.25">
      <c r="A261" s="143" t="s">
        <v>2364</v>
      </c>
      <c r="B261" s="144">
        <v>80.900000000000006</v>
      </c>
      <c r="C261" s="145">
        <v>0</v>
      </c>
      <c r="D261" s="143">
        <v>1.3</v>
      </c>
      <c r="E261" s="144">
        <f t="shared" ref="E261" si="18">SUM(B261:B272)/12</f>
        <v>80.483333333333334</v>
      </c>
      <c r="F261" s="4"/>
      <c r="G261" s="4"/>
      <c r="H261" s="4"/>
      <c r="I261" s="4"/>
      <c r="K261" s="4"/>
      <c r="L261" s="4"/>
      <c r="M261" s="4"/>
      <c r="N261" s="4"/>
      <c r="O261" s="4"/>
      <c r="P261" s="4"/>
      <c r="Q261" s="4"/>
      <c r="R261" s="4"/>
      <c r="S261" s="4"/>
      <c r="T261" s="4"/>
      <c r="U261" s="4"/>
      <c r="V261" s="4"/>
      <c r="W261" s="4"/>
      <c r="X261" s="4"/>
    </row>
    <row r="262" spans="1:24" ht="15" customHeight="1" x14ac:dyDescent="0.25">
      <c r="A262" s="146" t="s">
        <v>2365</v>
      </c>
      <c r="B262" s="147">
        <v>80.900000000000006</v>
      </c>
      <c r="C262" s="148">
        <v>0.1</v>
      </c>
      <c r="D262" s="146">
        <v>1.6</v>
      </c>
      <c r="E262" s="147"/>
      <c r="F262" s="4"/>
      <c r="G262" s="4"/>
      <c r="H262" s="4"/>
      <c r="I262" s="4"/>
      <c r="K262" s="4"/>
      <c r="L262" s="4"/>
      <c r="M262" s="4"/>
      <c r="N262" s="4"/>
      <c r="O262" s="4"/>
      <c r="P262" s="4"/>
      <c r="Q262" s="4"/>
      <c r="R262" s="4"/>
      <c r="S262" s="4"/>
      <c r="T262" s="4"/>
      <c r="U262" s="4"/>
      <c r="V262" s="4"/>
      <c r="W262" s="4"/>
      <c r="X262" s="4"/>
    </row>
    <row r="263" spans="1:24" ht="15" customHeight="1" x14ac:dyDescent="0.25">
      <c r="A263" s="143" t="s">
        <v>2366</v>
      </c>
      <c r="B263" s="144">
        <v>80.8</v>
      </c>
      <c r="C263" s="145">
        <v>0</v>
      </c>
      <c r="D263" s="143">
        <v>1.6</v>
      </c>
      <c r="E263" s="144"/>
      <c r="F263" s="4"/>
      <c r="G263" s="4"/>
      <c r="H263" s="4"/>
      <c r="I263" s="4"/>
      <c r="K263" s="4"/>
      <c r="L263" s="4"/>
      <c r="M263" s="4"/>
      <c r="N263" s="4"/>
      <c r="O263" s="4"/>
      <c r="P263" s="4"/>
      <c r="Q263" s="4"/>
      <c r="R263" s="4"/>
      <c r="S263" s="4"/>
      <c r="T263" s="4"/>
      <c r="U263" s="4"/>
      <c r="V263" s="4"/>
      <c r="W263" s="4"/>
      <c r="X263" s="4"/>
    </row>
    <row r="264" spans="1:24" ht="15" customHeight="1" x14ac:dyDescent="0.25">
      <c r="A264" s="146" t="s">
        <v>2367</v>
      </c>
      <c r="B264" s="147">
        <v>80.8</v>
      </c>
      <c r="C264" s="148">
        <v>0.1</v>
      </c>
      <c r="D264" s="146">
        <v>1.6</v>
      </c>
      <c r="E264" s="147"/>
      <c r="F264" s="4"/>
      <c r="G264" s="4"/>
      <c r="H264" s="4"/>
      <c r="I264" s="4"/>
      <c r="K264" s="4"/>
      <c r="L264" s="4"/>
      <c r="M264" s="4"/>
      <c r="N264" s="4"/>
      <c r="O264" s="4"/>
      <c r="P264" s="4"/>
      <c r="Q264" s="4"/>
      <c r="R264" s="4"/>
      <c r="S264" s="4"/>
      <c r="T264" s="4"/>
      <c r="U264" s="4"/>
      <c r="V264" s="4"/>
      <c r="W264" s="4"/>
      <c r="X264" s="4"/>
    </row>
    <row r="265" spans="1:24" ht="15" customHeight="1" x14ac:dyDescent="0.25">
      <c r="A265" s="143" t="s">
        <v>2368</v>
      </c>
      <c r="B265" s="144">
        <v>80.7</v>
      </c>
      <c r="C265" s="145">
        <v>0.2</v>
      </c>
      <c r="D265" s="143">
        <v>1.6</v>
      </c>
      <c r="E265" s="144"/>
      <c r="F265" s="4"/>
      <c r="G265" s="4"/>
      <c r="H265" s="4"/>
      <c r="I265" s="4"/>
      <c r="K265" s="4"/>
      <c r="L265" s="4"/>
      <c r="M265" s="4"/>
      <c r="N265" s="4"/>
      <c r="O265" s="4"/>
      <c r="P265" s="4"/>
      <c r="Q265" s="4"/>
      <c r="R265" s="4"/>
      <c r="S265" s="4"/>
      <c r="T265" s="4"/>
      <c r="U265" s="4"/>
      <c r="V265" s="4"/>
      <c r="W265" s="4"/>
      <c r="X265" s="4"/>
    </row>
    <row r="266" spans="1:24" ht="15" customHeight="1" x14ac:dyDescent="0.25">
      <c r="A266" s="146" t="s">
        <v>2369</v>
      </c>
      <c r="B266" s="147">
        <v>80.5</v>
      </c>
      <c r="C266" s="148">
        <v>0</v>
      </c>
      <c r="D266" s="146">
        <v>1.8</v>
      </c>
      <c r="E266" s="147"/>
      <c r="F266" s="4"/>
      <c r="G266" s="4"/>
      <c r="H266" s="4"/>
      <c r="I266" s="4"/>
      <c r="K266" s="4"/>
      <c r="L266" s="4"/>
      <c r="M266" s="4"/>
      <c r="N266" s="4"/>
      <c r="O266" s="4"/>
      <c r="P266" s="4"/>
      <c r="Q266" s="4"/>
      <c r="R266" s="4"/>
      <c r="S266" s="4"/>
      <c r="T266" s="4"/>
      <c r="U266" s="4"/>
      <c r="V266" s="4"/>
      <c r="W266" s="4"/>
      <c r="X266" s="4"/>
    </row>
    <row r="267" spans="1:24" ht="15" customHeight="1" x14ac:dyDescent="0.25">
      <c r="A267" s="143" t="s">
        <v>2370</v>
      </c>
      <c r="B267" s="144">
        <v>80.5</v>
      </c>
      <c r="C267" s="145">
        <v>0.1</v>
      </c>
      <c r="D267" s="143">
        <v>2</v>
      </c>
      <c r="E267" s="144"/>
      <c r="F267" s="4"/>
      <c r="G267" s="4"/>
      <c r="H267" s="4"/>
      <c r="I267" s="4"/>
      <c r="K267" s="4"/>
      <c r="L267" s="4"/>
      <c r="M267" s="4"/>
      <c r="N267" s="4"/>
      <c r="O267" s="4"/>
      <c r="P267" s="4"/>
      <c r="Q267" s="4"/>
      <c r="R267" s="4"/>
      <c r="S267" s="4"/>
      <c r="T267" s="4"/>
      <c r="U267" s="4"/>
      <c r="V267" s="4"/>
      <c r="W267" s="4"/>
      <c r="X267" s="4"/>
    </row>
    <row r="268" spans="1:24" ht="15" customHeight="1" x14ac:dyDescent="0.25">
      <c r="A268" s="146" t="s">
        <v>2371</v>
      </c>
      <c r="B268" s="147">
        <v>80.400000000000006</v>
      </c>
      <c r="C268" s="148">
        <v>0.2</v>
      </c>
      <c r="D268" s="146">
        <v>2</v>
      </c>
      <c r="E268" s="147"/>
      <c r="F268" s="4"/>
      <c r="G268" s="4"/>
      <c r="H268" s="4"/>
      <c r="I268" s="4"/>
      <c r="K268" s="4"/>
      <c r="L268" s="4"/>
      <c r="M268" s="4"/>
      <c r="N268" s="4"/>
      <c r="O268" s="4"/>
      <c r="P268" s="4"/>
      <c r="Q268" s="4"/>
      <c r="R268" s="4"/>
      <c r="S268" s="4"/>
      <c r="T268" s="4"/>
      <c r="U268" s="4"/>
      <c r="V268" s="4"/>
      <c r="W268" s="4"/>
      <c r="X268" s="4"/>
    </row>
    <row r="269" spans="1:24" ht="15" customHeight="1" x14ac:dyDescent="0.25">
      <c r="A269" s="143" t="s">
        <v>2372</v>
      </c>
      <c r="B269" s="144">
        <v>80.2</v>
      </c>
      <c r="C269" s="145">
        <v>0</v>
      </c>
      <c r="D269" s="143">
        <v>2</v>
      </c>
      <c r="E269" s="144"/>
      <c r="F269" s="4"/>
      <c r="G269" s="4"/>
      <c r="H269" s="4"/>
      <c r="I269" s="4"/>
      <c r="K269" s="4"/>
      <c r="L269" s="4"/>
      <c r="M269" s="4"/>
      <c r="N269" s="4"/>
      <c r="O269" s="4"/>
      <c r="P269" s="4"/>
      <c r="Q269" s="4"/>
      <c r="R269" s="4"/>
      <c r="S269" s="4"/>
      <c r="T269" s="4"/>
      <c r="U269" s="4"/>
      <c r="V269" s="4"/>
      <c r="W269" s="4"/>
      <c r="X269" s="4"/>
    </row>
    <row r="270" spans="1:24" ht="15" customHeight="1" x14ac:dyDescent="0.25">
      <c r="A270" s="146" t="s">
        <v>2373</v>
      </c>
      <c r="B270" s="147">
        <v>80.2</v>
      </c>
      <c r="C270" s="148">
        <v>0.1</v>
      </c>
      <c r="D270" s="146">
        <v>2.2000000000000002</v>
      </c>
      <c r="E270" s="147"/>
      <c r="F270" s="4"/>
      <c r="G270" s="4"/>
      <c r="H270" s="4"/>
      <c r="I270" s="4"/>
      <c r="K270" s="4"/>
      <c r="L270" s="4"/>
      <c r="M270" s="4"/>
      <c r="N270" s="4"/>
      <c r="O270" s="4"/>
      <c r="P270" s="4"/>
      <c r="Q270" s="4"/>
      <c r="R270" s="4"/>
      <c r="S270" s="4"/>
      <c r="T270" s="4"/>
      <c r="U270" s="4"/>
      <c r="V270" s="4"/>
      <c r="W270" s="4"/>
      <c r="X270" s="4"/>
    </row>
    <row r="271" spans="1:24" ht="15" customHeight="1" x14ac:dyDescent="0.25">
      <c r="A271" s="143" t="s">
        <v>2374</v>
      </c>
      <c r="B271" s="144">
        <v>80.099999999999994</v>
      </c>
      <c r="C271" s="145">
        <v>0.4</v>
      </c>
      <c r="D271" s="143">
        <v>2.2999999999999998</v>
      </c>
      <c r="E271" s="144"/>
      <c r="F271" s="4"/>
      <c r="G271" s="4"/>
      <c r="H271" s="4"/>
      <c r="I271" s="4"/>
      <c r="K271" s="4"/>
      <c r="L271" s="4"/>
      <c r="M271" s="4"/>
      <c r="N271" s="4"/>
      <c r="O271" s="4"/>
      <c r="P271" s="4"/>
      <c r="Q271" s="4"/>
      <c r="R271" s="4"/>
      <c r="S271" s="4"/>
      <c r="T271" s="4"/>
      <c r="U271" s="4"/>
      <c r="V271" s="4"/>
      <c r="W271" s="4"/>
      <c r="X271" s="4"/>
    </row>
    <row r="272" spans="1:24" ht="15" customHeight="1" x14ac:dyDescent="0.25">
      <c r="A272" s="146" t="s">
        <v>2375</v>
      </c>
      <c r="B272" s="147">
        <v>79.8</v>
      </c>
      <c r="C272" s="148">
        <v>-0.1</v>
      </c>
      <c r="D272" s="146">
        <v>2.2000000000000002</v>
      </c>
      <c r="E272" s="147"/>
      <c r="F272" s="4"/>
      <c r="G272" s="4"/>
      <c r="H272" s="4"/>
      <c r="I272" s="4"/>
      <c r="K272" s="4"/>
      <c r="L272" s="4"/>
      <c r="M272" s="4"/>
      <c r="N272" s="4"/>
      <c r="O272" s="4"/>
      <c r="P272" s="4"/>
      <c r="Q272" s="4"/>
      <c r="R272" s="4"/>
      <c r="S272" s="4"/>
      <c r="T272" s="4"/>
      <c r="U272" s="4"/>
      <c r="V272" s="4"/>
      <c r="W272" s="4"/>
      <c r="X272" s="4"/>
    </row>
    <row r="273" spans="1:24" ht="15" customHeight="1" x14ac:dyDescent="0.25">
      <c r="A273" s="143" t="s">
        <v>2376</v>
      </c>
      <c r="B273" s="144">
        <v>79.900000000000006</v>
      </c>
      <c r="C273" s="145">
        <v>0.4</v>
      </c>
      <c r="D273" s="143">
        <v>2.6</v>
      </c>
      <c r="E273" s="144">
        <f t="shared" ref="E273" si="19">SUM(B273:B284)/12</f>
        <v>79.016666666666666</v>
      </c>
      <c r="F273" s="4"/>
      <c r="G273" s="4"/>
      <c r="H273" s="4"/>
      <c r="I273" s="4"/>
      <c r="K273" s="4"/>
      <c r="L273" s="4"/>
      <c r="M273" s="4"/>
      <c r="N273" s="4"/>
      <c r="O273" s="4"/>
      <c r="P273" s="4"/>
      <c r="Q273" s="4"/>
      <c r="R273" s="4"/>
      <c r="S273" s="4"/>
      <c r="T273" s="4"/>
      <c r="U273" s="4"/>
      <c r="V273" s="4"/>
      <c r="W273" s="4"/>
      <c r="X273" s="4"/>
    </row>
    <row r="274" spans="1:24" ht="15" customHeight="1" x14ac:dyDescent="0.25">
      <c r="A274" s="146" t="s">
        <v>2377</v>
      </c>
      <c r="B274" s="147">
        <v>79.599999999999994</v>
      </c>
      <c r="C274" s="148">
        <v>0.1</v>
      </c>
      <c r="D274" s="146">
        <v>2.4</v>
      </c>
      <c r="E274" s="147"/>
      <c r="F274" s="4"/>
      <c r="G274" s="4"/>
      <c r="H274" s="4"/>
      <c r="I274" s="4"/>
      <c r="K274" s="4"/>
      <c r="L274" s="4"/>
      <c r="M274" s="4"/>
      <c r="N274" s="4"/>
      <c r="O274" s="4"/>
      <c r="P274" s="4"/>
      <c r="Q274" s="4"/>
      <c r="R274" s="4"/>
      <c r="S274" s="4"/>
      <c r="T274" s="4"/>
      <c r="U274" s="4"/>
      <c r="V274" s="4"/>
      <c r="W274" s="4"/>
      <c r="X274" s="4"/>
    </row>
    <row r="275" spans="1:24" ht="15" customHeight="1" x14ac:dyDescent="0.25">
      <c r="A275" s="143" t="s">
        <v>2378</v>
      </c>
      <c r="B275" s="144">
        <v>79.5</v>
      </c>
      <c r="C275" s="145">
        <v>0</v>
      </c>
      <c r="D275" s="143">
        <v>2.4</v>
      </c>
      <c r="E275" s="144"/>
      <c r="F275" s="4"/>
      <c r="G275" s="4"/>
      <c r="H275" s="4"/>
      <c r="I275" s="4"/>
      <c r="K275" s="4"/>
      <c r="L275" s="4"/>
      <c r="M275" s="4"/>
      <c r="N275" s="4"/>
      <c r="O275" s="4"/>
      <c r="P275" s="4"/>
      <c r="Q275" s="4"/>
      <c r="R275" s="4"/>
      <c r="S275" s="4"/>
      <c r="T275" s="4"/>
      <c r="U275" s="4"/>
      <c r="V275" s="4"/>
      <c r="W275" s="4"/>
      <c r="X275" s="4"/>
    </row>
    <row r="276" spans="1:24" ht="15" customHeight="1" x14ac:dyDescent="0.25">
      <c r="A276" s="146" t="s">
        <v>2379</v>
      </c>
      <c r="B276" s="147">
        <v>79.5</v>
      </c>
      <c r="C276" s="148">
        <v>0.1</v>
      </c>
      <c r="D276" s="146">
        <v>2.6</v>
      </c>
      <c r="E276" s="147"/>
      <c r="F276" s="4"/>
      <c r="G276" s="4"/>
      <c r="H276" s="4"/>
      <c r="I276" s="4"/>
      <c r="K276" s="4"/>
      <c r="L276" s="4"/>
      <c r="M276" s="4"/>
      <c r="N276" s="4"/>
      <c r="O276" s="4"/>
      <c r="P276" s="4"/>
      <c r="Q276" s="4"/>
      <c r="R276" s="4"/>
      <c r="S276" s="4"/>
      <c r="T276" s="4"/>
      <c r="U276" s="4"/>
      <c r="V276" s="4"/>
      <c r="W276" s="4"/>
      <c r="X276" s="4"/>
    </row>
    <row r="277" spans="1:24" ht="15" customHeight="1" x14ac:dyDescent="0.25">
      <c r="A277" s="143" t="s">
        <v>2380</v>
      </c>
      <c r="B277" s="144">
        <v>79.400000000000006</v>
      </c>
      <c r="C277" s="145">
        <v>0.4</v>
      </c>
      <c r="D277" s="143">
        <v>2.6</v>
      </c>
      <c r="E277" s="144"/>
      <c r="F277" s="4"/>
      <c r="G277" s="4"/>
      <c r="H277" s="4"/>
      <c r="I277" s="4"/>
      <c r="K277" s="4"/>
      <c r="L277" s="4"/>
      <c r="M277" s="4"/>
      <c r="N277" s="4"/>
      <c r="O277" s="4"/>
      <c r="P277" s="4"/>
      <c r="Q277" s="4"/>
      <c r="R277" s="4"/>
      <c r="S277" s="4"/>
      <c r="T277" s="4"/>
      <c r="U277" s="4"/>
      <c r="V277" s="4"/>
      <c r="W277" s="4"/>
      <c r="X277" s="4"/>
    </row>
    <row r="278" spans="1:24" ht="15" customHeight="1" x14ac:dyDescent="0.25">
      <c r="A278" s="146" t="s">
        <v>2381</v>
      </c>
      <c r="B278" s="147">
        <v>79.099999999999994</v>
      </c>
      <c r="C278" s="148">
        <v>0.3</v>
      </c>
      <c r="D278" s="146">
        <v>2.5</v>
      </c>
      <c r="E278" s="147"/>
      <c r="F278" s="4"/>
      <c r="G278" s="4"/>
      <c r="H278" s="4"/>
      <c r="I278" s="4"/>
      <c r="K278" s="4"/>
      <c r="L278" s="4"/>
      <c r="M278" s="4"/>
      <c r="N278" s="4"/>
      <c r="O278" s="4"/>
      <c r="P278" s="4"/>
      <c r="Q278" s="4"/>
      <c r="R278" s="4"/>
      <c r="S278" s="4"/>
      <c r="T278" s="4"/>
      <c r="U278" s="4"/>
      <c r="V278" s="4"/>
      <c r="W278" s="4"/>
      <c r="X278" s="4"/>
    </row>
    <row r="279" spans="1:24" ht="15" customHeight="1" x14ac:dyDescent="0.25">
      <c r="A279" s="143" t="s">
        <v>2382</v>
      </c>
      <c r="B279" s="144">
        <v>78.900000000000006</v>
      </c>
      <c r="C279" s="145">
        <v>0.1</v>
      </c>
      <c r="D279" s="143">
        <v>2.6</v>
      </c>
      <c r="E279" s="144"/>
      <c r="F279" s="4"/>
      <c r="G279" s="4"/>
      <c r="H279" s="4"/>
      <c r="I279" s="4"/>
      <c r="K279" s="4"/>
      <c r="L279" s="4"/>
      <c r="M279" s="4"/>
      <c r="N279" s="4"/>
      <c r="O279" s="4"/>
      <c r="P279" s="4"/>
      <c r="Q279" s="4"/>
      <c r="R279" s="4"/>
      <c r="S279" s="4"/>
      <c r="T279" s="4"/>
      <c r="U279" s="4"/>
      <c r="V279" s="4"/>
      <c r="W279" s="4"/>
      <c r="X279" s="4"/>
    </row>
    <row r="280" spans="1:24" ht="15" customHeight="1" x14ac:dyDescent="0.25">
      <c r="A280" s="146" t="s">
        <v>2383</v>
      </c>
      <c r="B280" s="147">
        <v>78.8</v>
      </c>
      <c r="C280" s="148">
        <v>0.3</v>
      </c>
      <c r="D280" s="146">
        <v>2.7</v>
      </c>
      <c r="E280" s="147"/>
      <c r="F280" s="4"/>
      <c r="G280" s="4"/>
      <c r="H280" s="4"/>
      <c r="I280" s="4"/>
      <c r="K280" s="4"/>
      <c r="L280" s="4"/>
      <c r="M280" s="4"/>
      <c r="N280" s="4"/>
      <c r="O280" s="4"/>
      <c r="P280" s="4"/>
      <c r="Q280" s="4"/>
      <c r="R280" s="4"/>
      <c r="S280" s="4"/>
      <c r="T280" s="4"/>
      <c r="U280" s="4"/>
      <c r="V280" s="4"/>
      <c r="W280" s="4"/>
      <c r="X280" s="4"/>
    </row>
    <row r="281" spans="1:24" ht="15" customHeight="1" x14ac:dyDescent="0.25">
      <c r="A281" s="143" t="s">
        <v>2384</v>
      </c>
      <c r="B281" s="144">
        <v>78.599999999999994</v>
      </c>
      <c r="C281" s="145">
        <v>0.1</v>
      </c>
      <c r="D281" s="143">
        <v>2.6</v>
      </c>
      <c r="E281" s="144"/>
      <c r="F281" s="4"/>
      <c r="G281" s="4"/>
      <c r="H281" s="4"/>
      <c r="I281" s="4"/>
      <c r="K281" s="4"/>
      <c r="L281" s="4"/>
      <c r="M281" s="4"/>
      <c r="N281" s="4"/>
      <c r="O281" s="4"/>
      <c r="P281" s="4"/>
      <c r="Q281" s="4"/>
      <c r="R281" s="4"/>
      <c r="S281" s="4"/>
      <c r="T281" s="4"/>
      <c r="U281" s="4"/>
      <c r="V281" s="4"/>
      <c r="W281" s="4"/>
      <c r="X281" s="4"/>
    </row>
    <row r="282" spans="1:24" ht="15" customHeight="1" x14ac:dyDescent="0.25">
      <c r="A282" s="146" t="s">
        <v>2385</v>
      </c>
      <c r="B282" s="147">
        <v>78.5</v>
      </c>
      <c r="C282" s="148">
        <v>0.3</v>
      </c>
      <c r="D282" s="146">
        <v>2.7</v>
      </c>
      <c r="E282" s="147"/>
      <c r="F282" s="4"/>
      <c r="G282" s="4"/>
      <c r="H282" s="4"/>
      <c r="I282" s="4"/>
      <c r="K282" s="4"/>
      <c r="L282" s="4"/>
      <c r="M282" s="4"/>
      <c r="N282" s="4"/>
      <c r="O282" s="4"/>
      <c r="P282" s="4"/>
      <c r="Q282" s="4"/>
      <c r="R282" s="4"/>
      <c r="S282" s="4"/>
      <c r="T282" s="4"/>
      <c r="U282" s="4"/>
      <c r="V282" s="4"/>
      <c r="W282" s="4"/>
      <c r="X282" s="4"/>
    </row>
    <row r="283" spans="1:24" ht="15" customHeight="1" x14ac:dyDescent="0.25">
      <c r="A283" s="143" t="s">
        <v>2386</v>
      </c>
      <c r="B283" s="144">
        <v>78.3</v>
      </c>
      <c r="C283" s="145">
        <v>0.3</v>
      </c>
      <c r="D283" s="143">
        <v>2.9</v>
      </c>
      <c r="E283" s="144"/>
      <c r="F283" s="4"/>
      <c r="G283" s="4"/>
      <c r="H283" s="4"/>
      <c r="I283" s="4"/>
      <c r="K283" s="4"/>
      <c r="L283" s="4"/>
      <c r="M283" s="4"/>
      <c r="N283" s="4"/>
      <c r="O283" s="4"/>
      <c r="P283" s="4"/>
      <c r="Q283" s="4"/>
      <c r="R283" s="4"/>
      <c r="S283" s="4"/>
      <c r="T283" s="4"/>
      <c r="U283" s="4"/>
      <c r="V283" s="4"/>
      <c r="W283" s="4"/>
      <c r="X283" s="4"/>
    </row>
    <row r="284" spans="1:24" ht="15" customHeight="1" x14ac:dyDescent="0.25">
      <c r="A284" s="146" t="s">
        <v>2387</v>
      </c>
      <c r="B284" s="147">
        <v>78.099999999999994</v>
      </c>
      <c r="C284" s="148">
        <v>0.3</v>
      </c>
      <c r="D284" s="146">
        <v>3</v>
      </c>
      <c r="E284" s="147"/>
      <c r="F284" s="4"/>
      <c r="G284" s="4"/>
      <c r="H284" s="4"/>
      <c r="I284" s="4"/>
      <c r="K284" s="4"/>
      <c r="L284" s="4"/>
      <c r="M284" s="4"/>
      <c r="N284" s="4"/>
      <c r="O284" s="4"/>
      <c r="P284" s="4"/>
      <c r="Q284" s="4"/>
      <c r="R284" s="4"/>
      <c r="S284" s="4"/>
      <c r="T284" s="4"/>
      <c r="U284" s="4"/>
      <c r="V284" s="4"/>
      <c r="W284" s="4"/>
      <c r="X284" s="4"/>
    </row>
    <row r="285" spans="1:24" ht="15" customHeight="1" x14ac:dyDescent="0.25">
      <c r="A285" s="143" t="s">
        <v>2388</v>
      </c>
      <c r="B285" s="144">
        <v>77.900000000000006</v>
      </c>
      <c r="C285" s="145">
        <v>0.3</v>
      </c>
      <c r="D285" s="143">
        <v>3.3</v>
      </c>
      <c r="E285" s="144">
        <f t="shared" ref="E285" si="20">SUM(B285:B296)/12</f>
        <v>76.983333333333334</v>
      </c>
      <c r="F285" s="4"/>
      <c r="G285" s="4"/>
      <c r="H285" s="4"/>
      <c r="I285" s="4"/>
      <c r="K285" s="4"/>
      <c r="L285" s="4"/>
      <c r="M285" s="4"/>
      <c r="N285" s="4"/>
      <c r="O285" s="4"/>
      <c r="P285" s="4"/>
      <c r="Q285" s="4"/>
      <c r="R285" s="4"/>
      <c r="S285" s="4"/>
      <c r="T285" s="4"/>
      <c r="U285" s="4"/>
      <c r="V285" s="4"/>
      <c r="W285" s="4"/>
      <c r="X285" s="4"/>
    </row>
    <row r="286" spans="1:24" ht="15" customHeight="1" x14ac:dyDescent="0.25">
      <c r="A286" s="146" t="s">
        <v>2389</v>
      </c>
      <c r="B286" s="147">
        <v>77.7</v>
      </c>
      <c r="C286" s="148">
        <v>0.1</v>
      </c>
      <c r="D286" s="146">
        <v>3.2</v>
      </c>
      <c r="E286" s="147"/>
      <c r="F286" s="4"/>
      <c r="G286" s="4"/>
      <c r="H286" s="4"/>
      <c r="I286" s="4"/>
      <c r="K286" s="4"/>
      <c r="L286" s="4"/>
      <c r="M286" s="4"/>
      <c r="N286" s="4"/>
      <c r="O286" s="4"/>
      <c r="P286" s="4"/>
      <c r="Q286" s="4"/>
      <c r="R286" s="4"/>
      <c r="S286" s="4"/>
      <c r="T286" s="4"/>
      <c r="U286" s="4"/>
      <c r="V286" s="4"/>
      <c r="W286" s="4"/>
      <c r="X286" s="4"/>
    </row>
    <row r="287" spans="1:24" ht="15" customHeight="1" x14ac:dyDescent="0.25">
      <c r="A287" s="143" t="s">
        <v>2390</v>
      </c>
      <c r="B287" s="144">
        <v>77.599999999999994</v>
      </c>
      <c r="C287" s="145">
        <v>0.1</v>
      </c>
      <c r="D287" s="143">
        <v>3.5</v>
      </c>
      <c r="E287" s="144"/>
      <c r="F287" s="4"/>
      <c r="G287" s="4"/>
      <c r="H287" s="4"/>
      <c r="I287" s="4"/>
      <c r="K287" s="4"/>
      <c r="L287" s="4"/>
      <c r="M287" s="4"/>
      <c r="N287" s="4"/>
      <c r="O287" s="4"/>
      <c r="P287" s="4"/>
      <c r="Q287" s="4"/>
      <c r="R287" s="4"/>
      <c r="S287" s="4"/>
      <c r="T287" s="4"/>
      <c r="U287" s="4"/>
      <c r="V287" s="4"/>
      <c r="W287" s="4"/>
      <c r="X287" s="4"/>
    </row>
    <row r="288" spans="1:24" ht="15" customHeight="1" x14ac:dyDescent="0.25">
      <c r="A288" s="146" t="s">
        <v>2391</v>
      </c>
      <c r="B288" s="147">
        <v>77.5</v>
      </c>
      <c r="C288" s="148">
        <v>0.1</v>
      </c>
      <c r="D288" s="146">
        <v>3.6</v>
      </c>
      <c r="E288" s="147"/>
      <c r="F288" s="4"/>
      <c r="G288" s="4"/>
      <c r="H288" s="4"/>
      <c r="I288" s="4"/>
      <c r="K288" s="4"/>
      <c r="L288" s="4"/>
      <c r="M288" s="4"/>
      <c r="N288" s="4"/>
      <c r="O288" s="4"/>
      <c r="P288" s="4"/>
      <c r="Q288" s="4"/>
      <c r="R288" s="4"/>
      <c r="S288" s="4"/>
      <c r="T288" s="4"/>
      <c r="U288" s="4"/>
      <c r="V288" s="4"/>
      <c r="W288" s="4"/>
      <c r="X288" s="4"/>
    </row>
    <row r="289" spans="1:24" ht="15" customHeight="1" x14ac:dyDescent="0.25">
      <c r="A289" s="143" t="s">
        <v>2392</v>
      </c>
      <c r="B289" s="144">
        <v>77.400000000000006</v>
      </c>
      <c r="C289" s="145">
        <v>0.3</v>
      </c>
      <c r="D289" s="143">
        <v>3.6</v>
      </c>
      <c r="E289" s="144"/>
      <c r="F289" s="4"/>
      <c r="G289" s="4"/>
      <c r="H289" s="4"/>
      <c r="I289" s="4"/>
      <c r="K289" s="4"/>
      <c r="L289" s="4"/>
      <c r="M289" s="4"/>
      <c r="N289" s="4"/>
      <c r="O289" s="4"/>
      <c r="P289" s="4"/>
      <c r="Q289" s="4"/>
      <c r="R289" s="4"/>
      <c r="S289" s="4"/>
      <c r="T289" s="4"/>
      <c r="U289" s="4"/>
      <c r="V289" s="4"/>
      <c r="W289" s="4"/>
      <c r="X289" s="4"/>
    </row>
    <row r="290" spans="1:24" ht="15" customHeight="1" x14ac:dyDescent="0.25">
      <c r="A290" s="146" t="s">
        <v>2393</v>
      </c>
      <c r="B290" s="147">
        <v>77.2</v>
      </c>
      <c r="C290" s="148">
        <v>0.4</v>
      </c>
      <c r="D290" s="146">
        <v>3.6</v>
      </c>
      <c r="E290" s="147"/>
      <c r="F290" s="4"/>
      <c r="G290" s="4"/>
      <c r="H290" s="4"/>
      <c r="I290" s="4"/>
      <c r="K290" s="4"/>
      <c r="L290" s="4"/>
      <c r="M290" s="4"/>
      <c r="N290" s="4"/>
      <c r="O290" s="4"/>
      <c r="P290" s="4"/>
      <c r="Q290" s="4"/>
      <c r="R290" s="4"/>
      <c r="S290" s="4"/>
      <c r="T290" s="4"/>
      <c r="U290" s="4"/>
      <c r="V290" s="4"/>
      <c r="W290" s="4"/>
      <c r="X290" s="4"/>
    </row>
    <row r="291" spans="1:24" ht="15" customHeight="1" x14ac:dyDescent="0.25">
      <c r="A291" s="143" t="s">
        <v>2394</v>
      </c>
      <c r="B291" s="144">
        <v>76.900000000000006</v>
      </c>
      <c r="C291" s="145">
        <v>0.3</v>
      </c>
      <c r="D291" s="143">
        <v>3.6</v>
      </c>
      <c r="E291" s="144"/>
      <c r="F291" s="4"/>
      <c r="G291" s="4"/>
      <c r="H291" s="4"/>
      <c r="I291" s="4"/>
      <c r="K291" s="4"/>
      <c r="L291" s="4"/>
      <c r="M291" s="4"/>
      <c r="N291" s="4"/>
      <c r="O291" s="4"/>
      <c r="P291" s="4"/>
      <c r="Q291" s="4"/>
      <c r="R291" s="4"/>
      <c r="S291" s="4"/>
      <c r="T291" s="4"/>
      <c r="U291" s="4"/>
      <c r="V291" s="4"/>
      <c r="W291" s="4"/>
      <c r="X291" s="4"/>
    </row>
    <row r="292" spans="1:24" ht="15" customHeight="1" x14ac:dyDescent="0.25">
      <c r="A292" s="146" t="s">
        <v>2395</v>
      </c>
      <c r="B292" s="147">
        <v>76.7</v>
      </c>
      <c r="C292" s="148">
        <v>0.1</v>
      </c>
      <c r="D292" s="146">
        <v>3.6</v>
      </c>
      <c r="E292" s="147"/>
      <c r="F292" s="4"/>
      <c r="G292" s="4"/>
      <c r="H292" s="4"/>
      <c r="I292" s="4"/>
      <c r="K292" s="4"/>
      <c r="L292" s="4"/>
      <c r="M292" s="4"/>
      <c r="N292" s="4"/>
      <c r="O292" s="4"/>
      <c r="P292" s="4"/>
      <c r="Q292" s="4"/>
      <c r="R292" s="4"/>
      <c r="S292" s="4"/>
      <c r="T292" s="4"/>
      <c r="U292" s="4"/>
      <c r="V292" s="4"/>
      <c r="W292" s="4"/>
      <c r="X292" s="4"/>
    </row>
    <row r="293" spans="1:24" ht="15" customHeight="1" x14ac:dyDescent="0.25">
      <c r="A293" s="143" t="s">
        <v>2396</v>
      </c>
      <c r="B293" s="144">
        <v>76.599999999999994</v>
      </c>
      <c r="C293" s="145">
        <v>0.3</v>
      </c>
      <c r="D293" s="143">
        <v>3.7</v>
      </c>
      <c r="E293" s="144"/>
      <c r="F293" s="4"/>
      <c r="G293" s="4"/>
      <c r="H293" s="4"/>
      <c r="I293" s="4"/>
      <c r="K293" s="4"/>
      <c r="L293" s="4"/>
      <c r="M293" s="4"/>
      <c r="N293" s="4"/>
      <c r="O293" s="4"/>
      <c r="P293" s="4"/>
      <c r="Q293" s="4"/>
      <c r="R293" s="4"/>
      <c r="S293" s="4"/>
      <c r="T293" s="4"/>
      <c r="U293" s="4"/>
      <c r="V293" s="4"/>
      <c r="W293" s="4"/>
      <c r="X293" s="4"/>
    </row>
    <row r="294" spans="1:24" ht="15" customHeight="1" x14ac:dyDescent="0.25">
      <c r="A294" s="146" t="s">
        <v>2397</v>
      </c>
      <c r="B294" s="147">
        <v>76.400000000000006</v>
      </c>
      <c r="C294" s="148">
        <v>0.4</v>
      </c>
      <c r="D294" s="146">
        <v>3.8</v>
      </c>
      <c r="E294" s="147"/>
      <c r="F294" s="4"/>
      <c r="G294" s="4"/>
      <c r="H294" s="4"/>
      <c r="I294" s="4"/>
      <c r="K294" s="4"/>
      <c r="L294" s="4"/>
      <c r="M294" s="4"/>
      <c r="N294" s="4"/>
      <c r="O294" s="4"/>
      <c r="P294" s="4"/>
      <c r="Q294" s="4"/>
      <c r="R294" s="4"/>
      <c r="S294" s="4"/>
      <c r="T294" s="4"/>
      <c r="U294" s="4"/>
      <c r="V294" s="4"/>
      <c r="W294" s="4"/>
      <c r="X294" s="4"/>
    </row>
    <row r="295" spans="1:24" ht="15" customHeight="1" x14ac:dyDescent="0.25">
      <c r="A295" s="143" t="s">
        <v>2398</v>
      </c>
      <c r="B295" s="144">
        <v>76.099999999999994</v>
      </c>
      <c r="C295" s="145">
        <v>0.4</v>
      </c>
      <c r="D295" s="143">
        <v>3.8</v>
      </c>
      <c r="E295" s="144"/>
      <c r="F295" s="4"/>
      <c r="G295" s="4"/>
      <c r="H295" s="4"/>
      <c r="I295" s="4"/>
      <c r="K295" s="4"/>
      <c r="L295" s="4"/>
      <c r="M295" s="4"/>
      <c r="N295" s="4"/>
      <c r="O295" s="4"/>
      <c r="P295" s="4"/>
      <c r="Q295" s="4"/>
      <c r="R295" s="4"/>
      <c r="S295" s="4"/>
      <c r="T295" s="4"/>
      <c r="U295" s="4"/>
      <c r="V295" s="4"/>
      <c r="W295" s="4"/>
      <c r="X295" s="4"/>
    </row>
    <row r="296" spans="1:24" ht="15" customHeight="1" x14ac:dyDescent="0.25">
      <c r="A296" s="146" t="s">
        <v>2399</v>
      </c>
      <c r="B296" s="147">
        <v>75.8</v>
      </c>
      <c r="C296" s="148">
        <v>0.5</v>
      </c>
      <c r="D296" s="146">
        <v>3.8</v>
      </c>
      <c r="E296" s="147"/>
      <c r="F296" s="4"/>
      <c r="G296" s="4"/>
      <c r="H296" s="4"/>
      <c r="I296" s="4"/>
      <c r="K296" s="4"/>
      <c r="L296" s="4"/>
      <c r="M296" s="4"/>
      <c r="N296" s="4"/>
      <c r="O296" s="4"/>
      <c r="P296" s="4"/>
      <c r="Q296" s="4"/>
      <c r="R296" s="4"/>
      <c r="S296" s="4"/>
      <c r="T296" s="4"/>
      <c r="U296" s="4"/>
      <c r="V296" s="4"/>
      <c r="W296" s="4"/>
      <c r="X296" s="4"/>
    </row>
    <row r="297" spans="1:24" ht="15" customHeight="1" x14ac:dyDescent="0.25">
      <c r="A297" s="143" t="s">
        <v>2400</v>
      </c>
      <c r="B297" s="144">
        <v>75.400000000000006</v>
      </c>
      <c r="C297" s="145">
        <v>0.1</v>
      </c>
      <c r="D297" s="143">
        <v>3.4</v>
      </c>
      <c r="E297" s="144">
        <f t="shared" ref="E297" si="21">SUM(B297:B308)/12</f>
        <v>74.308333333333323</v>
      </c>
      <c r="F297" s="4"/>
      <c r="G297" s="4"/>
      <c r="H297" s="4"/>
      <c r="I297" s="4"/>
      <c r="K297" s="4"/>
      <c r="L297" s="4"/>
      <c r="M297" s="4"/>
      <c r="N297" s="4"/>
      <c r="O297" s="4"/>
      <c r="P297" s="4"/>
      <c r="Q297" s="4"/>
      <c r="R297" s="4"/>
      <c r="S297" s="4"/>
      <c r="T297" s="4"/>
      <c r="U297" s="4"/>
      <c r="V297" s="4"/>
      <c r="W297" s="4"/>
      <c r="X297" s="4"/>
    </row>
    <row r="298" spans="1:24" ht="15" customHeight="1" x14ac:dyDescent="0.25">
      <c r="A298" s="146" t="s">
        <v>2401</v>
      </c>
      <c r="B298" s="147">
        <v>75.3</v>
      </c>
      <c r="C298" s="148">
        <v>0.4</v>
      </c>
      <c r="D298" s="146">
        <v>3.4</v>
      </c>
      <c r="E298" s="147"/>
      <c r="F298" s="4"/>
      <c r="G298" s="4"/>
      <c r="H298" s="4"/>
      <c r="I298" s="4"/>
      <c r="K298" s="4"/>
      <c r="L298" s="4"/>
      <c r="M298" s="4"/>
      <c r="N298" s="4"/>
      <c r="O298" s="4"/>
      <c r="P298" s="4"/>
      <c r="Q298" s="4"/>
      <c r="R298" s="4"/>
      <c r="S298" s="4"/>
      <c r="T298" s="4"/>
      <c r="U298" s="4"/>
      <c r="V298" s="4"/>
      <c r="W298" s="4"/>
      <c r="X298" s="4"/>
    </row>
    <row r="299" spans="1:24" ht="15" customHeight="1" x14ac:dyDescent="0.25">
      <c r="A299" s="143" t="s">
        <v>2402</v>
      </c>
      <c r="B299" s="144">
        <v>75</v>
      </c>
      <c r="C299" s="145">
        <v>0.3</v>
      </c>
      <c r="D299" s="143">
        <v>3.6</v>
      </c>
      <c r="E299" s="144"/>
      <c r="F299" s="4"/>
      <c r="G299" s="4"/>
      <c r="H299" s="4"/>
      <c r="I299" s="4"/>
      <c r="K299" s="4"/>
      <c r="L299" s="4"/>
      <c r="M299" s="4"/>
      <c r="N299" s="4"/>
      <c r="O299" s="4"/>
      <c r="P299" s="4"/>
      <c r="Q299" s="4"/>
      <c r="R299" s="4"/>
      <c r="S299" s="4"/>
      <c r="T299" s="4"/>
      <c r="U299" s="4"/>
      <c r="V299" s="4"/>
      <c r="W299" s="4"/>
      <c r="X299" s="4"/>
    </row>
    <row r="300" spans="1:24" ht="15" customHeight="1" x14ac:dyDescent="0.25">
      <c r="A300" s="146" t="s">
        <v>2403</v>
      </c>
      <c r="B300" s="147">
        <v>74.8</v>
      </c>
      <c r="C300" s="148">
        <v>0.1</v>
      </c>
      <c r="D300" s="146">
        <v>3.5</v>
      </c>
      <c r="E300" s="147"/>
      <c r="F300" s="4"/>
      <c r="G300" s="4"/>
      <c r="H300" s="4"/>
      <c r="I300" s="4"/>
      <c r="K300" s="4"/>
      <c r="L300" s="4"/>
      <c r="M300" s="4"/>
      <c r="N300" s="4"/>
      <c r="O300" s="4"/>
      <c r="P300" s="4"/>
      <c r="Q300" s="4"/>
      <c r="R300" s="4"/>
      <c r="S300" s="4"/>
      <c r="T300" s="4"/>
      <c r="U300" s="4"/>
      <c r="V300" s="4"/>
      <c r="W300" s="4"/>
      <c r="X300" s="4"/>
    </row>
    <row r="301" spans="1:24" ht="15" customHeight="1" x14ac:dyDescent="0.25">
      <c r="A301" s="143" t="s">
        <v>2404</v>
      </c>
      <c r="B301" s="144">
        <v>74.7</v>
      </c>
      <c r="C301" s="145">
        <v>0.3</v>
      </c>
      <c r="D301" s="143">
        <v>3.6</v>
      </c>
      <c r="E301" s="144"/>
      <c r="F301" s="4"/>
      <c r="G301" s="4"/>
      <c r="H301" s="4"/>
      <c r="I301" s="4"/>
      <c r="K301" s="4"/>
      <c r="L301" s="4"/>
      <c r="M301" s="4"/>
      <c r="N301" s="4"/>
      <c r="O301" s="4"/>
      <c r="P301" s="4"/>
      <c r="Q301" s="4"/>
      <c r="R301" s="4"/>
      <c r="S301" s="4"/>
      <c r="T301" s="4"/>
      <c r="U301" s="4"/>
      <c r="V301" s="4"/>
      <c r="W301" s="4"/>
      <c r="X301" s="4"/>
    </row>
    <row r="302" spans="1:24" ht="15" customHeight="1" x14ac:dyDescent="0.25">
      <c r="A302" s="146" t="s">
        <v>2405</v>
      </c>
      <c r="B302" s="147">
        <v>74.5</v>
      </c>
      <c r="C302" s="148">
        <v>0.4</v>
      </c>
      <c r="D302" s="146">
        <v>3.3</v>
      </c>
      <c r="E302" s="147"/>
      <c r="F302" s="4"/>
      <c r="G302" s="4"/>
      <c r="H302" s="4"/>
      <c r="I302" s="4"/>
      <c r="K302" s="4"/>
      <c r="L302" s="4"/>
      <c r="M302" s="4"/>
      <c r="N302" s="4"/>
      <c r="O302" s="4"/>
      <c r="P302" s="4"/>
      <c r="Q302" s="4"/>
      <c r="R302" s="4"/>
      <c r="S302" s="4"/>
      <c r="T302" s="4"/>
      <c r="U302" s="4"/>
      <c r="V302" s="4"/>
      <c r="W302" s="4"/>
      <c r="X302" s="4"/>
    </row>
    <row r="303" spans="1:24" ht="15" customHeight="1" x14ac:dyDescent="0.25">
      <c r="A303" s="143" t="s">
        <v>2406</v>
      </c>
      <c r="B303" s="144">
        <v>74.2</v>
      </c>
      <c r="C303" s="145">
        <v>0.3</v>
      </c>
      <c r="D303" s="143">
        <v>4.5</v>
      </c>
      <c r="E303" s="144"/>
      <c r="F303" s="4"/>
      <c r="G303" s="4"/>
      <c r="H303" s="4"/>
      <c r="I303" s="4"/>
      <c r="K303" s="4"/>
      <c r="L303" s="4"/>
      <c r="M303" s="4"/>
      <c r="N303" s="4"/>
      <c r="O303" s="4"/>
      <c r="P303" s="4"/>
      <c r="Q303" s="4"/>
      <c r="R303" s="4"/>
      <c r="S303" s="4"/>
      <c r="T303" s="4"/>
      <c r="U303" s="4"/>
      <c r="V303" s="4"/>
      <c r="W303" s="4"/>
      <c r="X303" s="4"/>
    </row>
    <row r="304" spans="1:24" ht="15" customHeight="1" x14ac:dyDescent="0.25">
      <c r="A304" s="146" t="s">
        <v>2407</v>
      </c>
      <c r="B304" s="147">
        <v>74</v>
      </c>
      <c r="C304" s="148">
        <v>0.1</v>
      </c>
      <c r="D304" s="146">
        <v>4.7</v>
      </c>
      <c r="E304" s="147"/>
      <c r="F304" s="4"/>
      <c r="G304" s="4"/>
      <c r="H304" s="4"/>
      <c r="I304" s="4"/>
      <c r="K304" s="4"/>
      <c r="L304" s="4"/>
      <c r="M304" s="4"/>
      <c r="N304" s="4"/>
      <c r="O304" s="4"/>
      <c r="P304" s="4"/>
      <c r="Q304" s="4"/>
      <c r="R304" s="4"/>
      <c r="S304" s="4"/>
      <c r="T304" s="4"/>
      <c r="U304" s="4"/>
      <c r="V304" s="4"/>
      <c r="W304" s="4"/>
      <c r="X304" s="4"/>
    </row>
    <row r="305" spans="1:24" ht="15" customHeight="1" x14ac:dyDescent="0.25">
      <c r="A305" s="143" t="s">
        <v>2408</v>
      </c>
      <c r="B305" s="144">
        <v>73.900000000000006</v>
      </c>
      <c r="C305" s="145">
        <v>0.4</v>
      </c>
      <c r="D305" s="143">
        <v>4.8</v>
      </c>
      <c r="E305" s="144"/>
      <c r="F305" s="4"/>
      <c r="G305" s="4"/>
      <c r="H305" s="4"/>
      <c r="I305" s="4"/>
      <c r="K305" s="4"/>
      <c r="L305" s="4"/>
      <c r="M305" s="4"/>
      <c r="N305" s="4"/>
      <c r="O305" s="4"/>
      <c r="P305" s="4"/>
      <c r="Q305" s="4"/>
      <c r="R305" s="4"/>
      <c r="S305" s="4"/>
      <c r="T305" s="4"/>
      <c r="U305" s="4"/>
      <c r="V305" s="4"/>
      <c r="W305" s="4"/>
      <c r="X305" s="4"/>
    </row>
    <row r="306" spans="1:24" ht="15" customHeight="1" x14ac:dyDescent="0.25">
      <c r="A306" s="146" t="s">
        <v>2409</v>
      </c>
      <c r="B306" s="147">
        <v>73.599999999999994</v>
      </c>
      <c r="C306" s="148">
        <v>0.4</v>
      </c>
      <c r="D306" s="146">
        <v>4.5</v>
      </c>
      <c r="E306" s="147"/>
      <c r="F306" s="4"/>
      <c r="G306" s="4"/>
      <c r="H306" s="4"/>
      <c r="I306" s="4"/>
      <c r="K306" s="4"/>
      <c r="L306" s="4"/>
      <c r="M306" s="4"/>
      <c r="N306" s="4"/>
      <c r="O306" s="4"/>
      <c r="P306" s="4"/>
      <c r="Q306" s="4"/>
      <c r="R306" s="4"/>
      <c r="S306" s="4"/>
      <c r="T306" s="4"/>
      <c r="U306" s="4"/>
      <c r="V306" s="4"/>
      <c r="W306" s="4"/>
      <c r="X306" s="4"/>
    </row>
    <row r="307" spans="1:24" ht="15" customHeight="1" x14ac:dyDescent="0.25">
      <c r="A307" s="143" t="s">
        <v>2410</v>
      </c>
      <c r="B307" s="144">
        <v>73.3</v>
      </c>
      <c r="C307" s="145">
        <v>0.4</v>
      </c>
      <c r="D307" s="143">
        <v>4.3</v>
      </c>
      <c r="E307" s="144"/>
      <c r="F307" s="4"/>
      <c r="G307" s="4"/>
      <c r="H307" s="4"/>
      <c r="I307" s="4"/>
      <c r="K307" s="4"/>
      <c r="L307" s="4"/>
      <c r="M307" s="4"/>
      <c r="N307" s="4"/>
      <c r="O307" s="4"/>
      <c r="P307" s="4"/>
      <c r="Q307" s="4"/>
      <c r="R307" s="4"/>
      <c r="S307" s="4"/>
      <c r="T307" s="4"/>
      <c r="U307" s="4"/>
      <c r="V307" s="4"/>
      <c r="W307" s="4"/>
      <c r="X307" s="4"/>
    </row>
    <row r="308" spans="1:24" ht="15" customHeight="1" x14ac:dyDescent="0.25">
      <c r="A308" s="146" t="s">
        <v>2411</v>
      </c>
      <c r="B308" s="147">
        <v>73</v>
      </c>
      <c r="C308" s="148">
        <v>0.1</v>
      </c>
      <c r="D308" s="146">
        <v>4.0999999999999996</v>
      </c>
      <c r="E308" s="147"/>
      <c r="F308" s="4"/>
      <c r="G308" s="4"/>
      <c r="H308" s="4"/>
      <c r="I308" s="4"/>
      <c r="K308" s="4"/>
      <c r="L308" s="4"/>
      <c r="M308" s="4"/>
      <c r="N308" s="4"/>
      <c r="O308" s="4"/>
      <c r="P308" s="4"/>
      <c r="Q308" s="4"/>
      <c r="R308" s="4"/>
      <c r="S308" s="4"/>
      <c r="T308" s="4"/>
      <c r="U308" s="4"/>
      <c r="V308" s="4"/>
      <c r="W308" s="4"/>
      <c r="X308" s="4"/>
    </row>
    <row r="309" spans="1:24" ht="15" customHeight="1" x14ac:dyDescent="0.25">
      <c r="A309" s="143" t="s">
        <v>2412</v>
      </c>
      <c r="B309" s="144">
        <v>72.900000000000006</v>
      </c>
      <c r="C309" s="145">
        <v>0.1</v>
      </c>
      <c r="D309" s="143">
        <v>4.3</v>
      </c>
      <c r="E309" s="144">
        <f t="shared" ref="E309" si="22">SUM(B309:B320)/12</f>
        <v>71.466666666666669</v>
      </c>
      <c r="F309" s="4"/>
      <c r="G309" s="4"/>
      <c r="H309" s="4"/>
      <c r="I309" s="4"/>
      <c r="K309" s="4"/>
      <c r="L309" s="4"/>
      <c r="M309" s="4"/>
      <c r="N309" s="4"/>
      <c r="O309" s="4"/>
      <c r="P309" s="4"/>
      <c r="Q309" s="4"/>
      <c r="R309" s="4"/>
      <c r="S309" s="4"/>
      <c r="T309" s="4"/>
      <c r="U309" s="4"/>
      <c r="V309" s="4"/>
      <c r="W309" s="4"/>
      <c r="X309" s="4"/>
    </row>
    <row r="310" spans="1:24" ht="15" customHeight="1" x14ac:dyDescent="0.25">
      <c r="A310" s="146" t="s">
        <v>2413</v>
      </c>
      <c r="B310" s="147">
        <v>72.8</v>
      </c>
      <c r="C310" s="148">
        <v>0.6</v>
      </c>
      <c r="D310" s="146">
        <v>4.3</v>
      </c>
      <c r="E310" s="147"/>
      <c r="F310" s="4"/>
      <c r="G310" s="4"/>
      <c r="H310" s="4"/>
      <c r="I310" s="4"/>
      <c r="K310" s="4"/>
      <c r="L310" s="4"/>
      <c r="M310" s="4"/>
      <c r="N310" s="4"/>
      <c r="O310" s="4"/>
      <c r="P310" s="4"/>
      <c r="Q310" s="4"/>
      <c r="R310" s="4"/>
      <c r="S310" s="4"/>
      <c r="T310" s="4"/>
      <c r="U310" s="4"/>
      <c r="V310" s="4"/>
      <c r="W310" s="4"/>
      <c r="X310" s="4"/>
    </row>
    <row r="311" spans="1:24" ht="15" customHeight="1" x14ac:dyDescent="0.25">
      <c r="A311" s="143" t="s">
        <v>2414</v>
      </c>
      <c r="B311" s="144">
        <v>72.400000000000006</v>
      </c>
      <c r="C311" s="145">
        <v>0.1</v>
      </c>
      <c r="D311" s="143">
        <v>3.6</v>
      </c>
      <c r="E311" s="144"/>
      <c r="F311" s="4"/>
      <c r="G311" s="4"/>
      <c r="H311" s="4"/>
      <c r="I311" s="4"/>
      <c r="K311" s="4"/>
      <c r="L311" s="4"/>
      <c r="M311" s="4"/>
      <c r="N311" s="4"/>
      <c r="O311" s="4"/>
      <c r="P311" s="4"/>
      <c r="Q311" s="4"/>
      <c r="R311" s="4"/>
      <c r="S311" s="4"/>
      <c r="T311" s="4"/>
      <c r="U311" s="4"/>
      <c r="V311" s="4"/>
      <c r="W311" s="4"/>
      <c r="X311" s="4"/>
    </row>
    <row r="312" spans="1:24" ht="15" customHeight="1" x14ac:dyDescent="0.25">
      <c r="A312" s="146" t="s">
        <v>2415</v>
      </c>
      <c r="B312" s="147">
        <v>72.3</v>
      </c>
      <c r="C312" s="148">
        <v>0.3</v>
      </c>
      <c r="D312" s="146">
        <v>4.2</v>
      </c>
      <c r="E312" s="147"/>
      <c r="F312" s="4"/>
      <c r="G312" s="4"/>
      <c r="H312" s="4"/>
      <c r="I312" s="4"/>
      <c r="K312" s="4"/>
      <c r="L312" s="4"/>
      <c r="M312" s="4"/>
      <c r="N312" s="4"/>
      <c r="O312" s="4"/>
      <c r="P312" s="4"/>
      <c r="Q312" s="4"/>
      <c r="R312" s="4"/>
      <c r="S312" s="4"/>
      <c r="T312" s="4"/>
      <c r="U312" s="4"/>
      <c r="V312" s="4"/>
      <c r="W312" s="4"/>
      <c r="X312" s="4"/>
    </row>
    <row r="313" spans="1:24" ht="15" customHeight="1" x14ac:dyDescent="0.25">
      <c r="A313" s="143" t="s">
        <v>2416</v>
      </c>
      <c r="B313" s="144">
        <v>72.099999999999994</v>
      </c>
      <c r="C313" s="145">
        <v>0</v>
      </c>
      <c r="D313" s="143">
        <v>4.3</v>
      </c>
      <c r="E313" s="144"/>
      <c r="F313" s="4"/>
      <c r="G313" s="4"/>
      <c r="H313" s="4"/>
      <c r="I313" s="4"/>
      <c r="K313" s="4"/>
      <c r="L313" s="4"/>
      <c r="M313" s="4"/>
      <c r="N313" s="4"/>
      <c r="O313" s="4"/>
      <c r="P313" s="4"/>
      <c r="Q313" s="4"/>
      <c r="R313" s="4"/>
      <c r="S313" s="4"/>
      <c r="T313" s="4"/>
      <c r="U313" s="4"/>
      <c r="V313" s="4"/>
      <c r="W313" s="4"/>
      <c r="X313" s="4"/>
    </row>
    <row r="314" spans="1:24" ht="15" customHeight="1" x14ac:dyDescent="0.25">
      <c r="A314" s="146" t="s">
        <v>2417</v>
      </c>
      <c r="B314" s="147">
        <v>72.099999999999994</v>
      </c>
      <c r="C314" s="148">
        <v>1.5</v>
      </c>
      <c r="D314" s="146">
        <v>4.9000000000000004</v>
      </c>
      <c r="E314" s="147"/>
      <c r="F314" s="4"/>
      <c r="G314" s="4"/>
      <c r="H314" s="4"/>
      <c r="I314" s="4"/>
      <c r="K314" s="4"/>
      <c r="L314" s="4"/>
      <c r="M314" s="4"/>
      <c r="N314" s="4"/>
      <c r="O314" s="4"/>
      <c r="P314" s="4"/>
      <c r="Q314" s="4"/>
      <c r="R314" s="4"/>
      <c r="S314" s="4"/>
      <c r="T314" s="4"/>
      <c r="U314" s="4"/>
      <c r="V314" s="4"/>
      <c r="W314" s="4"/>
      <c r="X314" s="4"/>
    </row>
    <row r="315" spans="1:24" ht="15" customHeight="1" x14ac:dyDescent="0.25">
      <c r="A315" s="143" t="s">
        <v>2418</v>
      </c>
      <c r="B315" s="144">
        <v>71</v>
      </c>
      <c r="C315" s="145">
        <v>0.4</v>
      </c>
      <c r="D315" s="143">
        <v>3.3</v>
      </c>
      <c r="E315" s="144"/>
      <c r="F315" s="4"/>
      <c r="G315" s="4"/>
      <c r="H315" s="4"/>
      <c r="I315" s="4"/>
      <c r="K315" s="4"/>
      <c r="L315" s="4"/>
      <c r="M315" s="4"/>
      <c r="N315" s="4"/>
      <c r="O315" s="4"/>
      <c r="P315" s="4"/>
      <c r="Q315" s="4"/>
      <c r="R315" s="4"/>
      <c r="S315" s="4"/>
      <c r="T315" s="4"/>
      <c r="U315" s="4"/>
      <c r="V315" s="4"/>
      <c r="W315" s="4"/>
      <c r="X315" s="4"/>
    </row>
    <row r="316" spans="1:24" ht="15" customHeight="1" x14ac:dyDescent="0.25">
      <c r="A316" s="146" t="s">
        <v>2419</v>
      </c>
      <c r="B316" s="147">
        <v>70.7</v>
      </c>
      <c r="C316" s="148">
        <v>0.3</v>
      </c>
      <c r="D316" s="146">
        <v>3.1</v>
      </c>
      <c r="E316" s="147"/>
      <c r="F316" s="4"/>
      <c r="G316" s="4"/>
      <c r="H316" s="4"/>
      <c r="I316" s="4"/>
      <c r="K316" s="4"/>
      <c r="L316" s="4"/>
      <c r="M316" s="4"/>
      <c r="N316" s="4"/>
      <c r="O316" s="4"/>
      <c r="P316" s="4"/>
      <c r="Q316" s="4"/>
      <c r="R316" s="4"/>
      <c r="S316" s="4"/>
      <c r="T316" s="4"/>
      <c r="U316" s="4"/>
      <c r="V316" s="4"/>
      <c r="W316" s="4"/>
      <c r="X316" s="4"/>
    </row>
    <row r="317" spans="1:24" ht="15" customHeight="1" x14ac:dyDescent="0.25">
      <c r="A317" s="143" t="s">
        <v>2420</v>
      </c>
      <c r="B317" s="144">
        <v>70.5</v>
      </c>
      <c r="C317" s="145">
        <v>0.1</v>
      </c>
      <c r="D317" s="143">
        <v>2.9</v>
      </c>
      <c r="E317" s="144"/>
      <c r="F317" s="4"/>
      <c r="G317" s="4"/>
      <c r="H317" s="4"/>
      <c r="I317" s="4"/>
      <c r="K317" s="4"/>
      <c r="L317" s="4"/>
      <c r="M317" s="4"/>
      <c r="N317" s="4"/>
      <c r="O317" s="4"/>
      <c r="P317" s="4"/>
      <c r="Q317" s="4"/>
      <c r="R317" s="4"/>
      <c r="S317" s="4"/>
      <c r="T317" s="4"/>
      <c r="U317" s="4"/>
      <c r="V317" s="4"/>
      <c r="W317" s="4"/>
      <c r="X317" s="4"/>
    </row>
    <row r="318" spans="1:24" ht="15" customHeight="1" x14ac:dyDescent="0.25">
      <c r="A318" s="146" t="s">
        <v>2421</v>
      </c>
      <c r="B318" s="147">
        <v>70.400000000000006</v>
      </c>
      <c r="C318" s="148">
        <v>0.1</v>
      </c>
      <c r="D318" s="146">
        <v>2.9</v>
      </c>
      <c r="E318" s="147"/>
      <c r="F318" s="4"/>
      <c r="G318" s="4"/>
      <c r="H318" s="4"/>
      <c r="I318" s="4"/>
      <c r="K318" s="4"/>
      <c r="L318" s="4"/>
      <c r="M318" s="4"/>
      <c r="N318" s="4"/>
      <c r="O318" s="4"/>
      <c r="P318" s="4"/>
      <c r="Q318" s="4"/>
      <c r="R318" s="4"/>
      <c r="S318" s="4"/>
      <c r="T318" s="4"/>
      <c r="U318" s="4"/>
      <c r="V318" s="4"/>
      <c r="W318" s="4"/>
      <c r="X318" s="4"/>
    </row>
    <row r="319" spans="1:24" ht="15" customHeight="1" x14ac:dyDescent="0.25">
      <c r="A319" s="143" t="s">
        <v>2422</v>
      </c>
      <c r="B319" s="144">
        <v>70.3</v>
      </c>
      <c r="C319" s="145">
        <v>0.3</v>
      </c>
      <c r="D319" s="143">
        <v>2.9</v>
      </c>
      <c r="E319" s="144"/>
      <c r="F319" s="4"/>
      <c r="G319" s="4"/>
      <c r="H319" s="4"/>
      <c r="I319" s="4"/>
      <c r="K319" s="4"/>
      <c r="L319" s="4"/>
      <c r="M319" s="4"/>
      <c r="N319" s="4"/>
      <c r="O319" s="4"/>
      <c r="P319" s="4"/>
      <c r="Q319" s="4"/>
      <c r="R319" s="4"/>
      <c r="S319" s="4"/>
      <c r="T319" s="4"/>
      <c r="U319" s="4"/>
      <c r="V319" s="4"/>
      <c r="W319" s="4"/>
      <c r="X319" s="4"/>
    </row>
    <row r="320" spans="1:24" ht="15" customHeight="1" x14ac:dyDescent="0.25">
      <c r="A320" s="146" t="s">
        <v>2423</v>
      </c>
      <c r="B320" s="147">
        <v>70.099999999999994</v>
      </c>
      <c r="C320" s="148">
        <v>0.3</v>
      </c>
      <c r="D320" s="146">
        <v>2.8</v>
      </c>
      <c r="E320" s="147"/>
      <c r="F320" s="4"/>
      <c r="G320" s="4"/>
      <c r="H320" s="4"/>
      <c r="I320" s="4"/>
      <c r="K320" s="4"/>
      <c r="L320" s="4"/>
      <c r="M320" s="4"/>
      <c r="N320" s="4"/>
      <c r="O320" s="4"/>
      <c r="P320" s="4"/>
      <c r="Q320" s="4"/>
      <c r="R320" s="4"/>
      <c r="S320" s="4"/>
      <c r="T320" s="4"/>
      <c r="U320" s="4"/>
      <c r="V320" s="4"/>
      <c r="W320" s="4"/>
      <c r="X320" s="4"/>
    </row>
    <row r="321" spans="1:24" ht="15" customHeight="1" x14ac:dyDescent="0.25">
      <c r="A321" s="143" t="s">
        <v>2424</v>
      </c>
      <c r="B321" s="144">
        <v>69.900000000000006</v>
      </c>
      <c r="C321" s="145">
        <v>0.1</v>
      </c>
      <c r="D321" s="143">
        <v>2.8</v>
      </c>
      <c r="E321" s="144">
        <f t="shared" ref="E321" si="23">SUM(B321:B332)/12</f>
        <v>68.958333333333329</v>
      </c>
      <c r="F321" s="4"/>
      <c r="G321" s="4"/>
      <c r="H321" s="4"/>
      <c r="I321" s="4"/>
      <c r="K321" s="4"/>
      <c r="L321" s="4"/>
      <c r="M321" s="4"/>
      <c r="N321" s="4"/>
      <c r="O321" s="4"/>
      <c r="P321" s="4"/>
      <c r="Q321" s="4"/>
      <c r="R321" s="4"/>
      <c r="S321" s="4"/>
      <c r="T321" s="4"/>
      <c r="U321" s="4"/>
      <c r="V321" s="4"/>
      <c r="W321" s="4"/>
      <c r="X321" s="4"/>
    </row>
    <row r="322" spans="1:24" ht="15" customHeight="1" x14ac:dyDescent="0.25">
      <c r="A322" s="146" t="s">
        <v>2425</v>
      </c>
      <c r="B322" s="147">
        <v>69.8</v>
      </c>
      <c r="C322" s="148">
        <v>-0.1</v>
      </c>
      <c r="D322" s="146">
        <v>3.1</v>
      </c>
      <c r="E322" s="147"/>
      <c r="F322" s="4"/>
      <c r="G322" s="4"/>
      <c r="H322" s="4"/>
      <c r="I322" s="4"/>
      <c r="K322" s="4"/>
      <c r="L322" s="4"/>
      <c r="M322" s="4"/>
      <c r="N322" s="4"/>
      <c r="O322" s="4"/>
      <c r="P322" s="4"/>
      <c r="Q322" s="4"/>
      <c r="R322" s="4"/>
      <c r="S322" s="4"/>
      <c r="T322" s="4"/>
      <c r="U322" s="4"/>
      <c r="V322" s="4"/>
      <c r="W322" s="4"/>
      <c r="X322" s="4"/>
    </row>
    <row r="323" spans="1:24" ht="15" customHeight="1" x14ac:dyDescent="0.25">
      <c r="A323" s="143" t="s">
        <v>2426</v>
      </c>
      <c r="B323" s="144">
        <v>69.900000000000006</v>
      </c>
      <c r="C323" s="145">
        <v>0.7</v>
      </c>
      <c r="D323" s="143">
        <v>3.2</v>
      </c>
      <c r="E323" s="144"/>
      <c r="F323" s="4"/>
      <c r="G323" s="4"/>
      <c r="H323" s="4"/>
      <c r="I323" s="4"/>
      <c r="K323" s="4"/>
      <c r="L323" s="4"/>
      <c r="M323" s="4"/>
      <c r="N323" s="4"/>
      <c r="O323" s="4"/>
      <c r="P323" s="4"/>
      <c r="Q323" s="4"/>
      <c r="R323" s="4"/>
      <c r="S323" s="4"/>
      <c r="T323" s="4"/>
      <c r="U323" s="4"/>
      <c r="V323" s="4"/>
      <c r="W323" s="4"/>
      <c r="X323" s="4"/>
    </row>
    <row r="324" spans="1:24" ht="15" customHeight="1" x14ac:dyDescent="0.25">
      <c r="A324" s="146" t="s">
        <v>2427</v>
      </c>
      <c r="B324" s="147">
        <v>69.400000000000006</v>
      </c>
      <c r="C324" s="148">
        <v>0.4</v>
      </c>
      <c r="D324" s="146">
        <v>3</v>
      </c>
      <c r="E324" s="147"/>
      <c r="F324" s="4"/>
      <c r="G324" s="4"/>
      <c r="H324" s="4"/>
      <c r="I324" s="4"/>
      <c r="K324" s="4"/>
      <c r="L324" s="4"/>
      <c r="M324" s="4"/>
      <c r="N324" s="4"/>
      <c r="O324" s="4"/>
      <c r="P324" s="4"/>
      <c r="Q324" s="4"/>
      <c r="R324" s="4"/>
      <c r="S324" s="4"/>
      <c r="T324" s="4"/>
      <c r="U324" s="4"/>
      <c r="V324" s="4"/>
      <c r="W324" s="4"/>
      <c r="X324" s="4"/>
    </row>
    <row r="325" spans="1:24" ht="15" customHeight="1" x14ac:dyDescent="0.25">
      <c r="A325" s="143" t="s">
        <v>2428</v>
      </c>
      <c r="B325" s="144">
        <v>69.099999999999994</v>
      </c>
      <c r="C325" s="145">
        <v>0.6</v>
      </c>
      <c r="D325" s="143">
        <v>2.8</v>
      </c>
      <c r="E325" s="144"/>
      <c r="F325" s="4"/>
      <c r="G325" s="4"/>
      <c r="H325" s="4"/>
      <c r="I325" s="4"/>
      <c r="K325" s="4"/>
      <c r="L325" s="4"/>
      <c r="M325" s="4"/>
      <c r="N325" s="4"/>
      <c r="O325" s="4"/>
      <c r="P325" s="4"/>
      <c r="Q325" s="4"/>
      <c r="R325" s="4"/>
      <c r="S325" s="4"/>
      <c r="T325" s="4"/>
      <c r="U325" s="4"/>
      <c r="V325" s="4"/>
      <c r="W325" s="4"/>
      <c r="X325" s="4"/>
    </row>
    <row r="326" spans="1:24" ht="15" customHeight="1" x14ac:dyDescent="0.25">
      <c r="A326" s="146" t="s">
        <v>2429</v>
      </c>
      <c r="B326" s="147">
        <v>68.7</v>
      </c>
      <c r="C326" s="148">
        <v>0</v>
      </c>
      <c r="D326" s="146">
        <v>2.2000000000000002</v>
      </c>
      <c r="E326" s="147"/>
      <c r="F326" s="4"/>
      <c r="G326" s="4"/>
      <c r="H326" s="4"/>
      <c r="I326" s="4"/>
      <c r="K326" s="4"/>
      <c r="L326" s="4"/>
      <c r="M326" s="4"/>
      <c r="N326" s="4"/>
      <c r="O326" s="4"/>
      <c r="P326" s="4"/>
      <c r="Q326" s="4"/>
      <c r="R326" s="4"/>
      <c r="S326" s="4"/>
      <c r="T326" s="4"/>
      <c r="U326" s="4"/>
      <c r="V326" s="4"/>
      <c r="W326" s="4"/>
      <c r="X326" s="4"/>
    </row>
    <row r="327" spans="1:24" ht="15" customHeight="1" x14ac:dyDescent="0.25">
      <c r="A327" s="143" t="s">
        <v>2430</v>
      </c>
      <c r="B327" s="144">
        <v>68.7</v>
      </c>
      <c r="C327" s="145">
        <v>0.1</v>
      </c>
      <c r="D327" s="143">
        <v>2.4</v>
      </c>
      <c r="E327" s="144"/>
      <c r="F327" s="4"/>
      <c r="G327" s="4"/>
      <c r="H327" s="4"/>
      <c r="I327" s="4"/>
      <c r="K327" s="4"/>
      <c r="L327" s="4"/>
      <c r="M327" s="4"/>
      <c r="N327" s="4"/>
      <c r="O327" s="4"/>
      <c r="P327" s="4"/>
      <c r="Q327" s="4"/>
      <c r="R327" s="4"/>
      <c r="S327" s="4"/>
      <c r="T327" s="4"/>
      <c r="U327" s="4"/>
      <c r="V327" s="4"/>
      <c r="W327" s="4"/>
      <c r="X327" s="4"/>
    </row>
    <row r="328" spans="1:24" ht="15" customHeight="1" x14ac:dyDescent="0.25">
      <c r="A328" s="146" t="s">
        <v>2431</v>
      </c>
      <c r="B328" s="147">
        <v>68.599999999999994</v>
      </c>
      <c r="C328" s="148">
        <v>0.1</v>
      </c>
      <c r="D328" s="146">
        <v>2.4</v>
      </c>
      <c r="E328" s="147"/>
      <c r="F328" s="4"/>
      <c r="G328" s="4"/>
      <c r="H328" s="4"/>
      <c r="I328" s="4"/>
      <c r="K328" s="4"/>
      <c r="L328" s="4"/>
      <c r="M328" s="4"/>
      <c r="N328" s="4"/>
      <c r="O328" s="4"/>
      <c r="P328" s="4"/>
      <c r="Q328" s="4"/>
      <c r="R328" s="4"/>
      <c r="S328" s="4"/>
      <c r="T328" s="4"/>
      <c r="U328" s="4"/>
      <c r="V328" s="4"/>
      <c r="W328" s="4"/>
      <c r="X328" s="4"/>
    </row>
    <row r="329" spans="1:24" ht="15" customHeight="1" x14ac:dyDescent="0.25">
      <c r="A329" s="143" t="s">
        <v>2432</v>
      </c>
      <c r="B329" s="144">
        <v>68.5</v>
      </c>
      <c r="C329" s="145">
        <v>0.1</v>
      </c>
      <c r="D329" s="143">
        <v>2.4</v>
      </c>
      <c r="E329" s="144"/>
      <c r="F329" s="4"/>
      <c r="G329" s="4"/>
      <c r="H329" s="4"/>
      <c r="I329" s="4"/>
      <c r="K329" s="4"/>
      <c r="L329" s="4"/>
      <c r="M329" s="4"/>
      <c r="N329" s="4"/>
      <c r="O329" s="4"/>
      <c r="P329" s="4"/>
      <c r="Q329" s="4"/>
      <c r="R329" s="4"/>
      <c r="S329" s="4"/>
      <c r="T329" s="4"/>
      <c r="U329" s="4"/>
      <c r="V329" s="4"/>
      <c r="W329" s="4"/>
      <c r="X329" s="4"/>
    </row>
    <row r="330" spans="1:24" ht="15" customHeight="1" x14ac:dyDescent="0.25">
      <c r="A330" s="146" t="s">
        <v>2433</v>
      </c>
      <c r="B330" s="147">
        <v>68.400000000000006</v>
      </c>
      <c r="C330" s="148">
        <v>0.1</v>
      </c>
      <c r="D330" s="146">
        <v>2.7</v>
      </c>
      <c r="E330" s="147"/>
      <c r="F330" s="4"/>
      <c r="G330" s="4"/>
      <c r="H330" s="4"/>
      <c r="I330" s="4"/>
      <c r="K330" s="4"/>
      <c r="L330" s="4"/>
      <c r="M330" s="4"/>
      <c r="N330" s="4"/>
      <c r="O330" s="4"/>
      <c r="P330" s="4"/>
      <c r="Q330" s="4"/>
      <c r="R330" s="4"/>
      <c r="S330" s="4"/>
      <c r="T330" s="4"/>
      <c r="U330" s="4"/>
      <c r="V330" s="4"/>
      <c r="W330" s="4"/>
      <c r="X330" s="4"/>
    </row>
    <row r="331" spans="1:24" ht="15" customHeight="1" x14ac:dyDescent="0.25">
      <c r="A331" s="143" t="s">
        <v>2434</v>
      </c>
      <c r="B331" s="144">
        <v>68.3</v>
      </c>
      <c r="C331" s="145">
        <v>0.1</v>
      </c>
      <c r="D331" s="143">
        <v>2.7</v>
      </c>
      <c r="E331" s="144"/>
      <c r="F331" s="4"/>
      <c r="G331" s="4"/>
      <c r="H331" s="4"/>
      <c r="I331" s="4"/>
      <c r="K331" s="4"/>
      <c r="L331" s="4"/>
      <c r="M331" s="4"/>
      <c r="N331" s="4"/>
      <c r="O331" s="4"/>
      <c r="P331" s="4"/>
      <c r="Q331" s="4"/>
      <c r="R331" s="4"/>
      <c r="S331" s="4"/>
      <c r="T331" s="4"/>
      <c r="U331" s="4"/>
      <c r="V331" s="4"/>
      <c r="W331" s="4"/>
      <c r="X331" s="4"/>
    </row>
    <row r="332" spans="1:24" ht="15" customHeight="1" x14ac:dyDescent="0.25">
      <c r="A332" s="146" t="s">
        <v>2435</v>
      </c>
      <c r="B332" s="147">
        <v>68.2</v>
      </c>
      <c r="C332" s="148">
        <v>0.3</v>
      </c>
      <c r="D332" s="146">
        <v>2.9</v>
      </c>
      <c r="E332" s="147"/>
      <c r="F332" s="4"/>
      <c r="G332" s="4"/>
      <c r="H332" s="4"/>
      <c r="I332" s="4"/>
      <c r="K332" s="4"/>
      <c r="L332" s="4"/>
      <c r="M332" s="4"/>
      <c r="N332" s="4"/>
      <c r="O332" s="4"/>
      <c r="P332" s="4"/>
      <c r="Q332" s="4"/>
      <c r="R332" s="4"/>
      <c r="S332" s="4"/>
      <c r="T332" s="4"/>
      <c r="U332" s="4"/>
      <c r="V332" s="4"/>
      <c r="W332" s="4"/>
      <c r="X332" s="4"/>
    </row>
    <row r="333" spans="1:24" ht="15" customHeight="1" x14ac:dyDescent="0.25">
      <c r="A333" s="143" t="s">
        <v>2436</v>
      </c>
      <c r="B333" s="144">
        <v>68</v>
      </c>
      <c r="C333" s="145">
        <v>0.4</v>
      </c>
      <c r="D333" s="143">
        <v>3</v>
      </c>
      <c r="E333" s="144">
        <f t="shared" ref="E333" si="24">SUM(B333:B344)/12</f>
        <v>67.133333333333326</v>
      </c>
      <c r="F333" s="4"/>
      <c r="G333" s="4"/>
      <c r="H333" s="4"/>
      <c r="I333" s="4"/>
      <c r="K333" s="4"/>
      <c r="L333" s="4"/>
      <c r="M333" s="4"/>
      <c r="N333" s="4"/>
      <c r="O333" s="4"/>
      <c r="P333" s="4"/>
      <c r="Q333" s="4"/>
      <c r="R333" s="4"/>
      <c r="S333" s="4"/>
      <c r="T333" s="4"/>
      <c r="U333" s="4"/>
      <c r="V333" s="4"/>
      <c r="W333" s="4"/>
      <c r="X333" s="4"/>
    </row>
    <row r="334" spans="1:24" ht="15" customHeight="1" x14ac:dyDescent="0.25">
      <c r="A334" s="146" t="s">
        <v>2437</v>
      </c>
      <c r="B334" s="147">
        <v>67.7</v>
      </c>
      <c r="C334" s="148">
        <v>0</v>
      </c>
      <c r="D334" s="146">
        <v>2.9</v>
      </c>
      <c r="E334" s="147"/>
      <c r="F334" s="4"/>
      <c r="G334" s="4"/>
      <c r="H334" s="4"/>
      <c r="I334" s="4"/>
      <c r="K334" s="4"/>
      <c r="L334" s="4"/>
      <c r="M334" s="4"/>
      <c r="N334" s="4"/>
      <c r="O334" s="4"/>
      <c r="P334" s="4"/>
      <c r="Q334" s="4"/>
      <c r="R334" s="4"/>
      <c r="S334" s="4"/>
      <c r="T334" s="4"/>
      <c r="U334" s="4"/>
      <c r="V334" s="4"/>
      <c r="W334" s="4"/>
      <c r="X334" s="4"/>
    </row>
    <row r="335" spans="1:24" ht="15" customHeight="1" x14ac:dyDescent="0.25">
      <c r="A335" s="143" t="s">
        <v>2438</v>
      </c>
      <c r="B335" s="144">
        <v>67.7</v>
      </c>
      <c r="C335" s="145">
        <v>0.4</v>
      </c>
      <c r="D335" s="143">
        <v>3.2</v>
      </c>
      <c r="E335" s="144"/>
      <c r="F335" s="4"/>
      <c r="G335" s="4"/>
      <c r="H335" s="4"/>
      <c r="I335" s="4"/>
      <c r="K335" s="4"/>
      <c r="L335" s="4"/>
      <c r="M335" s="4"/>
      <c r="N335" s="4"/>
      <c r="O335" s="4"/>
      <c r="P335" s="4"/>
      <c r="Q335" s="4"/>
      <c r="R335" s="4"/>
      <c r="S335" s="4"/>
      <c r="T335" s="4"/>
      <c r="U335" s="4"/>
      <c r="V335" s="4"/>
      <c r="W335" s="4"/>
      <c r="X335" s="4"/>
    </row>
    <row r="336" spans="1:24" ht="15" customHeight="1" x14ac:dyDescent="0.25">
      <c r="A336" s="146" t="s">
        <v>2439</v>
      </c>
      <c r="B336" s="147">
        <v>67.400000000000006</v>
      </c>
      <c r="C336" s="148">
        <v>0.3</v>
      </c>
      <c r="D336" s="146">
        <v>2.9</v>
      </c>
      <c r="E336" s="147"/>
      <c r="F336" s="4"/>
      <c r="G336" s="4"/>
      <c r="H336" s="4"/>
      <c r="I336" s="4"/>
      <c r="K336" s="4"/>
      <c r="L336" s="4"/>
      <c r="M336" s="4"/>
      <c r="N336" s="4"/>
      <c r="O336" s="4"/>
      <c r="P336" s="4"/>
      <c r="Q336" s="4"/>
      <c r="R336" s="4"/>
      <c r="S336" s="4"/>
      <c r="T336" s="4"/>
      <c r="U336" s="4"/>
      <c r="V336" s="4"/>
      <c r="W336" s="4"/>
      <c r="X336" s="4"/>
    </row>
    <row r="337" spans="1:24" ht="15" customHeight="1" x14ac:dyDescent="0.25">
      <c r="A337" s="143" t="s">
        <v>2440</v>
      </c>
      <c r="B337" s="144">
        <v>67.2</v>
      </c>
      <c r="C337" s="145">
        <v>0</v>
      </c>
      <c r="D337" s="143">
        <v>2.8</v>
      </c>
      <c r="E337" s="144"/>
      <c r="F337" s="4"/>
      <c r="G337" s="4"/>
      <c r="H337" s="4"/>
      <c r="I337" s="4"/>
      <c r="K337" s="4"/>
      <c r="L337" s="4"/>
      <c r="M337" s="4"/>
      <c r="N337" s="4"/>
      <c r="O337" s="4"/>
      <c r="P337" s="4"/>
      <c r="Q337" s="4"/>
      <c r="R337" s="4"/>
      <c r="S337" s="4"/>
      <c r="T337" s="4"/>
      <c r="U337" s="4"/>
      <c r="V337" s="4"/>
      <c r="W337" s="4"/>
      <c r="X337" s="4"/>
    </row>
    <row r="338" spans="1:24" ht="15" customHeight="1" x14ac:dyDescent="0.25">
      <c r="A338" s="146" t="s">
        <v>2441</v>
      </c>
      <c r="B338" s="147">
        <v>67.2</v>
      </c>
      <c r="C338" s="148">
        <v>0.1</v>
      </c>
      <c r="D338" s="146">
        <v>2.9</v>
      </c>
      <c r="E338" s="147"/>
      <c r="F338" s="4"/>
      <c r="G338" s="4"/>
      <c r="H338" s="4"/>
      <c r="I338" s="4"/>
      <c r="K338" s="4"/>
      <c r="L338" s="4"/>
      <c r="M338" s="4"/>
      <c r="N338" s="4"/>
      <c r="O338" s="4"/>
      <c r="P338" s="4"/>
      <c r="Q338" s="4"/>
      <c r="R338" s="4"/>
      <c r="S338" s="4"/>
      <c r="T338" s="4"/>
      <c r="U338" s="4"/>
      <c r="V338" s="4"/>
      <c r="W338" s="4"/>
      <c r="X338" s="4"/>
    </row>
    <row r="339" spans="1:24" ht="15" customHeight="1" x14ac:dyDescent="0.25">
      <c r="A339" s="143" t="s">
        <v>2442</v>
      </c>
      <c r="B339" s="144">
        <v>67.099999999999994</v>
      </c>
      <c r="C339" s="145">
        <v>0.1</v>
      </c>
      <c r="D339" s="143">
        <v>2.9</v>
      </c>
      <c r="E339" s="144"/>
      <c r="F339" s="4"/>
      <c r="G339" s="4"/>
      <c r="H339" s="4"/>
      <c r="I339" s="4"/>
      <c r="K339" s="4"/>
      <c r="L339" s="4"/>
      <c r="M339" s="4"/>
      <c r="N339" s="4"/>
      <c r="O339" s="4"/>
      <c r="P339" s="4"/>
      <c r="Q339" s="4"/>
      <c r="R339" s="4"/>
      <c r="S339" s="4"/>
      <c r="T339" s="4"/>
      <c r="U339" s="4"/>
      <c r="V339" s="4"/>
      <c r="W339" s="4"/>
      <c r="X339" s="4"/>
    </row>
    <row r="340" spans="1:24" ht="15" customHeight="1" x14ac:dyDescent="0.25">
      <c r="A340" s="146" t="s">
        <v>2443</v>
      </c>
      <c r="B340" s="147">
        <v>67</v>
      </c>
      <c r="C340" s="148">
        <v>0.1</v>
      </c>
      <c r="D340" s="146">
        <v>2.8</v>
      </c>
      <c r="E340" s="147"/>
      <c r="F340" s="4"/>
      <c r="G340" s="4"/>
      <c r="H340" s="4"/>
      <c r="I340" s="4"/>
      <c r="K340" s="4"/>
      <c r="L340" s="4"/>
      <c r="M340" s="4"/>
      <c r="N340" s="4"/>
      <c r="O340" s="4"/>
      <c r="P340" s="4"/>
      <c r="Q340" s="4"/>
      <c r="R340" s="4"/>
      <c r="S340" s="4"/>
      <c r="T340" s="4"/>
      <c r="U340" s="4"/>
      <c r="V340" s="4"/>
      <c r="W340" s="4"/>
      <c r="X340" s="4"/>
    </row>
    <row r="341" spans="1:24" ht="15" customHeight="1" x14ac:dyDescent="0.25">
      <c r="A341" s="143" t="s">
        <v>2444</v>
      </c>
      <c r="B341" s="144">
        <v>66.900000000000006</v>
      </c>
      <c r="C341" s="145">
        <v>0.5</v>
      </c>
      <c r="D341" s="143">
        <v>2.9</v>
      </c>
      <c r="E341" s="144"/>
      <c r="F341" s="4"/>
      <c r="G341" s="4"/>
      <c r="H341" s="4"/>
      <c r="I341" s="4"/>
      <c r="K341" s="4"/>
      <c r="L341" s="4"/>
      <c r="M341" s="4"/>
      <c r="N341" s="4"/>
      <c r="O341" s="4"/>
      <c r="P341" s="4"/>
      <c r="Q341" s="4"/>
      <c r="R341" s="4"/>
      <c r="S341" s="4"/>
      <c r="T341" s="4"/>
      <c r="U341" s="4"/>
      <c r="V341" s="4"/>
      <c r="W341" s="4"/>
      <c r="X341" s="4"/>
    </row>
    <row r="342" spans="1:24" ht="15" customHeight="1" x14ac:dyDescent="0.25">
      <c r="A342" s="146" t="s">
        <v>2445</v>
      </c>
      <c r="B342" s="147">
        <v>66.599999999999994</v>
      </c>
      <c r="C342" s="148">
        <v>0.2</v>
      </c>
      <c r="D342" s="146">
        <v>2.6</v>
      </c>
      <c r="E342" s="147"/>
      <c r="F342" s="4"/>
      <c r="G342" s="4"/>
      <c r="H342" s="4"/>
      <c r="I342" s="4"/>
      <c r="K342" s="4"/>
      <c r="L342" s="4"/>
      <c r="M342" s="4"/>
      <c r="N342" s="4"/>
      <c r="O342" s="4"/>
      <c r="P342" s="4"/>
      <c r="Q342" s="4"/>
      <c r="R342" s="4"/>
      <c r="S342" s="4"/>
      <c r="T342" s="4"/>
      <c r="U342" s="4"/>
      <c r="V342" s="4"/>
      <c r="W342" s="4"/>
      <c r="X342" s="4"/>
    </row>
    <row r="343" spans="1:24" ht="15" customHeight="1" x14ac:dyDescent="0.25">
      <c r="A343" s="143" t="s">
        <v>2446</v>
      </c>
      <c r="B343" s="144">
        <v>66.5</v>
      </c>
      <c r="C343" s="145">
        <v>0.3</v>
      </c>
      <c r="D343" s="143">
        <v>2.5</v>
      </c>
      <c r="E343" s="144"/>
      <c r="F343" s="4"/>
      <c r="G343" s="4"/>
      <c r="H343" s="4"/>
      <c r="I343" s="4"/>
      <c r="K343" s="4"/>
      <c r="L343" s="4"/>
      <c r="M343" s="4"/>
      <c r="N343" s="4"/>
      <c r="O343" s="4"/>
      <c r="P343" s="4"/>
      <c r="Q343" s="4"/>
      <c r="R343" s="4"/>
      <c r="S343" s="4"/>
      <c r="T343" s="4"/>
      <c r="U343" s="4"/>
      <c r="V343" s="4"/>
      <c r="W343" s="4"/>
      <c r="X343" s="4"/>
    </row>
    <row r="344" spans="1:24" ht="15" customHeight="1" x14ac:dyDescent="0.25">
      <c r="A344" s="146" t="s">
        <v>2447</v>
      </c>
      <c r="B344" s="147">
        <v>66.3</v>
      </c>
      <c r="C344" s="148">
        <v>0.5</v>
      </c>
      <c r="D344" s="146">
        <v>2.2999999999999998</v>
      </c>
      <c r="E344" s="147"/>
      <c r="F344" s="4"/>
      <c r="G344" s="4"/>
      <c r="H344" s="4"/>
      <c r="I344" s="4"/>
      <c r="K344" s="4"/>
      <c r="L344" s="4"/>
      <c r="M344" s="4"/>
      <c r="N344" s="4"/>
      <c r="O344" s="4"/>
      <c r="P344" s="4"/>
      <c r="Q344" s="4"/>
      <c r="R344" s="4"/>
      <c r="S344" s="4"/>
      <c r="T344" s="4"/>
      <c r="U344" s="4"/>
      <c r="V344" s="4"/>
      <c r="W344" s="4"/>
      <c r="X344" s="4"/>
    </row>
    <row r="345" spans="1:24" ht="15" customHeight="1" x14ac:dyDescent="0.25">
      <c r="A345" s="143" t="s">
        <v>2448</v>
      </c>
      <c r="B345" s="144">
        <v>66</v>
      </c>
      <c r="C345" s="145">
        <v>0.3</v>
      </c>
      <c r="D345" s="143">
        <v>1.9</v>
      </c>
      <c r="E345" s="144">
        <f t="shared" ref="E345" si="25">SUM(B345:B356)/12</f>
        <v>65.3</v>
      </c>
      <c r="F345" s="4"/>
      <c r="G345" s="4"/>
      <c r="H345" s="4"/>
      <c r="I345" s="4"/>
      <c r="K345" s="4"/>
      <c r="L345" s="4"/>
      <c r="M345" s="4"/>
      <c r="N345" s="4"/>
      <c r="O345" s="4"/>
      <c r="P345" s="4"/>
      <c r="Q345" s="4"/>
      <c r="R345" s="4"/>
      <c r="S345" s="4"/>
      <c r="T345" s="4"/>
      <c r="U345" s="4"/>
      <c r="V345" s="4"/>
      <c r="W345" s="4"/>
      <c r="X345" s="4"/>
    </row>
    <row r="346" spans="1:24" ht="15" customHeight="1" x14ac:dyDescent="0.25">
      <c r="A346" s="146" t="s">
        <v>2449</v>
      </c>
      <c r="B346" s="147">
        <v>65.8</v>
      </c>
      <c r="C346" s="148">
        <v>0.3</v>
      </c>
      <c r="D346" s="146">
        <v>1.7</v>
      </c>
      <c r="E346" s="147"/>
      <c r="F346" s="4"/>
      <c r="G346" s="4"/>
      <c r="H346" s="4"/>
      <c r="I346" s="4"/>
      <c r="K346" s="4"/>
      <c r="L346" s="4"/>
      <c r="M346" s="4"/>
      <c r="N346" s="4"/>
      <c r="O346" s="4"/>
      <c r="P346" s="4"/>
      <c r="Q346" s="4"/>
      <c r="R346" s="4"/>
      <c r="S346" s="4"/>
      <c r="T346" s="4"/>
      <c r="U346" s="4"/>
      <c r="V346" s="4"/>
      <c r="W346" s="4"/>
      <c r="X346" s="4"/>
    </row>
    <row r="347" spans="1:24" ht="15" customHeight="1" x14ac:dyDescent="0.25">
      <c r="A347" s="143" t="s">
        <v>2450</v>
      </c>
      <c r="B347" s="144">
        <v>65.599999999999994</v>
      </c>
      <c r="C347" s="145">
        <v>0.2</v>
      </c>
      <c r="D347" s="143">
        <v>1.5</v>
      </c>
      <c r="E347" s="144"/>
      <c r="F347" s="4"/>
      <c r="G347" s="4"/>
      <c r="H347" s="4"/>
      <c r="I347" s="4"/>
      <c r="K347" s="4"/>
      <c r="L347" s="4"/>
      <c r="M347" s="4"/>
      <c r="N347" s="4"/>
      <c r="O347" s="4"/>
      <c r="P347" s="4"/>
      <c r="Q347" s="4"/>
      <c r="R347" s="4"/>
      <c r="S347" s="4"/>
      <c r="T347" s="4"/>
      <c r="U347" s="4"/>
      <c r="V347" s="4"/>
      <c r="W347" s="4"/>
      <c r="X347" s="4"/>
    </row>
    <row r="348" spans="1:24" ht="15" customHeight="1" x14ac:dyDescent="0.25">
      <c r="A348" s="146" t="s">
        <v>2451</v>
      </c>
      <c r="B348" s="147">
        <v>65.5</v>
      </c>
      <c r="C348" s="148">
        <v>0.2</v>
      </c>
      <c r="D348" s="146">
        <v>1.4</v>
      </c>
      <c r="E348" s="147"/>
      <c r="F348" s="4"/>
      <c r="G348" s="4"/>
      <c r="H348" s="4"/>
      <c r="I348" s="4"/>
      <c r="K348" s="4"/>
      <c r="L348" s="4"/>
      <c r="M348" s="4"/>
      <c r="N348" s="4"/>
      <c r="O348" s="4"/>
      <c r="P348" s="4"/>
      <c r="Q348" s="4"/>
      <c r="R348" s="4"/>
      <c r="S348" s="4"/>
      <c r="T348" s="4"/>
      <c r="U348" s="4"/>
      <c r="V348" s="4"/>
      <c r="W348" s="4"/>
      <c r="X348" s="4"/>
    </row>
    <row r="349" spans="1:24" ht="15" customHeight="1" x14ac:dyDescent="0.25">
      <c r="A349" s="143" t="s">
        <v>2452</v>
      </c>
      <c r="B349" s="144">
        <v>65.400000000000006</v>
      </c>
      <c r="C349" s="145">
        <v>0.2</v>
      </c>
      <c r="D349" s="143">
        <v>1.1000000000000001</v>
      </c>
      <c r="E349" s="144"/>
      <c r="F349" s="4"/>
      <c r="G349" s="4"/>
      <c r="H349" s="4"/>
      <c r="I349" s="4"/>
      <c r="K349" s="4"/>
      <c r="L349" s="4"/>
      <c r="M349" s="4"/>
      <c r="N349" s="4"/>
      <c r="O349" s="4"/>
      <c r="P349" s="4"/>
      <c r="Q349" s="4"/>
      <c r="R349" s="4"/>
      <c r="S349" s="4"/>
      <c r="T349" s="4"/>
      <c r="U349" s="4"/>
      <c r="V349" s="4"/>
      <c r="W349" s="4"/>
      <c r="X349" s="4"/>
    </row>
    <row r="350" spans="1:24" ht="15" customHeight="1" x14ac:dyDescent="0.25">
      <c r="A350" s="146" t="s">
        <v>2453</v>
      </c>
      <c r="B350" s="147">
        <v>65.3</v>
      </c>
      <c r="C350" s="148">
        <v>0.2</v>
      </c>
      <c r="D350" s="146">
        <v>1.1000000000000001</v>
      </c>
      <c r="E350" s="147"/>
      <c r="F350" s="4"/>
      <c r="G350" s="4"/>
      <c r="H350" s="4"/>
      <c r="I350" s="4"/>
      <c r="K350" s="4"/>
      <c r="L350" s="4"/>
      <c r="M350" s="4"/>
      <c r="N350" s="4"/>
      <c r="O350" s="4"/>
      <c r="P350" s="4"/>
      <c r="Q350" s="4"/>
      <c r="R350" s="4"/>
      <c r="S350" s="4"/>
      <c r="T350" s="4"/>
      <c r="U350" s="4"/>
      <c r="V350" s="4"/>
      <c r="W350" s="4"/>
      <c r="X350" s="4"/>
    </row>
    <row r="351" spans="1:24" ht="15" customHeight="1" x14ac:dyDescent="0.25">
      <c r="A351" s="143" t="s">
        <v>2454</v>
      </c>
      <c r="B351" s="144">
        <v>65.2</v>
      </c>
      <c r="C351" s="145">
        <v>0</v>
      </c>
      <c r="D351" s="143">
        <v>1.1000000000000001</v>
      </c>
      <c r="E351" s="144"/>
      <c r="F351" s="4"/>
      <c r="G351" s="4"/>
      <c r="H351" s="4"/>
      <c r="I351" s="4"/>
      <c r="K351" s="4"/>
      <c r="L351" s="4"/>
      <c r="M351" s="4"/>
      <c r="N351" s="4"/>
      <c r="O351" s="4"/>
      <c r="P351" s="4"/>
      <c r="Q351" s="4"/>
      <c r="R351" s="4"/>
      <c r="S351" s="4"/>
      <c r="T351" s="4"/>
      <c r="U351" s="4"/>
      <c r="V351" s="4"/>
      <c r="W351" s="4"/>
      <c r="X351" s="4"/>
    </row>
    <row r="352" spans="1:24" ht="15" customHeight="1" x14ac:dyDescent="0.25">
      <c r="A352" s="146" t="s">
        <v>2455</v>
      </c>
      <c r="B352" s="147">
        <v>65.2</v>
      </c>
      <c r="C352" s="148">
        <v>0.3</v>
      </c>
      <c r="D352" s="146">
        <v>1.2</v>
      </c>
      <c r="E352" s="147"/>
      <c r="F352" s="4"/>
      <c r="G352" s="4"/>
      <c r="H352" s="4"/>
      <c r="I352" s="4"/>
      <c r="K352" s="4"/>
      <c r="L352" s="4"/>
      <c r="M352" s="4"/>
      <c r="N352" s="4"/>
      <c r="O352" s="4"/>
      <c r="P352" s="4"/>
      <c r="Q352" s="4"/>
      <c r="R352" s="4"/>
      <c r="S352" s="4"/>
      <c r="T352" s="4"/>
      <c r="U352" s="4"/>
      <c r="V352" s="4"/>
      <c r="W352" s="4"/>
      <c r="X352" s="4"/>
    </row>
    <row r="353" spans="1:24" ht="15" customHeight="1" x14ac:dyDescent="0.25">
      <c r="A353" s="143" t="s">
        <v>2456</v>
      </c>
      <c r="B353" s="144">
        <v>65</v>
      </c>
      <c r="C353" s="145">
        <v>0.2</v>
      </c>
      <c r="D353" s="143">
        <v>0.9</v>
      </c>
      <c r="E353" s="144"/>
      <c r="F353" s="4"/>
      <c r="G353" s="4"/>
      <c r="H353" s="4"/>
      <c r="I353" s="4"/>
      <c r="K353" s="4"/>
      <c r="L353" s="4"/>
      <c r="M353" s="4"/>
      <c r="N353" s="4"/>
      <c r="O353" s="4"/>
      <c r="P353" s="4"/>
      <c r="Q353" s="4"/>
      <c r="R353" s="4"/>
      <c r="S353" s="4"/>
      <c r="T353" s="4"/>
      <c r="U353" s="4"/>
      <c r="V353" s="4"/>
      <c r="W353" s="4"/>
      <c r="X353" s="4"/>
    </row>
    <row r="354" spans="1:24" ht="15" customHeight="1" x14ac:dyDescent="0.25">
      <c r="A354" s="146" t="s">
        <v>2457</v>
      </c>
      <c r="B354" s="147">
        <v>64.900000000000006</v>
      </c>
      <c r="C354" s="148">
        <v>0</v>
      </c>
      <c r="D354" s="146">
        <v>0.9</v>
      </c>
      <c r="E354" s="147"/>
      <c r="F354" s="4"/>
      <c r="G354" s="4"/>
      <c r="H354" s="4"/>
      <c r="I354" s="4"/>
      <c r="K354" s="4"/>
      <c r="L354" s="4"/>
      <c r="M354" s="4"/>
      <c r="N354" s="4"/>
      <c r="O354" s="4"/>
      <c r="P354" s="4"/>
      <c r="Q354" s="4"/>
      <c r="R354" s="4"/>
      <c r="S354" s="4"/>
      <c r="T354" s="4"/>
      <c r="U354" s="4"/>
      <c r="V354" s="4"/>
      <c r="W354" s="4"/>
      <c r="X354" s="4"/>
    </row>
    <row r="355" spans="1:24" ht="15" customHeight="1" x14ac:dyDescent="0.25">
      <c r="A355" s="143" t="s">
        <v>2458</v>
      </c>
      <c r="B355" s="144">
        <v>64.900000000000006</v>
      </c>
      <c r="C355" s="145">
        <v>0.2</v>
      </c>
      <c r="D355" s="143">
        <v>1.1000000000000001</v>
      </c>
      <c r="E355" s="144"/>
      <c r="F355" s="4"/>
      <c r="G355" s="4"/>
      <c r="H355" s="4"/>
      <c r="I355" s="4"/>
      <c r="K355" s="4"/>
      <c r="L355" s="4"/>
      <c r="M355" s="4"/>
      <c r="N355" s="4"/>
      <c r="O355" s="4"/>
      <c r="P355" s="4"/>
      <c r="Q355" s="4"/>
      <c r="R355" s="4"/>
      <c r="S355" s="4"/>
      <c r="T355" s="4"/>
      <c r="U355" s="4"/>
      <c r="V355" s="4"/>
      <c r="W355" s="4"/>
      <c r="X355" s="4"/>
    </row>
    <row r="356" spans="1:24" ht="15" customHeight="1" x14ac:dyDescent="0.25">
      <c r="A356" s="146" t="s">
        <v>2459</v>
      </c>
      <c r="B356" s="147">
        <v>64.8</v>
      </c>
      <c r="C356" s="148">
        <v>0</v>
      </c>
      <c r="D356" s="146">
        <v>0.9</v>
      </c>
      <c r="E356" s="147"/>
      <c r="F356" s="4"/>
      <c r="G356" s="4"/>
      <c r="H356" s="4"/>
      <c r="I356" s="4"/>
      <c r="K356" s="4"/>
      <c r="L356" s="4"/>
      <c r="M356" s="4"/>
      <c r="N356" s="4"/>
      <c r="O356" s="4"/>
      <c r="P356" s="4"/>
      <c r="Q356" s="4"/>
      <c r="R356" s="4"/>
      <c r="S356" s="4"/>
      <c r="T356" s="4"/>
      <c r="U356" s="4"/>
      <c r="V356" s="4"/>
      <c r="W356" s="4"/>
      <c r="X356" s="4"/>
    </row>
    <row r="357" spans="1:24" ht="15" customHeight="1" x14ac:dyDescent="0.25">
      <c r="A357" s="143" t="s">
        <v>2460</v>
      </c>
      <c r="B357" s="144">
        <v>64.8</v>
      </c>
      <c r="C357" s="145">
        <v>0.2</v>
      </c>
      <c r="D357" s="143">
        <v>1.1000000000000001</v>
      </c>
      <c r="E357" s="144">
        <f t="shared" ref="E357" si="26">SUM(B357:B368)/12</f>
        <v>64.5</v>
      </c>
      <c r="F357" s="4"/>
      <c r="G357" s="4"/>
      <c r="H357" s="4"/>
      <c r="I357" s="4"/>
      <c r="K357" s="4"/>
      <c r="L357" s="4"/>
      <c r="M357" s="4"/>
      <c r="N357" s="4"/>
      <c r="O357" s="4"/>
      <c r="P357" s="4"/>
      <c r="Q357" s="4"/>
      <c r="R357" s="4"/>
      <c r="S357" s="4"/>
      <c r="T357" s="4"/>
      <c r="U357" s="4"/>
      <c r="V357" s="4"/>
      <c r="W357" s="4"/>
      <c r="X357" s="4"/>
    </row>
    <row r="358" spans="1:24" ht="15" customHeight="1" x14ac:dyDescent="0.25">
      <c r="A358" s="146" t="s">
        <v>2461</v>
      </c>
      <c r="B358" s="147">
        <v>64.7</v>
      </c>
      <c r="C358" s="148">
        <v>0.2</v>
      </c>
      <c r="D358" s="146">
        <v>0.9</v>
      </c>
      <c r="E358" s="147"/>
      <c r="F358" s="4"/>
      <c r="G358" s="4"/>
      <c r="H358" s="4"/>
      <c r="I358" s="4"/>
      <c r="K358" s="4"/>
      <c r="L358" s="4"/>
      <c r="M358" s="4"/>
      <c r="N358" s="4"/>
      <c r="O358" s="4"/>
      <c r="P358" s="4"/>
      <c r="Q358" s="4"/>
      <c r="R358" s="4"/>
      <c r="S358" s="4"/>
      <c r="T358" s="4"/>
      <c r="U358" s="4"/>
      <c r="V358" s="4"/>
      <c r="W358" s="4"/>
      <c r="X358" s="4"/>
    </row>
    <row r="359" spans="1:24" ht="15" customHeight="1" x14ac:dyDescent="0.25">
      <c r="A359" s="143" t="s">
        <v>2462</v>
      </c>
      <c r="B359" s="144">
        <v>64.599999999999994</v>
      </c>
      <c r="C359" s="145">
        <v>0</v>
      </c>
      <c r="D359" s="143">
        <v>0.8</v>
      </c>
      <c r="E359" s="144"/>
      <c r="F359" s="4"/>
      <c r="G359" s="4"/>
      <c r="H359" s="4"/>
      <c r="I359" s="4"/>
      <c r="K359" s="4"/>
      <c r="L359" s="4"/>
      <c r="M359" s="4"/>
      <c r="N359" s="4"/>
      <c r="O359" s="4"/>
      <c r="P359" s="4"/>
      <c r="Q359" s="4"/>
      <c r="R359" s="4"/>
      <c r="S359" s="4"/>
      <c r="T359" s="4"/>
      <c r="U359" s="4"/>
      <c r="V359" s="4"/>
      <c r="W359" s="4"/>
      <c r="X359" s="4"/>
    </row>
    <row r="360" spans="1:24" ht="15" customHeight="1" x14ac:dyDescent="0.25">
      <c r="A360" s="146" t="s">
        <v>2463</v>
      </c>
      <c r="B360" s="147">
        <v>64.599999999999994</v>
      </c>
      <c r="C360" s="148">
        <v>-0.2</v>
      </c>
      <c r="D360" s="146">
        <v>0.5</v>
      </c>
      <c r="E360" s="147"/>
      <c r="F360" s="4"/>
      <c r="G360" s="4"/>
      <c r="H360" s="4"/>
      <c r="I360" s="4"/>
      <c r="K360" s="4"/>
      <c r="L360" s="4"/>
      <c r="M360" s="4"/>
      <c r="N360" s="4"/>
      <c r="O360" s="4"/>
      <c r="P360" s="4"/>
      <c r="Q360" s="4"/>
      <c r="R360" s="4"/>
      <c r="S360" s="4"/>
      <c r="T360" s="4"/>
      <c r="U360" s="4"/>
      <c r="V360" s="4"/>
      <c r="W360" s="4"/>
      <c r="X360" s="4"/>
    </row>
    <row r="361" spans="1:24" ht="15" customHeight="1" x14ac:dyDescent="0.25">
      <c r="A361" s="143" t="s">
        <v>2464</v>
      </c>
      <c r="B361" s="144">
        <v>64.7</v>
      </c>
      <c r="C361" s="145">
        <v>0.2</v>
      </c>
      <c r="D361" s="143">
        <v>0.8</v>
      </c>
      <c r="E361" s="144"/>
      <c r="F361" s="4"/>
      <c r="G361" s="4"/>
      <c r="H361" s="4"/>
      <c r="I361" s="4"/>
      <c r="K361" s="4"/>
      <c r="L361" s="4"/>
      <c r="M361" s="4"/>
      <c r="N361" s="4"/>
      <c r="O361" s="4"/>
      <c r="P361" s="4"/>
      <c r="Q361" s="4"/>
      <c r="R361" s="4"/>
      <c r="S361" s="4"/>
      <c r="T361" s="4"/>
      <c r="U361" s="4"/>
      <c r="V361" s="4"/>
      <c r="W361" s="4"/>
      <c r="X361" s="4"/>
    </row>
    <row r="362" spans="1:24" ht="15" customHeight="1" x14ac:dyDescent="0.25">
      <c r="A362" s="146" t="s">
        <v>2465</v>
      </c>
      <c r="B362" s="147">
        <v>64.599999999999994</v>
      </c>
      <c r="C362" s="148">
        <v>0.2</v>
      </c>
      <c r="D362" s="146">
        <v>0.5</v>
      </c>
      <c r="E362" s="147"/>
      <c r="F362" s="4"/>
      <c r="G362" s="4"/>
      <c r="H362" s="4"/>
      <c r="I362" s="4"/>
      <c r="K362" s="4"/>
      <c r="L362" s="4"/>
      <c r="M362" s="4"/>
      <c r="N362" s="4"/>
      <c r="O362" s="4"/>
      <c r="P362" s="4"/>
      <c r="Q362" s="4"/>
      <c r="R362" s="4"/>
      <c r="S362" s="4"/>
      <c r="T362" s="4"/>
      <c r="U362" s="4"/>
      <c r="V362" s="4"/>
      <c r="W362" s="4"/>
      <c r="X362" s="4"/>
    </row>
    <row r="363" spans="1:24" ht="15" customHeight="1" x14ac:dyDescent="0.25">
      <c r="A363" s="143" t="s">
        <v>2466</v>
      </c>
      <c r="B363" s="144">
        <v>64.5</v>
      </c>
      <c r="C363" s="145">
        <v>0.2</v>
      </c>
      <c r="D363" s="143">
        <v>0.2</v>
      </c>
      <c r="E363" s="144"/>
      <c r="F363" s="4"/>
      <c r="G363" s="4"/>
      <c r="H363" s="4"/>
      <c r="I363" s="4"/>
      <c r="K363" s="4"/>
      <c r="L363" s="4"/>
      <c r="M363" s="4"/>
      <c r="N363" s="4"/>
      <c r="O363" s="4"/>
      <c r="P363" s="4"/>
      <c r="Q363" s="4"/>
      <c r="R363" s="4"/>
      <c r="S363" s="4"/>
      <c r="T363" s="4"/>
      <c r="U363" s="4"/>
      <c r="V363" s="4"/>
      <c r="W363" s="4"/>
      <c r="X363" s="4"/>
    </row>
    <row r="364" spans="1:24" ht="15" customHeight="1" x14ac:dyDescent="0.25">
      <c r="A364" s="146" t="s">
        <v>2467</v>
      </c>
      <c r="B364" s="147">
        <v>64.400000000000006</v>
      </c>
      <c r="C364" s="148">
        <v>0</v>
      </c>
      <c r="D364" s="146">
        <v>0</v>
      </c>
      <c r="E364" s="147"/>
      <c r="F364" s="4"/>
      <c r="G364" s="4"/>
      <c r="H364" s="4"/>
      <c r="I364" s="4"/>
      <c r="K364" s="4"/>
      <c r="L364" s="4"/>
      <c r="M364" s="4"/>
      <c r="N364" s="4"/>
      <c r="O364" s="4"/>
      <c r="P364" s="4"/>
      <c r="Q364" s="4"/>
      <c r="R364" s="4"/>
      <c r="S364" s="4"/>
      <c r="T364" s="4"/>
      <c r="U364" s="4"/>
      <c r="V364" s="4"/>
      <c r="W364" s="4"/>
      <c r="X364" s="4"/>
    </row>
    <row r="365" spans="1:24" ht="15" customHeight="1" x14ac:dyDescent="0.25">
      <c r="A365" s="143" t="s">
        <v>2468</v>
      </c>
      <c r="B365" s="144">
        <v>64.400000000000006</v>
      </c>
      <c r="C365" s="145">
        <v>0.2</v>
      </c>
      <c r="D365" s="143">
        <v>0</v>
      </c>
      <c r="E365" s="144"/>
      <c r="F365" s="4"/>
      <c r="G365" s="4"/>
      <c r="H365" s="4"/>
      <c r="I365" s="4"/>
      <c r="K365" s="4"/>
      <c r="L365" s="4"/>
      <c r="M365" s="4"/>
      <c r="N365" s="4"/>
      <c r="O365" s="4"/>
      <c r="P365" s="4"/>
      <c r="Q365" s="4"/>
      <c r="R365" s="4"/>
      <c r="S365" s="4"/>
      <c r="T365" s="4"/>
      <c r="U365" s="4"/>
      <c r="V365" s="4"/>
      <c r="W365" s="4"/>
      <c r="X365" s="4"/>
    </row>
    <row r="366" spans="1:24" ht="15" customHeight="1" x14ac:dyDescent="0.25">
      <c r="A366" s="146" t="s">
        <v>2469</v>
      </c>
      <c r="B366" s="147">
        <v>64.3</v>
      </c>
      <c r="C366" s="148">
        <v>0.2</v>
      </c>
      <c r="D366" s="146">
        <v>-0.3</v>
      </c>
      <c r="E366" s="147"/>
      <c r="F366" s="4"/>
      <c r="G366" s="4"/>
      <c r="H366" s="4"/>
      <c r="I366" s="4"/>
      <c r="K366" s="4"/>
      <c r="L366" s="4"/>
      <c r="M366" s="4"/>
      <c r="N366" s="4"/>
      <c r="O366" s="4"/>
      <c r="P366" s="4"/>
      <c r="Q366" s="4"/>
      <c r="R366" s="4"/>
      <c r="S366" s="4"/>
      <c r="T366" s="4"/>
      <c r="U366" s="4"/>
      <c r="V366" s="4"/>
      <c r="W366" s="4"/>
      <c r="X366" s="4"/>
    </row>
    <row r="367" spans="1:24" ht="15" customHeight="1" x14ac:dyDescent="0.25">
      <c r="A367" s="143" t="s">
        <v>2470</v>
      </c>
      <c r="B367" s="144">
        <v>64.2</v>
      </c>
      <c r="C367" s="145">
        <v>0</v>
      </c>
      <c r="D367" s="143">
        <v>-0.6</v>
      </c>
      <c r="E367" s="144"/>
      <c r="F367" s="4"/>
      <c r="G367" s="4"/>
      <c r="H367" s="4"/>
      <c r="I367" s="4"/>
      <c r="K367" s="4"/>
      <c r="L367" s="4"/>
      <c r="M367" s="4"/>
      <c r="N367" s="4"/>
      <c r="O367" s="4"/>
      <c r="P367" s="4"/>
      <c r="Q367" s="4"/>
      <c r="R367" s="4"/>
      <c r="S367" s="4"/>
      <c r="T367" s="4"/>
      <c r="U367" s="4"/>
      <c r="V367" s="4"/>
      <c r="W367" s="4"/>
      <c r="X367" s="4"/>
    </row>
    <row r="368" spans="1:24" ht="15" customHeight="1" x14ac:dyDescent="0.25">
      <c r="A368" s="146" t="s">
        <v>2471</v>
      </c>
      <c r="B368" s="147">
        <v>64.2</v>
      </c>
      <c r="C368" s="148">
        <v>0.2</v>
      </c>
      <c r="D368" s="146">
        <v>-0.8</v>
      </c>
      <c r="E368" s="147"/>
      <c r="F368" s="4"/>
      <c r="G368" s="4"/>
      <c r="H368" s="4"/>
      <c r="I368" s="4"/>
      <c r="K368" s="4"/>
      <c r="L368" s="4"/>
      <c r="M368" s="4"/>
      <c r="N368" s="4"/>
      <c r="O368" s="4"/>
      <c r="P368" s="4"/>
      <c r="Q368" s="4"/>
      <c r="R368" s="4"/>
      <c r="S368" s="4"/>
      <c r="T368" s="4"/>
      <c r="U368" s="4"/>
      <c r="V368" s="4"/>
      <c r="W368" s="4"/>
      <c r="X368" s="4"/>
    </row>
    <row r="369" spans="1:24" ht="15" customHeight="1" x14ac:dyDescent="0.25">
      <c r="A369" s="143" t="s">
        <v>2472</v>
      </c>
      <c r="B369" s="144">
        <v>64.099999999999994</v>
      </c>
      <c r="C369" s="145">
        <v>0</v>
      </c>
      <c r="D369" s="143">
        <v>-1.1000000000000001</v>
      </c>
      <c r="E369" s="144">
        <f t="shared" ref="E369" si="27">SUM(B369:B380)/12</f>
        <v>64.341666666666669</v>
      </c>
      <c r="F369" s="4"/>
      <c r="G369" s="4"/>
      <c r="H369" s="4"/>
      <c r="I369" s="4"/>
      <c r="K369" s="4"/>
      <c r="L369" s="4"/>
      <c r="M369" s="4"/>
      <c r="N369" s="4"/>
      <c r="O369" s="4"/>
      <c r="P369" s="4"/>
      <c r="Q369" s="4"/>
      <c r="R369" s="4"/>
      <c r="S369" s="4"/>
      <c r="T369" s="4"/>
      <c r="U369" s="4"/>
      <c r="V369" s="4"/>
      <c r="W369" s="4"/>
      <c r="X369" s="4"/>
    </row>
    <row r="370" spans="1:24" ht="15" customHeight="1" x14ac:dyDescent="0.25">
      <c r="A370" s="146" t="s">
        <v>2473</v>
      </c>
      <c r="B370" s="147">
        <v>64.099999999999994</v>
      </c>
      <c r="C370" s="148">
        <v>0</v>
      </c>
      <c r="D370" s="146">
        <v>-0.9</v>
      </c>
      <c r="E370" s="147"/>
      <c r="F370" s="4"/>
      <c r="G370" s="4"/>
      <c r="H370" s="4"/>
      <c r="I370" s="4"/>
      <c r="K370" s="4"/>
      <c r="L370" s="4"/>
      <c r="M370" s="4"/>
      <c r="N370" s="4"/>
      <c r="O370" s="4"/>
      <c r="P370" s="4"/>
      <c r="Q370" s="4"/>
      <c r="R370" s="4"/>
      <c r="S370" s="4"/>
      <c r="T370" s="4"/>
      <c r="U370" s="4"/>
      <c r="V370" s="4"/>
      <c r="W370" s="4"/>
      <c r="X370" s="4"/>
    </row>
    <row r="371" spans="1:24" ht="15" customHeight="1" x14ac:dyDescent="0.25">
      <c r="A371" s="143" t="s">
        <v>2474</v>
      </c>
      <c r="B371" s="144">
        <v>64.099999999999994</v>
      </c>
      <c r="C371" s="145">
        <v>-0.3</v>
      </c>
      <c r="D371" s="143">
        <v>-0.6</v>
      </c>
      <c r="E371" s="144"/>
      <c r="F371" s="4"/>
      <c r="G371" s="4"/>
      <c r="H371" s="4"/>
      <c r="I371" s="4"/>
      <c r="K371" s="4"/>
      <c r="L371" s="4"/>
      <c r="M371" s="4"/>
      <c r="N371" s="4"/>
      <c r="O371" s="4"/>
      <c r="P371" s="4"/>
      <c r="Q371" s="4"/>
      <c r="R371" s="4"/>
      <c r="S371" s="4"/>
      <c r="T371" s="4"/>
      <c r="U371" s="4"/>
      <c r="V371" s="4"/>
      <c r="W371" s="4"/>
      <c r="X371" s="4"/>
    </row>
    <row r="372" spans="1:24" ht="15" customHeight="1" x14ac:dyDescent="0.25">
      <c r="A372" s="146" t="s">
        <v>2475</v>
      </c>
      <c r="B372" s="147">
        <v>64.3</v>
      </c>
      <c r="C372" s="148">
        <v>0.2</v>
      </c>
      <c r="D372" s="146">
        <v>-0.3</v>
      </c>
      <c r="E372" s="147"/>
      <c r="F372" s="4"/>
      <c r="G372" s="4"/>
      <c r="H372" s="4"/>
      <c r="I372" s="4"/>
      <c r="K372" s="4"/>
      <c r="L372" s="4"/>
      <c r="M372" s="4"/>
      <c r="N372" s="4"/>
      <c r="O372" s="4"/>
      <c r="P372" s="4"/>
      <c r="Q372" s="4"/>
      <c r="R372" s="4"/>
      <c r="S372" s="4"/>
      <c r="T372" s="4"/>
      <c r="U372" s="4"/>
      <c r="V372" s="4"/>
      <c r="W372" s="4"/>
      <c r="X372" s="4"/>
    </row>
    <row r="373" spans="1:24" ht="15" customHeight="1" x14ac:dyDescent="0.25">
      <c r="A373" s="143" t="s">
        <v>2476</v>
      </c>
      <c r="B373" s="144">
        <v>64.2</v>
      </c>
      <c r="C373" s="145">
        <v>-0.2</v>
      </c>
      <c r="D373" s="143">
        <v>-0.3</v>
      </c>
      <c r="E373" s="144"/>
      <c r="F373" s="4"/>
      <c r="G373" s="4"/>
      <c r="H373" s="4"/>
      <c r="I373" s="4"/>
      <c r="K373" s="4"/>
      <c r="L373" s="4"/>
      <c r="M373" s="4"/>
      <c r="N373" s="4"/>
      <c r="O373" s="4"/>
      <c r="P373" s="4"/>
      <c r="Q373" s="4"/>
      <c r="R373" s="4"/>
      <c r="S373" s="4"/>
      <c r="T373" s="4"/>
      <c r="U373" s="4"/>
      <c r="V373" s="4"/>
      <c r="W373" s="4"/>
      <c r="X373" s="4"/>
    </row>
    <row r="374" spans="1:24" ht="15" customHeight="1" x14ac:dyDescent="0.25">
      <c r="A374" s="146" t="s">
        <v>2477</v>
      </c>
      <c r="B374" s="147">
        <v>64.3</v>
      </c>
      <c r="C374" s="148">
        <v>-0.2</v>
      </c>
      <c r="D374" s="146">
        <v>-0.2</v>
      </c>
      <c r="E374" s="147"/>
      <c r="F374" s="4"/>
      <c r="G374" s="4"/>
      <c r="H374" s="4"/>
      <c r="I374" s="4"/>
      <c r="K374" s="4"/>
      <c r="L374" s="4"/>
      <c r="M374" s="4"/>
      <c r="N374" s="4"/>
      <c r="O374" s="4"/>
      <c r="P374" s="4"/>
      <c r="Q374" s="4"/>
      <c r="R374" s="4"/>
      <c r="S374" s="4"/>
      <c r="T374" s="4"/>
      <c r="U374" s="4"/>
      <c r="V374" s="4"/>
      <c r="W374" s="4"/>
      <c r="X374" s="4"/>
    </row>
    <row r="375" spans="1:24" ht="15" customHeight="1" x14ac:dyDescent="0.25">
      <c r="A375" s="143" t="s">
        <v>2478</v>
      </c>
      <c r="B375" s="144">
        <v>64.400000000000006</v>
      </c>
      <c r="C375" s="145">
        <v>0</v>
      </c>
      <c r="D375" s="143">
        <v>0</v>
      </c>
      <c r="E375" s="144"/>
      <c r="F375" s="4"/>
      <c r="G375" s="4"/>
      <c r="H375" s="4"/>
      <c r="I375" s="4"/>
      <c r="K375" s="4"/>
      <c r="L375" s="4"/>
      <c r="M375" s="4"/>
      <c r="N375" s="4"/>
      <c r="O375" s="4"/>
      <c r="P375" s="4"/>
      <c r="Q375" s="4"/>
      <c r="R375" s="4"/>
      <c r="S375" s="4"/>
      <c r="T375" s="4"/>
      <c r="U375" s="4"/>
      <c r="V375" s="4"/>
      <c r="W375" s="4"/>
      <c r="X375" s="4"/>
    </row>
    <row r="376" spans="1:24" ht="15" customHeight="1" x14ac:dyDescent="0.25">
      <c r="A376" s="146" t="s">
        <v>2479</v>
      </c>
      <c r="B376" s="147">
        <v>64.400000000000006</v>
      </c>
      <c r="C376" s="148">
        <v>0</v>
      </c>
      <c r="D376" s="146">
        <v>-0.2</v>
      </c>
      <c r="E376" s="147"/>
      <c r="F376" s="4"/>
      <c r="G376" s="4"/>
      <c r="H376" s="4"/>
      <c r="I376" s="4"/>
      <c r="K376" s="4"/>
      <c r="L376" s="4"/>
      <c r="M376" s="4"/>
      <c r="N376" s="4"/>
      <c r="O376" s="4"/>
      <c r="P376" s="4"/>
      <c r="Q376" s="4"/>
      <c r="R376" s="4"/>
      <c r="S376" s="4"/>
      <c r="T376" s="4"/>
      <c r="U376" s="4"/>
      <c r="V376" s="4"/>
      <c r="W376" s="4"/>
      <c r="X376" s="4"/>
    </row>
    <row r="377" spans="1:24" ht="15" customHeight="1" x14ac:dyDescent="0.25">
      <c r="A377" s="143" t="s">
        <v>2480</v>
      </c>
      <c r="B377" s="144">
        <v>64.400000000000006</v>
      </c>
      <c r="C377" s="145">
        <v>-0.2</v>
      </c>
      <c r="D377" s="143">
        <v>-0.2</v>
      </c>
      <c r="E377" s="144"/>
      <c r="F377" s="4"/>
      <c r="G377" s="4"/>
      <c r="H377" s="4"/>
      <c r="I377" s="4"/>
      <c r="K377" s="4"/>
      <c r="L377" s="4"/>
      <c r="M377" s="4"/>
      <c r="N377" s="4"/>
      <c r="O377" s="4"/>
      <c r="P377" s="4"/>
      <c r="Q377" s="4"/>
      <c r="R377" s="4"/>
      <c r="S377" s="4"/>
      <c r="T377" s="4"/>
      <c r="U377" s="4"/>
      <c r="V377" s="4"/>
      <c r="W377" s="4"/>
      <c r="X377" s="4"/>
    </row>
    <row r="378" spans="1:24" ht="15" customHeight="1" x14ac:dyDescent="0.25">
      <c r="A378" s="146" t="s">
        <v>2481</v>
      </c>
      <c r="B378" s="147">
        <v>64.5</v>
      </c>
      <c r="C378" s="148">
        <v>-0.2</v>
      </c>
      <c r="D378" s="146">
        <v>0.2</v>
      </c>
      <c r="E378" s="147"/>
      <c r="F378" s="4"/>
      <c r="G378" s="4"/>
      <c r="H378" s="4"/>
      <c r="I378" s="4"/>
      <c r="K378" s="4"/>
      <c r="L378" s="4"/>
      <c r="M378" s="4"/>
      <c r="N378" s="4"/>
      <c r="O378" s="4"/>
      <c r="P378" s="4"/>
      <c r="Q378" s="4"/>
      <c r="R378" s="4"/>
      <c r="S378" s="4"/>
      <c r="T378" s="4"/>
      <c r="U378" s="4"/>
      <c r="V378" s="4"/>
      <c r="W378" s="4"/>
      <c r="X378" s="4"/>
    </row>
    <row r="379" spans="1:24" ht="15" customHeight="1" x14ac:dyDescent="0.25">
      <c r="A379" s="143" t="s">
        <v>2482</v>
      </c>
      <c r="B379" s="144">
        <v>64.599999999999994</v>
      </c>
      <c r="C379" s="145">
        <v>-0.2</v>
      </c>
      <c r="D379" s="143">
        <v>0.8</v>
      </c>
      <c r="E379" s="144"/>
      <c r="F379" s="4"/>
      <c r="G379" s="4"/>
      <c r="H379" s="4"/>
      <c r="I379" s="4"/>
      <c r="K379" s="4"/>
      <c r="L379" s="4"/>
      <c r="M379" s="4"/>
      <c r="N379" s="4"/>
      <c r="O379" s="4"/>
      <c r="P379" s="4"/>
      <c r="Q379" s="4"/>
      <c r="R379" s="4"/>
      <c r="S379" s="4"/>
      <c r="T379" s="4"/>
      <c r="U379" s="4"/>
      <c r="V379" s="4"/>
      <c r="W379" s="4"/>
      <c r="X379" s="4"/>
    </row>
    <row r="380" spans="1:24" ht="15" customHeight="1" x14ac:dyDescent="0.25">
      <c r="A380" s="146" t="s">
        <v>2483</v>
      </c>
      <c r="B380" s="147">
        <v>64.7</v>
      </c>
      <c r="C380" s="148">
        <v>-0.2</v>
      </c>
      <c r="D380" s="146">
        <v>1.3</v>
      </c>
      <c r="E380" s="147"/>
      <c r="F380" s="4"/>
      <c r="G380" s="4"/>
      <c r="H380" s="4"/>
      <c r="I380" s="4"/>
      <c r="K380" s="4"/>
      <c r="L380" s="4"/>
      <c r="M380" s="4"/>
      <c r="N380" s="4"/>
      <c r="O380" s="4"/>
      <c r="P380" s="4"/>
      <c r="Q380" s="4"/>
      <c r="R380" s="4"/>
      <c r="S380" s="4"/>
      <c r="T380" s="4"/>
      <c r="U380" s="4"/>
      <c r="V380" s="4"/>
      <c r="W380" s="4"/>
      <c r="X380" s="4"/>
    </row>
    <row r="381" spans="1:24" ht="15" customHeight="1" x14ac:dyDescent="0.25">
      <c r="A381" s="143" t="s">
        <v>2484</v>
      </c>
      <c r="B381" s="144">
        <v>64.8</v>
      </c>
      <c r="C381" s="145">
        <v>0.2</v>
      </c>
      <c r="D381" s="143">
        <v>1.7</v>
      </c>
      <c r="E381" s="144">
        <f t="shared" ref="E381" si="28">SUM(B381:B392)/12</f>
        <v>64.424999999999997</v>
      </c>
      <c r="F381" s="4"/>
      <c r="G381" s="4"/>
      <c r="H381" s="4"/>
      <c r="I381" s="4"/>
      <c r="K381" s="4"/>
      <c r="L381" s="4"/>
      <c r="M381" s="4"/>
      <c r="N381" s="4"/>
      <c r="O381" s="4"/>
      <c r="P381" s="4"/>
      <c r="Q381" s="4"/>
      <c r="R381" s="4"/>
      <c r="S381" s="4"/>
      <c r="T381" s="4"/>
      <c r="U381" s="4"/>
      <c r="V381" s="4"/>
      <c r="W381" s="4"/>
      <c r="X381" s="4"/>
    </row>
    <row r="382" spans="1:24" ht="15" customHeight="1" x14ac:dyDescent="0.25">
      <c r="A382" s="146" t="s">
        <v>2485</v>
      </c>
      <c r="B382" s="147">
        <v>64.7</v>
      </c>
      <c r="C382" s="148">
        <v>0.3</v>
      </c>
      <c r="D382" s="146">
        <v>1.6</v>
      </c>
      <c r="E382" s="147"/>
      <c r="F382" s="4"/>
      <c r="G382" s="4"/>
      <c r="H382" s="4"/>
      <c r="I382" s="4"/>
      <c r="K382" s="4"/>
      <c r="L382" s="4"/>
      <c r="M382" s="4"/>
      <c r="N382" s="4"/>
      <c r="O382" s="4"/>
      <c r="P382" s="4"/>
      <c r="Q382" s="4"/>
      <c r="R382" s="4"/>
      <c r="S382" s="4"/>
      <c r="T382" s="4"/>
      <c r="U382" s="4"/>
      <c r="V382" s="4"/>
      <c r="W382" s="4"/>
      <c r="X382" s="4"/>
    </row>
    <row r="383" spans="1:24" ht="15" customHeight="1" x14ac:dyDescent="0.25">
      <c r="A383" s="143" t="s">
        <v>2486</v>
      </c>
      <c r="B383" s="144">
        <v>64.5</v>
      </c>
      <c r="C383" s="145">
        <v>0</v>
      </c>
      <c r="D383" s="143">
        <v>1.4</v>
      </c>
      <c r="E383" s="144"/>
      <c r="F383" s="4"/>
      <c r="G383" s="4"/>
      <c r="H383" s="4"/>
      <c r="I383" s="4"/>
      <c r="K383" s="4"/>
      <c r="L383" s="4"/>
      <c r="M383" s="4"/>
      <c r="N383" s="4"/>
      <c r="O383" s="4"/>
      <c r="P383" s="4"/>
      <c r="Q383" s="4"/>
      <c r="R383" s="4"/>
      <c r="S383" s="4"/>
      <c r="T383" s="4"/>
      <c r="U383" s="4"/>
      <c r="V383" s="4"/>
      <c r="W383" s="4"/>
      <c r="X383" s="4"/>
    </row>
    <row r="384" spans="1:24" ht="15" customHeight="1" x14ac:dyDescent="0.25">
      <c r="A384" s="146" t="s">
        <v>2487</v>
      </c>
      <c r="B384" s="147">
        <v>64.5</v>
      </c>
      <c r="C384" s="148">
        <v>0.2</v>
      </c>
      <c r="D384" s="146">
        <v>2.1</v>
      </c>
      <c r="E384" s="147"/>
      <c r="F384" s="4"/>
      <c r="G384" s="4"/>
      <c r="H384" s="4"/>
      <c r="I384" s="4"/>
      <c r="K384" s="4"/>
      <c r="L384" s="4"/>
      <c r="M384" s="4"/>
      <c r="N384" s="4"/>
      <c r="O384" s="4"/>
      <c r="P384" s="4"/>
      <c r="Q384" s="4"/>
      <c r="R384" s="4"/>
      <c r="S384" s="4"/>
      <c r="T384" s="4"/>
      <c r="U384" s="4"/>
      <c r="V384" s="4"/>
      <c r="W384" s="4"/>
      <c r="X384" s="4"/>
    </row>
    <row r="385" spans="1:24" ht="15" customHeight="1" x14ac:dyDescent="0.25">
      <c r="A385" s="143" t="s">
        <v>2488</v>
      </c>
      <c r="B385" s="144">
        <v>64.400000000000006</v>
      </c>
      <c r="C385" s="145">
        <v>0</v>
      </c>
      <c r="D385" s="143">
        <v>2.1</v>
      </c>
      <c r="E385" s="144"/>
      <c r="F385" s="4"/>
      <c r="G385" s="4"/>
      <c r="H385" s="4"/>
      <c r="I385" s="4"/>
      <c r="K385" s="4"/>
      <c r="L385" s="4"/>
      <c r="M385" s="4"/>
      <c r="N385" s="4"/>
      <c r="O385" s="4"/>
      <c r="P385" s="4"/>
      <c r="Q385" s="4"/>
      <c r="R385" s="4"/>
      <c r="S385" s="4"/>
      <c r="T385" s="4"/>
      <c r="U385" s="4"/>
      <c r="V385" s="4"/>
      <c r="W385" s="4"/>
      <c r="X385" s="4"/>
    </row>
    <row r="386" spans="1:24" ht="15" customHeight="1" x14ac:dyDescent="0.25">
      <c r="A386" s="146" t="s">
        <v>2489</v>
      </c>
      <c r="B386" s="147">
        <v>64.400000000000006</v>
      </c>
      <c r="C386" s="148">
        <v>0</v>
      </c>
      <c r="D386" s="146">
        <v>2.1</v>
      </c>
      <c r="E386" s="147"/>
      <c r="F386" s="4"/>
      <c r="G386" s="4"/>
      <c r="H386" s="4"/>
      <c r="I386" s="4"/>
      <c r="K386" s="4"/>
      <c r="L386" s="4"/>
      <c r="M386" s="4"/>
      <c r="N386" s="4"/>
      <c r="O386" s="4"/>
      <c r="P386" s="4"/>
      <c r="Q386" s="4"/>
      <c r="R386" s="4"/>
      <c r="S386" s="4"/>
      <c r="T386" s="4"/>
      <c r="U386" s="4"/>
      <c r="V386" s="4"/>
      <c r="W386" s="4"/>
      <c r="X386" s="4"/>
    </row>
    <row r="387" spans="1:24" ht="15" customHeight="1" x14ac:dyDescent="0.25">
      <c r="A387" s="143" t="s">
        <v>2490</v>
      </c>
      <c r="B387" s="144">
        <v>64.400000000000006</v>
      </c>
      <c r="C387" s="145">
        <v>-0.2</v>
      </c>
      <c r="D387" s="143">
        <v>2.1</v>
      </c>
      <c r="E387" s="144"/>
      <c r="F387" s="4"/>
      <c r="G387" s="4"/>
      <c r="H387" s="4"/>
      <c r="I387" s="4"/>
      <c r="K387" s="4"/>
      <c r="L387" s="4"/>
      <c r="M387" s="4"/>
      <c r="N387" s="4"/>
      <c r="O387" s="4"/>
      <c r="P387" s="4"/>
      <c r="Q387" s="4"/>
      <c r="R387" s="4"/>
      <c r="S387" s="4"/>
      <c r="T387" s="4"/>
      <c r="U387" s="4"/>
      <c r="V387" s="4"/>
      <c r="W387" s="4"/>
      <c r="X387" s="4"/>
    </row>
    <row r="388" spans="1:24" ht="15" customHeight="1" x14ac:dyDescent="0.25">
      <c r="A388" s="146" t="s">
        <v>2491</v>
      </c>
      <c r="B388" s="147">
        <v>64.5</v>
      </c>
      <c r="C388" s="148">
        <v>0</v>
      </c>
      <c r="D388" s="146">
        <v>2.5</v>
      </c>
      <c r="E388" s="147"/>
      <c r="F388" s="4"/>
      <c r="G388" s="4"/>
      <c r="H388" s="4"/>
      <c r="I388" s="4"/>
      <c r="K388" s="4"/>
      <c r="L388" s="4"/>
      <c r="M388" s="4"/>
      <c r="N388" s="4"/>
      <c r="O388" s="4"/>
      <c r="P388" s="4"/>
      <c r="Q388" s="4"/>
      <c r="R388" s="4"/>
      <c r="S388" s="4"/>
      <c r="T388" s="4"/>
      <c r="U388" s="4"/>
      <c r="V388" s="4"/>
      <c r="W388" s="4"/>
      <c r="X388" s="4"/>
    </row>
    <row r="389" spans="1:24" ht="15" customHeight="1" x14ac:dyDescent="0.25">
      <c r="A389" s="143" t="s">
        <v>2492</v>
      </c>
      <c r="B389" s="144">
        <v>64.5</v>
      </c>
      <c r="C389" s="145">
        <v>0.2</v>
      </c>
      <c r="D389" s="143">
        <v>2.7</v>
      </c>
      <c r="E389" s="144"/>
      <c r="F389" s="4"/>
      <c r="G389" s="4"/>
      <c r="H389" s="4"/>
      <c r="I389" s="4"/>
      <c r="K389" s="4"/>
      <c r="L389" s="4"/>
      <c r="M389" s="4"/>
      <c r="N389" s="4"/>
      <c r="O389" s="4"/>
      <c r="P389" s="4"/>
      <c r="Q389" s="4"/>
      <c r="R389" s="4"/>
      <c r="S389" s="4"/>
      <c r="T389" s="4"/>
      <c r="U389" s="4"/>
      <c r="V389" s="4"/>
      <c r="W389" s="4"/>
      <c r="X389" s="4"/>
    </row>
    <row r="390" spans="1:24" ht="15" customHeight="1" x14ac:dyDescent="0.25">
      <c r="A390" s="146" t="s">
        <v>2493</v>
      </c>
      <c r="B390" s="147">
        <v>64.400000000000006</v>
      </c>
      <c r="C390" s="148">
        <v>0.5</v>
      </c>
      <c r="D390" s="146">
        <v>2.5</v>
      </c>
      <c r="E390" s="147"/>
      <c r="F390" s="4"/>
      <c r="G390" s="4"/>
      <c r="H390" s="4"/>
      <c r="I390" s="4"/>
      <c r="K390" s="4"/>
      <c r="L390" s="4"/>
      <c r="M390" s="4"/>
      <c r="N390" s="4"/>
      <c r="O390" s="4"/>
      <c r="P390" s="4"/>
      <c r="Q390" s="4"/>
      <c r="R390" s="4"/>
      <c r="S390" s="4"/>
      <c r="T390" s="4"/>
      <c r="U390" s="4"/>
      <c r="V390" s="4"/>
      <c r="W390" s="4"/>
      <c r="X390" s="4"/>
    </row>
    <row r="391" spans="1:24" ht="15" customHeight="1" x14ac:dyDescent="0.25">
      <c r="A391" s="143" t="s">
        <v>2494</v>
      </c>
      <c r="B391" s="144">
        <v>64.099999999999994</v>
      </c>
      <c r="C391" s="145">
        <v>0.3</v>
      </c>
      <c r="D391" s="143">
        <v>2.2000000000000002</v>
      </c>
      <c r="E391" s="144"/>
      <c r="F391" s="4"/>
      <c r="G391" s="4"/>
      <c r="H391" s="4"/>
      <c r="I391" s="4"/>
      <c r="K391" s="4"/>
      <c r="L391" s="4"/>
      <c r="M391" s="4"/>
      <c r="N391" s="4"/>
      <c r="O391" s="4"/>
      <c r="P391" s="4"/>
      <c r="Q391" s="4"/>
      <c r="R391" s="4"/>
      <c r="S391" s="4"/>
      <c r="T391" s="4"/>
      <c r="U391" s="4"/>
      <c r="V391" s="4"/>
      <c r="W391" s="4"/>
      <c r="X391" s="4"/>
    </row>
    <row r="392" spans="1:24" ht="15" customHeight="1" x14ac:dyDescent="0.25">
      <c r="A392" s="146" t="s">
        <v>2495</v>
      </c>
      <c r="B392" s="147">
        <v>63.9</v>
      </c>
      <c r="C392" s="148">
        <v>0.3</v>
      </c>
      <c r="D392" s="146">
        <v>2.2000000000000002</v>
      </c>
      <c r="E392" s="147"/>
      <c r="F392" s="4"/>
      <c r="G392" s="4"/>
      <c r="H392" s="4"/>
      <c r="I392" s="4"/>
      <c r="K392" s="4"/>
      <c r="L392" s="4"/>
      <c r="M392" s="4"/>
      <c r="N392" s="4"/>
      <c r="O392" s="4"/>
      <c r="P392" s="4"/>
      <c r="Q392" s="4"/>
      <c r="R392" s="4"/>
      <c r="S392" s="4"/>
      <c r="T392" s="4"/>
      <c r="U392" s="4"/>
      <c r="V392" s="4"/>
      <c r="W392" s="4"/>
      <c r="X392" s="4"/>
    </row>
    <row r="393" spans="1:24" ht="15" customHeight="1" x14ac:dyDescent="0.25">
      <c r="A393" s="143" t="s">
        <v>2496</v>
      </c>
      <c r="B393" s="144">
        <v>63.7</v>
      </c>
      <c r="C393" s="145">
        <v>0</v>
      </c>
      <c r="D393" s="143">
        <v>1.9</v>
      </c>
      <c r="E393" s="144">
        <f t="shared" ref="E393" si="29">SUM(B393:B404)/12</f>
        <v>63.1</v>
      </c>
      <c r="F393" s="4"/>
      <c r="G393" s="4"/>
      <c r="H393" s="4"/>
      <c r="I393" s="4"/>
      <c r="K393" s="4"/>
      <c r="L393" s="4"/>
      <c r="M393" s="4"/>
      <c r="N393" s="4"/>
      <c r="O393" s="4"/>
      <c r="P393" s="4"/>
      <c r="Q393" s="4"/>
      <c r="R393" s="4"/>
      <c r="S393" s="4"/>
      <c r="T393" s="4"/>
      <c r="U393" s="4"/>
      <c r="V393" s="4"/>
      <c r="W393" s="4"/>
      <c r="X393" s="4"/>
    </row>
    <row r="394" spans="1:24" ht="15" customHeight="1" x14ac:dyDescent="0.25">
      <c r="A394" s="146" t="s">
        <v>2497</v>
      </c>
      <c r="B394" s="147">
        <v>63.7</v>
      </c>
      <c r="C394" s="148">
        <v>0.2</v>
      </c>
      <c r="D394" s="146">
        <v>2.2000000000000002</v>
      </c>
      <c r="E394" s="147"/>
      <c r="F394" s="4"/>
      <c r="G394" s="4"/>
      <c r="H394" s="4"/>
      <c r="I394" s="4"/>
      <c r="K394" s="4"/>
      <c r="L394" s="4"/>
      <c r="M394" s="4"/>
      <c r="N394" s="4"/>
      <c r="O394" s="4"/>
      <c r="P394" s="4"/>
      <c r="Q394" s="4"/>
      <c r="R394" s="4"/>
      <c r="S394" s="4"/>
      <c r="T394" s="4"/>
      <c r="U394" s="4"/>
      <c r="V394" s="4"/>
      <c r="W394" s="4"/>
      <c r="X394" s="4"/>
    </row>
    <row r="395" spans="1:24" ht="15" customHeight="1" x14ac:dyDescent="0.25">
      <c r="A395" s="143" t="s">
        <v>2498</v>
      </c>
      <c r="B395" s="144">
        <v>63.6</v>
      </c>
      <c r="C395" s="145">
        <v>0.6</v>
      </c>
      <c r="D395" s="143">
        <v>2.1</v>
      </c>
      <c r="E395" s="144"/>
      <c r="F395" s="4"/>
      <c r="G395" s="4"/>
      <c r="H395" s="4"/>
      <c r="I395" s="4"/>
      <c r="K395" s="4"/>
      <c r="L395" s="4"/>
      <c r="M395" s="4"/>
      <c r="N395" s="4"/>
      <c r="O395" s="4"/>
      <c r="P395" s="4"/>
      <c r="Q395" s="4"/>
      <c r="R395" s="4"/>
      <c r="S395" s="4"/>
      <c r="T395" s="4"/>
      <c r="U395" s="4"/>
      <c r="V395" s="4"/>
      <c r="W395" s="4"/>
      <c r="X395" s="4"/>
    </row>
    <row r="396" spans="1:24" ht="15" customHeight="1" x14ac:dyDescent="0.25">
      <c r="A396" s="146" t="s">
        <v>2499</v>
      </c>
      <c r="B396" s="147">
        <v>63.2</v>
      </c>
      <c r="C396" s="148">
        <v>0.2</v>
      </c>
      <c r="D396" s="146">
        <v>1.4</v>
      </c>
      <c r="E396" s="147"/>
      <c r="F396" s="4"/>
      <c r="G396" s="4"/>
      <c r="H396" s="4"/>
      <c r="I396" s="4"/>
      <c r="K396" s="4"/>
      <c r="L396" s="4"/>
      <c r="M396" s="4"/>
      <c r="N396" s="4"/>
      <c r="O396" s="4"/>
      <c r="P396" s="4"/>
      <c r="Q396" s="4"/>
      <c r="R396" s="4"/>
      <c r="S396" s="4"/>
      <c r="T396" s="4"/>
      <c r="U396" s="4"/>
      <c r="V396" s="4"/>
      <c r="W396" s="4"/>
      <c r="X396" s="4"/>
    </row>
    <row r="397" spans="1:24" ht="15" customHeight="1" x14ac:dyDescent="0.25">
      <c r="A397" s="143" t="s">
        <v>2500</v>
      </c>
      <c r="B397" s="144">
        <v>63.1</v>
      </c>
      <c r="C397" s="145">
        <v>0</v>
      </c>
      <c r="D397" s="143">
        <v>1.6</v>
      </c>
      <c r="E397" s="144"/>
      <c r="F397" s="4"/>
      <c r="G397" s="4"/>
      <c r="H397" s="4"/>
      <c r="I397" s="4"/>
      <c r="K397" s="4"/>
      <c r="L397" s="4"/>
      <c r="M397" s="4"/>
      <c r="N397" s="4"/>
      <c r="O397" s="4"/>
      <c r="P397" s="4"/>
      <c r="Q397" s="4"/>
      <c r="R397" s="4"/>
      <c r="S397" s="4"/>
      <c r="T397" s="4"/>
      <c r="U397" s="4"/>
      <c r="V397" s="4"/>
      <c r="W397" s="4"/>
      <c r="X397" s="4"/>
    </row>
    <row r="398" spans="1:24" ht="15" customHeight="1" x14ac:dyDescent="0.25">
      <c r="A398" s="146" t="s">
        <v>2501</v>
      </c>
      <c r="B398" s="147">
        <v>63.1</v>
      </c>
      <c r="C398" s="148">
        <v>0</v>
      </c>
      <c r="D398" s="146">
        <v>2.2999999999999998</v>
      </c>
      <c r="E398" s="147"/>
      <c r="F398" s="4"/>
      <c r="G398" s="4"/>
      <c r="H398" s="4"/>
      <c r="I398" s="4"/>
      <c r="K398" s="4"/>
      <c r="L398" s="4"/>
      <c r="M398" s="4"/>
      <c r="N398" s="4"/>
      <c r="O398" s="4"/>
      <c r="P398" s="4"/>
      <c r="Q398" s="4"/>
      <c r="R398" s="4"/>
      <c r="S398" s="4"/>
      <c r="T398" s="4"/>
      <c r="U398" s="4"/>
      <c r="V398" s="4"/>
      <c r="W398" s="4"/>
      <c r="X398" s="4"/>
    </row>
    <row r="399" spans="1:24" ht="15" customHeight="1" x14ac:dyDescent="0.25">
      <c r="A399" s="143" t="s">
        <v>2502</v>
      </c>
      <c r="B399" s="144">
        <v>63.1</v>
      </c>
      <c r="C399" s="145">
        <v>0.3</v>
      </c>
      <c r="D399" s="143">
        <v>2.8</v>
      </c>
      <c r="E399" s="144"/>
      <c r="F399" s="4"/>
      <c r="G399" s="4"/>
      <c r="H399" s="4"/>
      <c r="I399" s="4"/>
      <c r="K399" s="4"/>
      <c r="L399" s="4"/>
      <c r="M399" s="4"/>
      <c r="N399" s="4"/>
      <c r="O399" s="4"/>
      <c r="P399" s="4"/>
      <c r="Q399" s="4"/>
      <c r="R399" s="4"/>
      <c r="S399" s="4"/>
      <c r="T399" s="4"/>
      <c r="U399" s="4"/>
      <c r="V399" s="4"/>
      <c r="W399" s="4"/>
      <c r="X399" s="4"/>
    </row>
    <row r="400" spans="1:24" ht="15" customHeight="1" x14ac:dyDescent="0.25">
      <c r="A400" s="146" t="s">
        <v>2503</v>
      </c>
      <c r="B400" s="147">
        <v>62.9</v>
      </c>
      <c r="C400" s="148">
        <v>0.2</v>
      </c>
      <c r="D400" s="146">
        <v>2.8</v>
      </c>
      <c r="E400" s="147"/>
      <c r="F400" s="4"/>
      <c r="G400" s="4"/>
      <c r="H400" s="4"/>
      <c r="I400" s="4"/>
      <c r="K400" s="4"/>
      <c r="L400" s="4"/>
      <c r="M400" s="4"/>
      <c r="N400" s="4"/>
      <c r="O400" s="4"/>
      <c r="P400" s="4"/>
      <c r="Q400" s="4"/>
      <c r="R400" s="4"/>
      <c r="S400" s="4"/>
      <c r="T400" s="4"/>
      <c r="U400" s="4"/>
      <c r="V400" s="4"/>
      <c r="W400" s="4"/>
      <c r="X400" s="4"/>
    </row>
    <row r="401" spans="1:24" ht="15" customHeight="1" x14ac:dyDescent="0.25">
      <c r="A401" s="143" t="s">
        <v>2504</v>
      </c>
      <c r="B401" s="144">
        <v>62.8</v>
      </c>
      <c r="C401" s="145">
        <v>0</v>
      </c>
      <c r="D401" s="143">
        <v>3</v>
      </c>
      <c r="E401" s="144"/>
      <c r="F401" s="4"/>
      <c r="G401" s="4"/>
      <c r="H401" s="4"/>
      <c r="I401" s="4"/>
      <c r="K401" s="4"/>
      <c r="L401" s="4"/>
      <c r="M401" s="4"/>
      <c r="N401" s="4"/>
      <c r="O401" s="4"/>
      <c r="P401" s="4"/>
      <c r="Q401" s="4"/>
      <c r="R401" s="4"/>
      <c r="S401" s="4"/>
      <c r="T401" s="4"/>
      <c r="U401" s="4"/>
      <c r="V401" s="4"/>
      <c r="W401" s="4"/>
      <c r="X401" s="4"/>
    </row>
    <row r="402" spans="1:24" ht="15" customHeight="1" x14ac:dyDescent="0.25">
      <c r="A402" s="146" t="s">
        <v>2505</v>
      </c>
      <c r="B402" s="147">
        <v>62.8</v>
      </c>
      <c r="C402" s="148">
        <v>0.2</v>
      </c>
      <c r="D402" s="146">
        <v>3.1</v>
      </c>
      <c r="E402" s="147"/>
      <c r="F402" s="4"/>
      <c r="G402" s="4"/>
      <c r="H402" s="4"/>
      <c r="I402" s="4"/>
      <c r="K402" s="4"/>
      <c r="L402" s="4"/>
      <c r="M402" s="4"/>
      <c r="N402" s="4"/>
      <c r="O402" s="4"/>
      <c r="P402" s="4"/>
      <c r="Q402" s="4"/>
      <c r="R402" s="4"/>
      <c r="S402" s="4"/>
      <c r="T402" s="4"/>
      <c r="U402" s="4"/>
      <c r="V402" s="4"/>
      <c r="W402" s="4"/>
      <c r="X402" s="4"/>
    </row>
    <row r="403" spans="1:24" ht="15" customHeight="1" x14ac:dyDescent="0.25">
      <c r="A403" s="143" t="s">
        <v>2506</v>
      </c>
      <c r="B403" s="144">
        <v>62.7</v>
      </c>
      <c r="C403" s="145">
        <v>0.3</v>
      </c>
      <c r="D403" s="143">
        <v>3</v>
      </c>
      <c r="E403" s="144"/>
      <c r="F403" s="4"/>
      <c r="G403" s="4"/>
      <c r="H403" s="4"/>
      <c r="I403" s="4"/>
      <c r="K403" s="4"/>
      <c r="L403" s="4"/>
      <c r="M403" s="4"/>
      <c r="N403" s="4"/>
      <c r="O403" s="4"/>
      <c r="P403" s="4"/>
      <c r="Q403" s="4"/>
      <c r="R403" s="4"/>
      <c r="S403" s="4"/>
      <c r="T403" s="4"/>
      <c r="U403" s="4"/>
      <c r="V403" s="4"/>
      <c r="W403" s="4"/>
      <c r="X403" s="4"/>
    </row>
    <row r="404" spans="1:24" ht="15" customHeight="1" x14ac:dyDescent="0.25">
      <c r="A404" s="146" t="s">
        <v>2507</v>
      </c>
      <c r="B404" s="147">
        <v>62.5</v>
      </c>
      <c r="C404" s="148">
        <v>0</v>
      </c>
      <c r="D404" s="146">
        <v>2.6</v>
      </c>
      <c r="E404" s="147"/>
      <c r="F404" s="4"/>
      <c r="G404" s="4"/>
      <c r="H404" s="4"/>
      <c r="I404" s="4"/>
      <c r="K404" s="4"/>
      <c r="L404" s="4"/>
      <c r="M404" s="4"/>
      <c r="N404" s="4"/>
      <c r="O404" s="4"/>
      <c r="P404" s="4"/>
      <c r="Q404" s="4"/>
      <c r="R404" s="4"/>
      <c r="S404" s="4"/>
      <c r="T404" s="4"/>
      <c r="U404" s="4"/>
      <c r="V404" s="4"/>
      <c r="W404" s="4"/>
      <c r="X404" s="4"/>
    </row>
    <row r="405" spans="1:24" ht="15" customHeight="1" x14ac:dyDescent="0.25">
      <c r="A405" s="143" t="s">
        <v>2508</v>
      </c>
      <c r="B405" s="144">
        <v>62.5</v>
      </c>
      <c r="C405" s="145">
        <v>0.3</v>
      </c>
      <c r="D405" s="143">
        <v>2.6</v>
      </c>
      <c r="E405" s="144">
        <f t="shared" ref="E405" si="30">SUM(B405:B416)/12</f>
        <v>61.624999999999993</v>
      </c>
      <c r="F405" s="4"/>
      <c r="G405" s="4"/>
      <c r="H405" s="4"/>
      <c r="I405" s="4"/>
      <c r="K405" s="4"/>
      <c r="L405" s="4"/>
      <c r="M405" s="4"/>
      <c r="N405" s="4"/>
      <c r="O405" s="4"/>
      <c r="P405" s="4"/>
      <c r="Q405" s="4"/>
      <c r="R405" s="4"/>
      <c r="S405" s="4"/>
      <c r="T405" s="4"/>
      <c r="U405" s="4"/>
      <c r="V405" s="4"/>
      <c r="W405" s="4"/>
      <c r="X405" s="4"/>
    </row>
    <row r="406" spans="1:24" ht="15" customHeight="1" x14ac:dyDescent="0.25">
      <c r="A406" s="146" t="s">
        <v>2509</v>
      </c>
      <c r="B406" s="147">
        <v>62.3</v>
      </c>
      <c r="C406" s="148">
        <v>0</v>
      </c>
      <c r="D406" s="146">
        <v>2.5</v>
      </c>
      <c r="E406" s="147"/>
      <c r="F406" s="4"/>
      <c r="G406" s="4"/>
      <c r="H406" s="4"/>
      <c r="I406" s="4"/>
      <c r="K406" s="4"/>
      <c r="L406" s="4"/>
      <c r="M406" s="4"/>
      <c r="N406" s="4"/>
      <c r="O406" s="4"/>
      <c r="P406" s="4"/>
      <c r="Q406" s="4"/>
      <c r="R406" s="4"/>
      <c r="S406" s="4"/>
      <c r="T406" s="4"/>
      <c r="U406" s="4"/>
      <c r="V406" s="4"/>
      <c r="W406" s="4"/>
      <c r="X406" s="4"/>
    </row>
    <row r="407" spans="1:24" ht="15" customHeight="1" x14ac:dyDescent="0.25">
      <c r="A407" s="143" t="s">
        <v>2510</v>
      </c>
      <c r="B407" s="144">
        <v>62.3</v>
      </c>
      <c r="C407" s="145">
        <v>0</v>
      </c>
      <c r="D407" s="143">
        <v>2.8</v>
      </c>
      <c r="E407" s="144"/>
      <c r="F407" s="4"/>
      <c r="G407" s="4"/>
      <c r="H407" s="4"/>
      <c r="I407" s="4"/>
      <c r="K407" s="4"/>
      <c r="L407" s="4"/>
      <c r="M407" s="4"/>
      <c r="N407" s="4"/>
      <c r="O407" s="4"/>
      <c r="P407" s="4"/>
      <c r="Q407" s="4"/>
      <c r="R407" s="4"/>
      <c r="S407" s="4"/>
      <c r="T407" s="4"/>
      <c r="U407" s="4"/>
      <c r="V407" s="4"/>
      <c r="W407" s="4"/>
      <c r="X407" s="4"/>
    </row>
    <row r="408" spans="1:24" ht="15" customHeight="1" x14ac:dyDescent="0.25">
      <c r="A408" s="146" t="s">
        <v>2511</v>
      </c>
      <c r="B408" s="147">
        <v>62.3</v>
      </c>
      <c r="C408" s="148">
        <v>0.3</v>
      </c>
      <c r="D408" s="146">
        <v>3.3</v>
      </c>
      <c r="E408" s="147"/>
      <c r="F408" s="4"/>
      <c r="G408" s="4"/>
      <c r="H408" s="4"/>
      <c r="I408" s="4"/>
      <c r="K408" s="4"/>
      <c r="L408" s="4"/>
      <c r="M408" s="4"/>
      <c r="N408" s="4"/>
      <c r="O408" s="4"/>
      <c r="P408" s="4"/>
      <c r="Q408" s="4"/>
      <c r="R408" s="4"/>
      <c r="S408" s="4"/>
      <c r="T408" s="4"/>
      <c r="U408" s="4"/>
      <c r="V408" s="4"/>
      <c r="W408" s="4"/>
      <c r="X408" s="4"/>
    </row>
    <row r="409" spans="1:24" ht="15" customHeight="1" x14ac:dyDescent="0.25">
      <c r="A409" s="143" t="s">
        <v>2512</v>
      </c>
      <c r="B409" s="144">
        <v>62.1</v>
      </c>
      <c r="C409" s="145">
        <v>0.6</v>
      </c>
      <c r="D409" s="143">
        <v>3.3</v>
      </c>
      <c r="E409" s="144"/>
      <c r="F409" s="4"/>
      <c r="G409" s="4"/>
      <c r="H409" s="4"/>
      <c r="I409" s="4"/>
      <c r="K409" s="4"/>
      <c r="L409" s="4"/>
      <c r="M409" s="4"/>
      <c r="N409" s="4"/>
      <c r="O409" s="4"/>
      <c r="P409" s="4"/>
      <c r="Q409" s="4"/>
      <c r="R409" s="4"/>
      <c r="S409" s="4"/>
      <c r="T409" s="4"/>
      <c r="U409" s="4"/>
      <c r="V409" s="4"/>
      <c r="W409" s="4"/>
      <c r="X409" s="4"/>
    </row>
    <row r="410" spans="1:24" ht="15" customHeight="1" x14ac:dyDescent="0.25">
      <c r="A410" s="146" t="s">
        <v>2513</v>
      </c>
      <c r="B410" s="147">
        <v>61.7</v>
      </c>
      <c r="C410" s="148">
        <v>0.5</v>
      </c>
      <c r="D410" s="146">
        <v>2.8</v>
      </c>
      <c r="E410" s="147"/>
      <c r="F410" s="4"/>
      <c r="G410" s="4"/>
      <c r="H410" s="4"/>
      <c r="I410" s="4"/>
      <c r="K410" s="4"/>
      <c r="L410" s="4"/>
      <c r="M410" s="4"/>
      <c r="N410" s="4"/>
      <c r="O410" s="4"/>
      <c r="P410" s="4"/>
      <c r="Q410" s="4"/>
      <c r="R410" s="4"/>
      <c r="S410" s="4"/>
      <c r="T410" s="4"/>
      <c r="U410" s="4"/>
      <c r="V410" s="4"/>
      <c r="W410" s="4"/>
      <c r="X410" s="4"/>
    </row>
    <row r="411" spans="1:24" ht="15" customHeight="1" x14ac:dyDescent="0.25">
      <c r="A411" s="143" t="s">
        <v>2514</v>
      </c>
      <c r="B411" s="144">
        <v>61.4</v>
      </c>
      <c r="C411" s="145">
        <v>0.3</v>
      </c>
      <c r="D411" s="143">
        <v>2.7</v>
      </c>
      <c r="E411" s="144"/>
      <c r="F411" s="4"/>
      <c r="G411" s="4"/>
      <c r="H411" s="4"/>
      <c r="I411" s="4"/>
      <c r="K411" s="4"/>
      <c r="L411" s="4"/>
      <c r="M411" s="4"/>
      <c r="N411" s="4"/>
      <c r="O411" s="4"/>
      <c r="P411" s="4"/>
      <c r="Q411" s="4"/>
      <c r="R411" s="4"/>
      <c r="S411" s="4"/>
      <c r="T411" s="4"/>
      <c r="U411" s="4"/>
      <c r="V411" s="4"/>
      <c r="W411" s="4"/>
      <c r="X411" s="4"/>
    </row>
    <row r="412" spans="1:24" ht="15" customHeight="1" x14ac:dyDescent="0.25">
      <c r="A412" s="146" t="s">
        <v>2515</v>
      </c>
      <c r="B412" s="147">
        <v>61.2</v>
      </c>
      <c r="C412" s="148">
        <v>0.3</v>
      </c>
      <c r="D412" s="146">
        <v>3.4</v>
      </c>
      <c r="E412" s="147"/>
      <c r="F412" s="4"/>
      <c r="G412" s="4"/>
      <c r="H412" s="4"/>
      <c r="I412" s="4"/>
      <c r="K412" s="4"/>
      <c r="L412" s="4"/>
      <c r="M412" s="4"/>
      <c r="N412" s="4"/>
      <c r="O412" s="4"/>
      <c r="P412" s="4"/>
      <c r="Q412" s="4"/>
      <c r="R412" s="4"/>
      <c r="S412" s="4"/>
      <c r="T412" s="4"/>
      <c r="U412" s="4"/>
      <c r="V412" s="4"/>
      <c r="W412" s="4"/>
      <c r="X412" s="4"/>
    </row>
    <row r="413" spans="1:24" ht="15" customHeight="1" x14ac:dyDescent="0.25">
      <c r="A413" s="143" t="s">
        <v>2516</v>
      </c>
      <c r="B413" s="144">
        <v>61</v>
      </c>
      <c r="C413" s="145">
        <v>0.2</v>
      </c>
      <c r="D413" s="143">
        <v>3.9</v>
      </c>
      <c r="E413" s="144"/>
      <c r="F413" s="4"/>
      <c r="G413" s="4"/>
      <c r="H413" s="4"/>
      <c r="I413" s="4"/>
      <c r="K413" s="4"/>
      <c r="L413" s="4"/>
      <c r="M413" s="4"/>
      <c r="N413" s="4"/>
      <c r="O413" s="4"/>
      <c r="P413" s="4"/>
      <c r="Q413" s="4"/>
      <c r="R413" s="4"/>
      <c r="S413" s="4"/>
      <c r="T413" s="4"/>
      <c r="U413" s="4"/>
      <c r="V413" s="4"/>
      <c r="W413" s="4"/>
      <c r="X413" s="4"/>
    </row>
    <row r="414" spans="1:24" ht="15" customHeight="1" x14ac:dyDescent="0.25">
      <c r="A414" s="146" t="s">
        <v>2517</v>
      </c>
      <c r="B414" s="147">
        <v>60.9</v>
      </c>
      <c r="C414" s="148">
        <v>0</v>
      </c>
      <c r="D414" s="146">
        <v>3.9</v>
      </c>
      <c r="E414" s="147"/>
      <c r="F414" s="4"/>
      <c r="G414" s="4"/>
      <c r="H414" s="4"/>
      <c r="I414" s="4"/>
      <c r="K414" s="4"/>
      <c r="L414" s="4"/>
      <c r="M414" s="4"/>
      <c r="N414" s="4"/>
      <c r="O414" s="4"/>
      <c r="P414" s="4"/>
      <c r="Q414" s="4"/>
      <c r="R414" s="4"/>
      <c r="S414" s="4"/>
      <c r="T414" s="4"/>
      <c r="U414" s="4"/>
      <c r="V414" s="4"/>
      <c r="W414" s="4"/>
      <c r="X414" s="4"/>
    </row>
    <row r="415" spans="1:24" ht="15" customHeight="1" x14ac:dyDescent="0.25">
      <c r="A415" s="143" t="s">
        <v>2518</v>
      </c>
      <c r="B415" s="144">
        <v>60.9</v>
      </c>
      <c r="C415" s="145">
        <v>0</v>
      </c>
      <c r="D415" s="143">
        <v>3.9</v>
      </c>
      <c r="E415" s="144"/>
      <c r="F415" s="4"/>
      <c r="G415" s="4"/>
      <c r="H415" s="4"/>
      <c r="I415" s="4"/>
      <c r="K415" s="4"/>
      <c r="L415" s="4"/>
      <c r="M415" s="4"/>
      <c r="N415" s="4"/>
      <c r="O415" s="4"/>
      <c r="P415" s="4"/>
      <c r="Q415" s="4"/>
      <c r="R415" s="4"/>
      <c r="S415" s="4"/>
      <c r="T415" s="4"/>
      <c r="U415" s="4"/>
      <c r="V415" s="4"/>
      <c r="W415" s="4"/>
      <c r="X415" s="4"/>
    </row>
    <row r="416" spans="1:24" ht="15" customHeight="1" x14ac:dyDescent="0.25">
      <c r="A416" s="146" t="s">
        <v>2519</v>
      </c>
      <c r="B416" s="147">
        <v>60.9</v>
      </c>
      <c r="C416" s="148">
        <v>0</v>
      </c>
      <c r="D416" s="146">
        <v>4.0999999999999996</v>
      </c>
      <c r="E416" s="147"/>
      <c r="F416" s="4"/>
      <c r="G416" s="4"/>
      <c r="H416" s="4"/>
      <c r="I416" s="4"/>
      <c r="K416" s="4"/>
      <c r="L416" s="4"/>
      <c r="M416" s="4"/>
      <c r="N416" s="4"/>
      <c r="O416" s="4"/>
      <c r="P416" s="4"/>
      <c r="Q416" s="4"/>
      <c r="R416" s="4"/>
      <c r="S416" s="4"/>
      <c r="T416" s="4"/>
      <c r="U416" s="4"/>
      <c r="V416" s="4"/>
      <c r="W416" s="4"/>
      <c r="X416" s="4"/>
    </row>
    <row r="417" spans="1:24" ht="15" customHeight="1" x14ac:dyDescent="0.25">
      <c r="A417" s="143" t="s">
        <v>2520</v>
      </c>
      <c r="B417" s="144">
        <v>60.9</v>
      </c>
      <c r="C417" s="145">
        <v>0.2</v>
      </c>
      <c r="D417" s="143">
        <v>4.5</v>
      </c>
      <c r="E417" s="144">
        <f t="shared" ref="E417" si="31">SUM(B417:B428)/12</f>
        <v>59.675000000000004</v>
      </c>
      <c r="F417" s="4"/>
      <c r="G417" s="4"/>
      <c r="H417" s="4"/>
      <c r="I417" s="4"/>
      <c r="K417" s="4"/>
      <c r="L417" s="4"/>
      <c r="M417" s="4"/>
      <c r="N417" s="4"/>
      <c r="O417" s="4"/>
      <c r="P417" s="4"/>
      <c r="Q417" s="4"/>
      <c r="R417" s="4"/>
      <c r="S417" s="4"/>
      <c r="T417" s="4"/>
      <c r="U417" s="4"/>
      <c r="V417" s="4"/>
      <c r="W417" s="4"/>
      <c r="X417" s="4"/>
    </row>
    <row r="418" spans="1:24" ht="15" customHeight="1" x14ac:dyDescent="0.25">
      <c r="A418" s="146" t="s">
        <v>2521</v>
      </c>
      <c r="B418" s="147">
        <v>60.8</v>
      </c>
      <c r="C418" s="148">
        <v>0.3</v>
      </c>
      <c r="D418" s="146">
        <v>4.5999999999999996</v>
      </c>
      <c r="E418" s="147"/>
      <c r="F418" s="4"/>
      <c r="G418" s="4"/>
      <c r="H418" s="4"/>
      <c r="I418" s="4"/>
      <c r="K418" s="4"/>
      <c r="L418" s="4"/>
      <c r="M418" s="4"/>
      <c r="N418" s="4"/>
      <c r="O418" s="4"/>
      <c r="P418" s="4"/>
      <c r="Q418" s="4"/>
      <c r="R418" s="4"/>
      <c r="S418" s="4"/>
      <c r="T418" s="4"/>
      <c r="U418" s="4"/>
      <c r="V418" s="4"/>
      <c r="W418" s="4"/>
      <c r="X418" s="4"/>
    </row>
    <row r="419" spans="1:24" ht="15" customHeight="1" x14ac:dyDescent="0.25">
      <c r="A419" s="143" t="s">
        <v>2522</v>
      </c>
      <c r="B419" s="144">
        <v>60.6</v>
      </c>
      <c r="C419" s="145">
        <v>0.5</v>
      </c>
      <c r="D419" s="143">
        <v>4.8</v>
      </c>
      <c r="E419" s="144"/>
      <c r="F419" s="4"/>
      <c r="G419" s="4"/>
      <c r="H419" s="4"/>
      <c r="I419" s="4"/>
      <c r="K419" s="4"/>
      <c r="L419" s="4"/>
      <c r="M419" s="4"/>
      <c r="N419" s="4"/>
      <c r="O419" s="4"/>
      <c r="P419" s="4"/>
      <c r="Q419" s="4"/>
      <c r="R419" s="4"/>
      <c r="S419" s="4"/>
      <c r="T419" s="4"/>
      <c r="U419" s="4"/>
      <c r="V419" s="4"/>
      <c r="W419" s="4"/>
      <c r="X419" s="4"/>
    </row>
    <row r="420" spans="1:24" ht="15" customHeight="1" x14ac:dyDescent="0.25">
      <c r="A420" s="146" t="s">
        <v>2523</v>
      </c>
      <c r="B420" s="147">
        <v>60.3</v>
      </c>
      <c r="C420" s="148">
        <v>0.3</v>
      </c>
      <c r="D420" s="146">
        <v>4.7</v>
      </c>
      <c r="E420" s="147"/>
      <c r="F420" s="4"/>
      <c r="G420" s="4"/>
      <c r="H420" s="4"/>
      <c r="I420" s="4"/>
      <c r="K420" s="4"/>
      <c r="L420" s="4"/>
      <c r="M420" s="4"/>
      <c r="N420" s="4"/>
      <c r="O420" s="4"/>
      <c r="P420" s="4"/>
      <c r="Q420" s="4"/>
      <c r="R420" s="4"/>
      <c r="S420" s="4"/>
      <c r="T420" s="4"/>
      <c r="U420" s="4"/>
      <c r="V420" s="4"/>
      <c r="W420" s="4"/>
      <c r="X420" s="4"/>
    </row>
    <row r="421" spans="1:24" ht="15" customHeight="1" x14ac:dyDescent="0.25">
      <c r="A421" s="143" t="s">
        <v>2524</v>
      </c>
      <c r="B421" s="144">
        <v>60.1</v>
      </c>
      <c r="C421" s="145">
        <v>0.2</v>
      </c>
      <c r="D421" s="143">
        <v>5.0999999999999996</v>
      </c>
      <c r="E421" s="144"/>
      <c r="F421" s="4"/>
      <c r="G421" s="4"/>
      <c r="H421" s="4"/>
      <c r="I421" s="4"/>
      <c r="K421" s="4"/>
      <c r="L421" s="4"/>
      <c r="M421" s="4"/>
      <c r="N421" s="4"/>
      <c r="O421" s="4"/>
      <c r="P421" s="4"/>
      <c r="Q421" s="4"/>
      <c r="R421" s="4"/>
      <c r="S421" s="4"/>
      <c r="T421" s="4"/>
      <c r="U421" s="4"/>
      <c r="V421" s="4"/>
      <c r="W421" s="4"/>
      <c r="X421" s="4"/>
    </row>
    <row r="422" spans="1:24" ht="15" customHeight="1" x14ac:dyDescent="0.25">
      <c r="A422" s="146" t="s">
        <v>2525</v>
      </c>
      <c r="B422" s="147">
        <v>60</v>
      </c>
      <c r="C422" s="148">
        <v>0.3</v>
      </c>
      <c r="D422" s="146">
        <v>5.4</v>
      </c>
      <c r="E422" s="147"/>
      <c r="F422" s="4"/>
      <c r="G422" s="4"/>
      <c r="H422" s="4"/>
      <c r="I422" s="4"/>
      <c r="K422" s="4"/>
      <c r="L422" s="4"/>
      <c r="M422" s="4"/>
      <c r="N422" s="4"/>
      <c r="O422" s="4"/>
      <c r="P422" s="4"/>
      <c r="Q422" s="4"/>
      <c r="R422" s="4"/>
      <c r="S422" s="4"/>
      <c r="T422" s="4"/>
      <c r="U422" s="4"/>
      <c r="V422" s="4"/>
      <c r="W422" s="4"/>
      <c r="X422" s="4"/>
    </row>
    <row r="423" spans="1:24" ht="15" customHeight="1" x14ac:dyDescent="0.25">
      <c r="A423" s="143" t="s">
        <v>2526</v>
      </c>
      <c r="B423" s="144">
        <v>59.8</v>
      </c>
      <c r="C423" s="145">
        <v>1</v>
      </c>
      <c r="D423" s="143">
        <v>6</v>
      </c>
      <c r="E423" s="144"/>
      <c r="F423" s="4"/>
      <c r="G423" s="4"/>
      <c r="H423" s="4"/>
      <c r="I423" s="4"/>
      <c r="K423" s="4"/>
      <c r="L423" s="4"/>
      <c r="M423" s="4"/>
      <c r="N423" s="4"/>
      <c r="O423" s="4"/>
      <c r="P423" s="4"/>
      <c r="Q423" s="4"/>
      <c r="R423" s="4"/>
      <c r="S423" s="4"/>
      <c r="T423" s="4"/>
      <c r="U423" s="4"/>
      <c r="V423" s="4"/>
      <c r="W423" s="4"/>
      <c r="X423" s="4"/>
    </row>
    <row r="424" spans="1:24" ht="15" customHeight="1" x14ac:dyDescent="0.25">
      <c r="A424" s="146" t="s">
        <v>2527</v>
      </c>
      <c r="B424" s="147">
        <v>59.2</v>
      </c>
      <c r="C424" s="148">
        <v>0.9</v>
      </c>
      <c r="D424" s="146">
        <v>5.3</v>
      </c>
      <c r="E424" s="147"/>
      <c r="F424" s="4"/>
      <c r="G424" s="4"/>
      <c r="H424" s="4"/>
      <c r="I424" s="4"/>
      <c r="K424" s="4"/>
      <c r="L424" s="4"/>
      <c r="M424" s="4"/>
      <c r="N424" s="4"/>
      <c r="O424" s="4"/>
      <c r="P424" s="4"/>
      <c r="Q424" s="4"/>
      <c r="R424" s="4"/>
      <c r="S424" s="4"/>
      <c r="T424" s="4"/>
      <c r="U424" s="4"/>
      <c r="V424" s="4"/>
      <c r="W424" s="4"/>
      <c r="X424" s="4"/>
    </row>
    <row r="425" spans="1:24" ht="15" customHeight="1" x14ac:dyDescent="0.25">
      <c r="A425" s="143" t="s">
        <v>2528</v>
      </c>
      <c r="B425" s="144">
        <v>58.7</v>
      </c>
      <c r="C425" s="145">
        <v>0.2</v>
      </c>
      <c r="D425" s="143">
        <v>4.8</v>
      </c>
      <c r="E425" s="144"/>
      <c r="F425" s="4"/>
      <c r="G425" s="4"/>
      <c r="H425" s="4"/>
      <c r="I425" s="4"/>
      <c r="K425" s="4"/>
      <c r="L425" s="4"/>
      <c r="M425" s="4"/>
      <c r="N425" s="4"/>
      <c r="O425" s="4"/>
      <c r="P425" s="4"/>
      <c r="Q425" s="4"/>
      <c r="R425" s="4"/>
      <c r="S425" s="4"/>
      <c r="T425" s="4"/>
      <c r="U425" s="4"/>
      <c r="V425" s="4"/>
      <c r="W425" s="4"/>
      <c r="X425" s="4"/>
    </row>
    <row r="426" spans="1:24" ht="15" customHeight="1" x14ac:dyDescent="0.25">
      <c r="A426" s="146" t="s">
        <v>2529</v>
      </c>
      <c r="B426" s="147">
        <v>58.6</v>
      </c>
      <c r="C426" s="148">
        <v>0</v>
      </c>
      <c r="D426" s="146">
        <v>5.2</v>
      </c>
      <c r="E426" s="147"/>
      <c r="F426" s="4"/>
      <c r="G426" s="4"/>
      <c r="H426" s="4"/>
      <c r="I426" s="4"/>
      <c r="K426" s="4"/>
      <c r="L426" s="4"/>
      <c r="M426" s="4"/>
      <c r="N426" s="4"/>
      <c r="O426" s="4"/>
      <c r="P426" s="4"/>
      <c r="Q426" s="4"/>
      <c r="R426" s="4"/>
      <c r="S426" s="4"/>
      <c r="T426" s="4"/>
      <c r="U426" s="4"/>
      <c r="V426" s="4"/>
      <c r="W426" s="4"/>
      <c r="X426" s="4"/>
    </row>
    <row r="427" spans="1:24" ht="15" customHeight="1" x14ac:dyDescent="0.25">
      <c r="A427" s="143" t="s">
        <v>2530</v>
      </c>
      <c r="B427" s="144">
        <v>58.6</v>
      </c>
      <c r="C427" s="145">
        <v>0.2</v>
      </c>
      <c r="D427" s="143">
        <v>6.2</v>
      </c>
      <c r="E427" s="144"/>
      <c r="F427" s="4"/>
      <c r="G427" s="4"/>
      <c r="H427" s="4"/>
      <c r="I427" s="4"/>
      <c r="K427" s="4"/>
      <c r="L427" s="4"/>
      <c r="M427" s="4"/>
      <c r="N427" s="4"/>
      <c r="O427" s="4"/>
      <c r="P427" s="4"/>
      <c r="Q427" s="4"/>
      <c r="R427" s="4"/>
      <c r="S427" s="4"/>
      <c r="T427" s="4"/>
      <c r="U427" s="4"/>
      <c r="V427" s="4"/>
      <c r="W427" s="4"/>
      <c r="X427" s="4"/>
    </row>
    <row r="428" spans="1:24" ht="15" customHeight="1" x14ac:dyDescent="0.25">
      <c r="A428" s="146" t="s">
        <v>2531</v>
      </c>
      <c r="B428" s="147">
        <v>58.5</v>
      </c>
      <c r="C428" s="148">
        <v>0.3</v>
      </c>
      <c r="D428" s="146">
        <v>6.6</v>
      </c>
      <c r="E428" s="147"/>
      <c r="F428" s="4"/>
      <c r="G428" s="4"/>
      <c r="H428" s="4"/>
      <c r="I428" s="4"/>
      <c r="K428" s="4"/>
      <c r="L428" s="4"/>
      <c r="M428" s="4"/>
      <c r="N428" s="4"/>
      <c r="O428" s="4"/>
      <c r="P428" s="4"/>
      <c r="Q428" s="4"/>
      <c r="R428" s="4"/>
      <c r="S428" s="4"/>
      <c r="T428" s="4"/>
      <c r="U428" s="4"/>
      <c r="V428" s="4"/>
      <c r="W428" s="4"/>
      <c r="X428" s="4"/>
    </row>
    <row r="429" spans="1:24" ht="15" customHeight="1" x14ac:dyDescent="0.25">
      <c r="A429" s="143" t="s">
        <v>2532</v>
      </c>
      <c r="B429" s="144">
        <v>58.3</v>
      </c>
      <c r="C429" s="145">
        <v>0.3</v>
      </c>
      <c r="D429" s="143">
        <v>6.8</v>
      </c>
      <c r="E429" s="144">
        <f t="shared" ref="E429" si="32">SUM(B429:B440)/12</f>
        <v>56.69166666666667</v>
      </c>
      <c r="F429" s="4"/>
      <c r="G429" s="4"/>
      <c r="H429" s="4"/>
      <c r="I429" s="4"/>
      <c r="K429" s="4"/>
      <c r="L429" s="4"/>
      <c r="M429" s="4"/>
      <c r="N429" s="4"/>
      <c r="O429" s="4"/>
      <c r="P429" s="4"/>
      <c r="Q429" s="4"/>
      <c r="R429" s="4"/>
      <c r="S429" s="4"/>
      <c r="T429" s="4"/>
      <c r="U429" s="4"/>
      <c r="V429" s="4"/>
      <c r="W429" s="4"/>
      <c r="X429" s="4"/>
    </row>
    <row r="430" spans="1:24" ht="15" customHeight="1" x14ac:dyDescent="0.25">
      <c r="A430" s="146" t="s">
        <v>2533</v>
      </c>
      <c r="B430" s="147">
        <v>58.1</v>
      </c>
      <c r="C430" s="148">
        <v>0.5</v>
      </c>
      <c r="D430" s="146">
        <v>7.2</v>
      </c>
      <c r="E430" s="147"/>
      <c r="F430" s="4"/>
      <c r="G430" s="4"/>
      <c r="H430" s="4"/>
      <c r="I430" s="4"/>
      <c r="K430" s="4"/>
      <c r="L430" s="4"/>
      <c r="M430" s="4"/>
      <c r="N430" s="4"/>
      <c r="O430" s="4"/>
      <c r="P430" s="4"/>
      <c r="Q430" s="4"/>
      <c r="R430" s="4"/>
      <c r="S430" s="4"/>
      <c r="T430" s="4"/>
      <c r="U430" s="4"/>
      <c r="V430" s="4"/>
      <c r="W430" s="4"/>
      <c r="X430" s="4"/>
    </row>
    <row r="431" spans="1:24" ht="15" customHeight="1" x14ac:dyDescent="0.25">
      <c r="A431" s="143" t="s">
        <v>2534</v>
      </c>
      <c r="B431" s="144">
        <v>57.8</v>
      </c>
      <c r="C431" s="145">
        <v>0.3</v>
      </c>
      <c r="D431" s="143">
        <v>7.2</v>
      </c>
      <c r="E431" s="144"/>
      <c r="F431" s="4"/>
      <c r="G431" s="4"/>
      <c r="H431" s="4"/>
      <c r="I431" s="4"/>
      <c r="K431" s="4"/>
      <c r="L431" s="4"/>
      <c r="M431" s="4"/>
      <c r="N431" s="4"/>
      <c r="O431" s="4"/>
      <c r="P431" s="4"/>
      <c r="Q431" s="4"/>
      <c r="R431" s="4"/>
      <c r="S431" s="4"/>
      <c r="T431" s="4"/>
      <c r="U431" s="4"/>
      <c r="V431" s="4"/>
      <c r="W431" s="4"/>
      <c r="X431" s="4"/>
    </row>
    <row r="432" spans="1:24" ht="15" customHeight="1" x14ac:dyDescent="0.25">
      <c r="A432" s="146" t="s">
        <v>2535</v>
      </c>
      <c r="B432" s="147">
        <v>57.6</v>
      </c>
      <c r="C432" s="148">
        <v>0.7</v>
      </c>
      <c r="D432" s="146">
        <v>7.3</v>
      </c>
      <c r="E432" s="147"/>
      <c r="F432" s="4"/>
      <c r="G432" s="4"/>
      <c r="H432" s="4"/>
      <c r="I432" s="4"/>
      <c r="K432" s="4"/>
      <c r="L432" s="4"/>
      <c r="M432" s="4"/>
      <c r="N432" s="4"/>
      <c r="O432" s="4"/>
      <c r="P432" s="4"/>
      <c r="Q432" s="4"/>
      <c r="R432" s="4"/>
      <c r="S432" s="4"/>
      <c r="T432" s="4"/>
      <c r="U432" s="4"/>
      <c r="V432" s="4"/>
      <c r="W432" s="4"/>
      <c r="X432" s="4"/>
    </row>
    <row r="433" spans="1:24" ht="15" customHeight="1" x14ac:dyDescent="0.25">
      <c r="A433" s="143" t="s">
        <v>2536</v>
      </c>
      <c r="B433" s="144">
        <v>57.2</v>
      </c>
      <c r="C433" s="145">
        <v>0.5</v>
      </c>
      <c r="D433" s="143">
        <v>6.7</v>
      </c>
      <c r="E433" s="144"/>
      <c r="F433" s="4"/>
      <c r="G433" s="4"/>
      <c r="H433" s="4"/>
      <c r="I433" s="4"/>
      <c r="K433" s="4"/>
      <c r="L433" s="4"/>
      <c r="M433" s="4"/>
      <c r="N433" s="4"/>
      <c r="O433" s="4"/>
      <c r="P433" s="4"/>
      <c r="Q433" s="4"/>
      <c r="R433" s="4"/>
      <c r="S433" s="4"/>
      <c r="T433" s="4"/>
      <c r="U433" s="4"/>
      <c r="V433" s="4"/>
      <c r="W433" s="4"/>
      <c r="X433" s="4"/>
    </row>
    <row r="434" spans="1:24" ht="15" customHeight="1" x14ac:dyDescent="0.25">
      <c r="A434" s="146" t="s">
        <v>2537</v>
      </c>
      <c r="B434" s="147">
        <v>56.9</v>
      </c>
      <c r="C434" s="148">
        <v>0.9</v>
      </c>
      <c r="D434" s="146">
        <v>6.6</v>
      </c>
      <c r="E434" s="147"/>
      <c r="F434" s="4"/>
      <c r="G434" s="4"/>
      <c r="H434" s="4"/>
      <c r="I434" s="4"/>
      <c r="K434" s="4"/>
      <c r="L434" s="4"/>
      <c r="M434" s="4"/>
      <c r="N434" s="4"/>
      <c r="O434" s="4"/>
      <c r="P434" s="4"/>
      <c r="Q434" s="4"/>
      <c r="R434" s="4"/>
      <c r="S434" s="4"/>
      <c r="T434" s="4"/>
      <c r="U434" s="4"/>
      <c r="V434" s="4"/>
      <c r="W434" s="4"/>
      <c r="X434" s="4"/>
    </row>
    <row r="435" spans="1:24" ht="15" customHeight="1" x14ac:dyDescent="0.25">
      <c r="A435" s="143" t="s">
        <v>2538</v>
      </c>
      <c r="B435" s="144">
        <v>56.4</v>
      </c>
      <c r="C435" s="145">
        <v>0.4</v>
      </c>
      <c r="D435" s="143">
        <v>5.8</v>
      </c>
      <c r="E435" s="144"/>
      <c r="F435" s="4"/>
      <c r="G435" s="4"/>
      <c r="H435" s="4"/>
      <c r="I435" s="4"/>
      <c r="K435" s="4"/>
      <c r="L435" s="4"/>
      <c r="M435" s="4"/>
      <c r="N435" s="4"/>
      <c r="O435" s="4"/>
      <c r="P435" s="4"/>
      <c r="Q435" s="4"/>
      <c r="R435" s="4"/>
      <c r="S435" s="4"/>
      <c r="T435" s="4"/>
      <c r="U435" s="4"/>
      <c r="V435" s="4"/>
      <c r="W435" s="4"/>
      <c r="X435" s="4"/>
    </row>
    <row r="436" spans="1:24" ht="15" customHeight="1" x14ac:dyDescent="0.25">
      <c r="A436" s="146" t="s">
        <v>2539</v>
      </c>
      <c r="B436" s="147">
        <v>56.2</v>
      </c>
      <c r="C436" s="148">
        <v>0.4</v>
      </c>
      <c r="D436" s="146">
        <v>5.8</v>
      </c>
      <c r="E436" s="147"/>
      <c r="F436" s="4"/>
      <c r="G436" s="4"/>
      <c r="H436" s="4"/>
      <c r="I436" s="4"/>
      <c r="K436" s="4"/>
      <c r="L436" s="4"/>
      <c r="M436" s="4"/>
      <c r="N436" s="4"/>
      <c r="O436" s="4"/>
      <c r="P436" s="4"/>
      <c r="Q436" s="4"/>
      <c r="R436" s="4"/>
      <c r="S436" s="4"/>
      <c r="T436" s="4"/>
      <c r="U436" s="4"/>
      <c r="V436" s="4"/>
      <c r="W436" s="4"/>
      <c r="X436" s="4"/>
    </row>
    <row r="437" spans="1:24" ht="15" customHeight="1" x14ac:dyDescent="0.25">
      <c r="A437" s="143" t="s">
        <v>2540</v>
      </c>
      <c r="B437" s="144">
        <v>56</v>
      </c>
      <c r="C437" s="145">
        <v>0.5</v>
      </c>
      <c r="D437" s="143">
        <v>6.1</v>
      </c>
      <c r="E437" s="144"/>
      <c r="F437" s="4"/>
      <c r="G437" s="4"/>
      <c r="H437" s="4"/>
      <c r="I437" s="4"/>
      <c r="K437" s="4"/>
      <c r="L437" s="4"/>
      <c r="M437" s="4"/>
      <c r="N437" s="4"/>
      <c r="O437" s="4"/>
      <c r="P437" s="4"/>
      <c r="Q437" s="4"/>
      <c r="R437" s="4"/>
      <c r="S437" s="4"/>
      <c r="T437" s="4"/>
      <c r="U437" s="4"/>
      <c r="V437" s="4"/>
      <c r="W437" s="4"/>
      <c r="X437" s="4"/>
    </row>
    <row r="438" spans="1:24" ht="15" customHeight="1" x14ac:dyDescent="0.25">
      <c r="A438" s="146" t="s">
        <v>2541</v>
      </c>
      <c r="B438" s="147">
        <v>55.7</v>
      </c>
      <c r="C438" s="148">
        <v>0.9</v>
      </c>
      <c r="D438" s="146">
        <v>5.7</v>
      </c>
      <c r="E438" s="147"/>
      <c r="F438" s="4"/>
      <c r="G438" s="4"/>
      <c r="H438" s="4"/>
      <c r="I438" s="4"/>
      <c r="K438" s="4"/>
      <c r="L438" s="4"/>
      <c r="M438" s="4"/>
      <c r="N438" s="4"/>
      <c r="O438" s="4"/>
      <c r="P438" s="4"/>
      <c r="Q438" s="4"/>
      <c r="R438" s="4"/>
      <c r="S438" s="4"/>
      <c r="T438" s="4"/>
      <c r="U438" s="4"/>
      <c r="V438" s="4"/>
      <c r="W438" s="4"/>
      <c r="X438" s="4"/>
    </row>
    <row r="439" spans="1:24" ht="15" customHeight="1" x14ac:dyDescent="0.25">
      <c r="A439" s="143" t="s">
        <v>2542</v>
      </c>
      <c r="B439" s="144">
        <v>55.2</v>
      </c>
      <c r="C439" s="145">
        <v>0.5</v>
      </c>
      <c r="D439" s="143">
        <v>5.3</v>
      </c>
      <c r="E439" s="144"/>
      <c r="F439" s="4"/>
      <c r="G439" s="4"/>
      <c r="H439" s="4"/>
      <c r="I439" s="4"/>
      <c r="K439" s="4"/>
      <c r="L439" s="4"/>
      <c r="M439" s="4"/>
      <c r="N439" s="4"/>
      <c r="O439" s="4"/>
      <c r="P439" s="4"/>
      <c r="Q439" s="4"/>
      <c r="R439" s="4"/>
      <c r="S439" s="4"/>
      <c r="T439" s="4"/>
      <c r="U439" s="4"/>
      <c r="V439" s="4"/>
      <c r="W439" s="4"/>
      <c r="X439" s="4"/>
    </row>
    <row r="440" spans="1:24" ht="15" customHeight="1" x14ac:dyDescent="0.25">
      <c r="A440" s="146" t="s">
        <v>2543</v>
      </c>
      <c r="B440" s="147">
        <v>54.9</v>
      </c>
      <c r="C440" s="148">
        <v>0.5</v>
      </c>
      <c r="D440" s="146">
        <v>6</v>
      </c>
      <c r="E440" s="147"/>
      <c r="F440" s="4"/>
      <c r="G440" s="4"/>
      <c r="H440" s="4"/>
      <c r="I440" s="4"/>
      <c r="K440" s="4"/>
      <c r="L440" s="4"/>
      <c r="M440" s="4"/>
      <c r="N440" s="4"/>
      <c r="O440" s="4"/>
      <c r="P440" s="4"/>
      <c r="Q440" s="4"/>
      <c r="R440" s="4"/>
      <c r="S440" s="4"/>
      <c r="T440" s="4"/>
      <c r="U440" s="4"/>
      <c r="V440" s="4"/>
      <c r="W440" s="4"/>
      <c r="X440" s="4"/>
    </row>
    <row r="441" spans="1:24" ht="15" customHeight="1" x14ac:dyDescent="0.25">
      <c r="A441" s="143" t="s">
        <v>2544</v>
      </c>
      <c r="B441" s="144">
        <v>54.6</v>
      </c>
      <c r="C441" s="145">
        <v>0.7</v>
      </c>
      <c r="D441" s="143">
        <v>5.4</v>
      </c>
      <c r="E441" s="144">
        <f t="shared" ref="E441" si="33">SUM(B441:B452)/12</f>
        <v>53.291666666666664</v>
      </c>
      <c r="F441" s="4"/>
      <c r="G441" s="4"/>
      <c r="H441" s="4"/>
      <c r="I441" s="4"/>
      <c r="K441" s="4"/>
      <c r="L441" s="4"/>
      <c r="M441" s="4"/>
      <c r="N441" s="4"/>
      <c r="O441" s="4"/>
      <c r="P441" s="4"/>
      <c r="Q441" s="4"/>
      <c r="R441" s="4"/>
      <c r="S441" s="4"/>
      <c r="T441" s="4"/>
      <c r="U441" s="4"/>
      <c r="V441" s="4"/>
      <c r="W441" s="4"/>
      <c r="X441" s="4"/>
    </row>
    <row r="442" spans="1:24" ht="15" customHeight="1" x14ac:dyDescent="0.25">
      <c r="A442" s="146" t="s">
        <v>2545</v>
      </c>
      <c r="B442" s="147">
        <v>54.2</v>
      </c>
      <c r="C442" s="148">
        <v>0.6</v>
      </c>
      <c r="D442" s="146">
        <v>5</v>
      </c>
      <c r="E442" s="147"/>
      <c r="F442" s="4"/>
      <c r="G442" s="4"/>
      <c r="H442" s="4"/>
      <c r="I442" s="4"/>
      <c r="K442" s="4"/>
      <c r="L442" s="4"/>
      <c r="M442" s="4"/>
      <c r="N442" s="4"/>
      <c r="O442" s="4"/>
      <c r="P442" s="4"/>
      <c r="Q442" s="4"/>
      <c r="R442" s="4"/>
      <c r="S442" s="4"/>
      <c r="T442" s="4"/>
      <c r="U442" s="4"/>
      <c r="V442" s="4"/>
      <c r="W442" s="4"/>
      <c r="X442" s="4"/>
    </row>
    <row r="443" spans="1:24" ht="15" customHeight="1" x14ac:dyDescent="0.25">
      <c r="A443" s="143" t="s">
        <v>2546</v>
      </c>
      <c r="B443" s="144">
        <v>53.9</v>
      </c>
      <c r="C443" s="145">
        <v>0.4</v>
      </c>
      <c r="D443" s="143">
        <v>4.9000000000000004</v>
      </c>
      <c r="E443" s="144"/>
      <c r="F443" s="4"/>
      <c r="G443" s="4"/>
      <c r="H443" s="4"/>
      <c r="I443" s="4"/>
      <c r="K443" s="4"/>
      <c r="L443" s="4"/>
      <c r="M443" s="4"/>
      <c r="N443" s="4"/>
      <c r="O443" s="4"/>
      <c r="P443" s="4"/>
      <c r="Q443" s="4"/>
      <c r="R443" s="4"/>
      <c r="S443" s="4"/>
      <c r="T443" s="4"/>
      <c r="U443" s="4"/>
      <c r="V443" s="4"/>
      <c r="W443" s="4"/>
      <c r="X443" s="4"/>
    </row>
    <row r="444" spans="1:24" ht="15" customHeight="1" x14ac:dyDescent="0.25">
      <c r="A444" s="146" t="s">
        <v>2547</v>
      </c>
      <c r="B444" s="147">
        <v>53.7</v>
      </c>
      <c r="C444" s="148">
        <v>0.2</v>
      </c>
      <c r="D444" s="146">
        <v>4.9000000000000004</v>
      </c>
      <c r="E444" s="147"/>
      <c r="F444" s="4"/>
      <c r="G444" s="4"/>
      <c r="H444" s="4"/>
      <c r="I444" s="4"/>
      <c r="K444" s="4"/>
      <c r="L444" s="4"/>
      <c r="M444" s="4"/>
      <c r="N444" s="4"/>
      <c r="O444" s="4"/>
      <c r="P444" s="4"/>
      <c r="Q444" s="4"/>
      <c r="R444" s="4"/>
      <c r="S444" s="4"/>
      <c r="T444" s="4"/>
      <c r="U444" s="4"/>
      <c r="V444" s="4"/>
      <c r="W444" s="4"/>
      <c r="X444" s="4"/>
    </row>
    <row r="445" spans="1:24" ht="15" customHeight="1" x14ac:dyDescent="0.25">
      <c r="A445" s="143" t="s">
        <v>2548</v>
      </c>
      <c r="B445" s="144">
        <v>53.6</v>
      </c>
      <c r="C445" s="145">
        <v>0.4</v>
      </c>
      <c r="D445" s="143">
        <v>5.0999999999999996</v>
      </c>
      <c r="E445" s="144"/>
      <c r="F445" s="4"/>
      <c r="G445" s="4"/>
      <c r="H445" s="4"/>
      <c r="I445" s="4"/>
      <c r="K445" s="4"/>
      <c r="L445" s="4"/>
      <c r="M445" s="4"/>
      <c r="N445" s="4"/>
      <c r="O445" s="4"/>
      <c r="P445" s="4"/>
      <c r="Q445" s="4"/>
      <c r="R445" s="4"/>
      <c r="S445" s="4"/>
      <c r="T445" s="4"/>
      <c r="U445" s="4"/>
      <c r="V445" s="4"/>
      <c r="W445" s="4"/>
      <c r="X445" s="4"/>
    </row>
    <row r="446" spans="1:24" ht="15" customHeight="1" x14ac:dyDescent="0.25">
      <c r="A446" s="146" t="s">
        <v>2549</v>
      </c>
      <c r="B446" s="147">
        <v>53.4</v>
      </c>
      <c r="C446" s="148">
        <v>0.2</v>
      </c>
      <c r="D446" s="146">
        <v>5.0999999999999996</v>
      </c>
      <c r="E446" s="147"/>
      <c r="F446" s="4"/>
      <c r="G446" s="4"/>
      <c r="H446" s="4"/>
      <c r="I446" s="4"/>
      <c r="K446" s="4"/>
      <c r="L446" s="4"/>
      <c r="M446" s="4"/>
      <c r="N446" s="4"/>
      <c r="O446" s="4"/>
      <c r="P446" s="4"/>
      <c r="Q446" s="4"/>
      <c r="R446" s="4"/>
      <c r="S446" s="4"/>
      <c r="T446" s="4"/>
      <c r="U446" s="4"/>
      <c r="V446" s="4"/>
      <c r="W446" s="4"/>
      <c r="X446" s="4"/>
    </row>
    <row r="447" spans="1:24" ht="15" customHeight="1" x14ac:dyDescent="0.25">
      <c r="A447" s="143" t="s">
        <v>2550</v>
      </c>
      <c r="B447" s="144">
        <v>53.3</v>
      </c>
      <c r="C447" s="145">
        <v>0.4</v>
      </c>
      <c r="D447" s="143">
        <v>5.8</v>
      </c>
      <c r="E447" s="144"/>
      <c r="F447" s="4"/>
      <c r="G447" s="4"/>
      <c r="H447" s="4"/>
      <c r="I447" s="4"/>
      <c r="K447" s="4"/>
      <c r="L447" s="4"/>
      <c r="M447" s="4"/>
      <c r="N447" s="4"/>
      <c r="O447" s="4"/>
      <c r="P447" s="4"/>
      <c r="Q447" s="4"/>
      <c r="R447" s="4"/>
      <c r="S447" s="4"/>
      <c r="T447" s="4"/>
      <c r="U447" s="4"/>
      <c r="V447" s="4"/>
      <c r="W447" s="4"/>
      <c r="X447" s="4"/>
    </row>
    <row r="448" spans="1:24" ht="15" customHeight="1" x14ac:dyDescent="0.25">
      <c r="A448" s="146" t="s">
        <v>2551</v>
      </c>
      <c r="B448" s="147">
        <v>53.1</v>
      </c>
      <c r="C448" s="148">
        <v>0.6</v>
      </c>
      <c r="D448" s="146">
        <v>6</v>
      </c>
      <c r="E448" s="147"/>
      <c r="F448" s="4"/>
      <c r="G448" s="4"/>
      <c r="H448" s="4"/>
      <c r="I448" s="4"/>
      <c r="K448" s="4"/>
      <c r="L448" s="4"/>
      <c r="M448" s="4"/>
      <c r="N448" s="4"/>
      <c r="O448" s="4"/>
      <c r="P448" s="4"/>
      <c r="Q448" s="4"/>
      <c r="R448" s="4"/>
      <c r="S448" s="4"/>
      <c r="T448" s="4"/>
      <c r="U448" s="4"/>
      <c r="V448" s="4"/>
      <c r="W448" s="4"/>
      <c r="X448" s="4"/>
    </row>
    <row r="449" spans="1:24" ht="15" customHeight="1" x14ac:dyDescent="0.25">
      <c r="A449" s="143" t="s">
        <v>2552</v>
      </c>
      <c r="B449" s="144">
        <v>52.8</v>
      </c>
      <c r="C449" s="145">
        <v>0.2</v>
      </c>
      <c r="D449" s="143">
        <v>5.6</v>
      </c>
      <c r="E449" s="144"/>
      <c r="F449" s="4"/>
      <c r="G449" s="4"/>
      <c r="H449" s="4"/>
      <c r="I449" s="4"/>
      <c r="K449" s="4"/>
      <c r="L449" s="4"/>
      <c r="M449" s="4"/>
      <c r="N449" s="4"/>
      <c r="O449" s="4"/>
      <c r="P449" s="4"/>
      <c r="Q449" s="4"/>
      <c r="R449" s="4"/>
      <c r="S449" s="4"/>
      <c r="T449" s="4"/>
      <c r="U449" s="4"/>
      <c r="V449" s="4"/>
      <c r="W449" s="4"/>
      <c r="X449" s="4"/>
    </row>
    <row r="450" spans="1:24" ht="15" customHeight="1" x14ac:dyDescent="0.25">
      <c r="A450" s="146" t="s">
        <v>2553</v>
      </c>
      <c r="B450" s="147">
        <v>52.7</v>
      </c>
      <c r="C450" s="148">
        <v>0.6</v>
      </c>
      <c r="D450" s="146">
        <v>6</v>
      </c>
      <c r="E450" s="147"/>
      <c r="F450" s="4"/>
      <c r="G450" s="4"/>
      <c r="H450" s="4"/>
      <c r="I450" s="4"/>
      <c r="K450" s="4"/>
      <c r="L450" s="4"/>
      <c r="M450" s="4"/>
      <c r="N450" s="4"/>
      <c r="O450" s="4"/>
      <c r="P450" s="4"/>
      <c r="Q450" s="4"/>
      <c r="R450" s="4"/>
      <c r="S450" s="4"/>
      <c r="T450" s="4"/>
      <c r="U450" s="4"/>
      <c r="V450" s="4"/>
      <c r="W450" s="4"/>
      <c r="X450" s="4"/>
    </row>
    <row r="451" spans="1:24" ht="15" customHeight="1" x14ac:dyDescent="0.25">
      <c r="A451" s="143" t="s">
        <v>2554</v>
      </c>
      <c r="B451" s="144">
        <v>52.4</v>
      </c>
      <c r="C451" s="145">
        <v>1.2</v>
      </c>
      <c r="D451" s="143">
        <v>5.9</v>
      </c>
      <c r="E451" s="144"/>
      <c r="F451" s="4"/>
      <c r="G451" s="4"/>
      <c r="H451" s="4"/>
      <c r="I451" s="4"/>
      <c r="K451" s="4"/>
      <c r="L451" s="4"/>
      <c r="M451" s="4"/>
      <c r="N451" s="4"/>
      <c r="O451" s="4"/>
      <c r="P451" s="4"/>
      <c r="Q451" s="4"/>
      <c r="R451" s="4"/>
      <c r="S451" s="4"/>
      <c r="T451" s="4"/>
      <c r="U451" s="4"/>
      <c r="V451" s="4"/>
      <c r="W451" s="4"/>
      <c r="X451" s="4"/>
    </row>
    <row r="452" spans="1:24" ht="15" customHeight="1" x14ac:dyDescent="0.25">
      <c r="A452" s="146" t="s">
        <v>2555</v>
      </c>
      <c r="B452" s="147">
        <v>51.8</v>
      </c>
      <c r="C452" s="148">
        <v>0</v>
      </c>
      <c r="D452" s="146">
        <v>5.0999999999999996</v>
      </c>
      <c r="E452" s="147"/>
      <c r="F452" s="4"/>
      <c r="G452" s="4"/>
      <c r="H452" s="4"/>
      <c r="I452" s="4"/>
      <c r="K452" s="4"/>
      <c r="L452" s="4"/>
      <c r="M452" s="4"/>
      <c r="N452" s="4"/>
      <c r="O452" s="4"/>
      <c r="P452" s="4"/>
      <c r="Q452" s="4"/>
      <c r="R452" s="4"/>
      <c r="S452" s="4"/>
      <c r="T452" s="4"/>
      <c r="U452" s="4"/>
      <c r="V452" s="4"/>
      <c r="W452" s="4"/>
      <c r="X452" s="4"/>
    </row>
    <row r="453" spans="1:24" ht="15" customHeight="1" x14ac:dyDescent="0.25">
      <c r="A453" s="143" t="s">
        <v>2556</v>
      </c>
      <c r="B453" s="144">
        <v>51.8</v>
      </c>
      <c r="C453" s="145">
        <v>0.4</v>
      </c>
      <c r="D453" s="143">
        <v>5.3</v>
      </c>
      <c r="E453" s="144">
        <f t="shared" ref="E453" si="34">SUM(B453:B464)/12</f>
        <v>50.566666666666663</v>
      </c>
      <c r="F453" s="4"/>
      <c r="G453" s="4"/>
      <c r="H453" s="4"/>
      <c r="I453" s="4"/>
      <c r="K453" s="4"/>
      <c r="L453" s="4"/>
      <c r="M453" s="4"/>
      <c r="N453" s="4"/>
      <c r="O453" s="4"/>
      <c r="P453" s="4"/>
      <c r="Q453" s="4"/>
      <c r="R453" s="4"/>
      <c r="S453" s="4"/>
      <c r="T453" s="4"/>
      <c r="U453" s="4"/>
      <c r="V453" s="4"/>
      <c r="W453" s="4"/>
      <c r="X453" s="4"/>
    </row>
    <row r="454" spans="1:24" ht="15" customHeight="1" x14ac:dyDescent="0.25">
      <c r="A454" s="146" t="s">
        <v>2557</v>
      </c>
      <c r="B454" s="147">
        <v>51.6</v>
      </c>
      <c r="C454" s="148">
        <v>0.4</v>
      </c>
      <c r="D454" s="146">
        <v>5.3</v>
      </c>
      <c r="E454" s="147"/>
      <c r="F454" s="4"/>
      <c r="G454" s="4"/>
      <c r="H454" s="4"/>
      <c r="I454" s="4"/>
      <c r="K454" s="4"/>
      <c r="L454" s="4"/>
      <c r="M454" s="4"/>
      <c r="N454" s="4"/>
      <c r="O454" s="4"/>
      <c r="P454" s="4"/>
      <c r="Q454" s="4"/>
      <c r="R454" s="4"/>
      <c r="S454" s="4"/>
      <c r="T454" s="4"/>
      <c r="U454" s="4"/>
      <c r="V454" s="4"/>
      <c r="W454" s="4"/>
      <c r="X454" s="4"/>
    </row>
    <row r="455" spans="1:24" ht="15" customHeight="1" x14ac:dyDescent="0.25">
      <c r="A455" s="143" t="s">
        <v>2558</v>
      </c>
      <c r="B455" s="144">
        <v>51.4</v>
      </c>
      <c r="C455" s="145">
        <v>0.4</v>
      </c>
      <c r="D455" s="143">
        <v>5.0999999999999996</v>
      </c>
      <c r="E455" s="144"/>
      <c r="F455" s="4"/>
      <c r="G455" s="4"/>
      <c r="H455" s="4"/>
      <c r="I455" s="4"/>
      <c r="K455" s="4"/>
      <c r="L455" s="4"/>
      <c r="M455" s="4"/>
      <c r="N455" s="4"/>
      <c r="O455" s="4"/>
      <c r="P455" s="4"/>
      <c r="Q455" s="4"/>
      <c r="R455" s="4"/>
      <c r="S455" s="4"/>
      <c r="T455" s="4"/>
      <c r="U455" s="4"/>
      <c r="V455" s="4"/>
      <c r="W455" s="4"/>
      <c r="X455" s="4"/>
    </row>
    <row r="456" spans="1:24" ht="15" customHeight="1" x14ac:dyDescent="0.25">
      <c r="A456" s="146" t="s">
        <v>2559</v>
      </c>
      <c r="B456" s="147">
        <v>51.2</v>
      </c>
      <c r="C456" s="148">
        <v>0.4</v>
      </c>
      <c r="D456" s="146">
        <v>5.0999999999999996</v>
      </c>
      <c r="E456" s="147"/>
      <c r="F456" s="4"/>
      <c r="G456" s="4"/>
      <c r="H456" s="4"/>
      <c r="I456" s="4"/>
      <c r="K456" s="4"/>
      <c r="L456" s="4"/>
      <c r="M456" s="4"/>
      <c r="N456" s="4"/>
      <c r="O456" s="4"/>
      <c r="P456" s="4"/>
      <c r="Q456" s="4"/>
      <c r="R456" s="4"/>
      <c r="S456" s="4"/>
      <c r="T456" s="4"/>
      <c r="U456" s="4"/>
      <c r="V456" s="4"/>
      <c r="W456" s="4"/>
      <c r="X456" s="4"/>
    </row>
    <row r="457" spans="1:24" ht="15" customHeight="1" x14ac:dyDescent="0.25">
      <c r="A457" s="143" t="s">
        <v>2560</v>
      </c>
      <c r="B457" s="144">
        <v>51</v>
      </c>
      <c r="C457" s="145">
        <v>0.4</v>
      </c>
      <c r="D457" s="143">
        <v>4.7</v>
      </c>
      <c r="E457" s="144"/>
      <c r="F457" s="4"/>
      <c r="G457" s="4"/>
      <c r="H457" s="4"/>
      <c r="I457" s="4"/>
      <c r="K457" s="4"/>
      <c r="L457" s="4"/>
      <c r="M457" s="4"/>
      <c r="N457" s="4"/>
      <c r="O457" s="4"/>
      <c r="P457" s="4"/>
      <c r="Q457" s="4"/>
      <c r="R457" s="4"/>
      <c r="S457" s="4"/>
      <c r="T457" s="4"/>
      <c r="U457" s="4"/>
      <c r="V457" s="4"/>
      <c r="W457" s="4"/>
      <c r="X457" s="4"/>
    </row>
    <row r="458" spans="1:24" ht="15" customHeight="1" x14ac:dyDescent="0.25">
      <c r="A458" s="146" t="s">
        <v>2561</v>
      </c>
      <c r="B458" s="147">
        <v>50.8</v>
      </c>
      <c r="C458" s="148">
        <v>0.8</v>
      </c>
      <c r="D458" s="146">
        <v>4.5</v>
      </c>
      <c r="E458" s="147"/>
      <c r="F458" s="4"/>
      <c r="G458" s="4"/>
      <c r="H458" s="4"/>
      <c r="I458" s="4"/>
      <c r="K458" s="4"/>
      <c r="L458" s="4"/>
      <c r="M458" s="4"/>
      <c r="N458" s="4"/>
      <c r="O458" s="4"/>
      <c r="P458" s="4"/>
      <c r="Q458" s="4"/>
      <c r="R458" s="4"/>
      <c r="S458" s="4"/>
      <c r="T458" s="4"/>
      <c r="U458" s="4"/>
      <c r="V458" s="4"/>
      <c r="W458" s="4"/>
      <c r="X458" s="4"/>
    </row>
    <row r="459" spans="1:24" ht="15" customHeight="1" x14ac:dyDescent="0.25">
      <c r="A459" s="143" t="s">
        <v>2562</v>
      </c>
      <c r="B459" s="144">
        <v>50.4</v>
      </c>
      <c r="C459" s="145">
        <v>0.6</v>
      </c>
      <c r="D459" s="143">
        <v>3.7</v>
      </c>
      <c r="E459" s="144"/>
      <c r="F459" s="4"/>
      <c r="G459" s="4"/>
      <c r="H459" s="4"/>
      <c r="I459" s="4"/>
      <c r="K459" s="4"/>
      <c r="L459" s="4"/>
      <c r="M459" s="4"/>
      <c r="N459" s="4"/>
      <c r="O459" s="4"/>
      <c r="P459" s="4"/>
      <c r="Q459" s="4"/>
      <c r="R459" s="4"/>
      <c r="S459" s="4"/>
      <c r="T459" s="4"/>
      <c r="U459" s="4"/>
      <c r="V459" s="4"/>
      <c r="W459" s="4"/>
      <c r="X459" s="4"/>
    </row>
    <row r="460" spans="1:24" ht="15" customHeight="1" x14ac:dyDescent="0.25">
      <c r="A460" s="146" t="s">
        <v>2563</v>
      </c>
      <c r="B460" s="147">
        <v>50.1</v>
      </c>
      <c r="C460" s="148">
        <v>0.2</v>
      </c>
      <c r="D460" s="146">
        <v>3.3</v>
      </c>
      <c r="E460" s="147"/>
      <c r="F460" s="4"/>
      <c r="G460" s="4"/>
      <c r="H460" s="4"/>
      <c r="I460" s="4"/>
      <c r="K460" s="4"/>
      <c r="L460" s="4"/>
      <c r="M460" s="4"/>
      <c r="N460" s="4"/>
      <c r="O460" s="4"/>
      <c r="P460" s="4"/>
      <c r="Q460" s="4"/>
      <c r="R460" s="4"/>
      <c r="S460" s="4"/>
      <c r="T460" s="4"/>
      <c r="U460" s="4"/>
      <c r="V460" s="4"/>
      <c r="W460" s="4"/>
      <c r="X460" s="4"/>
    </row>
    <row r="461" spans="1:24" ht="15" customHeight="1" x14ac:dyDescent="0.25">
      <c r="A461" s="143" t="s">
        <v>2564</v>
      </c>
      <c r="B461" s="144">
        <v>50</v>
      </c>
      <c r="C461" s="145">
        <v>0.6</v>
      </c>
      <c r="D461" s="143">
        <v>3.3</v>
      </c>
      <c r="E461" s="144"/>
      <c r="F461" s="4"/>
      <c r="G461" s="4"/>
      <c r="H461" s="4"/>
      <c r="I461" s="4"/>
      <c r="K461" s="4"/>
      <c r="L461" s="4"/>
      <c r="M461" s="4"/>
      <c r="N461" s="4"/>
      <c r="O461" s="4"/>
      <c r="P461" s="4"/>
      <c r="Q461" s="4"/>
      <c r="R461" s="4"/>
      <c r="S461" s="4"/>
      <c r="T461" s="4"/>
      <c r="U461" s="4"/>
      <c r="V461" s="4"/>
      <c r="W461" s="4"/>
      <c r="X461" s="4"/>
    </row>
    <row r="462" spans="1:24" ht="15" customHeight="1" x14ac:dyDescent="0.25">
      <c r="A462" s="146" t="s">
        <v>2565</v>
      </c>
      <c r="B462" s="147">
        <v>49.7</v>
      </c>
      <c r="C462" s="148">
        <v>0.4</v>
      </c>
      <c r="D462" s="146">
        <v>2.9</v>
      </c>
      <c r="E462" s="147"/>
      <c r="F462" s="4"/>
      <c r="G462" s="4"/>
      <c r="H462" s="4"/>
      <c r="I462" s="4"/>
      <c r="K462" s="4"/>
      <c r="L462" s="4"/>
      <c r="M462" s="4"/>
      <c r="N462" s="4"/>
      <c r="O462" s="4"/>
      <c r="P462" s="4"/>
      <c r="Q462" s="4"/>
      <c r="R462" s="4"/>
      <c r="S462" s="4"/>
      <c r="T462" s="4"/>
      <c r="U462" s="4"/>
      <c r="V462" s="4"/>
      <c r="W462" s="4"/>
      <c r="X462" s="4"/>
    </row>
    <row r="463" spans="1:24" ht="15" customHeight="1" x14ac:dyDescent="0.25">
      <c r="A463" s="143" t="s">
        <v>2566</v>
      </c>
      <c r="B463" s="144">
        <v>49.5</v>
      </c>
      <c r="C463" s="145">
        <v>0.4</v>
      </c>
      <c r="D463" s="143">
        <v>2.7</v>
      </c>
      <c r="E463" s="144"/>
      <c r="F463" s="4"/>
      <c r="G463" s="4"/>
      <c r="H463" s="4"/>
      <c r="I463" s="4"/>
      <c r="K463" s="4"/>
      <c r="L463" s="4"/>
      <c r="M463" s="4"/>
      <c r="N463" s="4"/>
      <c r="O463" s="4"/>
      <c r="P463" s="4"/>
      <c r="Q463" s="4"/>
      <c r="R463" s="4"/>
      <c r="S463" s="4"/>
      <c r="T463" s="4"/>
      <c r="U463" s="4"/>
      <c r="V463" s="4"/>
      <c r="W463" s="4"/>
      <c r="X463" s="4"/>
    </row>
    <row r="464" spans="1:24" ht="15" customHeight="1" x14ac:dyDescent="0.25">
      <c r="A464" s="146" t="s">
        <v>2567</v>
      </c>
      <c r="B464" s="147">
        <v>49.3</v>
      </c>
      <c r="C464" s="148">
        <v>0.2</v>
      </c>
      <c r="D464" s="146">
        <v>2.7</v>
      </c>
      <c r="E464" s="147"/>
      <c r="F464" s="4"/>
      <c r="G464" s="4"/>
      <c r="H464" s="4"/>
      <c r="I464" s="4"/>
      <c r="K464" s="4"/>
      <c r="L464" s="4"/>
      <c r="M464" s="4"/>
      <c r="N464" s="4"/>
      <c r="O464" s="4"/>
      <c r="P464" s="4"/>
      <c r="Q464" s="4"/>
      <c r="R464" s="4"/>
      <c r="S464" s="4"/>
      <c r="T464" s="4"/>
      <c r="U464" s="4"/>
      <c r="V464" s="4"/>
      <c r="W464" s="4"/>
      <c r="X464" s="4"/>
    </row>
    <row r="465" spans="1:24" ht="15" customHeight="1" x14ac:dyDescent="0.25">
      <c r="A465" s="143" t="s">
        <v>2568</v>
      </c>
      <c r="B465" s="144">
        <v>49.2</v>
      </c>
      <c r="C465" s="145">
        <v>0.4</v>
      </c>
      <c r="D465" s="143">
        <v>2.5</v>
      </c>
      <c r="E465" s="144">
        <f t="shared" ref="E465" si="35">SUM(B465:B476)/12</f>
        <v>48.591666666666669</v>
      </c>
      <c r="F465" s="4"/>
      <c r="G465" s="4"/>
      <c r="H465" s="4"/>
      <c r="I465" s="4"/>
      <c r="K465" s="4"/>
      <c r="L465" s="4"/>
      <c r="M465" s="4"/>
      <c r="N465" s="4"/>
      <c r="O465" s="4"/>
      <c r="P465" s="4"/>
      <c r="Q465" s="4"/>
      <c r="R465" s="4"/>
      <c r="S465" s="4"/>
      <c r="T465" s="4"/>
      <c r="U465" s="4"/>
      <c r="V465" s="4"/>
      <c r="W465" s="4"/>
      <c r="X465" s="4"/>
    </row>
    <row r="466" spans="1:24" ht="15" customHeight="1" x14ac:dyDescent="0.25">
      <c r="A466" s="146" t="s">
        <v>2569</v>
      </c>
      <c r="B466" s="147">
        <v>49</v>
      </c>
      <c r="C466" s="148">
        <v>0.2</v>
      </c>
      <c r="D466" s="146">
        <v>2.2999999999999998</v>
      </c>
      <c r="E466" s="147"/>
      <c r="F466" s="4"/>
      <c r="G466" s="4"/>
      <c r="H466" s="4"/>
      <c r="I466" s="4"/>
      <c r="K466" s="4"/>
      <c r="L466" s="4"/>
      <c r="M466" s="4"/>
      <c r="N466" s="4"/>
      <c r="O466" s="4"/>
      <c r="P466" s="4"/>
      <c r="Q466" s="4"/>
      <c r="R466" s="4"/>
      <c r="S466" s="4"/>
      <c r="T466" s="4"/>
      <c r="U466" s="4"/>
      <c r="V466" s="4"/>
      <c r="W466" s="4"/>
      <c r="X466" s="4"/>
    </row>
    <row r="467" spans="1:24" ht="15" customHeight="1" x14ac:dyDescent="0.25">
      <c r="A467" s="143" t="s">
        <v>2570</v>
      </c>
      <c r="B467" s="144">
        <v>48.9</v>
      </c>
      <c r="C467" s="145">
        <v>0.4</v>
      </c>
      <c r="D467" s="143">
        <v>2.2999999999999998</v>
      </c>
      <c r="E467" s="144"/>
      <c r="F467" s="4"/>
      <c r="G467" s="4"/>
      <c r="H467" s="4"/>
      <c r="I467" s="4"/>
      <c r="K467" s="4"/>
      <c r="L467" s="4"/>
      <c r="M467" s="4"/>
      <c r="N467" s="4"/>
      <c r="O467" s="4"/>
      <c r="P467" s="4"/>
      <c r="Q467" s="4"/>
      <c r="R467" s="4"/>
      <c r="S467" s="4"/>
      <c r="T467" s="4"/>
      <c r="U467" s="4"/>
      <c r="V467" s="4"/>
      <c r="W467" s="4"/>
      <c r="X467" s="4"/>
    </row>
    <row r="468" spans="1:24" ht="15" customHeight="1" x14ac:dyDescent="0.25">
      <c r="A468" s="146" t="s">
        <v>2571</v>
      </c>
      <c r="B468" s="147">
        <v>48.7</v>
      </c>
      <c r="C468" s="148">
        <v>0</v>
      </c>
      <c r="D468" s="146">
        <v>2.1</v>
      </c>
      <c r="E468" s="147"/>
      <c r="F468" s="4"/>
      <c r="G468" s="4"/>
      <c r="H468" s="4"/>
      <c r="I468" s="4"/>
      <c r="K468" s="4"/>
      <c r="L468" s="4"/>
      <c r="M468" s="4"/>
      <c r="N468" s="4"/>
      <c r="O468" s="4"/>
      <c r="P468" s="4"/>
      <c r="Q468" s="4"/>
      <c r="R468" s="4"/>
      <c r="S468" s="4"/>
      <c r="T468" s="4"/>
      <c r="U468" s="4"/>
      <c r="V468" s="4"/>
      <c r="W468" s="4"/>
      <c r="X468" s="4"/>
    </row>
    <row r="469" spans="1:24" ht="15" customHeight="1" x14ac:dyDescent="0.25">
      <c r="A469" s="143" t="s">
        <v>2572</v>
      </c>
      <c r="B469" s="144">
        <v>48.7</v>
      </c>
      <c r="C469" s="145">
        <v>0.2</v>
      </c>
      <c r="D469" s="143">
        <v>2.5</v>
      </c>
      <c r="E469" s="144"/>
      <c r="F469" s="4"/>
      <c r="G469" s="4"/>
      <c r="H469" s="4"/>
      <c r="I469" s="4"/>
      <c r="K469" s="4"/>
      <c r="L469" s="4"/>
      <c r="M469" s="4"/>
      <c r="N469" s="4"/>
      <c r="O469" s="4"/>
      <c r="P469" s="4"/>
      <c r="Q469" s="4"/>
      <c r="R469" s="4"/>
      <c r="S469" s="4"/>
      <c r="T469" s="4"/>
      <c r="U469" s="4"/>
      <c r="V469" s="4"/>
      <c r="W469" s="4"/>
      <c r="X469" s="4"/>
    </row>
    <row r="470" spans="1:24" ht="15" customHeight="1" x14ac:dyDescent="0.25">
      <c r="A470" s="146" t="s">
        <v>2573</v>
      </c>
      <c r="B470" s="147">
        <v>48.6</v>
      </c>
      <c r="C470" s="148">
        <v>0</v>
      </c>
      <c r="D470" s="146">
        <v>2.5</v>
      </c>
      <c r="E470" s="147"/>
      <c r="F470" s="4"/>
      <c r="G470" s="4"/>
      <c r="H470" s="4"/>
      <c r="I470" s="4"/>
      <c r="K470" s="4"/>
      <c r="L470" s="4"/>
      <c r="M470" s="4"/>
      <c r="N470" s="4"/>
      <c r="O470" s="4"/>
      <c r="P470" s="4"/>
      <c r="Q470" s="4"/>
      <c r="R470" s="4"/>
      <c r="S470" s="4"/>
      <c r="T470" s="4"/>
      <c r="U470" s="4"/>
      <c r="V470" s="4"/>
      <c r="W470" s="4"/>
      <c r="X470" s="4"/>
    </row>
    <row r="471" spans="1:24" ht="15" customHeight="1" x14ac:dyDescent="0.25">
      <c r="A471" s="143" t="s">
        <v>2574</v>
      </c>
      <c r="B471" s="144">
        <v>48.6</v>
      </c>
      <c r="C471" s="145">
        <v>0.2</v>
      </c>
      <c r="D471" s="143">
        <v>2.7</v>
      </c>
      <c r="E471" s="144"/>
      <c r="F471" s="4"/>
      <c r="G471" s="4"/>
      <c r="H471" s="4"/>
      <c r="I471" s="4"/>
      <c r="K471" s="4"/>
      <c r="L471" s="4"/>
      <c r="M471" s="4"/>
      <c r="N471" s="4"/>
      <c r="O471" s="4"/>
      <c r="P471" s="4"/>
      <c r="Q471" s="4"/>
      <c r="R471" s="4"/>
      <c r="S471" s="4"/>
      <c r="T471" s="4"/>
      <c r="U471" s="4"/>
      <c r="V471" s="4"/>
      <c r="W471" s="4"/>
      <c r="X471" s="4"/>
    </row>
    <row r="472" spans="1:24" ht="15" customHeight="1" x14ac:dyDescent="0.25">
      <c r="A472" s="146" t="s">
        <v>2575</v>
      </c>
      <c r="B472" s="147">
        <v>48.5</v>
      </c>
      <c r="C472" s="148">
        <v>0.2</v>
      </c>
      <c r="D472" s="146">
        <v>3</v>
      </c>
      <c r="E472" s="147"/>
      <c r="F472" s="4"/>
      <c r="G472" s="4"/>
      <c r="H472" s="4"/>
      <c r="I472" s="4"/>
      <c r="K472" s="4"/>
      <c r="L472" s="4"/>
      <c r="M472" s="4"/>
      <c r="N472" s="4"/>
      <c r="O472" s="4"/>
      <c r="P472" s="4"/>
      <c r="Q472" s="4"/>
      <c r="R472" s="4"/>
      <c r="S472" s="4"/>
      <c r="T472" s="4"/>
      <c r="U472" s="4"/>
      <c r="V472" s="4"/>
      <c r="W472" s="4"/>
      <c r="X472" s="4"/>
    </row>
    <row r="473" spans="1:24" ht="15" customHeight="1" x14ac:dyDescent="0.25">
      <c r="A473" s="143" t="s">
        <v>2576</v>
      </c>
      <c r="B473" s="144">
        <v>48.4</v>
      </c>
      <c r="C473" s="145">
        <v>0.2</v>
      </c>
      <c r="D473" s="143">
        <v>3</v>
      </c>
      <c r="E473" s="144"/>
      <c r="F473" s="4"/>
      <c r="G473" s="4"/>
      <c r="H473" s="4"/>
      <c r="I473" s="4"/>
      <c r="K473" s="4"/>
      <c r="L473" s="4"/>
      <c r="M473" s="4"/>
      <c r="N473" s="4"/>
      <c r="O473" s="4"/>
      <c r="P473" s="4"/>
      <c r="Q473" s="4"/>
      <c r="R473" s="4"/>
      <c r="S473" s="4"/>
      <c r="T473" s="4"/>
      <c r="U473" s="4"/>
      <c r="V473" s="4"/>
      <c r="W473" s="4"/>
      <c r="X473" s="4"/>
    </row>
    <row r="474" spans="1:24" ht="15" customHeight="1" x14ac:dyDescent="0.25">
      <c r="A474" s="146" t="s">
        <v>2577</v>
      </c>
      <c r="B474" s="147">
        <v>48.3</v>
      </c>
      <c r="C474" s="148">
        <v>0.2</v>
      </c>
      <c r="D474" s="146">
        <v>3.2</v>
      </c>
      <c r="E474" s="147"/>
      <c r="F474" s="4"/>
      <c r="G474" s="4"/>
      <c r="H474" s="4"/>
      <c r="I474" s="4"/>
      <c r="K474" s="4"/>
      <c r="L474" s="4"/>
      <c r="M474" s="4"/>
      <c r="N474" s="4"/>
      <c r="O474" s="4"/>
      <c r="P474" s="4"/>
      <c r="Q474" s="4"/>
      <c r="R474" s="4"/>
      <c r="S474" s="4"/>
      <c r="T474" s="4"/>
      <c r="U474" s="4"/>
      <c r="V474" s="4"/>
      <c r="W474" s="4"/>
      <c r="X474" s="4"/>
    </row>
    <row r="475" spans="1:24" ht="15" customHeight="1" x14ac:dyDescent="0.25">
      <c r="A475" s="143" t="s">
        <v>2578</v>
      </c>
      <c r="B475" s="144">
        <v>48.2</v>
      </c>
      <c r="C475" s="145">
        <v>0.4</v>
      </c>
      <c r="D475" s="143">
        <v>3.2</v>
      </c>
      <c r="E475" s="144"/>
      <c r="F475" s="4"/>
      <c r="G475" s="4"/>
      <c r="H475" s="4"/>
      <c r="I475" s="4"/>
      <c r="K475" s="4"/>
      <c r="L475" s="4"/>
      <c r="M475" s="4"/>
      <c r="N475" s="4"/>
      <c r="O475" s="4"/>
      <c r="P475" s="4"/>
      <c r="Q475" s="4"/>
      <c r="R475" s="4"/>
      <c r="S475" s="4"/>
      <c r="T475" s="4"/>
      <c r="U475" s="4"/>
      <c r="V475" s="4"/>
      <c r="W475" s="4"/>
      <c r="X475" s="4"/>
    </row>
    <row r="476" spans="1:24" ht="15" customHeight="1" x14ac:dyDescent="0.25">
      <c r="A476" s="146" t="s">
        <v>2579</v>
      </c>
      <c r="B476" s="147">
        <v>48</v>
      </c>
      <c r="C476" s="148">
        <v>0</v>
      </c>
      <c r="D476" s="146">
        <v>3</v>
      </c>
      <c r="E476" s="147"/>
      <c r="F476" s="4"/>
      <c r="G476" s="4"/>
      <c r="H476" s="4"/>
      <c r="I476" s="4"/>
      <c r="K476" s="4"/>
      <c r="L476" s="4"/>
      <c r="M476" s="4"/>
      <c r="N476" s="4"/>
      <c r="O476" s="4"/>
      <c r="P476" s="4"/>
      <c r="Q476" s="4"/>
      <c r="R476" s="4"/>
      <c r="S476" s="4"/>
      <c r="T476" s="4"/>
      <c r="U476" s="4"/>
      <c r="V476" s="4"/>
      <c r="W476" s="4"/>
      <c r="X476" s="4"/>
    </row>
    <row r="477" spans="1:24" ht="15" customHeight="1" x14ac:dyDescent="0.25">
      <c r="A477" s="143" t="s">
        <v>2580</v>
      </c>
      <c r="B477" s="144">
        <v>48</v>
      </c>
      <c r="C477" s="145">
        <v>0.2</v>
      </c>
      <c r="D477" s="143">
        <v>3.4</v>
      </c>
      <c r="E477" s="144">
        <f t="shared" ref="E477" si="36">SUM(B477:B488)/12</f>
        <v>47.31666666666667</v>
      </c>
      <c r="F477" s="4"/>
      <c r="G477" s="4"/>
      <c r="H477" s="4"/>
      <c r="I477" s="4"/>
      <c r="K477" s="4"/>
      <c r="L477" s="4"/>
      <c r="M477" s="4"/>
      <c r="N477" s="4"/>
      <c r="O477" s="4"/>
      <c r="P477" s="4"/>
      <c r="Q477" s="4"/>
      <c r="R477" s="4"/>
      <c r="S477" s="4"/>
      <c r="T477" s="4"/>
      <c r="U477" s="4"/>
      <c r="V477" s="4"/>
      <c r="W477" s="4"/>
      <c r="X477" s="4"/>
    </row>
    <row r="478" spans="1:24" ht="15" customHeight="1" x14ac:dyDescent="0.25">
      <c r="A478" s="146" t="s">
        <v>2581</v>
      </c>
      <c r="B478" s="147">
        <v>47.9</v>
      </c>
      <c r="C478" s="148">
        <v>0.2</v>
      </c>
      <c r="D478" s="146">
        <v>3.7</v>
      </c>
      <c r="E478" s="147"/>
      <c r="F478" s="4"/>
      <c r="G478" s="4"/>
      <c r="H478" s="4"/>
      <c r="I478" s="4"/>
      <c r="K478" s="4"/>
      <c r="L478" s="4"/>
      <c r="M478" s="4"/>
      <c r="N478" s="4"/>
      <c r="O478" s="4"/>
      <c r="P478" s="4"/>
      <c r="Q478" s="4"/>
      <c r="R478" s="4"/>
      <c r="S478" s="4"/>
      <c r="T478" s="4"/>
      <c r="U478" s="4"/>
      <c r="V478" s="4"/>
      <c r="W478" s="4"/>
      <c r="X478" s="4"/>
    </row>
    <row r="479" spans="1:24" ht="15" customHeight="1" x14ac:dyDescent="0.25">
      <c r="A479" s="143" t="s">
        <v>2582</v>
      </c>
      <c r="B479" s="144">
        <v>47.8</v>
      </c>
      <c r="C479" s="145">
        <v>0.2</v>
      </c>
      <c r="D479" s="143">
        <v>3.7</v>
      </c>
      <c r="E479" s="144"/>
      <c r="F479" s="4"/>
      <c r="G479" s="4"/>
      <c r="H479" s="4"/>
      <c r="I479" s="4"/>
      <c r="K479" s="4"/>
      <c r="L479" s="4"/>
      <c r="M479" s="4"/>
      <c r="N479" s="4"/>
      <c r="O479" s="4"/>
      <c r="P479" s="4"/>
      <c r="Q479" s="4"/>
      <c r="R479" s="4"/>
      <c r="S479" s="4"/>
      <c r="T479" s="4"/>
      <c r="U479" s="4"/>
      <c r="V479" s="4"/>
      <c r="W479" s="4"/>
      <c r="X479" s="4"/>
    </row>
    <row r="480" spans="1:24" ht="15" customHeight="1" x14ac:dyDescent="0.25">
      <c r="A480" s="146" t="s">
        <v>2583</v>
      </c>
      <c r="B480" s="147">
        <v>47.7</v>
      </c>
      <c r="C480" s="148">
        <v>0.4</v>
      </c>
      <c r="D480" s="146">
        <v>3.7</v>
      </c>
      <c r="E480" s="147"/>
      <c r="F480" s="4"/>
      <c r="G480" s="4"/>
      <c r="H480" s="4"/>
      <c r="I480" s="4"/>
      <c r="K480" s="4"/>
      <c r="L480" s="4"/>
      <c r="M480" s="4"/>
      <c r="N480" s="4"/>
      <c r="O480" s="4"/>
      <c r="P480" s="4"/>
      <c r="Q480" s="4"/>
      <c r="R480" s="4"/>
      <c r="S480" s="4"/>
      <c r="T480" s="4"/>
      <c r="U480" s="4"/>
      <c r="V480" s="4"/>
      <c r="W480" s="4"/>
      <c r="X480" s="4"/>
    </row>
    <row r="481" spans="1:24" ht="15" customHeight="1" x14ac:dyDescent="0.25">
      <c r="A481" s="143" t="s">
        <v>2584</v>
      </c>
      <c r="B481" s="144">
        <v>47.5</v>
      </c>
      <c r="C481" s="145">
        <v>0.2</v>
      </c>
      <c r="D481" s="143">
        <v>3.7</v>
      </c>
      <c r="E481" s="144"/>
      <c r="F481" s="4"/>
      <c r="G481" s="4"/>
      <c r="H481" s="4"/>
      <c r="I481" s="4"/>
      <c r="K481" s="4"/>
      <c r="L481" s="4"/>
      <c r="M481" s="4"/>
      <c r="N481" s="4"/>
      <c r="O481" s="4"/>
      <c r="P481" s="4"/>
      <c r="Q481" s="4"/>
      <c r="R481" s="4"/>
      <c r="S481" s="4"/>
      <c r="T481" s="4"/>
      <c r="U481" s="4"/>
      <c r="V481" s="4"/>
      <c r="W481" s="4"/>
      <c r="X481" s="4"/>
    </row>
    <row r="482" spans="1:24" ht="15" customHeight="1" x14ac:dyDescent="0.25">
      <c r="A482" s="146" t="s">
        <v>2585</v>
      </c>
      <c r="B482" s="147">
        <v>47.4</v>
      </c>
      <c r="C482" s="148">
        <v>0.2</v>
      </c>
      <c r="D482" s="146">
        <v>3.9</v>
      </c>
      <c r="E482" s="147"/>
      <c r="F482" s="4"/>
      <c r="G482" s="4"/>
      <c r="H482" s="4"/>
      <c r="I482" s="4"/>
      <c r="K482" s="4"/>
      <c r="L482" s="4"/>
      <c r="M482" s="4"/>
      <c r="N482" s="4"/>
      <c r="O482" s="4"/>
      <c r="P482" s="4"/>
      <c r="Q482" s="4"/>
      <c r="R482" s="4"/>
      <c r="S482" s="4"/>
      <c r="T482" s="4"/>
      <c r="U482" s="4"/>
      <c r="V482" s="4"/>
      <c r="W482" s="4"/>
      <c r="X482" s="4"/>
    </row>
    <row r="483" spans="1:24" ht="15" customHeight="1" x14ac:dyDescent="0.25">
      <c r="A483" s="143" t="s">
        <v>2586</v>
      </c>
      <c r="B483" s="144">
        <v>47.3</v>
      </c>
      <c r="C483" s="145">
        <v>0.4</v>
      </c>
      <c r="D483" s="143">
        <v>4</v>
      </c>
      <c r="E483" s="144"/>
      <c r="F483" s="4"/>
      <c r="G483" s="4"/>
      <c r="H483" s="4"/>
      <c r="I483" s="4"/>
      <c r="K483" s="4"/>
      <c r="L483" s="4"/>
      <c r="M483" s="4"/>
      <c r="N483" s="4"/>
      <c r="O483" s="4"/>
      <c r="P483" s="4"/>
      <c r="Q483" s="4"/>
      <c r="R483" s="4"/>
      <c r="S483" s="4"/>
      <c r="T483" s="4"/>
      <c r="U483" s="4"/>
      <c r="V483" s="4"/>
      <c r="W483" s="4"/>
      <c r="X483" s="4"/>
    </row>
    <row r="484" spans="1:24" ht="15" customHeight="1" x14ac:dyDescent="0.25">
      <c r="A484" s="146" t="s">
        <v>2587</v>
      </c>
      <c r="B484" s="147">
        <v>47.1</v>
      </c>
      <c r="C484" s="148">
        <v>0.2</v>
      </c>
      <c r="D484" s="146">
        <v>3.5</v>
      </c>
      <c r="E484" s="147"/>
      <c r="F484" s="4"/>
      <c r="G484" s="4"/>
      <c r="H484" s="4"/>
      <c r="I484" s="4"/>
      <c r="K484" s="4"/>
      <c r="L484" s="4"/>
      <c r="M484" s="4"/>
      <c r="N484" s="4"/>
      <c r="O484" s="4"/>
      <c r="P484" s="4"/>
      <c r="Q484" s="4"/>
      <c r="R484" s="4"/>
      <c r="S484" s="4"/>
      <c r="T484" s="4"/>
      <c r="U484" s="4"/>
      <c r="V484" s="4"/>
      <c r="W484" s="4"/>
      <c r="X484" s="4"/>
    </row>
    <row r="485" spans="1:24" ht="15" customHeight="1" x14ac:dyDescent="0.25">
      <c r="A485" s="143" t="s">
        <v>2588</v>
      </c>
      <c r="B485" s="144">
        <v>47</v>
      </c>
      <c r="C485" s="145">
        <v>0.4</v>
      </c>
      <c r="D485" s="143">
        <v>3.5</v>
      </c>
      <c r="E485" s="144"/>
      <c r="F485" s="4"/>
      <c r="G485" s="4"/>
      <c r="H485" s="4"/>
      <c r="I485" s="4"/>
      <c r="K485" s="4"/>
      <c r="L485" s="4"/>
      <c r="M485" s="4"/>
      <c r="N485" s="4"/>
      <c r="O485" s="4"/>
      <c r="P485" s="4"/>
      <c r="Q485" s="4"/>
      <c r="R485" s="4"/>
      <c r="S485" s="4"/>
      <c r="T485" s="4"/>
      <c r="U485" s="4"/>
      <c r="V485" s="4"/>
      <c r="W485" s="4"/>
      <c r="X485" s="4"/>
    </row>
    <row r="486" spans="1:24" ht="15" customHeight="1" x14ac:dyDescent="0.25">
      <c r="A486" s="146" t="s">
        <v>2589</v>
      </c>
      <c r="B486" s="147">
        <v>46.8</v>
      </c>
      <c r="C486" s="148">
        <v>0.2</v>
      </c>
      <c r="D486" s="146">
        <v>3.5</v>
      </c>
      <c r="E486" s="147"/>
      <c r="F486" s="4"/>
      <c r="G486" s="4"/>
      <c r="H486" s="4"/>
      <c r="I486" s="4"/>
      <c r="K486" s="4"/>
      <c r="L486" s="4"/>
      <c r="M486" s="4"/>
      <c r="N486" s="4"/>
      <c r="O486" s="4"/>
      <c r="P486" s="4"/>
      <c r="Q486" s="4"/>
      <c r="R486" s="4"/>
      <c r="S486" s="4"/>
      <c r="T486" s="4"/>
      <c r="U486" s="4"/>
      <c r="V486" s="4"/>
      <c r="W486" s="4"/>
      <c r="X486" s="4"/>
    </row>
    <row r="487" spans="1:24" ht="15" customHeight="1" x14ac:dyDescent="0.25">
      <c r="A487" s="143" t="s">
        <v>2590</v>
      </c>
      <c r="B487" s="144">
        <v>46.7</v>
      </c>
      <c r="C487" s="145">
        <v>0.2</v>
      </c>
      <c r="D487" s="143">
        <v>3.5</v>
      </c>
      <c r="E487" s="144"/>
      <c r="F487" s="4"/>
      <c r="G487" s="4"/>
      <c r="H487" s="4"/>
      <c r="I487" s="4"/>
      <c r="K487" s="4"/>
      <c r="L487" s="4"/>
      <c r="M487" s="4"/>
      <c r="N487" s="4"/>
      <c r="O487" s="4"/>
      <c r="P487" s="4"/>
      <c r="Q487" s="4"/>
      <c r="R487" s="4"/>
      <c r="S487" s="4"/>
      <c r="T487" s="4"/>
      <c r="U487" s="4"/>
      <c r="V487" s="4"/>
      <c r="W487" s="4"/>
      <c r="X487" s="4"/>
    </row>
    <row r="488" spans="1:24" ht="15" customHeight="1" x14ac:dyDescent="0.25">
      <c r="A488" s="146" t="s">
        <v>2591</v>
      </c>
      <c r="B488" s="147">
        <v>46.6</v>
      </c>
      <c r="C488" s="148">
        <v>0.4</v>
      </c>
      <c r="D488" s="146">
        <v>4</v>
      </c>
      <c r="E488" s="147"/>
      <c r="F488" s="4"/>
      <c r="G488" s="4"/>
      <c r="H488" s="4"/>
      <c r="I488" s="4"/>
      <c r="K488" s="4"/>
      <c r="L488" s="4"/>
      <c r="M488" s="4"/>
      <c r="N488" s="4"/>
      <c r="O488" s="4"/>
      <c r="P488" s="4"/>
      <c r="Q488" s="4"/>
      <c r="R488" s="4"/>
      <c r="S488" s="4"/>
      <c r="T488" s="4"/>
      <c r="U488" s="4"/>
      <c r="V488" s="4"/>
      <c r="W488" s="4"/>
      <c r="X488" s="4"/>
    </row>
    <row r="489" spans="1:24" ht="15" customHeight="1" x14ac:dyDescent="0.25">
      <c r="A489" s="143" t="s">
        <v>2592</v>
      </c>
      <c r="B489" s="144">
        <v>46.4</v>
      </c>
      <c r="C489" s="145">
        <v>0.4</v>
      </c>
      <c r="D489" s="143">
        <v>3.8</v>
      </c>
      <c r="E489" s="144">
        <f t="shared" ref="E489" si="37">SUM(B489:B500)/12</f>
        <v>45.633333333333333</v>
      </c>
      <c r="F489" s="4"/>
      <c r="G489" s="4"/>
      <c r="H489" s="4"/>
      <c r="I489" s="4"/>
      <c r="K489" s="4"/>
      <c r="L489" s="4"/>
      <c r="M489" s="4"/>
      <c r="N489" s="4"/>
      <c r="O489" s="4"/>
      <c r="P489" s="4"/>
      <c r="Q489" s="4"/>
      <c r="R489" s="4"/>
      <c r="S489" s="4"/>
      <c r="T489" s="4"/>
      <c r="U489" s="4"/>
      <c r="V489" s="4"/>
      <c r="W489" s="4"/>
      <c r="X489" s="4"/>
    </row>
    <row r="490" spans="1:24" ht="15" customHeight="1" x14ac:dyDescent="0.25">
      <c r="A490" s="146" t="s">
        <v>2593</v>
      </c>
      <c r="B490" s="147">
        <v>46.2</v>
      </c>
      <c r="C490" s="148">
        <v>0.2</v>
      </c>
      <c r="D490" s="146">
        <v>3.6</v>
      </c>
      <c r="E490" s="147"/>
      <c r="F490" s="4"/>
      <c r="G490" s="4"/>
      <c r="H490" s="4"/>
      <c r="I490" s="4"/>
      <c r="K490" s="4"/>
      <c r="L490" s="4"/>
      <c r="M490" s="4"/>
      <c r="N490" s="4"/>
      <c r="O490" s="4"/>
      <c r="P490" s="4"/>
      <c r="Q490" s="4"/>
      <c r="R490" s="4"/>
      <c r="S490" s="4"/>
      <c r="T490" s="4"/>
      <c r="U490" s="4"/>
      <c r="V490" s="4"/>
      <c r="W490" s="4"/>
      <c r="X490" s="4"/>
    </row>
    <row r="491" spans="1:24" ht="15" customHeight="1" x14ac:dyDescent="0.25">
      <c r="A491" s="143" t="s">
        <v>2594</v>
      </c>
      <c r="B491" s="144">
        <v>46.1</v>
      </c>
      <c r="C491" s="145">
        <v>0.2</v>
      </c>
      <c r="D491" s="143">
        <v>3.6</v>
      </c>
      <c r="E491" s="144"/>
      <c r="F491" s="4"/>
      <c r="G491" s="4"/>
      <c r="H491" s="4"/>
      <c r="I491" s="4"/>
      <c r="K491" s="4"/>
      <c r="L491" s="4"/>
      <c r="M491" s="4"/>
      <c r="N491" s="4"/>
      <c r="O491" s="4"/>
      <c r="P491" s="4"/>
      <c r="Q491" s="4"/>
      <c r="R491" s="4"/>
      <c r="S491" s="4"/>
      <c r="T491" s="4"/>
      <c r="U491" s="4"/>
      <c r="V491" s="4"/>
      <c r="W491" s="4"/>
      <c r="X491" s="4"/>
    </row>
    <row r="492" spans="1:24" ht="15" customHeight="1" x14ac:dyDescent="0.25">
      <c r="A492" s="146" t="s">
        <v>2595</v>
      </c>
      <c r="B492" s="147">
        <v>46</v>
      </c>
      <c r="C492" s="148">
        <v>0.4</v>
      </c>
      <c r="D492" s="146">
        <v>3.8</v>
      </c>
      <c r="E492" s="147"/>
      <c r="F492" s="4"/>
      <c r="G492" s="4"/>
      <c r="H492" s="4"/>
      <c r="I492" s="4"/>
      <c r="K492" s="4"/>
      <c r="L492" s="4"/>
      <c r="M492" s="4"/>
      <c r="N492" s="4"/>
      <c r="O492" s="4"/>
      <c r="P492" s="4"/>
      <c r="Q492" s="4"/>
      <c r="R492" s="4"/>
      <c r="S492" s="4"/>
      <c r="T492" s="4"/>
      <c r="U492" s="4"/>
      <c r="V492" s="4"/>
      <c r="W492" s="4"/>
      <c r="X492" s="4"/>
    </row>
    <row r="493" spans="1:24" ht="15" customHeight="1" x14ac:dyDescent="0.25">
      <c r="A493" s="143" t="s">
        <v>2596</v>
      </c>
      <c r="B493" s="144">
        <v>45.8</v>
      </c>
      <c r="C493" s="145">
        <v>0.4</v>
      </c>
      <c r="D493" s="143">
        <v>4.0999999999999996</v>
      </c>
      <c r="E493" s="144"/>
      <c r="F493" s="4"/>
      <c r="G493" s="4"/>
      <c r="H493" s="4"/>
      <c r="I493" s="4"/>
      <c r="K493" s="4"/>
      <c r="L493" s="4"/>
      <c r="M493" s="4"/>
      <c r="N493" s="4"/>
      <c r="O493" s="4"/>
      <c r="P493" s="4"/>
      <c r="Q493" s="4"/>
      <c r="R493" s="4"/>
      <c r="S493" s="4"/>
      <c r="T493" s="4"/>
      <c r="U493" s="4"/>
      <c r="V493" s="4"/>
      <c r="W493" s="4"/>
      <c r="X493" s="4"/>
    </row>
    <row r="494" spans="1:24" ht="15" customHeight="1" x14ac:dyDescent="0.25">
      <c r="A494" s="146" t="s">
        <v>2597</v>
      </c>
      <c r="B494" s="147">
        <v>45.6</v>
      </c>
      <c r="C494" s="148">
        <v>0.2</v>
      </c>
      <c r="D494" s="146">
        <v>3.6</v>
      </c>
      <c r="E494" s="147"/>
      <c r="F494" s="4"/>
      <c r="G494" s="4"/>
      <c r="H494" s="4"/>
      <c r="I494" s="4"/>
      <c r="K494" s="4"/>
      <c r="L494" s="4"/>
      <c r="M494" s="4"/>
      <c r="N494" s="4"/>
      <c r="O494" s="4"/>
      <c r="P494" s="4"/>
      <c r="Q494" s="4"/>
      <c r="R494" s="4"/>
      <c r="S494" s="4"/>
      <c r="T494" s="4"/>
      <c r="U494" s="4"/>
      <c r="V494" s="4"/>
      <c r="W494" s="4"/>
      <c r="X494" s="4"/>
    </row>
    <row r="495" spans="1:24" ht="15" customHeight="1" x14ac:dyDescent="0.25">
      <c r="A495" s="143" t="s">
        <v>2598</v>
      </c>
      <c r="B495" s="144">
        <v>45.5</v>
      </c>
      <c r="C495" s="145">
        <v>0</v>
      </c>
      <c r="D495" s="143">
        <v>3.9</v>
      </c>
      <c r="E495" s="144"/>
      <c r="F495" s="4"/>
      <c r="G495" s="4"/>
      <c r="H495" s="4"/>
      <c r="I495" s="4"/>
      <c r="K495" s="4"/>
      <c r="L495" s="4"/>
      <c r="M495" s="4"/>
      <c r="N495" s="4"/>
      <c r="O495" s="4"/>
      <c r="P495" s="4"/>
      <c r="Q495" s="4"/>
      <c r="R495" s="4"/>
      <c r="S495" s="4"/>
      <c r="T495" s="4"/>
      <c r="U495" s="4"/>
      <c r="V495" s="4"/>
      <c r="W495" s="4"/>
      <c r="X495" s="4"/>
    </row>
    <row r="496" spans="1:24" ht="15" customHeight="1" x14ac:dyDescent="0.25">
      <c r="A496" s="146" t="s">
        <v>2599</v>
      </c>
      <c r="B496" s="147">
        <v>45.5</v>
      </c>
      <c r="C496" s="148">
        <v>0.2</v>
      </c>
      <c r="D496" s="146">
        <v>4.5999999999999996</v>
      </c>
      <c r="E496" s="147"/>
      <c r="F496" s="4"/>
      <c r="G496" s="4"/>
      <c r="H496" s="4"/>
      <c r="I496" s="4"/>
      <c r="K496" s="4"/>
      <c r="L496" s="4"/>
      <c r="M496" s="4"/>
      <c r="N496" s="4"/>
      <c r="O496" s="4"/>
      <c r="P496" s="4"/>
      <c r="Q496" s="4"/>
      <c r="R496" s="4"/>
      <c r="S496" s="4"/>
      <c r="T496" s="4"/>
      <c r="U496" s="4"/>
      <c r="V496" s="4"/>
      <c r="W496" s="4"/>
      <c r="X496" s="4"/>
    </row>
    <row r="497" spans="1:24" ht="15" customHeight="1" x14ac:dyDescent="0.25">
      <c r="A497" s="143" t="s">
        <v>2600</v>
      </c>
      <c r="B497" s="144">
        <v>45.4</v>
      </c>
      <c r="C497" s="145">
        <v>0.4</v>
      </c>
      <c r="D497" s="143">
        <v>5.0999999999999996</v>
      </c>
      <c r="E497" s="144"/>
      <c r="F497" s="4"/>
      <c r="G497" s="4"/>
      <c r="H497" s="4"/>
      <c r="I497" s="4"/>
      <c r="K497" s="4"/>
      <c r="L497" s="4"/>
      <c r="M497" s="4"/>
      <c r="N497" s="4"/>
      <c r="O497" s="4"/>
      <c r="P497" s="4"/>
      <c r="Q497" s="4"/>
      <c r="R497" s="4"/>
      <c r="S497" s="4"/>
      <c r="T497" s="4"/>
      <c r="U497" s="4"/>
      <c r="V497" s="4"/>
      <c r="W497" s="4"/>
      <c r="X497" s="4"/>
    </row>
    <row r="498" spans="1:24" ht="15" customHeight="1" x14ac:dyDescent="0.25">
      <c r="A498" s="146" t="s">
        <v>2601</v>
      </c>
      <c r="B498" s="147">
        <v>45.2</v>
      </c>
      <c r="C498" s="148">
        <v>0.2</v>
      </c>
      <c r="D498" s="146">
        <v>5.0999999999999996</v>
      </c>
      <c r="E498" s="147"/>
      <c r="F498" s="4"/>
      <c r="G498" s="4"/>
      <c r="H498" s="4"/>
      <c r="I498" s="4"/>
      <c r="K498" s="4"/>
      <c r="L498" s="4"/>
      <c r="M498" s="4"/>
      <c r="N498" s="4"/>
      <c r="O498" s="4"/>
      <c r="P498" s="4"/>
      <c r="Q498" s="4"/>
      <c r="R498" s="4"/>
      <c r="S498" s="4"/>
      <c r="T498" s="4"/>
      <c r="U498" s="4"/>
      <c r="V498" s="4"/>
      <c r="W498" s="4"/>
      <c r="X498" s="4"/>
    </row>
    <row r="499" spans="1:24" ht="15" customHeight="1" x14ac:dyDescent="0.25">
      <c r="A499" s="143" t="s">
        <v>2602</v>
      </c>
      <c r="B499" s="144">
        <v>45.1</v>
      </c>
      <c r="C499" s="145">
        <v>0.7</v>
      </c>
      <c r="D499" s="143">
        <v>5.4</v>
      </c>
      <c r="E499" s="144"/>
      <c r="F499" s="4"/>
      <c r="G499" s="4"/>
      <c r="H499" s="4"/>
      <c r="I499" s="4"/>
      <c r="K499" s="4"/>
      <c r="L499" s="4"/>
      <c r="M499" s="4"/>
      <c r="N499" s="4"/>
      <c r="O499" s="4"/>
      <c r="P499" s="4"/>
      <c r="Q499" s="4"/>
      <c r="R499" s="4"/>
      <c r="S499" s="4"/>
      <c r="T499" s="4"/>
      <c r="U499" s="4"/>
      <c r="V499" s="4"/>
      <c r="W499" s="4"/>
      <c r="X499" s="4"/>
    </row>
    <row r="500" spans="1:24" ht="15" customHeight="1" x14ac:dyDescent="0.25">
      <c r="A500" s="146" t="s">
        <v>2603</v>
      </c>
      <c r="B500" s="147">
        <v>44.8</v>
      </c>
      <c r="C500" s="148">
        <v>0.2</v>
      </c>
      <c r="D500" s="146">
        <v>5.2</v>
      </c>
      <c r="E500" s="147"/>
      <c r="F500" s="4"/>
      <c r="G500" s="4"/>
      <c r="H500" s="4"/>
      <c r="I500" s="4"/>
      <c r="K500" s="4"/>
      <c r="L500" s="4"/>
      <c r="M500" s="4"/>
      <c r="N500" s="4"/>
      <c r="O500" s="4"/>
      <c r="P500" s="4"/>
      <c r="Q500" s="4"/>
      <c r="R500" s="4"/>
      <c r="S500" s="4"/>
      <c r="T500" s="4"/>
      <c r="U500" s="4"/>
      <c r="V500" s="4"/>
      <c r="W500" s="4"/>
      <c r="X500" s="4"/>
    </row>
    <row r="501" spans="1:24" ht="15" customHeight="1" x14ac:dyDescent="0.25">
      <c r="A501" s="143" t="s">
        <v>2604</v>
      </c>
      <c r="B501" s="144">
        <v>44.7</v>
      </c>
      <c r="C501" s="145">
        <v>0.2</v>
      </c>
      <c r="D501" s="143">
        <v>5.4</v>
      </c>
      <c r="E501" s="144">
        <f t="shared" ref="E501" si="38">SUM(B501:B512)/12</f>
        <v>43.75</v>
      </c>
      <c r="F501" s="4"/>
      <c r="G501" s="4"/>
      <c r="H501" s="4"/>
      <c r="I501" s="4"/>
      <c r="K501" s="4"/>
      <c r="L501" s="4"/>
      <c r="M501" s="4"/>
      <c r="N501" s="4"/>
      <c r="O501" s="4"/>
      <c r="P501" s="4"/>
      <c r="Q501" s="4"/>
      <c r="R501" s="4"/>
      <c r="S501" s="4"/>
      <c r="T501" s="4"/>
      <c r="U501" s="4"/>
      <c r="V501" s="4"/>
      <c r="W501" s="4"/>
      <c r="X501" s="4"/>
    </row>
    <row r="502" spans="1:24" ht="15" customHeight="1" x14ac:dyDescent="0.25">
      <c r="A502" s="146" t="s">
        <v>2605</v>
      </c>
      <c r="B502" s="147">
        <v>44.6</v>
      </c>
      <c r="C502" s="148">
        <v>0.2</v>
      </c>
      <c r="D502" s="146">
        <v>5.4</v>
      </c>
      <c r="E502" s="147"/>
      <c r="F502" s="4"/>
      <c r="G502" s="4"/>
      <c r="H502" s="4"/>
      <c r="I502" s="4"/>
      <c r="K502" s="4"/>
      <c r="L502" s="4"/>
      <c r="M502" s="4"/>
      <c r="N502" s="4"/>
      <c r="O502" s="4"/>
      <c r="P502" s="4"/>
      <c r="Q502" s="4"/>
      <c r="R502" s="4"/>
      <c r="S502" s="4"/>
      <c r="T502" s="4"/>
      <c r="U502" s="4"/>
      <c r="V502" s="4"/>
      <c r="W502" s="4"/>
      <c r="X502" s="4"/>
    </row>
    <row r="503" spans="1:24" ht="15" customHeight="1" x14ac:dyDescent="0.25">
      <c r="A503" s="143" t="s">
        <v>2606</v>
      </c>
      <c r="B503" s="144">
        <v>44.5</v>
      </c>
      <c r="C503" s="145">
        <v>0.5</v>
      </c>
      <c r="D503" s="143">
        <v>6</v>
      </c>
      <c r="E503" s="144"/>
      <c r="F503" s="4"/>
      <c r="G503" s="4"/>
      <c r="H503" s="4"/>
      <c r="I503" s="4"/>
      <c r="K503" s="4"/>
      <c r="L503" s="4"/>
      <c r="M503" s="4"/>
      <c r="N503" s="4"/>
      <c r="O503" s="4"/>
      <c r="P503" s="4"/>
      <c r="Q503" s="4"/>
      <c r="R503" s="4"/>
      <c r="S503" s="4"/>
      <c r="T503" s="4"/>
      <c r="U503" s="4"/>
      <c r="V503" s="4"/>
      <c r="W503" s="4"/>
      <c r="X503" s="4"/>
    </row>
    <row r="504" spans="1:24" ht="15" customHeight="1" x14ac:dyDescent="0.25">
      <c r="A504" s="146" t="s">
        <v>2607</v>
      </c>
      <c r="B504" s="147">
        <v>44.3</v>
      </c>
      <c r="C504" s="148">
        <v>0.7</v>
      </c>
      <c r="D504" s="146">
        <v>6</v>
      </c>
      <c r="E504" s="147"/>
      <c r="F504" s="4"/>
      <c r="G504" s="4"/>
      <c r="H504" s="4"/>
      <c r="I504" s="4"/>
      <c r="K504" s="4"/>
      <c r="L504" s="4"/>
      <c r="M504" s="4"/>
      <c r="N504" s="4"/>
      <c r="O504" s="4"/>
      <c r="P504" s="4"/>
      <c r="Q504" s="4"/>
      <c r="R504" s="4"/>
      <c r="S504" s="4"/>
      <c r="T504" s="4"/>
      <c r="U504" s="4"/>
      <c r="V504" s="4"/>
      <c r="W504" s="4"/>
      <c r="X504" s="4"/>
    </row>
    <row r="505" spans="1:24" ht="15" customHeight="1" x14ac:dyDescent="0.25">
      <c r="A505" s="143" t="s">
        <v>2608</v>
      </c>
      <c r="B505" s="144">
        <v>44</v>
      </c>
      <c r="C505" s="145">
        <v>0</v>
      </c>
      <c r="D505" s="143">
        <v>5.8</v>
      </c>
      <c r="E505" s="144"/>
      <c r="F505" s="4"/>
      <c r="G505" s="4"/>
      <c r="H505" s="4"/>
      <c r="I505" s="4"/>
      <c r="K505" s="4"/>
      <c r="L505" s="4"/>
      <c r="M505" s="4"/>
      <c r="N505" s="4"/>
      <c r="O505" s="4"/>
      <c r="P505" s="4"/>
      <c r="Q505" s="4"/>
      <c r="R505" s="4"/>
      <c r="S505" s="4"/>
      <c r="T505" s="4"/>
      <c r="U505" s="4"/>
      <c r="V505" s="4"/>
      <c r="W505" s="4"/>
      <c r="X505" s="4"/>
    </row>
    <row r="506" spans="1:24" ht="15" customHeight="1" x14ac:dyDescent="0.25">
      <c r="A506" s="146" t="s">
        <v>2609</v>
      </c>
      <c r="B506" s="147">
        <v>44</v>
      </c>
      <c r="C506" s="148">
        <v>0.5</v>
      </c>
      <c r="D506" s="146">
        <v>6.3</v>
      </c>
      <c r="E506" s="147"/>
      <c r="F506" s="4"/>
      <c r="G506" s="4"/>
      <c r="H506" s="4"/>
      <c r="I506" s="4"/>
      <c r="K506" s="4"/>
      <c r="L506" s="4"/>
      <c r="M506" s="4"/>
      <c r="N506" s="4"/>
      <c r="O506" s="4"/>
      <c r="P506" s="4"/>
      <c r="Q506" s="4"/>
      <c r="R506" s="4"/>
      <c r="S506" s="4"/>
      <c r="T506" s="4"/>
      <c r="U506" s="4"/>
      <c r="V506" s="4"/>
      <c r="W506" s="4"/>
      <c r="X506" s="4"/>
    </row>
    <row r="507" spans="1:24" ht="15" customHeight="1" x14ac:dyDescent="0.25">
      <c r="A507" s="143" t="s">
        <v>2610</v>
      </c>
      <c r="B507" s="144">
        <v>43.8</v>
      </c>
      <c r="C507" s="145">
        <v>0.7</v>
      </c>
      <c r="D507" s="143">
        <v>6.3</v>
      </c>
      <c r="E507" s="144"/>
      <c r="F507" s="4"/>
      <c r="G507" s="4"/>
      <c r="H507" s="4"/>
      <c r="I507" s="4"/>
      <c r="K507" s="4"/>
      <c r="L507" s="4"/>
      <c r="M507" s="4"/>
      <c r="N507" s="4"/>
      <c r="O507" s="4"/>
      <c r="P507" s="4"/>
      <c r="Q507" s="4"/>
      <c r="R507" s="4"/>
      <c r="S507" s="4"/>
      <c r="T507" s="4"/>
      <c r="U507" s="4"/>
      <c r="V507" s="4"/>
      <c r="W507" s="4"/>
      <c r="X507" s="4"/>
    </row>
    <row r="508" spans="1:24" ht="15" customHeight="1" x14ac:dyDescent="0.25">
      <c r="A508" s="146" t="s">
        <v>2611</v>
      </c>
      <c r="B508" s="147">
        <v>43.5</v>
      </c>
      <c r="C508" s="148">
        <v>0.7</v>
      </c>
      <c r="D508" s="146">
        <v>6.1</v>
      </c>
      <c r="E508" s="147"/>
      <c r="F508" s="4"/>
      <c r="G508" s="4"/>
      <c r="H508" s="4"/>
      <c r="I508" s="4"/>
      <c r="K508" s="4"/>
      <c r="L508" s="4"/>
      <c r="M508" s="4"/>
      <c r="N508" s="4"/>
      <c r="O508" s="4"/>
      <c r="P508" s="4"/>
      <c r="Q508" s="4"/>
      <c r="R508" s="4"/>
      <c r="S508" s="4"/>
      <c r="T508" s="4"/>
      <c r="U508" s="4"/>
      <c r="V508" s="4"/>
      <c r="W508" s="4"/>
      <c r="X508" s="4"/>
    </row>
    <row r="509" spans="1:24" ht="15" customHeight="1" x14ac:dyDescent="0.25">
      <c r="A509" s="143" t="s">
        <v>2612</v>
      </c>
      <c r="B509" s="144">
        <v>43.2</v>
      </c>
      <c r="C509" s="145">
        <v>0.5</v>
      </c>
      <c r="D509" s="143">
        <v>6.1</v>
      </c>
      <c r="E509" s="144"/>
      <c r="F509" s="4"/>
      <c r="G509" s="4"/>
      <c r="H509" s="4"/>
      <c r="I509" s="4"/>
      <c r="K509" s="4"/>
      <c r="L509" s="4"/>
      <c r="M509" s="4"/>
      <c r="N509" s="4"/>
      <c r="O509" s="4"/>
      <c r="P509" s="4"/>
      <c r="Q509" s="4"/>
      <c r="R509" s="4"/>
      <c r="S509" s="4"/>
      <c r="T509" s="4"/>
      <c r="U509" s="4"/>
      <c r="V509" s="4"/>
      <c r="W509" s="4"/>
      <c r="X509" s="4"/>
    </row>
    <row r="510" spans="1:24" ht="15" customHeight="1" x14ac:dyDescent="0.25">
      <c r="A510" s="146" t="s">
        <v>2613</v>
      </c>
      <c r="B510" s="147">
        <v>43</v>
      </c>
      <c r="C510" s="148">
        <v>0.5</v>
      </c>
      <c r="D510" s="146">
        <v>5.9</v>
      </c>
      <c r="E510" s="147"/>
      <c r="F510" s="4"/>
      <c r="G510" s="4"/>
      <c r="H510" s="4"/>
      <c r="I510" s="4"/>
      <c r="K510" s="4"/>
      <c r="L510" s="4"/>
      <c r="M510" s="4"/>
      <c r="N510" s="4"/>
      <c r="O510" s="4"/>
      <c r="P510" s="4"/>
      <c r="Q510" s="4"/>
      <c r="R510" s="4"/>
      <c r="S510" s="4"/>
      <c r="T510" s="4"/>
      <c r="U510" s="4"/>
      <c r="V510" s="4"/>
      <c r="W510" s="4"/>
      <c r="X510" s="4"/>
    </row>
    <row r="511" spans="1:24" ht="15" customHeight="1" x14ac:dyDescent="0.25">
      <c r="A511" s="143" t="s">
        <v>2614</v>
      </c>
      <c r="B511" s="144">
        <v>42.8</v>
      </c>
      <c r="C511" s="145">
        <v>0.5</v>
      </c>
      <c r="D511" s="143">
        <v>5.9</v>
      </c>
      <c r="E511" s="144"/>
      <c r="F511" s="4"/>
      <c r="G511" s="4"/>
      <c r="H511" s="4"/>
      <c r="I511" s="4"/>
      <c r="K511" s="4"/>
      <c r="L511" s="4"/>
      <c r="M511" s="4"/>
      <c r="N511" s="4"/>
      <c r="O511" s="4"/>
      <c r="P511" s="4"/>
      <c r="Q511" s="4"/>
      <c r="R511" s="4"/>
      <c r="S511" s="4"/>
      <c r="T511" s="4"/>
      <c r="U511" s="4"/>
      <c r="V511" s="4"/>
      <c r="W511" s="4"/>
      <c r="X511" s="4"/>
    </row>
    <row r="512" spans="1:24" ht="15" customHeight="1" x14ac:dyDescent="0.25">
      <c r="A512" s="146" t="s">
        <v>2615</v>
      </c>
      <c r="B512" s="147">
        <v>42.6</v>
      </c>
      <c r="C512" s="148">
        <v>0.5</v>
      </c>
      <c r="D512" s="146">
        <v>6.2</v>
      </c>
      <c r="E512" s="147"/>
      <c r="F512" s="4"/>
      <c r="G512" s="4"/>
      <c r="H512" s="4"/>
      <c r="I512" s="4"/>
      <c r="K512" s="4"/>
      <c r="L512" s="4"/>
      <c r="M512" s="4"/>
      <c r="N512" s="4"/>
      <c r="O512" s="4"/>
      <c r="P512" s="4"/>
      <c r="Q512" s="4"/>
      <c r="R512" s="4"/>
      <c r="S512" s="4"/>
      <c r="T512" s="4"/>
      <c r="U512" s="4"/>
      <c r="V512" s="4"/>
      <c r="W512" s="4"/>
      <c r="X512" s="4"/>
    </row>
    <row r="513" spans="1:24" ht="15" customHeight="1" x14ac:dyDescent="0.25">
      <c r="A513" s="143" t="s">
        <v>2616</v>
      </c>
      <c r="B513" s="144">
        <v>42.4</v>
      </c>
      <c r="C513" s="145">
        <v>0.2</v>
      </c>
      <c r="D513" s="143">
        <v>5.7</v>
      </c>
      <c r="E513" s="144">
        <f t="shared" ref="E513" si="39">SUM(B513:B524)/12</f>
        <v>41.291666666666664</v>
      </c>
      <c r="F513" s="4"/>
      <c r="G513" s="4"/>
      <c r="H513" s="4"/>
      <c r="I513" s="4"/>
      <c r="K513" s="4"/>
      <c r="L513" s="4"/>
      <c r="M513" s="4"/>
      <c r="N513" s="4"/>
      <c r="O513" s="4"/>
      <c r="P513" s="4"/>
      <c r="Q513" s="4"/>
      <c r="R513" s="4"/>
      <c r="S513" s="4"/>
      <c r="T513" s="4"/>
      <c r="U513" s="4"/>
      <c r="V513" s="4"/>
      <c r="W513" s="4"/>
      <c r="X513" s="4"/>
    </row>
    <row r="514" spans="1:24" ht="15" customHeight="1" x14ac:dyDescent="0.25">
      <c r="A514" s="146" t="s">
        <v>2617</v>
      </c>
      <c r="B514" s="147">
        <v>42.3</v>
      </c>
      <c r="C514" s="148">
        <v>0.7</v>
      </c>
      <c r="D514" s="146">
        <v>6.5</v>
      </c>
      <c r="E514" s="147"/>
      <c r="F514" s="4"/>
      <c r="G514" s="4"/>
      <c r="H514" s="4"/>
      <c r="I514" s="4"/>
      <c r="K514" s="4"/>
      <c r="L514" s="4"/>
      <c r="M514" s="4"/>
      <c r="N514" s="4"/>
      <c r="O514" s="4"/>
      <c r="P514" s="4"/>
      <c r="Q514" s="4"/>
      <c r="R514" s="4"/>
      <c r="S514" s="4"/>
      <c r="T514" s="4"/>
      <c r="U514" s="4"/>
      <c r="V514" s="4"/>
      <c r="W514" s="4"/>
      <c r="X514" s="4"/>
    </row>
    <row r="515" spans="1:24" ht="15" customHeight="1" x14ac:dyDescent="0.25">
      <c r="A515" s="143" t="s">
        <v>2618</v>
      </c>
      <c r="B515" s="144">
        <v>42</v>
      </c>
      <c r="C515" s="145">
        <v>0.5</v>
      </c>
      <c r="D515" s="143">
        <v>6.9</v>
      </c>
      <c r="E515" s="144"/>
      <c r="F515" s="4"/>
      <c r="G515" s="4"/>
      <c r="H515" s="4"/>
      <c r="I515" s="4"/>
      <c r="K515" s="4"/>
      <c r="L515" s="4"/>
      <c r="M515" s="4"/>
      <c r="N515" s="4"/>
      <c r="O515" s="4"/>
      <c r="P515" s="4"/>
      <c r="Q515" s="4"/>
      <c r="R515" s="4"/>
      <c r="S515" s="4"/>
      <c r="T515" s="4"/>
      <c r="U515" s="4"/>
      <c r="V515" s="4"/>
      <c r="W515" s="4"/>
      <c r="X515" s="4"/>
    </row>
    <row r="516" spans="1:24" ht="15" customHeight="1" x14ac:dyDescent="0.25">
      <c r="A516" s="146" t="s">
        <v>2619</v>
      </c>
      <c r="B516" s="147">
        <v>41.8</v>
      </c>
      <c r="C516" s="148">
        <v>0.5</v>
      </c>
      <c r="D516" s="146">
        <v>7.5</v>
      </c>
      <c r="E516" s="147"/>
      <c r="F516" s="4"/>
      <c r="G516" s="4"/>
      <c r="H516" s="4"/>
      <c r="I516" s="4"/>
      <c r="K516" s="4"/>
      <c r="L516" s="4"/>
      <c r="M516" s="4"/>
      <c r="N516" s="4"/>
      <c r="O516" s="4"/>
      <c r="P516" s="4"/>
      <c r="Q516" s="4"/>
      <c r="R516" s="4"/>
      <c r="S516" s="4"/>
      <c r="T516" s="4"/>
      <c r="U516" s="4"/>
      <c r="V516" s="4"/>
      <c r="W516" s="4"/>
      <c r="X516" s="4"/>
    </row>
    <row r="517" spans="1:24" ht="15" customHeight="1" x14ac:dyDescent="0.25">
      <c r="A517" s="143" t="s">
        <v>2620</v>
      </c>
      <c r="B517" s="144">
        <v>41.6</v>
      </c>
      <c r="C517" s="145">
        <v>0.5</v>
      </c>
      <c r="D517" s="143">
        <v>6.9</v>
      </c>
      <c r="E517" s="144"/>
      <c r="F517" s="4"/>
      <c r="G517" s="4"/>
      <c r="H517" s="4"/>
      <c r="I517" s="4"/>
      <c r="K517" s="4"/>
      <c r="L517" s="4"/>
      <c r="M517" s="4"/>
      <c r="N517" s="4"/>
      <c r="O517" s="4"/>
      <c r="P517" s="4"/>
      <c r="Q517" s="4"/>
      <c r="R517" s="4"/>
      <c r="S517" s="4"/>
      <c r="T517" s="4"/>
      <c r="U517" s="4"/>
      <c r="V517" s="4"/>
      <c r="W517" s="4"/>
      <c r="X517" s="4"/>
    </row>
    <row r="518" spans="1:24" ht="15" customHeight="1" x14ac:dyDescent="0.25">
      <c r="A518" s="146" t="s">
        <v>2621</v>
      </c>
      <c r="B518" s="147">
        <v>41.4</v>
      </c>
      <c r="C518" s="148">
        <v>0.5</v>
      </c>
      <c r="D518" s="146">
        <v>7</v>
      </c>
      <c r="E518" s="147"/>
      <c r="F518" s="4"/>
      <c r="G518" s="4"/>
      <c r="H518" s="4"/>
      <c r="I518" s="4"/>
      <c r="K518" s="4"/>
      <c r="L518" s="4"/>
      <c r="M518" s="4"/>
      <c r="N518" s="4"/>
      <c r="O518" s="4"/>
      <c r="P518" s="4"/>
      <c r="Q518" s="4"/>
      <c r="R518" s="4"/>
      <c r="S518" s="4"/>
      <c r="T518" s="4"/>
      <c r="U518" s="4"/>
      <c r="V518" s="4"/>
      <c r="W518" s="4"/>
      <c r="X518" s="4"/>
    </row>
    <row r="519" spans="1:24" ht="15" customHeight="1" x14ac:dyDescent="0.25">
      <c r="A519" s="143" t="s">
        <v>2622</v>
      </c>
      <c r="B519" s="144">
        <v>41.2</v>
      </c>
      <c r="C519" s="145">
        <v>0.5</v>
      </c>
      <c r="D519" s="143">
        <v>7</v>
      </c>
      <c r="E519" s="144"/>
      <c r="F519" s="4"/>
      <c r="G519" s="4"/>
      <c r="H519" s="4"/>
      <c r="I519" s="4"/>
      <c r="K519" s="4"/>
      <c r="L519" s="4"/>
      <c r="M519" s="4"/>
      <c r="N519" s="4"/>
      <c r="O519" s="4"/>
      <c r="P519" s="4"/>
      <c r="Q519" s="4"/>
      <c r="R519" s="4"/>
      <c r="S519" s="4"/>
      <c r="T519" s="4"/>
      <c r="U519" s="4"/>
      <c r="V519" s="4"/>
      <c r="W519" s="4"/>
      <c r="X519" s="4"/>
    </row>
    <row r="520" spans="1:24" ht="15" customHeight="1" x14ac:dyDescent="0.25">
      <c r="A520" s="146" t="s">
        <v>2623</v>
      </c>
      <c r="B520" s="147">
        <v>41</v>
      </c>
      <c r="C520" s="148">
        <v>0.7</v>
      </c>
      <c r="D520" s="146">
        <v>7</v>
      </c>
      <c r="E520" s="147"/>
      <c r="F520" s="4"/>
      <c r="G520" s="4"/>
      <c r="H520" s="4"/>
      <c r="I520" s="4"/>
      <c r="K520" s="4"/>
      <c r="L520" s="4"/>
      <c r="M520" s="4"/>
      <c r="N520" s="4"/>
      <c r="O520" s="4"/>
      <c r="P520" s="4"/>
      <c r="Q520" s="4"/>
      <c r="R520" s="4"/>
      <c r="S520" s="4"/>
      <c r="T520" s="4"/>
      <c r="U520" s="4"/>
      <c r="V520" s="4"/>
      <c r="W520" s="4"/>
      <c r="X520" s="4"/>
    </row>
    <row r="521" spans="1:24" ht="15" customHeight="1" x14ac:dyDescent="0.25">
      <c r="A521" s="143" t="s">
        <v>2624</v>
      </c>
      <c r="B521" s="144">
        <v>40.700000000000003</v>
      </c>
      <c r="C521" s="145">
        <v>0.2</v>
      </c>
      <c r="D521" s="143">
        <v>7.1</v>
      </c>
      <c r="E521" s="144"/>
      <c r="F521" s="4"/>
      <c r="G521" s="4"/>
      <c r="H521" s="4"/>
      <c r="I521" s="4"/>
      <c r="K521" s="4"/>
      <c r="L521" s="4"/>
      <c r="M521" s="4"/>
      <c r="N521" s="4"/>
      <c r="O521" s="4"/>
      <c r="P521" s="4"/>
      <c r="Q521" s="4"/>
      <c r="R521" s="4"/>
      <c r="S521" s="4"/>
      <c r="T521" s="4"/>
      <c r="U521" s="4"/>
      <c r="V521" s="4"/>
      <c r="W521" s="4"/>
      <c r="X521" s="4"/>
    </row>
    <row r="522" spans="1:24" ht="15" customHeight="1" x14ac:dyDescent="0.25">
      <c r="A522" s="146" t="s">
        <v>2625</v>
      </c>
      <c r="B522" s="147">
        <v>40.6</v>
      </c>
      <c r="C522" s="148">
        <v>0.5</v>
      </c>
      <c r="D522" s="146">
        <v>7.4</v>
      </c>
      <c r="E522" s="147"/>
      <c r="F522" s="4"/>
      <c r="G522" s="4"/>
      <c r="H522" s="4"/>
      <c r="I522" s="4"/>
      <c r="K522" s="4"/>
      <c r="L522" s="4"/>
      <c r="M522" s="4"/>
      <c r="N522" s="4"/>
      <c r="O522" s="4"/>
      <c r="P522" s="4"/>
      <c r="Q522" s="4"/>
      <c r="R522" s="4"/>
      <c r="S522" s="4"/>
      <c r="T522" s="4"/>
      <c r="U522" s="4"/>
      <c r="V522" s="4"/>
      <c r="W522" s="4"/>
      <c r="X522" s="4"/>
    </row>
    <row r="523" spans="1:24" ht="15" customHeight="1" x14ac:dyDescent="0.25">
      <c r="A523" s="143" t="s">
        <v>2626</v>
      </c>
      <c r="B523" s="144">
        <v>40.4</v>
      </c>
      <c r="C523" s="145">
        <v>0.7</v>
      </c>
      <c r="D523" s="143">
        <v>7.7</v>
      </c>
      <c r="E523" s="144"/>
      <c r="F523" s="4"/>
      <c r="G523" s="4"/>
      <c r="H523" s="4"/>
      <c r="I523" s="4"/>
      <c r="K523" s="4"/>
      <c r="L523" s="4"/>
      <c r="M523" s="4"/>
      <c r="N523" s="4"/>
      <c r="O523" s="4"/>
      <c r="P523" s="4"/>
      <c r="Q523" s="4"/>
      <c r="R523" s="4"/>
      <c r="S523" s="4"/>
      <c r="T523" s="4"/>
      <c r="U523" s="4"/>
      <c r="V523" s="4"/>
      <c r="W523" s="4"/>
      <c r="X523" s="4"/>
    </row>
    <row r="524" spans="1:24" ht="15" customHeight="1" x14ac:dyDescent="0.25">
      <c r="A524" s="146" t="s">
        <v>2627</v>
      </c>
      <c r="B524" s="147">
        <v>40.1</v>
      </c>
      <c r="C524" s="148">
        <v>0</v>
      </c>
      <c r="D524" s="146">
        <v>7.2</v>
      </c>
      <c r="E524" s="147"/>
      <c r="F524" s="4"/>
      <c r="G524" s="4"/>
      <c r="H524" s="4"/>
      <c r="I524" s="4"/>
      <c r="K524" s="4"/>
      <c r="L524" s="4"/>
      <c r="M524" s="4"/>
      <c r="N524" s="4"/>
      <c r="O524" s="4"/>
      <c r="P524" s="4"/>
      <c r="Q524" s="4"/>
      <c r="R524" s="4"/>
      <c r="S524" s="4"/>
      <c r="T524" s="4"/>
      <c r="U524" s="4"/>
      <c r="V524" s="4"/>
      <c r="W524" s="4"/>
      <c r="X524" s="4"/>
    </row>
    <row r="525" spans="1:24" ht="15" customHeight="1" x14ac:dyDescent="0.25">
      <c r="A525" s="143" t="s">
        <v>2628</v>
      </c>
      <c r="B525" s="144">
        <v>40.1</v>
      </c>
      <c r="C525" s="145">
        <v>1</v>
      </c>
      <c r="D525" s="143">
        <v>7.8</v>
      </c>
      <c r="E525" s="144">
        <f t="shared" ref="E525" si="40">SUM(B525:B536)/12</f>
        <v>38.591666666666669</v>
      </c>
      <c r="F525" s="4"/>
      <c r="G525" s="4"/>
      <c r="H525" s="4"/>
      <c r="I525" s="4"/>
      <c r="K525" s="4"/>
      <c r="L525" s="4"/>
      <c r="M525" s="4"/>
      <c r="N525" s="4"/>
      <c r="O525" s="4"/>
      <c r="P525" s="4"/>
      <c r="Q525" s="4"/>
      <c r="R525" s="4"/>
      <c r="S525" s="4"/>
      <c r="T525" s="4"/>
      <c r="U525" s="4"/>
      <c r="V525" s="4"/>
      <c r="W525" s="4"/>
      <c r="X525" s="4"/>
    </row>
    <row r="526" spans="1:24" ht="15" customHeight="1" x14ac:dyDescent="0.25">
      <c r="A526" s="146" t="s">
        <v>2629</v>
      </c>
      <c r="B526" s="147">
        <v>39.700000000000003</v>
      </c>
      <c r="C526" s="148">
        <v>1</v>
      </c>
      <c r="D526" s="146">
        <v>7.3</v>
      </c>
      <c r="E526" s="147"/>
      <c r="F526" s="4"/>
      <c r="G526" s="4"/>
      <c r="H526" s="4"/>
      <c r="I526" s="4"/>
      <c r="K526" s="4"/>
      <c r="L526" s="4"/>
      <c r="M526" s="4"/>
      <c r="N526" s="4"/>
      <c r="O526" s="4"/>
      <c r="P526" s="4"/>
      <c r="Q526" s="4"/>
      <c r="R526" s="4"/>
      <c r="S526" s="4"/>
      <c r="T526" s="4"/>
      <c r="U526" s="4"/>
      <c r="V526" s="4"/>
      <c r="W526" s="4"/>
      <c r="X526" s="4"/>
    </row>
    <row r="527" spans="1:24" ht="15" customHeight="1" x14ac:dyDescent="0.25">
      <c r="A527" s="143" t="s">
        <v>2630</v>
      </c>
      <c r="B527" s="144">
        <v>39.299999999999997</v>
      </c>
      <c r="C527" s="145">
        <v>1</v>
      </c>
      <c r="D527" s="143">
        <v>6.8</v>
      </c>
      <c r="E527" s="144"/>
      <c r="F527" s="4"/>
      <c r="G527" s="4"/>
      <c r="H527" s="4"/>
      <c r="I527" s="4"/>
      <c r="K527" s="4"/>
      <c r="L527" s="4"/>
      <c r="M527" s="4"/>
      <c r="N527" s="4"/>
      <c r="O527" s="4"/>
      <c r="P527" s="4"/>
      <c r="Q527" s="4"/>
      <c r="R527" s="4"/>
      <c r="S527" s="4"/>
      <c r="T527" s="4"/>
      <c r="U527" s="4"/>
      <c r="V527" s="4"/>
      <c r="W527" s="4"/>
      <c r="X527" s="4"/>
    </row>
    <row r="528" spans="1:24" ht="15" customHeight="1" x14ac:dyDescent="0.25">
      <c r="A528" s="146" t="s">
        <v>2631</v>
      </c>
      <c r="B528" s="147">
        <v>38.9</v>
      </c>
      <c r="C528" s="148">
        <v>0</v>
      </c>
      <c r="D528" s="146">
        <v>6</v>
      </c>
      <c r="E528" s="147"/>
      <c r="F528" s="4"/>
      <c r="G528" s="4"/>
      <c r="H528" s="4"/>
      <c r="I528" s="4"/>
      <c r="K528" s="4"/>
      <c r="L528" s="4"/>
      <c r="M528" s="4"/>
      <c r="N528" s="4"/>
      <c r="O528" s="4"/>
      <c r="P528" s="4"/>
      <c r="Q528" s="4"/>
      <c r="R528" s="4"/>
      <c r="S528" s="4"/>
      <c r="T528" s="4"/>
      <c r="U528" s="4"/>
      <c r="V528" s="4"/>
      <c r="W528" s="4"/>
      <c r="X528" s="4"/>
    </row>
    <row r="529" spans="1:24" ht="15" customHeight="1" x14ac:dyDescent="0.25">
      <c r="A529" s="143" t="s">
        <v>2632</v>
      </c>
      <c r="B529" s="144">
        <v>38.9</v>
      </c>
      <c r="C529" s="145">
        <v>0.5</v>
      </c>
      <c r="D529" s="143">
        <v>7.2</v>
      </c>
      <c r="E529" s="144"/>
      <c r="F529" s="4"/>
      <c r="G529" s="4"/>
      <c r="H529" s="4"/>
      <c r="I529" s="4"/>
      <c r="K529" s="4"/>
      <c r="L529" s="4"/>
      <c r="M529" s="4"/>
      <c r="N529" s="4"/>
      <c r="O529" s="4"/>
      <c r="P529" s="4"/>
      <c r="Q529" s="4"/>
      <c r="R529" s="4"/>
      <c r="S529" s="4"/>
      <c r="T529" s="4"/>
      <c r="U529" s="4"/>
      <c r="V529" s="4"/>
      <c r="W529" s="4"/>
      <c r="X529" s="4"/>
    </row>
    <row r="530" spans="1:24" ht="15" customHeight="1" x14ac:dyDescent="0.25">
      <c r="A530" s="146" t="s">
        <v>2633</v>
      </c>
      <c r="B530" s="147">
        <v>38.700000000000003</v>
      </c>
      <c r="C530" s="148">
        <v>0.5</v>
      </c>
      <c r="D530" s="146">
        <v>7.2</v>
      </c>
      <c r="E530" s="147"/>
      <c r="F530" s="4"/>
      <c r="G530" s="4"/>
      <c r="H530" s="4"/>
      <c r="I530" s="4"/>
      <c r="K530" s="4"/>
      <c r="L530" s="4"/>
      <c r="M530" s="4"/>
      <c r="N530" s="4"/>
      <c r="O530" s="4"/>
      <c r="P530" s="4"/>
      <c r="Q530" s="4"/>
      <c r="R530" s="4"/>
      <c r="S530" s="4"/>
      <c r="T530" s="4"/>
      <c r="U530" s="4"/>
      <c r="V530" s="4"/>
      <c r="W530" s="4"/>
      <c r="X530" s="4"/>
    </row>
    <row r="531" spans="1:24" ht="15" customHeight="1" x14ac:dyDescent="0.25">
      <c r="A531" s="143" t="s">
        <v>2634</v>
      </c>
      <c r="B531" s="144">
        <v>38.5</v>
      </c>
      <c r="C531" s="145">
        <v>0.5</v>
      </c>
      <c r="D531" s="143">
        <v>7.5</v>
      </c>
      <c r="E531" s="144"/>
      <c r="F531" s="4"/>
      <c r="G531" s="4"/>
      <c r="H531" s="4"/>
      <c r="I531" s="4"/>
      <c r="K531" s="4"/>
      <c r="L531" s="4"/>
      <c r="M531" s="4"/>
      <c r="N531" s="4"/>
      <c r="O531" s="4"/>
      <c r="P531" s="4"/>
      <c r="Q531" s="4"/>
      <c r="R531" s="4"/>
      <c r="S531" s="4"/>
      <c r="T531" s="4"/>
      <c r="U531" s="4"/>
      <c r="V531" s="4"/>
      <c r="W531" s="4"/>
      <c r="X531" s="4"/>
    </row>
    <row r="532" spans="1:24" ht="15" customHeight="1" x14ac:dyDescent="0.25">
      <c r="A532" s="146" t="s">
        <v>2635</v>
      </c>
      <c r="B532" s="147">
        <v>38.299999999999997</v>
      </c>
      <c r="C532" s="148">
        <v>0.8</v>
      </c>
      <c r="D532" s="146">
        <v>7.3</v>
      </c>
      <c r="E532" s="147"/>
      <c r="F532" s="4"/>
      <c r="G532" s="4"/>
      <c r="H532" s="4"/>
      <c r="I532" s="4"/>
      <c r="K532" s="4"/>
      <c r="L532" s="4"/>
      <c r="M532" s="4"/>
      <c r="N532" s="4"/>
      <c r="O532" s="4"/>
      <c r="P532" s="4"/>
      <c r="Q532" s="4"/>
      <c r="R532" s="4"/>
      <c r="S532" s="4"/>
      <c r="T532" s="4"/>
      <c r="U532" s="4"/>
      <c r="V532" s="4"/>
      <c r="W532" s="4"/>
      <c r="X532" s="4"/>
    </row>
    <row r="533" spans="1:24" ht="15" customHeight="1" x14ac:dyDescent="0.25">
      <c r="A533" s="143" t="s">
        <v>2636</v>
      </c>
      <c r="B533" s="144">
        <v>38</v>
      </c>
      <c r="C533" s="145">
        <v>0.5</v>
      </c>
      <c r="D533" s="143">
        <v>7</v>
      </c>
      <c r="E533" s="144"/>
      <c r="F533" s="4"/>
      <c r="G533" s="4"/>
      <c r="H533" s="4"/>
      <c r="I533" s="4"/>
      <c r="K533" s="4"/>
      <c r="L533" s="4"/>
      <c r="M533" s="4"/>
      <c r="N533" s="4"/>
      <c r="O533" s="4"/>
      <c r="P533" s="4"/>
      <c r="Q533" s="4"/>
      <c r="R533" s="4"/>
      <c r="S533" s="4"/>
      <c r="T533" s="4"/>
      <c r="U533" s="4"/>
      <c r="V533" s="4"/>
      <c r="W533" s="4"/>
      <c r="X533" s="4"/>
    </row>
    <row r="534" spans="1:24" ht="15" customHeight="1" x14ac:dyDescent="0.25">
      <c r="A534" s="146" t="s">
        <v>2637</v>
      </c>
      <c r="B534" s="147">
        <v>37.799999999999997</v>
      </c>
      <c r="C534" s="148">
        <v>0.8</v>
      </c>
      <c r="D534" s="146">
        <v>6.8</v>
      </c>
      <c r="E534" s="147"/>
      <c r="F534" s="4"/>
      <c r="G534" s="4"/>
      <c r="H534" s="4"/>
      <c r="I534" s="4"/>
      <c r="K534" s="4"/>
      <c r="L534" s="4"/>
      <c r="M534" s="4"/>
      <c r="N534" s="4"/>
      <c r="O534" s="4"/>
      <c r="P534" s="4"/>
      <c r="Q534" s="4"/>
      <c r="R534" s="4"/>
      <c r="S534" s="4"/>
      <c r="T534" s="4"/>
      <c r="U534" s="4"/>
      <c r="V534" s="4"/>
      <c r="W534" s="4"/>
      <c r="X534" s="4"/>
    </row>
    <row r="535" spans="1:24" ht="15" customHeight="1" x14ac:dyDescent="0.25">
      <c r="A535" s="143" t="s">
        <v>2638</v>
      </c>
      <c r="B535" s="144">
        <v>37.5</v>
      </c>
      <c r="C535" s="145">
        <v>0.3</v>
      </c>
      <c r="D535" s="143">
        <v>6.2</v>
      </c>
      <c r="E535" s="144"/>
      <c r="F535" s="4"/>
      <c r="G535" s="4"/>
      <c r="H535" s="4"/>
      <c r="I535" s="4"/>
      <c r="K535" s="4"/>
      <c r="L535" s="4"/>
      <c r="M535" s="4"/>
      <c r="N535" s="4"/>
      <c r="O535" s="4"/>
      <c r="P535" s="4"/>
      <c r="Q535" s="4"/>
      <c r="R535" s="4"/>
      <c r="S535" s="4"/>
      <c r="T535" s="4"/>
      <c r="U535" s="4"/>
      <c r="V535" s="4"/>
      <c r="W535" s="4"/>
      <c r="X535" s="4"/>
    </row>
    <row r="536" spans="1:24" ht="15" customHeight="1" x14ac:dyDescent="0.25">
      <c r="A536" s="146" t="s">
        <v>2639</v>
      </c>
      <c r="B536" s="147">
        <v>37.4</v>
      </c>
      <c r="C536" s="148">
        <v>0.5</v>
      </c>
      <c r="D536" s="146">
        <v>6.6</v>
      </c>
      <c r="E536" s="147"/>
      <c r="F536" s="4"/>
      <c r="G536" s="4"/>
      <c r="H536" s="4"/>
      <c r="I536" s="4"/>
      <c r="K536" s="4"/>
      <c r="L536" s="4"/>
      <c r="M536" s="4"/>
      <c r="N536" s="4"/>
      <c r="O536" s="4"/>
      <c r="P536" s="4"/>
      <c r="Q536" s="4"/>
      <c r="R536" s="4"/>
      <c r="S536" s="4"/>
      <c r="T536" s="4"/>
      <c r="U536" s="4"/>
      <c r="V536" s="4"/>
      <c r="W536" s="4"/>
      <c r="X536" s="4"/>
    </row>
    <row r="537" spans="1:24" ht="15" customHeight="1" x14ac:dyDescent="0.25">
      <c r="A537" s="143" t="s">
        <v>2640</v>
      </c>
      <c r="B537" s="144">
        <v>37.200000000000003</v>
      </c>
      <c r="C537" s="145">
        <v>0.5</v>
      </c>
      <c r="D537" s="143">
        <v>6.3</v>
      </c>
      <c r="E537" s="144">
        <f t="shared" ref="E537" si="41">SUM(B537:B548)/12</f>
        <v>36.074999999999996</v>
      </c>
      <c r="F537" s="4"/>
      <c r="G537" s="4"/>
      <c r="H537" s="4"/>
      <c r="I537" s="4"/>
      <c r="K537" s="4"/>
      <c r="L537" s="4"/>
      <c r="M537" s="4"/>
      <c r="N537" s="4"/>
      <c r="O537" s="4"/>
      <c r="P537" s="4"/>
      <c r="Q537" s="4"/>
      <c r="R537" s="4"/>
      <c r="S537" s="4"/>
      <c r="T537" s="4"/>
      <c r="U537" s="4"/>
      <c r="V537" s="4"/>
      <c r="W537" s="4"/>
      <c r="X537" s="4"/>
    </row>
    <row r="538" spans="1:24" ht="15" customHeight="1" x14ac:dyDescent="0.25">
      <c r="A538" s="146" t="s">
        <v>2641</v>
      </c>
      <c r="B538" s="147">
        <v>37</v>
      </c>
      <c r="C538" s="148">
        <v>0.5</v>
      </c>
      <c r="D538" s="146">
        <v>6.3</v>
      </c>
      <c r="E538" s="147"/>
      <c r="F538" s="4"/>
      <c r="G538" s="4"/>
      <c r="H538" s="4"/>
      <c r="I538" s="4"/>
      <c r="K538" s="4"/>
      <c r="L538" s="4"/>
      <c r="M538" s="4"/>
      <c r="N538" s="4"/>
      <c r="O538" s="4"/>
      <c r="P538" s="4"/>
      <c r="Q538" s="4"/>
      <c r="R538" s="4"/>
      <c r="S538" s="4"/>
      <c r="T538" s="4"/>
      <c r="U538" s="4"/>
      <c r="V538" s="4"/>
      <c r="W538" s="4"/>
      <c r="X538" s="4"/>
    </row>
    <row r="539" spans="1:24" ht="15" customHeight="1" x14ac:dyDescent="0.25">
      <c r="A539" s="143" t="s">
        <v>2642</v>
      </c>
      <c r="B539" s="144">
        <v>36.799999999999997</v>
      </c>
      <c r="C539" s="145">
        <v>0.3</v>
      </c>
      <c r="D539" s="143">
        <v>6.1</v>
      </c>
      <c r="E539" s="144"/>
      <c r="F539" s="4"/>
      <c r="G539" s="4"/>
      <c r="H539" s="4"/>
      <c r="I539" s="4"/>
      <c r="K539" s="4"/>
      <c r="L539" s="4"/>
      <c r="M539" s="4"/>
      <c r="N539" s="4"/>
      <c r="O539" s="4"/>
      <c r="P539" s="4"/>
      <c r="Q539" s="4"/>
      <c r="R539" s="4"/>
      <c r="S539" s="4"/>
      <c r="T539" s="4"/>
      <c r="U539" s="4"/>
      <c r="V539" s="4"/>
      <c r="W539" s="4"/>
      <c r="X539" s="4"/>
    </row>
    <row r="540" spans="1:24" ht="15" customHeight="1" x14ac:dyDescent="0.25">
      <c r="A540" s="146" t="s">
        <v>2643</v>
      </c>
      <c r="B540" s="147">
        <v>36.700000000000003</v>
      </c>
      <c r="C540" s="148">
        <v>1.1000000000000001</v>
      </c>
      <c r="D540" s="146">
        <v>6.1</v>
      </c>
      <c r="E540" s="147"/>
      <c r="F540" s="4"/>
      <c r="G540" s="4"/>
      <c r="H540" s="4"/>
      <c r="I540" s="4"/>
      <c r="K540" s="4"/>
      <c r="L540" s="4"/>
      <c r="M540" s="4"/>
      <c r="N540" s="4"/>
      <c r="O540" s="4"/>
      <c r="P540" s="4"/>
      <c r="Q540" s="4"/>
      <c r="R540" s="4"/>
      <c r="S540" s="4"/>
      <c r="T540" s="4"/>
      <c r="U540" s="4"/>
      <c r="V540" s="4"/>
      <c r="W540" s="4"/>
      <c r="X540" s="4"/>
    </row>
    <row r="541" spans="1:24" ht="15" customHeight="1" x14ac:dyDescent="0.25">
      <c r="A541" s="143" t="s">
        <v>2644</v>
      </c>
      <c r="B541" s="144">
        <v>36.299999999999997</v>
      </c>
      <c r="C541" s="145">
        <v>0.6</v>
      </c>
      <c r="D541" s="143">
        <v>5.5</v>
      </c>
      <c r="E541" s="144"/>
      <c r="F541" s="4"/>
      <c r="G541" s="4"/>
      <c r="H541" s="4"/>
      <c r="I541" s="4"/>
      <c r="K541" s="4"/>
      <c r="L541" s="4"/>
      <c r="M541" s="4"/>
      <c r="N541" s="4"/>
      <c r="O541" s="4"/>
      <c r="P541" s="4"/>
      <c r="Q541" s="4"/>
      <c r="R541" s="4"/>
      <c r="S541" s="4"/>
      <c r="T541" s="4"/>
      <c r="U541" s="4"/>
      <c r="V541" s="4"/>
      <c r="W541" s="4"/>
      <c r="X541" s="4"/>
    </row>
    <row r="542" spans="1:24" ht="15" customHeight="1" x14ac:dyDescent="0.25">
      <c r="A542" s="146" t="s">
        <v>2645</v>
      </c>
      <c r="B542" s="147">
        <v>36.1</v>
      </c>
      <c r="C542" s="148">
        <v>0.8</v>
      </c>
      <c r="D542" s="146">
        <v>5.2</v>
      </c>
      <c r="E542" s="147"/>
      <c r="F542" s="4"/>
      <c r="G542" s="4"/>
      <c r="H542" s="4"/>
      <c r="I542" s="4"/>
      <c r="K542" s="4"/>
      <c r="L542" s="4"/>
      <c r="M542" s="4"/>
      <c r="N542" s="4"/>
      <c r="O542" s="4"/>
      <c r="P542" s="4"/>
      <c r="Q542" s="4"/>
      <c r="R542" s="4"/>
      <c r="S542" s="4"/>
      <c r="T542" s="4"/>
      <c r="U542" s="4"/>
      <c r="V542" s="4"/>
      <c r="W542" s="4"/>
      <c r="X542" s="4"/>
    </row>
    <row r="543" spans="1:24" ht="15" customHeight="1" x14ac:dyDescent="0.25">
      <c r="A543" s="143" t="s">
        <v>2646</v>
      </c>
      <c r="B543" s="144">
        <v>35.799999999999997</v>
      </c>
      <c r="C543" s="145">
        <v>0.3</v>
      </c>
      <c r="D543" s="143">
        <v>5</v>
      </c>
      <c r="E543" s="144"/>
      <c r="F543" s="4"/>
      <c r="G543" s="4"/>
      <c r="H543" s="4"/>
      <c r="I543" s="4"/>
      <c r="K543" s="4"/>
      <c r="L543" s="4"/>
      <c r="M543" s="4"/>
      <c r="N543" s="4"/>
      <c r="O543" s="4"/>
      <c r="P543" s="4"/>
      <c r="Q543" s="4"/>
      <c r="R543" s="4"/>
      <c r="S543" s="4"/>
      <c r="T543" s="4"/>
      <c r="U543" s="4"/>
      <c r="V543" s="4"/>
      <c r="W543" s="4"/>
      <c r="X543" s="4"/>
    </row>
    <row r="544" spans="1:24" ht="15" customHeight="1" x14ac:dyDescent="0.25">
      <c r="A544" s="146" t="s">
        <v>2647</v>
      </c>
      <c r="B544" s="147">
        <v>35.700000000000003</v>
      </c>
      <c r="C544" s="148">
        <v>0.6</v>
      </c>
      <c r="D544" s="146">
        <v>5</v>
      </c>
      <c r="E544" s="147"/>
      <c r="F544" s="4"/>
      <c r="G544" s="4"/>
      <c r="H544" s="4"/>
      <c r="I544" s="4"/>
      <c r="K544" s="4"/>
      <c r="L544" s="4"/>
      <c r="M544" s="4"/>
      <c r="N544" s="4"/>
      <c r="O544" s="4"/>
      <c r="P544" s="4"/>
      <c r="Q544" s="4"/>
      <c r="R544" s="4"/>
      <c r="S544" s="4"/>
      <c r="T544" s="4"/>
      <c r="U544" s="4"/>
      <c r="V544" s="4"/>
      <c r="W544" s="4"/>
      <c r="X544" s="4"/>
    </row>
    <row r="545" spans="1:24" ht="15" customHeight="1" x14ac:dyDescent="0.25">
      <c r="A545" s="143" t="s">
        <v>2648</v>
      </c>
      <c r="B545" s="144">
        <v>35.5</v>
      </c>
      <c r="C545" s="145">
        <v>0.3</v>
      </c>
      <c r="D545" s="143">
        <v>4.7</v>
      </c>
      <c r="E545" s="144"/>
      <c r="F545" s="4"/>
      <c r="G545" s="4"/>
      <c r="H545" s="4"/>
      <c r="I545" s="4"/>
      <c r="K545" s="4"/>
      <c r="L545" s="4"/>
      <c r="M545" s="4"/>
      <c r="N545" s="4"/>
      <c r="O545" s="4"/>
      <c r="P545" s="4"/>
      <c r="Q545" s="4"/>
      <c r="R545" s="4"/>
      <c r="S545" s="4"/>
      <c r="T545" s="4"/>
      <c r="U545" s="4"/>
      <c r="V545" s="4"/>
      <c r="W545" s="4"/>
      <c r="X545" s="4"/>
    </row>
    <row r="546" spans="1:24" ht="15" customHeight="1" x14ac:dyDescent="0.25">
      <c r="A546" s="146" t="s">
        <v>2649</v>
      </c>
      <c r="B546" s="147">
        <v>35.4</v>
      </c>
      <c r="C546" s="148">
        <v>0.3</v>
      </c>
      <c r="D546" s="146">
        <v>5</v>
      </c>
      <c r="E546" s="147"/>
      <c r="F546" s="4"/>
      <c r="G546" s="4"/>
      <c r="H546" s="4"/>
      <c r="I546" s="4"/>
      <c r="K546" s="4"/>
      <c r="L546" s="4"/>
      <c r="M546" s="4"/>
      <c r="N546" s="4"/>
      <c r="O546" s="4"/>
      <c r="P546" s="4"/>
      <c r="Q546" s="4"/>
      <c r="R546" s="4"/>
      <c r="S546" s="4"/>
      <c r="T546" s="4"/>
      <c r="U546" s="4"/>
      <c r="V546" s="4"/>
      <c r="W546" s="4"/>
      <c r="X546" s="4"/>
    </row>
    <row r="547" spans="1:24" ht="15" customHeight="1" x14ac:dyDescent="0.25">
      <c r="A547" s="143" t="s">
        <v>2650</v>
      </c>
      <c r="B547" s="144">
        <v>35.299999999999997</v>
      </c>
      <c r="C547" s="145">
        <v>0.6</v>
      </c>
      <c r="D547" s="143">
        <v>5.4</v>
      </c>
      <c r="E547" s="144"/>
      <c r="F547" s="4"/>
      <c r="G547" s="4"/>
      <c r="H547" s="4"/>
      <c r="I547" s="4"/>
      <c r="K547" s="4"/>
      <c r="L547" s="4"/>
      <c r="M547" s="4"/>
      <c r="N547" s="4"/>
      <c r="O547" s="4"/>
      <c r="P547" s="4"/>
      <c r="Q547" s="4"/>
      <c r="R547" s="4"/>
      <c r="S547" s="4"/>
      <c r="T547" s="4"/>
      <c r="U547" s="4"/>
      <c r="V547" s="4"/>
      <c r="W547" s="4"/>
      <c r="X547" s="4"/>
    </row>
    <row r="548" spans="1:24" ht="15" customHeight="1" x14ac:dyDescent="0.25">
      <c r="A548" s="146" t="s">
        <v>2651</v>
      </c>
      <c r="B548" s="147">
        <v>35.1</v>
      </c>
      <c r="C548" s="148">
        <v>0.3</v>
      </c>
      <c r="D548" s="146">
        <v>5.4</v>
      </c>
      <c r="E548" s="147"/>
      <c r="F548" s="4"/>
      <c r="G548" s="4"/>
      <c r="H548" s="4"/>
      <c r="I548" s="4"/>
      <c r="K548" s="4"/>
      <c r="L548" s="4"/>
      <c r="M548" s="4"/>
      <c r="N548" s="4"/>
      <c r="O548" s="4"/>
      <c r="P548" s="4"/>
      <c r="Q548" s="4"/>
      <c r="R548" s="4"/>
      <c r="S548" s="4"/>
      <c r="T548" s="4"/>
      <c r="U548" s="4"/>
      <c r="V548" s="4"/>
      <c r="W548" s="4"/>
      <c r="X548" s="4"/>
    </row>
    <row r="549" spans="1:24" ht="15" customHeight="1" x14ac:dyDescent="0.25">
      <c r="A549" s="143" t="s">
        <v>2652</v>
      </c>
      <c r="B549" s="144">
        <v>35</v>
      </c>
      <c r="C549" s="145">
        <v>0.6</v>
      </c>
      <c r="D549" s="143">
        <v>5.7</v>
      </c>
      <c r="E549" s="144">
        <f t="shared" ref="E549" si="42">SUM(B549:B560)/12</f>
        <v>34.191666666666663</v>
      </c>
      <c r="F549" s="4"/>
      <c r="G549" s="4"/>
      <c r="H549" s="4"/>
      <c r="I549" s="4"/>
      <c r="K549" s="4"/>
      <c r="L549" s="4"/>
      <c r="M549" s="4"/>
      <c r="N549" s="4"/>
      <c r="O549" s="4"/>
      <c r="P549" s="4"/>
      <c r="Q549" s="4"/>
      <c r="R549" s="4"/>
      <c r="S549" s="4"/>
      <c r="T549" s="4"/>
      <c r="U549" s="4"/>
      <c r="V549" s="4"/>
      <c r="W549" s="4"/>
      <c r="X549" s="4"/>
    </row>
    <row r="550" spans="1:24" ht="15" customHeight="1" x14ac:dyDescent="0.25">
      <c r="A550" s="146" t="s">
        <v>2653</v>
      </c>
      <c r="B550" s="147">
        <v>34.799999999999997</v>
      </c>
      <c r="C550" s="148">
        <v>0.3</v>
      </c>
      <c r="D550" s="146">
        <v>5.8</v>
      </c>
      <c r="E550" s="147"/>
      <c r="F550" s="4"/>
      <c r="G550" s="4"/>
      <c r="H550" s="4"/>
      <c r="I550" s="4"/>
      <c r="K550" s="4"/>
      <c r="L550" s="4"/>
      <c r="M550" s="4"/>
      <c r="N550" s="4"/>
      <c r="O550" s="4"/>
      <c r="P550" s="4"/>
      <c r="Q550" s="4"/>
      <c r="R550" s="4"/>
      <c r="S550" s="4"/>
      <c r="T550" s="4"/>
      <c r="U550" s="4"/>
      <c r="V550" s="4"/>
      <c r="W550" s="4"/>
      <c r="X550" s="4"/>
    </row>
    <row r="551" spans="1:24" ht="15" customHeight="1" x14ac:dyDescent="0.25">
      <c r="A551" s="143" t="s">
        <v>2654</v>
      </c>
      <c r="B551" s="144">
        <v>34.700000000000003</v>
      </c>
      <c r="C551" s="145">
        <v>0.3</v>
      </c>
      <c r="D551" s="143">
        <v>5.8</v>
      </c>
      <c r="E551" s="144"/>
      <c r="F551" s="4"/>
      <c r="G551" s="4"/>
      <c r="H551" s="4"/>
      <c r="I551" s="4"/>
      <c r="K551" s="4"/>
      <c r="L551" s="4"/>
      <c r="M551" s="4"/>
      <c r="N551" s="4"/>
      <c r="O551" s="4"/>
      <c r="P551" s="4"/>
      <c r="Q551" s="4"/>
      <c r="R551" s="4"/>
      <c r="S551" s="4"/>
      <c r="T551" s="4"/>
      <c r="U551" s="4"/>
      <c r="V551" s="4"/>
      <c r="W551" s="4"/>
      <c r="X551" s="4"/>
    </row>
    <row r="552" spans="1:24" ht="15" customHeight="1" x14ac:dyDescent="0.25">
      <c r="A552" s="146" t="s">
        <v>2655</v>
      </c>
      <c r="B552" s="147">
        <v>34.6</v>
      </c>
      <c r="C552" s="148">
        <v>0.6</v>
      </c>
      <c r="D552" s="146">
        <v>5.8</v>
      </c>
      <c r="E552" s="147"/>
      <c r="F552" s="4"/>
      <c r="G552" s="4"/>
      <c r="H552" s="4"/>
      <c r="I552" s="4"/>
      <c r="K552" s="4"/>
      <c r="L552" s="4"/>
      <c r="M552" s="4"/>
      <c r="N552" s="4"/>
      <c r="O552" s="4"/>
      <c r="P552" s="4"/>
      <c r="Q552" s="4"/>
      <c r="R552" s="4"/>
      <c r="S552" s="4"/>
      <c r="T552" s="4"/>
      <c r="U552" s="4"/>
      <c r="V552" s="4"/>
      <c r="W552" s="4"/>
      <c r="X552" s="4"/>
    </row>
    <row r="553" spans="1:24" ht="15" customHeight="1" x14ac:dyDescent="0.25">
      <c r="A553" s="143" t="s">
        <v>2656</v>
      </c>
      <c r="B553" s="144">
        <v>34.4</v>
      </c>
      <c r="C553" s="145">
        <v>0.3</v>
      </c>
      <c r="D553" s="143">
        <v>5.5</v>
      </c>
      <c r="E553" s="144"/>
      <c r="F553" s="4"/>
      <c r="G553" s="4"/>
      <c r="H553" s="4"/>
      <c r="I553" s="4"/>
      <c r="K553" s="4"/>
      <c r="L553" s="4"/>
      <c r="M553" s="4"/>
      <c r="N553" s="4"/>
      <c r="O553" s="4"/>
      <c r="P553" s="4"/>
      <c r="Q553" s="4"/>
      <c r="R553" s="4"/>
      <c r="S553" s="4"/>
      <c r="T553" s="4"/>
      <c r="U553" s="4"/>
      <c r="V553" s="4"/>
      <c r="W553" s="4"/>
      <c r="X553" s="4"/>
    </row>
    <row r="554" spans="1:24" ht="15" customHeight="1" x14ac:dyDescent="0.25">
      <c r="A554" s="146" t="s">
        <v>2657</v>
      </c>
      <c r="B554" s="147">
        <v>34.299999999999997</v>
      </c>
      <c r="C554" s="148">
        <v>0.6</v>
      </c>
      <c r="D554" s="146">
        <v>5.5</v>
      </c>
      <c r="E554" s="147"/>
      <c r="F554" s="4"/>
      <c r="G554" s="4"/>
      <c r="H554" s="4"/>
      <c r="I554" s="4"/>
      <c r="K554" s="4"/>
      <c r="L554" s="4"/>
      <c r="M554" s="4"/>
      <c r="N554" s="4"/>
      <c r="O554" s="4"/>
      <c r="P554" s="4"/>
      <c r="Q554" s="4"/>
      <c r="R554" s="4"/>
      <c r="S554" s="4"/>
      <c r="T554" s="4"/>
      <c r="U554" s="4"/>
      <c r="V554" s="4"/>
      <c r="W554" s="4"/>
      <c r="X554" s="4"/>
    </row>
    <row r="555" spans="1:24" ht="15" customHeight="1" x14ac:dyDescent="0.25">
      <c r="A555" s="143" t="s">
        <v>2658</v>
      </c>
      <c r="B555" s="144">
        <v>34.1</v>
      </c>
      <c r="C555" s="145">
        <v>0.3</v>
      </c>
      <c r="D555" s="143">
        <v>5.2</v>
      </c>
      <c r="E555" s="144"/>
      <c r="F555" s="4"/>
      <c r="G555" s="4"/>
      <c r="H555" s="4"/>
      <c r="I555" s="4"/>
      <c r="K555" s="4"/>
      <c r="L555" s="4"/>
      <c r="M555" s="4"/>
      <c r="N555" s="4"/>
      <c r="O555" s="4"/>
      <c r="P555" s="4"/>
      <c r="Q555" s="4"/>
      <c r="R555" s="4"/>
      <c r="S555" s="4"/>
      <c r="T555" s="4"/>
      <c r="U555" s="4"/>
      <c r="V555" s="4"/>
      <c r="W555" s="4"/>
      <c r="X555" s="4"/>
    </row>
    <row r="556" spans="1:24" ht="15" customHeight="1" x14ac:dyDescent="0.25">
      <c r="A556" s="146" t="s">
        <v>2659</v>
      </c>
      <c r="B556" s="147">
        <v>34</v>
      </c>
      <c r="C556" s="148">
        <v>0.3</v>
      </c>
      <c r="D556" s="146">
        <v>5.3</v>
      </c>
      <c r="E556" s="147"/>
      <c r="F556" s="4"/>
      <c r="G556" s="4"/>
      <c r="H556" s="4"/>
      <c r="I556" s="4"/>
      <c r="K556" s="4"/>
      <c r="L556" s="4"/>
      <c r="M556" s="4"/>
      <c r="N556" s="4"/>
      <c r="O556" s="4"/>
      <c r="P556" s="4"/>
      <c r="Q556" s="4"/>
      <c r="R556" s="4"/>
      <c r="S556" s="4"/>
      <c r="T556" s="4"/>
      <c r="U556" s="4"/>
      <c r="V556" s="4"/>
      <c r="W556" s="4"/>
      <c r="X556" s="4"/>
    </row>
    <row r="557" spans="1:24" ht="15" customHeight="1" x14ac:dyDescent="0.25">
      <c r="A557" s="143" t="s">
        <v>2660</v>
      </c>
      <c r="B557" s="144">
        <v>33.9</v>
      </c>
      <c r="C557" s="145">
        <v>0.6</v>
      </c>
      <c r="D557" s="143">
        <v>5</v>
      </c>
      <c r="E557" s="144"/>
      <c r="F557" s="4"/>
      <c r="G557" s="4"/>
      <c r="H557" s="4"/>
      <c r="I557" s="4"/>
      <c r="K557" s="4"/>
      <c r="L557" s="4"/>
      <c r="M557" s="4"/>
      <c r="N557" s="4"/>
      <c r="O557" s="4"/>
      <c r="P557" s="4"/>
      <c r="Q557" s="4"/>
      <c r="R557" s="4"/>
      <c r="S557" s="4"/>
      <c r="T557" s="4"/>
      <c r="U557" s="4"/>
      <c r="V557" s="4"/>
      <c r="W557" s="4"/>
      <c r="X557" s="4"/>
    </row>
    <row r="558" spans="1:24" ht="15" customHeight="1" x14ac:dyDescent="0.25">
      <c r="A558" s="146" t="s">
        <v>2661</v>
      </c>
      <c r="B558" s="147">
        <v>33.700000000000003</v>
      </c>
      <c r="C558" s="148">
        <v>0.6</v>
      </c>
      <c r="D558" s="146">
        <v>4.7</v>
      </c>
      <c r="E558" s="147"/>
      <c r="F558" s="4"/>
      <c r="G558" s="4"/>
      <c r="H558" s="4"/>
      <c r="I558" s="4"/>
      <c r="K558" s="4"/>
      <c r="L558" s="4"/>
      <c r="M558" s="4"/>
      <c r="N558" s="4"/>
      <c r="O558" s="4"/>
      <c r="P558" s="4"/>
      <c r="Q558" s="4"/>
      <c r="R558" s="4"/>
      <c r="S558" s="4"/>
      <c r="T558" s="4"/>
      <c r="U558" s="4"/>
      <c r="V558" s="4"/>
      <c r="W558" s="4"/>
      <c r="X558" s="4"/>
    </row>
    <row r="559" spans="1:24" ht="15" customHeight="1" x14ac:dyDescent="0.25">
      <c r="A559" s="143" t="s">
        <v>2662</v>
      </c>
      <c r="B559" s="144">
        <v>33.5</v>
      </c>
      <c r="C559" s="145">
        <v>0.6</v>
      </c>
      <c r="D559" s="143">
        <v>4.4000000000000004</v>
      </c>
      <c r="E559" s="144"/>
      <c r="F559" s="4"/>
      <c r="G559" s="4"/>
      <c r="H559" s="4"/>
      <c r="I559" s="4"/>
      <c r="K559" s="4"/>
      <c r="L559" s="4"/>
      <c r="M559" s="4"/>
      <c r="N559" s="4"/>
      <c r="O559" s="4"/>
      <c r="P559" s="4"/>
      <c r="Q559" s="4"/>
      <c r="R559" s="4"/>
      <c r="S559" s="4"/>
      <c r="T559" s="4"/>
      <c r="U559" s="4"/>
      <c r="V559" s="4"/>
      <c r="W559" s="4"/>
      <c r="X559" s="4"/>
    </row>
    <row r="560" spans="1:24" ht="15" customHeight="1" x14ac:dyDescent="0.25">
      <c r="A560" s="146" t="s">
        <v>2663</v>
      </c>
      <c r="B560" s="147">
        <v>33.299999999999997</v>
      </c>
      <c r="C560" s="148">
        <v>0.6</v>
      </c>
      <c r="D560" s="146">
        <v>4.0999999999999996</v>
      </c>
      <c r="E560" s="147"/>
      <c r="F560" s="4"/>
      <c r="G560" s="4"/>
      <c r="H560" s="4"/>
      <c r="I560" s="4"/>
      <c r="K560" s="4"/>
      <c r="L560" s="4"/>
      <c r="M560" s="4"/>
      <c r="N560" s="4"/>
      <c r="O560" s="4"/>
      <c r="P560" s="4"/>
      <c r="Q560" s="4"/>
      <c r="R560" s="4"/>
      <c r="S560" s="4"/>
      <c r="T560" s="4"/>
      <c r="U560" s="4"/>
      <c r="V560" s="4"/>
      <c r="W560" s="4"/>
      <c r="X560" s="4"/>
    </row>
    <row r="561" spans="1:24" ht="15" customHeight="1" x14ac:dyDescent="0.25">
      <c r="A561" s="143" t="s">
        <v>2664</v>
      </c>
      <c r="B561" s="144">
        <v>33.1</v>
      </c>
      <c r="C561" s="145">
        <v>0.6</v>
      </c>
      <c r="D561" s="143">
        <v>4.0999999999999996</v>
      </c>
      <c r="E561" s="144">
        <f t="shared" ref="E561" si="43">SUM(B561:B572)/12</f>
        <v>32.491666666666667</v>
      </c>
      <c r="F561" s="4"/>
      <c r="G561" s="4"/>
      <c r="H561" s="4"/>
      <c r="I561" s="4"/>
      <c r="K561" s="4"/>
      <c r="L561" s="4"/>
      <c r="M561" s="4"/>
      <c r="N561" s="4"/>
      <c r="O561" s="4"/>
      <c r="P561" s="4"/>
      <c r="Q561" s="4"/>
      <c r="R561" s="4"/>
      <c r="S561" s="4"/>
      <c r="T561" s="4"/>
      <c r="U561" s="4"/>
      <c r="V561" s="4"/>
      <c r="W561" s="4"/>
      <c r="X561" s="4"/>
    </row>
    <row r="562" spans="1:24" ht="15" customHeight="1" x14ac:dyDescent="0.25">
      <c r="A562" s="146" t="s">
        <v>2665</v>
      </c>
      <c r="B562" s="147">
        <v>32.9</v>
      </c>
      <c r="C562" s="148">
        <v>0.3</v>
      </c>
      <c r="D562" s="146">
        <v>3.8</v>
      </c>
      <c r="E562" s="147"/>
      <c r="F562" s="4"/>
      <c r="G562" s="4"/>
      <c r="H562" s="4"/>
      <c r="I562" s="4"/>
      <c r="K562" s="4"/>
      <c r="L562" s="4"/>
      <c r="M562" s="4"/>
      <c r="N562" s="4"/>
      <c r="O562" s="4"/>
      <c r="P562" s="4"/>
      <c r="Q562" s="4"/>
      <c r="R562" s="4"/>
      <c r="S562" s="4"/>
      <c r="T562" s="4"/>
      <c r="U562" s="4"/>
      <c r="V562" s="4"/>
      <c r="W562" s="4"/>
      <c r="X562" s="4"/>
    </row>
    <row r="563" spans="1:24" ht="15" customHeight="1" x14ac:dyDescent="0.25">
      <c r="A563" s="143" t="s">
        <v>2666</v>
      </c>
      <c r="B563" s="144">
        <v>32.799999999999997</v>
      </c>
      <c r="C563" s="145">
        <v>0.3</v>
      </c>
      <c r="D563" s="143">
        <v>3.8</v>
      </c>
      <c r="E563" s="144"/>
      <c r="F563" s="4"/>
      <c r="G563" s="4"/>
      <c r="H563" s="4"/>
      <c r="I563" s="4"/>
      <c r="K563" s="4"/>
      <c r="L563" s="4"/>
      <c r="M563" s="4"/>
      <c r="N563" s="4"/>
      <c r="O563" s="4"/>
      <c r="P563" s="4"/>
      <c r="Q563" s="4"/>
      <c r="R563" s="4"/>
      <c r="S563" s="4"/>
      <c r="T563" s="4"/>
      <c r="U563" s="4"/>
      <c r="V563" s="4"/>
      <c r="W563" s="4"/>
      <c r="X563" s="4"/>
    </row>
    <row r="564" spans="1:24" ht="15" customHeight="1" x14ac:dyDescent="0.25">
      <c r="A564" s="146" t="s">
        <v>2667</v>
      </c>
      <c r="B564" s="147">
        <v>32.700000000000003</v>
      </c>
      <c r="C564" s="148">
        <v>0.3</v>
      </c>
      <c r="D564" s="146">
        <v>3.8</v>
      </c>
      <c r="E564" s="147"/>
      <c r="F564" s="4"/>
      <c r="G564" s="4"/>
      <c r="H564" s="4"/>
      <c r="I564" s="4"/>
      <c r="K564" s="4"/>
      <c r="L564" s="4"/>
      <c r="M564" s="4"/>
      <c r="N564" s="4"/>
      <c r="O564" s="4"/>
      <c r="P564" s="4"/>
      <c r="Q564" s="4"/>
      <c r="R564" s="4"/>
      <c r="S564" s="4"/>
      <c r="T564" s="4"/>
      <c r="U564" s="4"/>
      <c r="V564" s="4"/>
      <c r="W564" s="4"/>
      <c r="X564" s="4"/>
    </row>
    <row r="565" spans="1:24" ht="15" customHeight="1" x14ac:dyDescent="0.25">
      <c r="A565" s="143" t="s">
        <v>2668</v>
      </c>
      <c r="B565" s="144">
        <v>32.6</v>
      </c>
      <c r="C565" s="145">
        <v>0.3</v>
      </c>
      <c r="D565" s="143">
        <v>3.5</v>
      </c>
      <c r="E565" s="144"/>
      <c r="F565" s="4"/>
      <c r="G565" s="4"/>
      <c r="H565" s="4"/>
      <c r="I565" s="4"/>
      <c r="K565" s="4"/>
      <c r="L565" s="4"/>
      <c r="M565" s="4"/>
      <c r="N565" s="4"/>
      <c r="O565" s="4"/>
      <c r="P565" s="4"/>
      <c r="Q565" s="4"/>
      <c r="R565" s="4"/>
      <c r="S565" s="4"/>
      <c r="T565" s="4"/>
      <c r="U565" s="4"/>
      <c r="V565" s="4"/>
      <c r="W565" s="4"/>
      <c r="X565" s="4"/>
    </row>
    <row r="566" spans="1:24" ht="15" customHeight="1" x14ac:dyDescent="0.25">
      <c r="A566" s="146" t="s">
        <v>2669</v>
      </c>
      <c r="B566" s="147">
        <v>32.5</v>
      </c>
      <c r="C566" s="148">
        <v>0.3</v>
      </c>
      <c r="D566" s="146">
        <v>3.5</v>
      </c>
      <c r="E566" s="147"/>
      <c r="F566" s="4"/>
      <c r="G566" s="4"/>
      <c r="H566" s="4"/>
      <c r="I566" s="4"/>
      <c r="K566" s="4"/>
      <c r="L566" s="4"/>
      <c r="M566" s="4"/>
      <c r="N566" s="4"/>
      <c r="O566" s="4"/>
      <c r="P566" s="4"/>
      <c r="Q566" s="4"/>
      <c r="R566" s="4"/>
      <c r="S566" s="4"/>
      <c r="T566" s="4"/>
      <c r="U566" s="4"/>
      <c r="V566" s="4"/>
      <c r="W566" s="4"/>
      <c r="X566" s="4"/>
    </row>
    <row r="567" spans="1:24" ht="15" customHeight="1" x14ac:dyDescent="0.25">
      <c r="A567" s="143" t="s">
        <v>2670</v>
      </c>
      <c r="B567" s="144">
        <v>32.4</v>
      </c>
      <c r="C567" s="145">
        <v>0.3</v>
      </c>
      <c r="D567" s="143">
        <v>3.2</v>
      </c>
      <c r="E567" s="144"/>
      <c r="F567" s="4"/>
      <c r="G567" s="4"/>
      <c r="H567" s="4"/>
      <c r="I567" s="4"/>
      <c r="K567" s="4"/>
      <c r="L567" s="4"/>
      <c r="M567" s="4"/>
      <c r="N567" s="4"/>
      <c r="O567" s="4"/>
      <c r="P567" s="4"/>
      <c r="Q567" s="4"/>
      <c r="R567" s="4"/>
      <c r="S567" s="4"/>
      <c r="T567" s="4"/>
      <c r="U567" s="4"/>
      <c r="V567" s="4"/>
      <c r="W567" s="4"/>
      <c r="X567" s="4"/>
    </row>
    <row r="568" spans="1:24" ht="15" customHeight="1" x14ac:dyDescent="0.25">
      <c r="A568" s="146" t="s">
        <v>2671</v>
      </c>
      <c r="B568" s="147">
        <v>32.299999999999997</v>
      </c>
      <c r="C568" s="148">
        <v>0</v>
      </c>
      <c r="D568" s="146">
        <v>2.9</v>
      </c>
      <c r="E568" s="147"/>
      <c r="F568" s="4"/>
      <c r="G568" s="4"/>
      <c r="H568" s="4"/>
      <c r="I568" s="4"/>
      <c r="K568" s="4"/>
      <c r="L568" s="4"/>
      <c r="M568" s="4"/>
      <c r="N568" s="4"/>
      <c r="O568" s="4"/>
      <c r="P568" s="4"/>
      <c r="Q568" s="4"/>
      <c r="R568" s="4"/>
      <c r="S568" s="4"/>
      <c r="T568" s="4"/>
      <c r="U568" s="4"/>
      <c r="V568" s="4"/>
      <c r="W568" s="4"/>
      <c r="X568" s="4"/>
    </row>
    <row r="569" spans="1:24" ht="15" customHeight="1" x14ac:dyDescent="0.25">
      <c r="A569" s="143" t="s">
        <v>2672</v>
      </c>
      <c r="B569" s="144">
        <v>32.299999999999997</v>
      </c>
      <c r="C569" s="145">
        <v>0.3</v>
      </c>
      <c r="D569" s="143">
        <v>3.2</v>
      </c>
      <c r="E569" s="144"/>
      <c r="F569" s="4"/>
      <c r="G569" s="4"/>
      <c r="H569" s="4"/>
      <c r="I569" s="4"/>
      <c r="K569" s="4"/>
      <c r="L569" s="4"/>
      <c r="M569" s="4"/>
      <c r="N569" s="4"/>
      <c r="O569" s="4"/>
      <c r="P569" s="4"/>
      <c r="Q569" s="4"/>
      <c r="R569" s="4"/>
      <c r="S569" s="4"/>
      <c r="T569" s="4"/>
      <c r="U569" s="4"/>
      <c r="V569" s="4"/>
      <c r="W569" s="4"/>
      <c r="X569" s="4"/>
    </row>
    <row r="570" spans="1:24" ht="15" customHeight="1" x14ac:dyDescent="0.25">
      <c r="A570" s="146" t="s">
        <v>2673</v>
      </c>
      <c r="B570" s="147">
        <v>32.200000000000003</v>
      </c>
      <c r="C570" s="148">
        <v>0.3</v>
      </c>
      <c r="D570" s="146">
        <v>3.2</v>
      </c>
      <c r="E570" s="147"/>
      <c r="F570" s="4"/>
      <c r="G570" s="4"/>
      <c r="H570" s="4"/>
      <c r="I570" s="4"/>
      <c r="K570" s="4"/>
      <c r="L570" s="4"/>
      <c r="M570" s="4"/>
      <c r="N570" s="4"/>
      <c r="O570" s="4"/>
      <c r="P570" s="4"/>
      <c r="Q570" s="4"/>
      <c r="R570" s="4"/>
      <c r="S570" s="4"/>
      <c r="T570" s="4"/>
      <c r="U570" s="4"/>
      <c r="V570" s="4"/>
      <c r="W570" s="4"/>
      <c r="X570" s="4"/>
    </row>
    <row r="571" spans="1:24" ht="15" customHeight="1" x14ac:dyDescent="0.25">
      <c r="A571" s="143" t="s">
        <v>2674</v>
      </c>
      <c r="B571" s="144">
        <v>32.1</v>
      </c>
      <c r="C571" s="145">
        <v>0.3</v>
      </c>
      <c r="D571" s="143">
        <v>2.9</v>
      </c>
      <c r="E571" s="144"/>
      <c r="F571" s="4"/>
      <c r="G571" s="4"/>
      <c r="H571" s="4"/>
      <c r="I571" s="4"/>
      <c r="K571" s="4"/>
      <c r="L571" s="4"/>
      <c r="M571" s="4"/>
      <c r="N571" s="4"/>
      <c r="O571" s="4"/>
      <c r="P571" s="4"/>
      <c r="Q571" s="4"/>
      <c r="R571" s="4"/>
      <c r="S571" s="4"/>
      <c r="T571" s="4"/>
      <c r="U571" s="4"/>
      <c r="V571" s="4"/>
      <c r="W571" s="4"/>
      <c r="X571" s="4"/>
    </row>
    <row r="572" spans="1:24" ht="15" customHeight="1" x14ac:dyDescent="0.25">
      <c r="A572" s="146" t="s">
        <v>2675</v>
      </c>
      <c r="B572" s="147">
        <v>32</v>
      </c>
      <c r="C572" s="148">
        <v>0.6</v>
      </c>
      <c r="D572" s="146">
        <v>2.9</v>
      </c>
      <c r="E572" s="147"/>
      <c r="F572" s="4"/>
      <c r="G572" s="4"/>
      <c r="H572" s="4"/>
      <c r="I572" s="4"/>
      <c r="K572" s="4"/>
      <c r="L572" s="4"/>
      <c r="M572" s="4"/>
      <c r="N572" s="4"/>
      <c r="O572" s="4"/>
      <c r="P572" s="4"/>
      <c r="Q572" s="4"/>
      <c r="R572" s="4"/>
      <c r="S572" s="4"/>
      <c r="T572" s="4"/>
      <c r="U572" s="4"/>
      <c r="V572" s="4"/>
      <c r="W572" s="4"/>
      <c r="X572" s="4"/>
    </row>
    <row r="573" spans="1:24" ht="15" customHeight="1" x14ac:dyDescent="0.25">
      <c r="A573" s="143" t="s">
        <v>2676</v>
      </c>
      <c r="B573" s="144">
        <v>31.8</v>
      </c>
      <c r="C573" s="145">
        <v>0.3</v>
      </c>
      <c r="D573" s="143">
        <v>2.2999999999999998</v>
      </c>
      <c r="E573" s="144">
        <f t="shared" ref="E573" si="44">SUM(B573:B584)/12</f>
        <v>31.425000000000001</v>
      </c>
      <c r="F573" s="4"/>
      <c r="G573" s="4"/>
      <c r="H573" s="4"/>
      <c r="I573" s="4"/>
      <c r="K573" s="4"/>
      <c r="L573" s="4"/>
      <c r="M573" s="4"/>
      <c r="N573" s="4"/>
      <c r="O573" s="4"/>
      <c r="P573" s="4"/>
      <c r="Q573" s="4"/>
      <c r="R573" s="4"/>
      <c r="S573" s="4"/>
      <c r="T573" s="4"/>
      <c r="U573" s="4"/>
      <c r="V573" s="4"/>
      <c r="W573" s="4"/>
      <c r="X573" s="4"/>
    </row>
    <row r="574" spans="1:24" ht="15" customHeight="1" x14ac:dyDescent="0.25">
      <c r="A574" s="146" t="s">
        <v>2677</v>
      </c>
      <c r="B574" s="147">
        <v>31.7</v>
      </c>
      <c r="C574" s="148">
        <v>0.3</v>
      </c>
      <c r="D574" s="146">
        <v>1.9</v>
      </c>
      <c r="E574" s="147"/>
      <c r="F574" s="4"/>
      <c r="G574" s="4"/>
      <c r="H574" s="4"/>
      <c r="I574" s="4"/>
      <c r="K574" s="4"/>
      <c r="L574" s="4"/>
      <c r="M574" s="4"/>
      <c r="N574" s="4"/>
      <c r="O574" s="4"/>
      <c r="P574" s="4"/>
      <c r="Q574" s="4"/>
      <c r="R574" s="4"/>
      <c r="S574" s="4"/>
      <c r="T574" s="4"/>
      <c r="U574" s="4"/>
      <c r="V574" s="4"/>
      <c r="W574" s="4"/>
      <c r="X574" s="4"/>
    </row>
    <row r="575" spans="1:24" ht="15" customHeight="1" x14ac:dyDescent="0.25">
      <c r="A575" s="143" t="s">
        <v>2678</v>
      </c>
      <c r="B575" s="144">
        <v>31.6</v>
      </c>
      <c r="C575" s="145">
        <v>0.3</v>
      </c>
      <c r="D575" s="143">
        <v>1.9</v>
      </c>
      <c r="E575" s="144"/>
      <c r="F575" s="4"/>
      <c r="G575" s="4"/>
      <c r="H575" s="4"/>
      <c r="I575" s="4"/>
      <c r="K575" s="4"/>
      <c r="L575" s="4"/>
      <c r="M575" s="4"/>
      <c r="N575" s="4"/>
      <c r="O575" s="4"/>
      <c r="P575" s="4"/>
      <c r="Q575" s="4"/>
      <c r="R575" s="4"/>
      <c r="S575" s="4"/>
      <c r="T575" s="4"/>
      <c r="U575" s="4"/>
      <c r="V575" s="4"/>
      <c r="W575" s="4"/>
      <c r="X575" s="4"/>
    </row>
    <row r="576" spans="1:24" ht="15" customHeight="1" x14ac:dyDescent="0.25">
      <c r="A576" s="146" t="s">
        <v>2679</v>
      </c>
      <c r="B576" s="147">
        <v>31.5</v>
      </c>
      <c r="C576" s="148">
        <v>0</v>
      </c>
      <c r="D576" s="146">
        <v>1.9</v>
      </c>
      <c r="E576" s="147"/>
      <c r="F576" s="4"/>
      <c r="G576" s="4"/>
      <c r="H576" s="4"/>
      <c r="I576" s="4"/>
      <c r="K576" s="4"/>
      <c r="L576" s="4"/>
      <c r="M576" s="4"/>
      <c r="N576" s="4"/>
      <c r="O576" s="4"/>
      <c r="P576" s="4"/>
      <c r="Q576" s="4"/>
      <c r="R576" s="4"/>
      <c r="S576" s="4"/>
      <c r="T576" s="4"/>
      <c r="U576" s="4"/>
      <c r="V576" s="4"/>
      <c r="W576" s="4"/>
      <c r="X576" s="4"/>
    </row>
    <row r="577" spans="1:24" ht="15" customHeight="1" x14ac:dyDescent="0.25">
      <c r="A577" s="143" t="s">
        <v>2680</v>
      </c>
      <c r="B577" s="144">
        <v>31.5</v>
      </c>
      <c r="C577" s="145">
        <v>0.3</v>
      </c>
      <c r="D577" s="143">
        <v>1.9</v>
      </c>
      <c r="E577" s="144"/>
      <c r="F577" s="4"/>
      <c r="G577" s="4"/>
      <c r="H577" s="4"/>
      <c r="I577" s="4"/>
      <c r="K577" s="4"/>
      <c r="L577" s="4"/>
      <c r="M577" s="4"/>
      <c r="N577" s="4"/>
      <c r="O577" s="4"/>
      <c r="P577" s="4"/>
      <c r="Q577" s="4"/>
      <c r="R577" s="4"/>
      <c r="S577" s="4"/>
      <c r="T577" s="4"/>
      <c r="U577" s="4"/>
      <c r="V577" s="4"/>
      <c r="W577" s="4"/>
      <c r="X577" s="4"/>
    </row>
    <row r="578" spans="1:24" ht="15" customHeight="1" x14ac:dyDescent="0.25">
      <c r="A578" s="146" t="s">
        <v>2681</v>
      </c>
      <c r="B578" s="147">
        <v>31.4</v>
      </c>
      <c r="C578" s="148">
        <v>0</v>
      </c>
      <c r="D578" s="146">
        <v>1.9</v>
      </c>
      <c r="E578" s="147"/>
      <c r="F578" s="4"/>
      <c r="G578" s="4"/>
      <c r="H578" s="4"/>
      <c r="I578" s="4"/>
      <c r="K578" s="4"/>
      <c r="L578" s="4"/>
      <c r="M578" s="4"/>
      <c r="N578" s="4"/>
      <c r="O578" s="4"/>
      <c r="P578" s="4"/>
      <c r="Q578" s="4"/>
      <c r="R578" s="4"/>
      <c r="S578" s="4"/>
      <c r="T578" s="4"/>
      <c r="U578" s="4"/>
      <c r="V578" s="4"/>
      <c r="W578" s="4"/>
      <c r="X578" s="4"/>
    </row>
    <row r="579" spans="1:24" ht="15" customHeight="1" x14ac:dyDescent="0.25">
      <c r="A579" s="143" t="s">
        <v>2682</v>
      </c>
      <c r="B579" s="144">
        <v>31.4</v>
      </c>
      <c r="C579" s="145">
        <v>0</v>
      </c>
      <c r="D579" s="143">
        <v>1.9</v>
      </c>
      <c r="E579" s="144"/>
      <c r="F579" s="4"/>
      <c r="G579" s="4"/>
      <c r="H579" s="4"/>
      <c r="I579" s="4"/>
      <c r="K579" s="4"/>
      <c r="L579" s="4"/>
      <c r="M579" s="4"/>
      <c r="N579" s="4"/>
      <c r="O579" s="4"/>
      <c r="P579" s="4"/>
      <c r="Q579" s="4"/>
      <c r="R579" s="4"/>
      <c r="S579" s="4"/>
      <c r="T579" s="4"/>
      <c r="U579" s="4"/>
      <c r="V579" s="4"/>
      <c r="W579" s="4"/>
      <c r="X579" s="4"/>
    </row>
    <row r="580" spans="1:24" ht="15" customHeight="1" x14ac:dyDescent="0.25">
      <c r="A580" s="146" t="s">
        <v>2683</v>
      </c>
      <c r="B580" s="147">
        <v>31.4</v>
      </c>
      <c r="C580" s="148">
        <v>0.3</v>
      </c>
      <c r="D580" s="146">
        <v>2.2999999999999998</v>
      </c>
      <c r="E580" s="147"/>
      <c r="F580" s="4"/>
      <c r="G580" s="4"/>
      <c r="H580" s="4"/>
      <c r="I580" s="4"/>
      <c r="K580" s="4"/>
      <c r="L580" s="4"/>
      <c r="M580" s="4"/>
      <c r="N580" s="4"/>
      <c r="O580" s="4"/>
      <c r="P580" s="4"/>
      <c r="Q580" s="4"/>
      <c r="R580" s="4"/>
      <c r="S580" s="4"/>
      <c r="T580" s="4"/>
      <c r="U580" s="4"/>
      <c r="V580" s="4"/>
      <c r="W580" s="4"/>
      <c r="X580" s="4"/>
    </row>
    <row r="581" spans="1:24" ht="15" customHeight="1" x14ac:dyDescent="0.25">
      <c r="A581" s="143" t="s">
        <v>2684</v>
      </c>
      <c r="B581" s="144">
        <v>31.3</v>
      </c>
      <c r="C581" s="145">
        <v>0.3</v>
      </c>
      <c r="D581" s="143">
        <v>2</v>
      </c>
      <c r="E581" s="144"/>
      <c r="F581" s="4"/>
      <c r="G581" s="4"/>
      <c r="H581" s="4"/>
      <c r="I581" s="4"/>
      <c r="K581" s="4"/>
      <c r="L581" s="4"/>
      <c r="M581" s="4"/>
      <c r="N581" s="4"/>
      <c r="O581" s="4"/>
      <c r="P581" s="4"/>
      <c r="Q581" s="4"/>
      <c r="R581" s="4"/>
      <c r="S581" s="4"/>
      <c r="T581" s="4"/>
      <c r="U581" s="4"/>
      <c r="V581" s="4"/>
      <c r="W581" s="4"/>
      <c r="X581" s="4"/>
    </row>
    <row r="582" spans="1:24" ht="15" customHeight="1" x14ac:dyDescent="0.25">
      <c r="A582" s="146" t="s">
        <v>2685</v>
      </c>
      <c r="B582" s="147">
        <v>31.2</v>
      </c>
      <c r="C582" s="148">
        <v>0</v>
      </c>
      <c r="D582" s="146">
        <v>1.6</v>
      </c>
      <c r="E582" s="147"/>
      <c r="F582" s="4"/>
      <c r="G582" s="4"/>
      <c r="H582" s="4"/>
      <c r="I582" s="4"/>
      <c r="K582" s="4"/>
      <c r="L582" s="4"/>
      <c r="M582" s="4"/>
      <c r="N582" s="4"/>
      <c r="O582" s="4"/>
      <c r="P582" s="4"/>
      <c r="Q582" s="4"/>
      <c r="R582" s="4"/>
      <c r="S582" s="4"/>
      <c r="T582" s="4"/>
      <c r="U582" s="4"/>
      <c r="V582" s="4"/>
      <c r="W582" s="4"/>
      <c r="X582" s="4"/>
    </row>
    <row r="583" spans="1:24" ht="15" customHeight="1" x14ac:dyDescent="0.25">
      <c r="A583" s="143" t="s">
        <v>2686</v>
      </c>
      <c r="B583" s="144">
        <v>31.2</v>
      </c>
      <c r="C583" s="145">
        <v>0.3</v>
      </c>
      <c r="D583" s="143">
        <v>1.6</v>
      </c>
      <c r="E583" s="144"/>
      <c r="F583" s="4"/>
      <c r="G583" s="4"/>
      <c r="H583" s="4"/>
      <c r="I583" s="4"/>
      <c r="K583" s="4"/>
      <c r="L583" s="4"/>
      <c r="M583" s="4"/>
      <c r="N583" s="4"/>
      <c r="O583" s="4"/>
      <c r="P583" s="4"/>
      <c r="Q583" s="4"/>
      <c r="R583" s="4"/>
      <c r="S583" s="4"/>
      <c r="T583" s="4"/>
      <c r="U583" s="4"/>
      <c r="V583" s="4"/>
      <c r="W583" s="4"/>
      <c r="X583" s="4"/>
    </row>
    <row r="584" spans="1:24" ht="15" customHeight="1" x14ac:dyDescent="0.25">
      <c r="A584" s="146" t="s">
        <v>2687</v>
      </c>
      <c r="B584" s="147">
        <v>31.1</v>
      </c>
      <c r="C584" s="148">
        <v>0</v>
      </c>
      <c r="D584" s="146">
        <v>1.3</v>
      </c>
      <c r="E584" s="147"/>
      <c r="F584" s="4"/>
      <c r="G584" s="4"/>
      <c r="H584" s="4"/>
      <c r="I584" s="4"/>
      <c r="K584" s="4"/>
      <c r="L584" s="4"/>
      <c r="M584" s="4"/>
      <c r="N584" s="4"/>
      <c r="O584" s="4"/>
      <c r="P584" s="4"/>
      <c r="Q584" s="4"/>
      <c r="R584" s="4"/>
      <c r="S584" s="4"/>
      <c r="T584" s="4"/>
      <c r="U584" s="4"/>
      <c r="V584" s="4"/>
      <c r="W584" s="4"/>
      <c r="X584" s="4"/>
    </row>
    <row r="585" spans="1:24" ht="15" customHeight="1" x14ac:dyDescent="0.25">
      <c r="A585" s="143" t="s">
        <v>2688</v>
      </c>
      <c r="B585" s="144">
        <v>31.1</v>
      </c>
      <c r="C585" s="145">
        <v>0</v>
      </c>
      <c r="D585" s="143">
        <v>2.2999999999999998</v>
      </c>
      <c r="E585" s="144">
        <f t="shared" ref="E585" si="45">SUM(B585:B596)/12</f>
        <v>30.841666666666665</v>
      </c>
      <c r="F585" s="4"/>
      <c r="G585" s="4"/>
      <c r="H585" s="4"/>
      <c r="I585" s="4"/>
      <c r="K585" s="4"/>
      <c r="L585" s="4"/>
      <c r="M585" s="4"/>
      <c r="N585" s="4"/>
      <c r="O585" s="4"/>
      <c r="P585" s="4"/>
      <c r="Q585" s="4"/>
      <c r="R585" s="4"/>
      <c r="S585" s="4"/>
      <c r="T585" s="4"/>
      <c r="U585" s="4"/>
      <c r="V585" s="4"/>
      <c r="W585" s="4"/>
      <c r="X585" s="4"/>
    </row>
    <row r="586" spans="1:24" ht="15" customHeight="1" x14ac:dyDescent="0.25">
      <c r="A586" s="146" t="s">
        <v>2689</v>
      </c>
      <c r="B586" s="147">
        <v>31.1</v>
      </c>
      <c r="C586" s="148">
        <v>0.3</v>
      </c>
      <c r="D586" s="146">
        <v>2</v>
      </c>
      <c r="E586" s="147"/>
      <c r="F586" s="4"/>
      <c r="G586" s="4"/>
      <c r="H586" s="4"/>
      <c r="I586" s="4"/>
      <c r="K586" s="4"/>
      <c r="L586" s="4"/>
      <c r="M586" s="4"/>
      <c r="N586" s="4"/>
      <c r="O586" s="4"/>
      <c r="P586" s="4"/>
      <c r="Q586" s="4"/>
      <c r="R586" s="4"/>
      <c r="S586" s="4"/>
      <c r="T586" s="4"/>
      <c r="U586" s="4"/>
      <c r="V586" s="4"/>
      <c r="W586" s="4"/>
      <c r="X586" s="4"/>
    </row>
    <row r="587" spans="1:24" ht="15" customHeight="1" x14ac:dyDescent="0.25">
      <c r="A587" s="143" t="s">
        <v>2690</v>
      </c>
      <c r="B587" s="144">
        <v>31</v>
      </c>
      <c r="C587" s="145">
        <v>0.3</v>
      </c>
      <c r="D587" s="143">
        <v>1.6</v>
      </c>
      <c r="E587" s="144"/>
      <c r="F587" s="4"/>
      <c r="G587" s="4"/>
      <c r="H587" s="4"/>
      <c r="I587" s="4"/>
      <c r="K587" s="4"/>
      <c r="L587" s="4"/>
      <c r="M587" s="4"/>
      <c r="N587" s="4"/>
      <c r="O587" s="4"/>
      <c r="P587" s="4"/>
      <c r="Q587" s="4"/>
      <c r="R587" s="4"/>
      <c r="S587" s="4"/>
      <c r="T587" s="4"/>
      <c r="U587" s="4"/>
      <c r="V587" s="4"/>
      <c r="W587" s="4"/>
      <c r="X587" s="4"/>
    </row>
    <row r="588" spans="1:24" ht="15" customHeight="1" x14ac:dyDescent="0.25">
      <c r="A588" s="146" t="s">
        <v>2691</v>
      </c>
      <c r="B588" s="147">
        <v>30.9</v>
      </c>
      <c r="C588" s="148">
        <v>0</v>
      </c>
      <c r="D588" s="146">
        <v>1.3</v>
      </c>
      <c r="E588" s="147"/>
      <c r="F588" s="4"/>
      <c r="G588" s="4"/>
      <c r="H588" s="4"/>
      <c r="I588" s="4"/>
      <c r="K588" s="4"/>
      <c r="L588" s="4"/>
      <c r="M588" s="4"/>
      <c r="N588" s="4"/>
      <c r="O588" s="4"/>
      <c r="P588" s="4"/>
      <c r="Q588" s="4"/>
      <c r="R588" s="4"/>
      <c r="S588" s="4"/>
      <c r="T588" s="4"/>
      <c r="U588" s="4"/>
      <c r="V588" s="4"/>
      <c r="W588" s="4"/>
      <c r="X588" s="4"/>
    </row>
    <row r="589" spans="1:24" ht="15" customHeight="1" x14ac:dyDescent="0.25">
      <c r="A589" s="143" t="s">
        <v>2692</v>
      </c>
      <c r="B589" s="144">
        <v>30.9</v>
      </c>
      <c r="C589" s="145">
        <v>0.3</v>
      </c>
      <c r="D589" s="143">
        <v>1.6</v>
      </c>
      <c r="E589" s="144"/>
      <c r="F589" s="4"/>
      <c r="G589" s="4"/>
      <c r="H589" s="4"/>
      <c r="I589" s="4"/>
      <c r="K589" s="4"/>
      <c r="L589" s="4"/>
      <c r="M589" s="4"/>
      <c r="N589" s="4"/>
      <c r="O589" s="4"/>
      <c r="P589" s="4"/>
      <c r="Q589" s="4"/>
      <c r="R589" s="4"/>
      <c r="S589" s="4"/>
      <c r="T589" s="4"/>
      <c r="U589" s="4"/>
      <c r="V589" s="4"/>
      <c r="W589" s="4"/>
      <c r="X589" s="4"/>
    </row>
    <row r="590" spans="1:24" ht="15" customHeight="1" x14ac:dyDescent="0.25">
      <c r="A590" s="146" t="s">
        <v>2693</v>
      </c>
      <c r="B590" s="147">
        <v>30.8</v>
      </c>
      <c r="C590" s="148">
        <v>0</v>
      </c>
      <c r="D590" s="146">
        <v>1.3</v>
      </c>
      <c r="E590" s="147"/>
      <c r="F590" s="4"/>
      <c r="G590" s="4"/>
      <c r="H590" s="4"/>
      <c r="I590" s="4"/>
      <c r="K590" s="4"/>
      <c r="L590" s="4"/>
      <c r="M590" s="4"/>
      <c r="N590" s="4"/>
      <c r="O590" s="4"/>
      <c r="P590" s="4"/>
      <c r="Q590" s="4"/>
      <c r="R590" s="4"/>
      <c r="S590" s="4"/>
      <c r="T590" s="4"/>
      <c r="U590" s="4"/>
      <c r="V590" s="4"/>
      <c r="W590" s="4"/>
      <c r="X590" s="4"/>
    </row>
    <row r="591" spans="1:24" ht="15" customHeight="1" x14ac:dyDescent="0.25">
      <c r="A591" s="143" t="s">
        <v>2694</v>
      </c>
      <c r="B591" s="144">
        <v>30.8</v>
      </c>
      <c r="C591" s="145">
        <v>0.3</v>
      </c>
      <c r="D591" s="143">
        <v>1.3</v>
      </c>
      <c r="E591" s="144"/>
      <c r="F591" s="4"/>
      <c r="G591" s="4"/>
      <c r="H591" s="4"/>
      <c r="I591" s="4"/>
      <c r="K591" s="4"/>
      <c r="L591" s="4"/>
      <c r="M591" s="4"/>
      <c r="N591" s="4"/>
      <c r="O591" s="4"/>
      <c r="P591" s="4"/>
      <c r="Q591" s="4"/>
      <c r="R591" s="4"/>
      <c r="S591" s="4"/>
      <c r="T591" s="4"/>
      <c r="U591" s="4"/>
      <c r="V591" s="4"/>
      <c r="W591" s="4"/>
      <c r="X591" s="4"/>
    </row>
    <row r="592" spans="1:24" ht="15" customHeight="1" x14ac:dyDescent="0.25">
      <c r="A592" s="146" t="s">
        <v>2695</v>
      </c>
      <c r="B592" s="147">
        <v>30.7</v>
      </c>
      <c r="C592" s="148">
        <v>0</v>
      </c>
      <c r="D592" s="146">
        <v>1.3</v>
      </c>
      <c r="E592" s="147"/>
      <c r="F592" s="4"/>
      <c r="G592" s="4"/>
      <c r="H592" s="4"/>
      <c r="I592" s="4"/>
      <c r="K592" s="4"/>
      <c r="L592" s="4"/>
      <c r="M592" s="4"/>
      <c r="N592" s="4"/>
      <c r="O592" s="4"/>
      <c r="P592" s="4"/>
      <c r="Q592" s="4"/>
      <c r="R592" s="4"/>
      <c r="S592" s="4"/>
      <c r="T592" s="4"/>
      <c r="U592" s="4"/>
      <c r="V592" s="4"/>
      <c r="W592" s="4"/>
      <c r="X592" s="4"/>
    </row>
    <row r="593" spans="1:24" ht="15" customHeight="1" x14ac:dyDescent="0.25">
      <c r="A593" s="143" t="s">
        <v>2696</v>
      </c>
      <c r="B593" s="144">
        <v>30.7</v>
      </c>
      <c r="C593" s="145">
        <v>0</v>
      </c>
      <c r="D593" s="143">
        <v>1.7</v>
      </c>
      <c r="E593" s="144"/>
      <c r="F593" s="4"/>
      <c r="G593" s="4"/>
      <c r="H593" s="4"/>
      <c r="I593" s="4"/>
      <c r="K593" s="4"/>
      <c r="L593" s="4"/>
      <c r="M593" s="4"/>
      <c r="N593" s="4"/>
      <c r="O593" s="4"/>
      <c r="P593" s="4"/>
      <c r="Q593" s="4"/>
      <c r="R593" s="4"/>
      <c r="S593" s="4"/>
      <c r="T593" s="4"/>
      <c r="U593" s="4"/>
      <c r="V593" s="4"/>
      <c r="W593" s="4"/>
      <c r="X593" s="4"/>
    </row>
    <row r="594" spans="1:24" ht="15" customHeight="1" x14ac:dyDescent="0.25">
      <c r="A594" s="146" t="s">
        <v>2697</v>
      </c>
      <c r="B594" s="147">
        <v>30.7</v>
      </c>
      <c r="C594" s="148">
        <v>0</v>
      </c>
      <c r="D594" s="146">
        <v>1.7</v>
      </c>
      <c r="E594" s="147"/>
      <c r="F594" s="4"/>
      <c r="G594" s="4"/>
      <c r="H594" s="4"/>
      <c r="I594" s="4"/>
      <c r="K594" s="4"/>
      <c r="L594" s="4"/>
      <c r="M594" s="4"/>
      <c r="N594" s="4"/>
      <c r="O594" s="4"/>
      <c r="P594" s="4"/>
      <c r="Q594" s="4"/>
      <c r="R594" s="4"/>
      <c r="S594" s="4"/>
      <c r="T594" s="4"/>
      <c r="U594" s="4"/>
      <c r="V594" s="4"/>
      <c r="W594" s="4"/>
      <c r="X594" s="4"/>
    </row>
    <row r="595" spans="1:24" ht="15" customHeight="1" x14ac:dyDescent="0.25">
      <c r="A595" s="143" t="s">
        <v>2698</v>
      </c>
      <c r="B595" s="144">
        <v>30.7</v>
      </c>
      <c r="C595" s="145">
        <v>0</v>
      </c>
      <c r="D595" s="143">
        <v>1.7</v>
      </c>
      <c r="E595" s="144"/>
      <c r="F595" s="4"/>
      <c r="G595" s="4"/>
      <c r="H595" s="4"/>
      <c r="I595" s="4"/>
      <c r="K595" s="4"/>
      <c r="L595" s="4"/>
      <c r="M595" s="4"/>
      <c r="N595" s="4"/>
      <c r="O595" s="4"/>
      <c r="P595" s="4"/>
      <c r="Q595" s="4"/>
      <c r="R595" s="4"/>
      <c r="S595" s="4"/>
      <c r="T595" s="4"/>
      <c r="U595" s="4"/>
      <c r="V595" s="4"/>
      <c r="W595" s="4"/>
      <c r="X595" s="4"/>
    </row>
    <row r="596" spans="1:24" ht="15" customHeight="1" x14ac:dyDescent="0.25">
      <c r="A596" s="146" t="s">
        <v>2699</v>
      </c>
      <c r="B596" s="147">
        <v>30.7</v>
      </c>
      <c r="C596" s="148">
        <v>1</v>
      </c>
      <c r="D596" s="146">
        <v>1.7</v>
      </c>
      <c r="E596" s="147"/>
      <c r="F596" s="4"/>
      <c r="G596" s="4"/>
      <c r="H596" s="4"/>
      <c r="I596" s="4"/>
      <c r="K596" s="4"/>
      <c r="L596" s="4"/>
      <c r="M596" s="4"/>
      <c r="N596" s="4"/>
      <c r="O596" s="4"/>
      <c r="P596" s="4"/>
      <c r="Q596" s="4"/>
      <c r="R596" s="4"/>
      <c r="S596" s="4"/>
      <c r="T596" s="4"/>
      <c r="U596" s="4"/>
      <c r="V596" s="4"/>
      <c r="W596" s="4"/>
      <c r="X596" s="4"/>
    </row>
    <row r="597" spans="1:24" ht="15" customHeight="1" x14ac:dyDescent="0.25">
      <c r="A597" s="143" t="s">
        <v>2700</v>
      </c>
      <c r="B597" s="144">
        <v>30.4</v>
      </c>
      <c r="C597" s="145">
        <v>-0.3</v>
      </c>
      <c r="D597" s="143">
        <v>0.7</v>
      </c>
      <c r="E597" s="144">
        <f t="shared" ref="E597" si="46">SUM(B597:B608)/12</f>
        <v>30.349999999999998</v>
      </c>
      <c r="F597" s="4"/>
      <c r="G597" s="4"/>
      <c r="H597" s="4"/>
      <c r="I597" s="4"/>
      <c r="K597" s="4"/>
      <c r="L597" s="4"/>
      <c r="M597" s="4"/>
      <c r="N597" s="4"/>
      <c r="O597" s="4"/>
      <c r="P597" s="4"/>
      <c r="Q597" s="4"/>
      <c r="R597" s="4"/>
      <c r="S597" s="4"/>
      <c r="T597" s="4"/>
      <c r="U597" s="4"/>
      <c r="V597" s="4"/>
      <c r="W597" s="4"/>
      <c r="X597" s="4"/>
    </row>
    <row r="598" spans="1:24" ht="15" customHeight="1" x14ac:dyDescent="0.25">
      <c r="A598" s="146" t="s">
        <v>2701</v>
      </c>
      <c r="B598" s="147">
        <v>30.5</v>
      </c>
      <c r="C598" s="148">
        <v>0</v>
      </c>
      <c r="D598" s="146">
        <v>1</v>
      </c>
      <c r="E598" s="147"/>
      <c r="F598" s="4"/>
      <c r="G598" s="4"/>
      <c r="H598" s="4"/>
      <c r="I598" s="4"/>
      <c r="K598" s="4"/>
      <c r="L598" s="4"/>
      <c r="M598" s="4"/>
      <c r="N598" s="4"/>
      <c r="O598" s="4"/>
      <c r="P598" s="4"/>
      <c r="Q598" s="4"/>
      <c r="R598" s="4"/>
      <c r="S598" s="4"/>
      <c r="T598" s="4"/>
      <c r="U598" s="4"/>
      <c r="V598" s="4"/>
      <c r="W598" s="4"/>
      <c r="X598" s="4"/>
    </row>
    <row r="599" spans="1:24" ht="15" customHeight="1" x14ac:dyDescent="0.25">
      <c r="A599" s="143" t="s">
        <v>2702</v>
      </c>
      <c r="B599" s="144">
        <v>30.5</v>
      </c>
      <c r="C599" s="145">
        <v>0</v>
      </c>
      <c r="D599" s="143">
        <v>1.3</v>
      </c>
      <c r="E599" s="144"/>
      <c r="F599" s="4"/>
      <c r="G599" s="4"/>
      <c r="H599" s="4"/>
      <c r="I599" s="4"/>
      <c r="K599" s="4"/>
      <c r="L599" s="4"/>
      <c r="M599" s="4"/>
      <c r="N599" s="4"/>
      <c r="O599" s="4"/>
      <c r="P599" s="4"/>
      <c r="Q599" s="4"/>
      <c r="R599" s="4"/>
      <c r="S599" s="4"/>
      <c r="T599" s="4"/>
      <c r="U599" s="4"/>
      <c r="V599" s="4"/>
      <c r="W599" s="4"/>
      <c r="X599" s="4"/>
    </row>
    <row r="600" spans="1:24" ht="15" customHeight="1" x14ac:dyDescent="0.25">
      <c r="A600" s="146" t="s">
        <v>2703</v>
      </c>
      <c r="B600" s="147">
        <v>30.5</v>
      </c>
      <c r="C600" s="148">
        <v>0.3</v>
      </c>
      <c r="D600" s="146">
        <v>1.7</v>
      </c>
      <c r="E600" s="147"/>
      <c r="F600" s="4"/>
      <c r="G600" s="4"/>
      <c r="H600" s="4"/>
      <c r="I600" s="4"/>
      <c r="K600" s="4"/>
      <c r="L600" s="4"/>
      <c r="M600" s="4"/>
      <c r="N600" s="4"/>
      <c r="O600" s="4"/>
      <c r="P600" s="4"/>
      <c r="Q600" s="4"/>
      <c r="R600" s="4"/>
      <c r="S600" s="4"/>
      <c r="T600" s="4"/>
      <c r="U600" s="4"/>
      <c r="V600" s="4"/>
      <c r="W600" s="4"/>
      <c r="X600" s="4"/>
    </row>
    <row r="601" spans="1:24" ht="15" customHeight="1" x14ac:dyDescent="0.25">
      <c r="A601" s="143" t="s">
        <v>2704</v>
      </c>
      <c r="B601" s="144">
        <v>30.4</v>
      </c>
      <c r="C601" s="145">
        <v>0</v>
      </c>
      <c r="D601" s="143">
        <v>1.3</v>
      </c>
      <c r="E601" s="144"/>
      <c r="F601" s="4"/>
      <c r="G601" s="4"/>
      <c r="H601" s="4"/>
      <c r="I601" s="4"/>
      <c r="K601" s="4"/>
      <c r="L601" s="4"/>
      <c r="M601" s="4"/>
      <c r="N601" s="4"/>
      <c r="O601" s="4"/>
      <c r="P601" s="4"/>
      <c r="Q601" s="4"/>
      <c r="R601" s="4"/>
      <c r="S601" s="4"/>
      <c r="T601" s="4"/>
      <c r="U601" s="4"/>
      <c r="V601" s="4"/>
      <c r="W601" s="4"/>
      <c r="X601" s="4"/>
    </row>
    <row r="602" spans="1:24" ht="15" customHeight="1" x14ac:dyDescent="0.25">
      <c r="A602" s="146" t="s">
        <v>2705</v>
      </c>
      <c r="B602" s="147">
        <v>30.4</v>
      </c>
      <c r="C602" s="148">
        <v>0</v>
      </c>
      <c r="D602" s="146">
        <v>1.7</v>
      </c>
      <c r="E602" s="147"/>
      <c r="F602" s="4"/>
      <c r="G602" s="4"/>
      <c r="H602" s="4"/>
      <c r="I602" s="4"/>
      <c r="K602" s="4"/>
      <c r="L602" s="4"/>
      <c r="M602" s="4"/>
      <c r="N602" s="4"/>
      <c r="O602" s="4"/>
      <c r="P602" s="4"/>
      <c r="Q602" s="4"/>
      <c r="R602" s="4"/>
      <c r="S602" s="4"/>
      <c r="T602" s="4"/>
      <c r="U602" s="4"/>
      <c r="V602" s="4"/>
      <c r="W602" s="4"/>
      <c r="X602" s="4"/>
    </row>
    <row r="603" spans="1:24" ht="15" customHeight="1" x14ac:dyDescent="0.25">
      <c r="A603" s="143" t="s">
        <v>2706</v>
      </c>
      <c r="B603" s="144">
        <v>30.4</v>
      </c>
      <c r="C603" s="145">
        <v>0.3</v>
      </c>
      <c r="D603" s="143">
        <v>2</v>
      </c>
      <c r="E603" s="144"/>
      <c r="F603" s="4"/>
      <c r="G603" s="4"/>
      <c r="H603" s="4"/>
      <c r="I603" s="4"/>
      <c r="K603" s="4"/>
      <c r="L603" s="4"/>
      <c r="M603" s="4"/>
      <c r="N603" s="4"/>
      <c r="O603" s="4"/>
      <c r="P603" s="4"/>
      <c r="Q603" s="4"/>
      <c r="R603" s="4"/>
      <c r="S603" s="4"/>
      <c r="T603" s="4"/>
      <c r="U603" s="4"/>
      <c r="V603" s="4"/>
      <c r="W603" s="4"/>
      <c r="X603" s="4"/>
    </row>
    <row r="604" spans="1:24" ht="15" customHeight="1" x14ac:dyDescent="0.25">
      <c r="A604" s="146" t="s">
        <v>2707</v>
      </c>
      <c r="B604" s="147">
        <v>30.3</v>
      </c>
      <c r="C604" s="148">
        <v>0.3</v>
      </c>
      <c r="D604" s="146">
        <v>1.7</v>
      </c>
      <c r="E604" s="147"/>
      <c r="F604" s="4"/>
      <c r="G604" s="4"/>
      <c r="H604" s="4"/>
      <c r="I604" s="4"/>
      <c r="K604" s="4"/>
      <c r="L604" s="4"/>
      <c r="M604" s="4"/>
      <c r="N604" s="4"/>
      <c r="O604" s="4"/>
      <c r="P604" s="4"/>
      <c r="Q604" s="4"/>
      <c r="R604" s="4"/>
      <c r="S604" s="4"/>
      <c r="T604" s="4"/>
      <c r="U604" s="4"/>
      <c r="V604" s="4"/>
      <c r="W604" s="4"/>
      <c r="X604" s="4"/>
    </row>
    <row r="605" spans="1:24" ht="15" customHeight="1" x14ac:dyDescent="0.25">
      <c r="A605" s="143" t="s">
        <v>2708</v>
      </c>
      <c r="B605" s="144">
        <v>30.2</v>
      </c>
      <c r="C605" s="145">
        <v>0</v>
      </c>
      <c r="D605" s="143">
        <v>1.3</v>
      </c>
      <c r="E605" s="144"/>
      <c r="F605" s="4"/>
      <c r="G605" s="4"/>
      <c r="H605" s="4"/>
      <c r="I605" s="4"/>
      <c r="K605" s="4"/>
      <c r="L605" s="4"/>
      <c r="M605" s="4"/>
      <c r="N605" s="4"/>
      <c r="O605" s="4"/>
      <c r="P605" s="4"/>
      <c r="Q605" s="4"/>
      <c r="R605" s="4"/>
      <c r="S605" s="4"/>
      <c r="T605" s="4"/>
      <c r="U605" s="4"/>
      <c r="V605" s="4"/>
      <c r="W605" s="4"/>
      <c r="X605" s="4"/>
    </row>
    <row r="606" spans="1:24" ht="15" customHeight="1" x14ac:dyDescent="0.25">
      <c r="A606" s="146" t="s">
        <v>2709</v>
      </c>
      <c r="B606" s="147">
        <v>30.2</v>
      </c>
      <c r="C606" s="148">
        <v>0</v>
      </c>
      <c r="D606" s="146">
        <v>2</v>
      </c>
      <c r="E606" s="147"/>
      <c r="F606" s="4"/>
      <c r="G606" s="4"/>
      <c r="H606" s="4"/>
      <c r="I606" s="4"/>
      <c r="K606" s="4"/>
      <c r="L606" s="4"/>
      <c r="M606" s="4"/>
      <c r="N606" s="4"/>
      <c r="O606" s="4"/>
      <c r="P606" s="4"/>
      <c r="Q606" s="4"/>
      <c r="R606" s="4"/>
      <c r="S606" s="4"/>
      <c r="T606" s="4"/>
      <c r="U606" s="4"/>
      <c r="V606" s="4"/>
      <c r="W606" s="4"/>
      <c r="X606" s="4"/>
    </row>
    <row r="607" spans="1:24" ht="15" customHeight="1" x14ac:dyDescent="0.25">
      <c r="A607" s="143" t="s">
        <v>2710</v>
      </c>
      <c r="B607" s="144">
        <v>30.2</v>
      </c>
      <c r="C607" s="145">
        <v>0</v>
      </c>
      <c r="D607" s="143">
        <v>2.4</v>
      </c>
      <c r="E607" s="144"/>
      <c r="F607" s="4"/>
      <c r="G607" s="4"/>
      <c r="H607" s="4"/>
      <c r="I607" s="4"/>
      <c r="K607" s="4"/>
      <c r="L607" s="4"/>
      <c r="M607" s="4"/>
      <c r="N607" s="4"/>
      <c r="O607" s="4"/>
      <c r="P607" s="4"/>
      <c r="Q607" s="4"/>
      <c r="R607" s="4"/>
      <c r="S607" s="4"/>
      <c r="T607" s="4"/>
      <c r="U607" s="4"/>
      <c r="V607" s="4"/>
      <c r="W607" s="4"/>
      <c r="X607" s="4"/>
    </row>
    <row r="608" spans="1:24" ht="15" customHeight="1" x14ac:dyDescent="0.25">
      <c r="A608" s="146" t="s">
        <v>2711</v>
      </c>
      <c r="B608" s="147">
        <v>30.2</v>
      </c>
      <c r="C608" s="148">
        <v>0</v>
      </c>
      <c r="D608" s="146">
        <v>2.7</v>
      </c>
      <c r="E608" s="147"/>
      <c r="F608" s="4"/>
      <c r="G608" s="4"/>
      <c r="H608" s="4"/>
      <c r="I608" s="4"/>
      <c r="K608" s="4"/>
      <c r="L608" s="4"/>
      <c r="M608" s="4"/>
      <c r="N608" s="4"/>
      <c r="O608" s="4"/>
      <c r="P608" s="4"/>
      <c r="Q608" s="4"/>
      <c r="R608" s="4"/>
      <c r="S608" s="4"/>
      <c r="T608" s="4"/>
      <c r="U608" s="4"/>
      <c r="V608" s="4"/>
      <c r="W608" s="4"/>
      <c r="X608" s="4"/>
    </row>
    <row r="609" spans="1:24" ht="15" customHeight="1" x14ac:dyDescent="0.25">
      <c r="A609" s="143" t="s">
        <v>2712</v>
      </c>
      <c r="B609" s="144">
        <v>30.2</v>
      </c>
      <c r="C609" s="145">
        <v>0</v>
      </c>
      <c r="D609" s="143">
        <v>2.7</v>
      </c>
      <c r="E609" s="144">
        <f t="shared" ref="E609" si="47">SUM(B609:B620)/12</f>
        <v>29.858333333333334</v>
      </c>
      <c r="F609" s="4"/>
      <c r="G609" s="4"/>
      <c r="H609" s="4"/>
      <c r="I609" s="4"/>
      <c r="K609" s="4"/>
      <c r="L609" s="4"/>
      <c r="M609" s="4"/>
      <c r="N609" s="4"/>
      <c r="O609" s="4"/>
      <c r="P609" s="4"/>
      <c r="Q609" s="4"/>
      <c r="R609" s="4"/>
      <c r="S609" s="4"/>
      <c r="T609" s="4"/>
      <c r="U609" s="4"/>
      <c r="V609" s="4"/>
      <c r="W609" s="4"/>
      <c r="X609" s="4"/>
    </row>
    <row r="610" spans="1:24" ht="15" customHeight="1" x14ac:dyDescent="0.25">
      <c r="A610" s="146" t="s">
        <v>2713</v>
      </c>
      <c r="B610" s="147">
        <v>30.2</v>
      </c>
      <c r="C610" s="148">
        <v>0.3</v>
      </c>
      <c r="D610" s="146">
        <v>3.1</v>
      </c>
      <c r="E610" s="147"/>
      <c r="F610" s="4"/>
      <c r="G610" s="4"/>
      <c r="H610" s="4"/>
      <c r="I610" s="4"/>
      <c r="K610" s="4"/>
      <c r="L610" s="4"/>
      <c r="M610" s="4"/>
      <c r="N610" s="4"/>
      <c r="O610" s="4"/>
      <c r="P610" s="4"/>
      <c r="Q610" s="4"/>
      <c r="R610" s="4"/>
      <c r="S610" s="4"/>
      <c r="T610" s="4"/>
      <c r="U610" s="4"/>
      <c r="V610" s="4"/>
      <c r="W610" s="4"/>
      <c r="X610" s="4"/>
    </row>
    <row r="611" spans="1:24" ht="15" customHeight="1" x14ac:dyDescent="0.25">
      <c r="A611" s="143" t="s">
        <v>2714</v>
      </c>
      <c r="B611" s="144">
        <v>30.1</v>
      </c>
      <c r="C611" s="145">
        <v>0.3</v>
      </c>
      <c r="D611" s="143">
        <v>3.1</v>
      </c>
      <c r="E611" s="144"/>
      <c r="F611" s="4"/>
      <c r="G611" s="4"/>
      <c r="H611" s="4"/>
      <c r="I611" s="4"/>
      <c r="K611" s="4"/>
      <c r="L611" s="4"/>
      <c r="M611" s="4"/>
      <c r="N611" s="4"/>
      <c r="O611" s="4"/>
      <c r="P611" s="4"/>
      <c r="Q611" s="4"/>
      <c r="R611" s="4"/>
      <c r="S611" s="4"/>
      <c r="T611" s="4"/>
      <c r="U611" s="4"/>
      <c r="V611" s="4"/>
      <c r="W611" s="4"/>
      <c r="X611" s="4"/>
    </row>
    <row r="612" spans="1:24" ht="15" customHeight="1" x14ac:dyDescent="0.25">
      <c r="A612" s="146" t="s">
        <v>2715</v>
      </c>
      <c r="B612" s="147">
        <v>30</v>
      </c>
      <c r="C612" s="148">
        <v>0</v>
      </c>
      <c r="D612" s="146">
        <v>3.1</v>
      </c>
      <c r="E612" s="147"/>
      <c r="F612" s="4"/>
      <c r="G612" s="4"/>
      <c r="H612" s="4"/>
      <c r="I612" s="4"/>
      <c r="K612" s="4"/>
      <c r="L612" s="4"/>
      <c r="M612" s="4"/>
      <c r="N612" s="4"/>
      <c r="O612" s="4"/>
      <c r="P612" s="4"/>
      <c r="Q612" s="4"/>
      <c r="R612" s="4"/>
      <c r="S612" s="4"/>
      <c r="T612" s="4"/>
      <c r="U612" s="4"/>
      <c r="V612" s="4"/>
      <c r="W612" s="4"/>
      <c r="X612" s="4"/>
    </row>
    <row r="613" spans="1:24" ht="15" customHeight="1" x14ac:dyDescent="0.25">
      <c r="A613" s="143" t="s">
        <v>2716</v>
      </c>
      <c r="B613" s="144">
        <v>30</v>
      </c>
      <c r="C613" s="145">
        <v>0.3</v>
      </c>
      <c r="D613" s="143">
        <v>3.4</v>
      </c>
      <c r="E613" s="144"/>
      <c r="F613" s="4"/>
      <c r="G613" s="4"/>
      <c r="H613" s="4"/>
      <c r="I613" s="4"/>
      <c r="K613" s="4"/>
      <c r="L613" s="4"/>
      <c r="M613" s="4"/>
      <c r="N613" s="4"/>
      <c r="O613" s="4"/>
      <c r="P613" s="4"/>
      <c r="Q613" s="4"/>
      <c r="R613" s="4"/>
      <c r="S613" s="4"/>
      <c r="T613" s="4"/>
      <c r="U613" s="4"/>
      <c r="V613" s="4"/>
      <c r="W613" s="4"/>
      <c r="X613" s="4"/>
    </row>
    <row r="614" spans="1:24" ht="15" customHeight="1" x14ac:dyDescent="0.25">
      <c r="A614" s="146" t="s">
        <v>2717</v>
      </c>
      <c r="B614" s="147">
        <v>29.9</v>
      </c>
      <c r="C614" s="148">
        <v>0.3</v>
      </c>
      <c r="D614" s="146">
        <v>3.5</v>
      </c>
      <c r="E614" s="147"/>
      <c r="F614" s="4"/>
      <c r="G614" s="4"/>
      <c r="H614" s="4"/>
      <c r="I614" s="4"/>
      <c r="K614" s="4"/>
      <c r="L614" s="4"/>
      <c r="M614" s="4"/>
      <c r="N614" s="4"/>
      <c r="O614" s="4"/>
      <c r="P614" s="4"/>
      <c r="Q614" s="4"/>
      <c r="R614" s="4"/>
      <c r="S614" s="4"/>
      <c r="T614" s="4"/>
      <c r="U614" s="4"/>
      <c r="V614" s="4"/>
      <c r="W614" s="4"/>
      <c r="X614" s="4"/>
    </row>
    <row r="615" spans="1:24" ht="15" customHeight="1" x14ac:dyDescent="0.25">
      <c r="A615" s="143" t="s">
        <v>2718</v>
      </c>
      <c r="B615" s="144">
        <v>29.8</v>
      </c>
      <c r="C615" s="145">
        <v>0</v>
      </c>
      <c r="D615" s="143">
        <v>3.5</v>
      </c>
      <c r="E615" s="144"/>
      <c r="F615" s="4"/>
      <c r="G615" s="4"/>
      <c r="H615" s="4"/>
      <c r="I615" s="4"/>
      <c r="K615" s="4"/>
      <c r="L615" s="4"/>
      <c r="M615" s="4"/>
      <c r="N615" s="4"/>
      <c r="O615" s="4"/>
      <c r="P615" s="4"/>
      <c r="Q615" s="4"/>
      <c r="R615" s="4"/>
      <c r="S615" s="4"/>
      <c r="T615" s="4"/>
      <c r="U615" s="4"/>
      <c r="V615" s="4"/>
      <c r="W615" s="4"/>
      <c r="X615" s="4"/>
    </row>
    <row r="616" spans="1:24" ht="15" customHeight="1" x14ac:dyDescent="0.25">
      <c r="A616" s="146" t="s">
        <v>2719</v>
      </c>
      <c r="B616" s="147">
        <v>29.8</v>
      </c>
      <c r="C616" s="148">
        <v>0</v>
      </c>
      <c r="D616" s="146">
        <v>4.2</v>
      </c>
      <c r="E616" s="147"/>
      <c r="F616" s="4"/>
      <c r="G616" s="4"/>
      <c r="H616" s="4"/>
      <c r="I616" s="4"/>
      <c r="K616" s="4"/>
      <c r="L616" s="4"/>
      <c r="M616" s="4"/>
      <c r="N616" s="4"/>
      <c r="O616" s="4"/>
      <c r="P616" s="4"/>
      <c r="Q616" s="4"/>
      <c r="R616" s="4"/>
      <c r="S616" s="4"/>
      <c r="T616" s="4"/>
      <c r="U616" s="4"/>
      <c r="V616" s="4"/>
      <c r="W616" s="4"/>
      <c r="X616" s="4"/>
    </row>
    <row r="617" spans="1:24" ht="15" customHeight="1" x14ac:dyDescent="0.25">
      <c r="A617" s="143" t="s">
        <v>2720</v>
      </c>
      <c r="B617" s="144">
        <v>29.8</v>
      </c>
      <c r="C617" s="145">
        <v>0.7</v>
      </c>
      <c r="D617" s="143">
        <v>4.5999999999999996</v>
      </c>
      <c r="E617" s="144"/>
      <c r="F617" s="4"/>
      <c r="G617" s="4"/>
      <c r="H617" s="4"/>
      <c r="I617" s="4"/>
      <c r="K617" s="4"/>
      <c r="L617" s="4"/>
      <c r="M617" s="4"/>
      <c r="N617" s="4"/>
      <c r="O617" s="4"/>
      <c r="P617" s="4"/>
      <c r="Q617" s="4"/>
      <c r="R617" s="4"/>
      <c r="S617" s="4"/>
      <c r="T617" s="4"/>
      <c r="U617" s="4"/>
      <c r="V617" s="4"/>
      <c r="W617" s="4"/>
      <c r="X617" s="4"/>
    </row>
    <row r="618" spans="1:24" ht="15" customHeight="1" x14ac:dyDescent="0.25">
      <c r="A618" s="146" t="s">
        <v>2721</v>
      </c>
      <c r="B618" s="147">
        <v>29.6</v>
      </c>
      <c r="C618" s="148">
        <v>0.3</v>
      </c>
      <c r="D618" s="146">
        <v>4.2</v>
      </c>
      <c r="E618" s="147"/>
      <c r="F618" s="4"/>
      <c r="G618" s="4"/>
      <c r="H618" s="4"/>
      <c r="I618" s="4"/>
      <c r="K618" s="4"/>
      <c r="L618" s="4"/>
      <c r="M618" s="4"/>
      <c r="N618" s="4"/>
      <c r="O618" s="4"/>
      <c r="P618" s="4"/>
      <c r="Q618" s="4"/>
      <c r="R618" s="4"/>
      <c r="S618" s="4"/>
      <c r="T618" s="4"/>
      <c r="U618" s="4"/>
      <c r="V618" s="4"/>
      <c r="W618" s="4"/>
      <c r="X618" s="4"/>
    </row>
    <row r="619" spans="1:24" ht="15" customHeight="1" x14ac:dyDescent="0.25">
      <c r="A619" s="143" t="s">
        <v>2722</v>
      </c>
      <c r="B619" s="144">
        <v>29.5</v>
      </c>
      <c r="C619" s="145">
        <v>0.3</v>
      </c>
      <c r="D619" s="143">
        <v>4.2</v>
      </c>
      <c r="E619" s="144"/>
      <c r="F619" s="4"/>
      <c r="G619" s="4"/>
      <c r="H619" s="4"/>
      <c r="I619" s="4"/>
      <c r="K619" s="4"/>
      <c r="L619" s="4"/>
      <c r="M619" s="4"/>
      <c r="N619" s="4"/>
      <c r="O619" s="4"/>
      <c r="P619" s="4"/>
      <c r="Q619" s="4"/>
      <c r="R619" s="4"/>
      <c r="S619" s="4"/>
      <c r="T619" s="4"/>
      <c r="U619" s="4"/>
      <c r="V619" s="4"/>
      <c r="W619" s="4"/>
      <c r="X619" s="4"/>
    </row>
    <row r="620" spans="1:24" ht="15" customHeight="1" x14ac:dyDescent="0.25">
      <c r="A620" s="146" t="s">
        <v>2723</v>
      </c>
      <c r="B620" s="147">
        <v>29.4</v>
      </c>
      <c r="C620" s="148">
        <v>0</v>
      </c>
      <c r="D620" s="146">
        <v>3.9</v>
      </c>
      <c r="E620" s="147"/>
      <c r="F620" s="4"/>
      <c r="G620" s="4"/>
      <c r="H620" s="4"/>
      <c r="I620" s="4"/>
      <c r="K620" s="4"/>
      <c r="L620" s="4"/>
      <c r="M620" s="4"/>
      <c r="N620" s="4"/>
      <c r="O620" s="4"/>
      <c r="P620" s="4"/>
      <c r="Q620" s="4"/>
      <c r="R620" s="4"/>
      <c r="S620" s="4"/>
      <c r="T620" s="4"/>
      <c r="U620" s="4"/>
      <c r="V620" s="4"/>
      <c r="W620" s="4"/>
      <c r="X620" s="4"/>
    </row>
    <row r="621" spans="1:24" ht="15" customHeight="1" x14ac:dyDescent="0.25">
      <c r="A621" s="143" t="s">
        <v>2724</v>
      </c>
      <c r="B621" s="144">
        <v>29.4</v>
      </c>
      <c r="C621" s="145">
        <v>0.3</v>
      </c>
      <c r="D621" s="143">
        <v>4.3</v>
      </c>
      <c r="E621" s="144">
        <f t="shared" ref="E621" si="48">SUM(B621:B632)/12</f>
        <v>28.816666666666666</v>
      </c>
      <c r="F621" s="4"/>
      <c r="G621" s="4"/>
      <c r="H621" s="4"/>
      <c r="I621" s="4"/>
      <c r="K621" s="4"/>
      <c r="L621" s="4"/>
      <c r="M621" s="4"/>
      <c r="N621" s="4"/>
      <c r="O621" s="4"/>
      <c r="P621" s="4"/>
      <c r="Q621" s="4"/>
      <c r="R621" s="4"/>
      <c r="S621" s="4"/>
      <c r="T621" s="4"/>
      <c r="U621" s="4"/>
      <c r="V621" s="4"/>
      <c r="W621" s="4"/>
      <c r="X621" s="4"/>
    </row>
    <row r="622" spans="1:24" ht="15" customHeight="1" x14ac:dyDescent="0.25">
      <c r="A622" s="146" t="s">
        <v>2725</v>
      </c>
      <c r="B622" s="147">
        <v>29.3</v>
      </c>
      <c r="C622" s="148">
        <v>0.3</v>
      </c>
      <c r="D622" s="146">
        <v>3.9</v>
      </c>
      <c r="E622" s="147"/>
      <c r="F622" s="4"/>
      <c r="G622" s="4"/>
      <c r="H622" s="4"/>
      <c r="I622" s="4"/>
      <c r="K622" s="4"/>
      <c r="L622" s="4"/>
      <c r="M622" s="4"/>
      <c r="N622" s="4"/>
      <c r="O622" s="4"/>
      <c r="P622" s="4"/>
      <c r="Q622" s="4"/>
      <c r="R622" s="4"/>
      <c r="S622" s="4"/>
      <c r="T622" s="4"/>
      <c r="U622" s="4"/>
      <c r="V622" s="4"/>
      <c r="W622" s="4"/>
      <c r="X622" s="4"/>
    </row>
    <row r="623" spans="1:24" ht="15" customHeight="1" x14ac:dyDescent="0.25">
      <c r="A623" s="143" t="s">
        <v>2726</v>
      </c>
      <c r="B623" s="144">
        <v>29.2</v>
      </c>
      <c r="C623" s="145">
        <v>0.3</v>
      </c>
      <c r="D623" s="143">
        <v>3.9</v>
      </c>
      <c r="E623" s="144"/>
      <c r="F623" s="4"/>
      <c r="G623" s="4"/>
      <c r="H623" s="4"/>
      <c r="I623" s="4"/>
      <c r="K623" s="4"/>
      <c r="L623" s="4"/>
      <c r="M623" s="4"/>
      <c r="N623" s="4"/>
      <c r="O623" s="4"/>
      <c r="P623" s="4"/>
      <c r="Q623" s="4"/>
      <c r="R623" s="4"/>
      <c r="S623" s="4"/>
      <c r="T623" s="4"/>
      <c r="U623" s="4"/>
      <c r="V623" s="4"/>
      <c r="W623" s="4"/>
      <c r="X623" s="4"/>
    </row>
    <row r="624" spans="1:24" ht="15" customHeight="1" x14ac:dyDescent="0.25">
      <c r="A624" s="146" t="s">
        <v>2727</v>
      </c>
      <c r="B624" s="147">
        <v>29.1</v>
      </c>
      <c r="C624" s="148">
        <v>0.3</v>
      </c>
      <c r="D624" s="146">
        <v>3.6</v>
      </c>
      <c r="E624" s="147"/>
      <c r="F624" s="4"/>
      <c r="G624" s="4"/>
      <c r="H624" s="4"/>
      <c r="I624" s="4"/>
      <c r="K624" s="4"/>
      <c r="L624" s="4"/>
      <c r="M624" s="4"/>
      <c r="N624" s="4"/>
      <c r="O624" s="4"/>
      <c r="P624" s="4"/>
      <c r="Q624" s="4"/>
      <c r="R624" s="4"/>
      <c r="S624" s="4"/>
      <c r="T624" s="4"/>
      <c r="U624" s="4"/>
      <c r="V624" s="4"/>
      <c r="W624" s="4"/>
      <c r="X624" s="4"/>
    </row>
    <row r="625" spans="1:24" ht="15" customHeight="1" x14ac:dyDescent="0.25">
      <c r="A625" s="143" t="s">
        <v>2728</v>
      </c>
      <c r="B625" s="144">
        <v>29</v>
      </c>
      <c r="C625" s="145">
        <v>0.3</v>
      </c>
      <c r="D625" s="143">
        <v>3.6</v>
      </c>
      <c r="E625" s="144"/>
      <c r="F625" s="4"/>
      <c r="G625" s="4"/>
      <c r="H625" s="4"/>
      <c r="I625" s="4"/>
      <c r="K625" s="4"/>
      <c r="L625" s="4"/>
      <c r="M625" s="4"/>
      <c r="N625" s="4"/>
      <c r="O625" s="4"/>
      <c r="P625" s="4"/>
      <c r="Q625" s="4"/>
      <c r="R625" s="4"/>
      <c r="S625" s="4"/>
      <c r="T625" s="4"/>
      <c r="U625" s="4"/>
      <c r="V625" s="4"/>
      <c r="W625" s="4"/>
      <c r="X625" s="4"/>
    </row>
    <row r="626" spans="1:24" ht="15" customHeight="1" x14ac:dyDescent="0.25">
      <c r="A626" s="146" t="s">
        <v>2729</v>
      </c>
      <c r="B626" s="147">
        <v>28.9</v>
      </c>
      <c r="C626" s="148">
        <v>0.3</v>
      </c>
      <c r="D626" s="146">
        <v>3.6</v>
      </c>
      <c r="E626" s="147"/>
      <c r="F626" s="4"/>
      <c r="G626" s="4"/>
      <c r="H626" s="4"/>
      <c r="I626" s="4"/>
      <c r="K626" s="4"/>
      <c r="L626" s="4"/>
      <c r="M626" s="4"/>
      <c r="N626" s="4"/>
      <c r="O626" s="4"/>
      <c r="P626" s="4"/>
      <c r="Q626" s="4"/>
      <c r="R626" s="4"/>
      <c r="S626" s="4"/>
      <c r="T626" s="4"/>
      <c r="U626" s="4"/>
      <c r="V626" s="4"/>
      <c r="W626" s="4"/>
      <c r="X626" s="4"/>
    </row>
    <row r="627" spans="1:24" ht="15" customHeight="1" x14ac:dyDescent="0.25">
      <c r="A627" s="143" t="s">
        <v>2730</v>
      </c>
      <c r="B627" s="144">
        <v>28.8</v>
      </c>
      <c r="C627" s="145">
        <v>0.7</v>
      </c>
      <c r="D627" s="143">
        <v>3.6</v>
      </c>
      <c r="E627" s="144"/>
      <c r="F627" s="4"/>
      <c r="G627" s="4"/>
      <c r="H627" s="4"/>
      <c r="I627" s="4"/>
      <c r="K627" s="4"/>
      <c r="L627" s="4"/>
      <c r="M627" s="4"/>
      <c r="N627" s="4"/>
      <c r="O627" s="4"/>
      <c r="P627" s="4"/>
      <c r="Q627" s="4"/>
      <c r="R627" s="4"/>
      <c r="S627" s="4"/>
      <c r="T627" s="4"/>
      <c r="U627" s="4"/>
      <c r="V627" s="4"/>
      <c r="W627" s="4"/>
      <c r="X627" s="4"/>
    </row>
    <row r="628" spans="1:24" ht="15" customHeight="1" x14ac:dyDescent="0.25">
      <c r="A628" s="146" t="s">
        <v>2731</v>
      </c>
      <c r="B628" s="147">
        <v>28.6</v>
      </c>
      <c r="C628" s="148">
        <v>0.4</v>
      </c>
      <c r="D628" s="146">
        <v>2.9</v>
      </c>
      <c r="E628" s="147"/>
      <c r="F628" s="4"/>
      <c r="G628" s="4"/>
      <c r="H628" s="4"/>
      <c r="I628" s="4"/>
      <c r="K628" s="4"/>
      <c r="L628" s="4"/>
      <c r="M628" s="4"/>
      <c r="N628" s="4"/>
      <c r="O628" s="4"/>
      <c r="P628" s="4"/>
      <c r="Q628" s="4"/>
      <c r="R628" s="4"/>
      <c r="S628" s="4"/>
      <c r="T628" s="4"/>
      <c r="U628" s="4"/>
      <c r="V628" s="4"/>
      <c r="W628" s="4"/>
      <c r="X628" s="4"/>
    </row>
    <row r="629" spans="1:24" ht="15" customHeight="1" x14ac:dyDescent="0.25">
      <c r="A629" s="143" t="s">
        <v>2732</v>
      </c>
      <c r="B629" s="144">
        <v>28.5</v>
      </c>
      <c r="C629" s="145">
        <v>0.4</v>
      </c>
      <c r="D629" s="143">
        <v>2.5</v>
      </c>
      <c r="E629" s="144"/>
      <c r="F629" s="4"/>
      <c r="G629" s="4"/>
      <c r="H629" s="4"/>
      <c r="I629" s="4"/>
      <c r="K629" s="4"/>
      <c r="L629" s="4"/>
      <c r="M629" s="4"/>
      <c r="N629" s="4"/>
      <c r="O629" s="4"/>
      <c r="P629" s="4"/>
      <c r="Q629" s="4"/>
      <c r="R629" s="4"/>
      <c r="S629" s="4"/>
      <c r="T629" s="4"/>
      <c r="U629" s="4"/>
      <c r="V629" s="4"/>
      <c r="W629" s="4"/>
      <c r="X629" s="4"/>
    </row>
    <row r="630" spans="1:24" ht="15" customHeight="1" x14ac:dyDescent="0.25">
      <c r="A630" s="146" t="s">
        <v>2733</v>
      </c>
      <c r="B630" s="147">
        <v>28.4</v>
      </c>
      <c r="C630" s="148">
        <v>0.4</v>
      </c>
      <c r="D630" s="146">
        <v>2.2000000000000002</v>
      </c>
      <c r="E630" s="147"/>
      <c r="F630" s="4"/>
      <c r="G630" s="4"/>
      <c r="H630" s="4"/>
      <c r="I630" s="4"/>
      <c r="K630" s="4"/>
      <c r="L630" s="4"/>
      <c r="M630" s="4"/>
      <c r="N630" s="4"/>
      <c r="O630" s="4"/>
      <c r="P630" s="4"/>
      <c r="Q630" s="4"/>
      <c r="R630" s="4"/>
      <c r="S630" s="4"/>
      <c r="T630" s="4"/>
      <c r="U630" s="4"/>
      <c r="V630" s="4"/>
      <c r="W630" s="4"/>
      <c r="X630" s="4"/>
    </row>
    <row r="631" spans="1:24" ht="15" customHeight="1" x14ac:dyDescent="0.25">
      <c r="A631" s="143" t="s">
        <v>2734</v>
      </c>
      <c r="B631" s="144">
        <v>28.3</v>
      </c>
      <c r="C631" s="145">
        <v>0</v>
      </c>
      <c r="D631" s="143">
        <v>1.8</v>
      </c>
      <c r="E631" s="144"/>
      <c r="F631" s="4"/>
      <c r="G631" s="4"/>
      <c r="H631" s="4"/>
      <c r="I631" s="4"/>
      <c r="K631" s="4"/>
      <c r="L631" s="4"/>
      <c r="M631" s="4"/>
      <c r="N631" s="4"/>
      <c r="O631" s="4"/>
      <c r="P631" s="4"/>
      <c r="Q631" s="4"/>
      <c r="R631" s="4"/>
      <c r="S631" s="4"/>
      <c r="T631" s="4"/>
      <c r="U631" s="4"/>
      <c r="V631" s="4"/>
      <c r="W631" s="4"/>
      <c r="X631" s="4"/>
    </row>
    <row r="632" spans="1:24" ht="15" customHeight="1" x14ac:dyDescent="0.25">
      <c r="A632" s="146" t="s">
        <v>2735</v>
      </c>
      <c r="B632" s="147">
        <v>28.3</v>
      </c>
      <c r="C632" s="148">
        <v>0.4</v>
      </c>
      <c r="D632" s="146">
        <v>2.2000000000000002</v>
      </c>
      <c r="E632" s="147"/>
      <c r="F632" s="4"/>
      <c r="G632" s="4"/>
      <c r="H632" s="4"/>
      <c r="I632" s="4"/>
      <c r="K632" s="4"/>
      <c r="L632" s="4"/>
      <c r="M632" s="4"/>
      <c r="N632" s="4"/>
      <c r="O632" s="4"/>
      <c r="P632" s="4"/>
      <c r="Q632" s="4"/>
      <c r="R632" s="4"/>
      <c r="S632" s="4"/>
      <c r="T632" s="4"/>
      <c r="U632" s="4"/>
      <c r="V632" s="4"/>
      <c r="W632" s="4"/>
      <c r="X632" s="4"/>
    </row>
    <row r="633" spans="1:24" ht="15" customHeight="1" x14ac:dyDescent="0.25">
      <c r="A633" s="143" t="s">
        <v>2736</v>
      </c>
      <c r="B633" s="144">
        <v>28.2</v>
      </c>
      <c r="C633" s="145">
        <v>0</v>
      </c>
      <c r="D633" s="143">
        <v>1.8</v>
      </c>
      <c r="E633" s="144">
        <f t="shared" ref="E633" si="49">SUM(B633:B644)/12</f>
        <v>27.933333333333337</v>
      </c>
      <c r="F633" s="4"/>
      <c r="G633" s="4"/>
      <c r="H633" s="4"/>
      <c r="I633" s="4"/>
      <c r="K633" s="4"/>
      <c r="L633" s="4"/>
      <c r="M633" s="4"/>
      <c r="N633" s="4"/>
      <c r="O633" s="4"/>
      <c r="P633" s="4"/>
      <c r="Q633" s="4"/>
      <c r="R633" s="4"/>
      <c r="S633" s="4"/>
      <c r="T633" s="4"/>
      <c r="U633" s="4"/>
      <c r="V633" s="4"/>
      <c r="W633" s="4"/>
      <c r="X633" s="4"/>
    </row>
    <row r="634" spans="1:24" ht="15" customHeight="1" x14ac:dyDescent="0.25">
      <c r="A634" s="146" t="s">
        <v>2737</v>
      </c>
      <c r="B634" s="147">
        <v>28.2</v>
      </c>
      <c r="C634" s="148">
        <v>0.4</v>
      </c>
      <c r="D634" s="146">
        <v>2.5</v>
      </c>
      <c r="E634" s="147"/>
      <c r="F634" s="4"/>
      <c r="G634" s="4"/>
      <c r="H634" s="4"/>
      <c r="I634" s="4"/>
      <c r="K634" s="4"/>
      <c r="L634" s="4"/>
      <c r="M634" s="4"/>
      <c r="N634" s="4"/>
      <c r="O634" s="4"/>
      <c r="P634" s="4"/>
      <c r="Q634" s="4"/>
      <c r="R634" s="4"/>
      <c r="S634" s="4"/>
      <c r="T634" s="4"/>
      <c r="U634" s="4"/>
      <c r="V634" s="4"/>
      <c r="W634" s="4"/>
      <c r="X634" s="4"/>
    </row>
    <row r="635" spans="1:24" ht="15" customHeight="1" x14ac:dyDescent="0.25">
      <c r="A635" s="143" t="s">
        <v>2738</v>
      </c>
      <c r="B635" s="144">
        <v>28.1</v>
      </c>
      <c r="C635" s="145">
        <v>0</v>
      </c>
      <c r="D635" s="143">
        <v>2.2000000000000002</v>
      </c>
      <c r="E635" s="144"/>
      <c r="F635" s="4"/>
      <c r="G635" s="4"/>
      <c r="H635" s="4"/>
      <c r="I635" s="4"/>
      <c r="K635" s="4"/>
      <c r="L635" s="4"/>
      <c r="M635" s="4"/>
      <c r="N635" s="4"/>
      <c r="O635" s="4"/>
      <c r="P635" s="4"/>
      <c r="Q635" s="4"/>
      <c r="R635" s="4"/>
      <c r="S635" s="4"/>
      <c r="T635" s="4"/>
      <c r="U635" s="4"/>
      <c r="V635" s="4"/>
      <c r="W635" s="4"/>
      <c r="X635" s="4"/>
    </row>
    <row r="636" spans="1:24" ht="15" customHeight="1" x14ac:dyDescent="0.25">
      <c r="A636" s="146" t="s">
        <v>2739</v>
      </c>
      <c r="B636" s="147">
        <v>28.1</v>
      </c>
      <c r="C636" s="148">
        <v>0.4</v>
      </c>
      <c r="D636" s="146">
        <v>2.6</v>
      </c>
      <c r="E636" s="147"/>
      <c r="F636" s="4"/>
      <c r="G636" s="4"/>
      <c r="H636" s="4"/>
      <c r="I636" s="4"/>
      <c r="K636" s="4"/>
      <c r="L636" s="4"/>
      <c r="M636" s="4"/>
      <c r="N636" s="4"/>
      <c r="O636" s="4"/>
      <c r="P636" s="4"/>
      <c r="Q636" s="4"/>
      <c r="R636" s="4"/>
      <c r="S636" s="4"/>
      <c r="T636" s="4"/>
      <c r="U636" s="4"/>
      <c r="V636" s="4"/>
      <c r="W636" s="4"/>
      <c r="X636" s="4"/>
    </row>
    <row r="637" spans="1:24" ht="15" customHeight="1" x14ac:dyDescent="0.25">
      <c r="A637" s="143" t="s">
        <v>2740</v>
      </c>
      <c r="B637" s="144">
        <v>28</v>
      </c>
      <c r="C637" s="145">
        <v>0.4</v>
      </c>
      <c r="D637" s="143">
        <v>2.6</v>
      </c>
      <c r="E637" s="144"/>
      <c r="F637" s="4"/>
      <c r="G637" s="4"/>
      <c r="H637" s="4"/>
      <c r="I637" s="4"/>
      <c r="K637" s="4"/>
      <c r="L637" s="4"/>
      <c r="M637" s="4"/>
      <c r="N637" s="4"/>
      <c r="O637" s="4"/>
      <c r="P637" s="4"/>
      <c r="Q637" s="4"/>
      <c r="R637" s="4"/>
      <c r="S637" s="4"/>
      <c r="T637" s="4"/>
      <c r="U637" s="4"/>
      <c r="V637" s="4"/>
      <c r="W637" s="4"/>
      <c r="X637" s="4"/>
    </row>
    <row r="638" spans="1:24" ht="15" customHeight="1" x14ac:dyDescent="0.25">
      <c r="A638" s="146" t="s">
        <v>2741</v>
      </c>
      <c r="B638" s="147">
        <v>27.9</v>
      </c>
      <c r="C638" s="148">
        <v>0.4</v>
      </c>
      <c r="D638" s="146">
        <v>2.6</v>
      </c>
      <c r="E638" s="147"/>
      <c r="F638" s="4"/>
      <c r="G638" s="4"/>
      <c r="H638" s="4"/>
      <c r="I638" s="4"/>
      <c r="K638" s="4"/>
      <c r="L638" s="4"/>
      <c r="M638" s="4"/>
      <c r="N638" s="4"/>
      <c r="O638" s="4"/>
      <c r="P638" s="4"/>
      <c r="Q638" s="4"/>
      <c r="R638" s="4"/>
      <c r="S638" s="4"/>
      <c r="T638" s="4"/>
      <c r="U638" s="4"/>
      <c r="V638" s="4"/>
      <c r="W638" s="4"/>
      <c r="X638" s="4"/>
    </row>
    <row r="639" spans="1:24" ht="15" customHeight="1" x14ac:dyDescent="0.25">
      <c r="A639" s="143" t="s">
        <v>2742</v>
      </c>
      <c r="B639" s="144">
        <v>27.8</v>
      </c>
      <c r="C639" s="145">
        <v>0</v>
      </c>
      <c r="D639" s="143">
        <v>2.2000000000000002</v>
      </c>
      <c r="E639" s="144"/>
      <c r="F639" s="4"/>
      <c r="G639" s="4"/>
      <c r="H639" s="4"/>
      <c r="I639" s="4"/>
      <c r="K639" s="4"/>
      <c r="L639" s="4"/>
      <c r="M639" s="4"/>
      <c r="N639" s="4"/>
      <c r="O639" s="4"/>
      <c r="P639" s="4"/>
      <c r="Q639" s="4"/>
      <c r="R639" s="4"/>
      <c r="S639" s="4"/>
      <c r="T639" s="4"/>
      <c r="U639" s="4"/>
      <c r="V639" s="4"/>
      <c r="W639" s="4"/>
      <c r="X639" s="4"/>
    </row>
    <row r="640" spans="1:24" ht="15" customHeight="1" x14ac:dyDescent="0.25">
      <c r="A640" s="146" t="s">
        <v>2743</v>
      </c>
      <c r="B640" s="147">
        <v>27.8</v>
      </c>
      <c r="C640" s="148">
        <v>0</v>
      </c>
      <c r="D640" s="146">
        <v>2.2000000000000002</v>
      </c>
      <c r="E640" s="147"/>
      <c r="F640" s="4"/>
      <c r="G640" s="4"/>
      <c r="H640" s="4"/>
      <c r="I640" s="4"/>
      <c r="K640" s="4"/>
      <c r="L640" s="4"/>
      <c r="M640" s="4"/>
      <c r="N640" s="4"/>
      <c r="O640" s="4"/>
      <c r="P640" s="4"/>
      <c r="Q640" s="4"/>
      <c r="R640" s="4"/>
      <c r="S640" s="4"/>
      <c r="T640" s="4"/>
      <c r="U640" s="4"/>
      <c r="V640" s="4"/>
      <c r="W640" s="4"/>
      <c r="X640" s="4"/>
    </row>
    <row r="641" spans="1:24" ht="15" customHeight="1" x14ac:dyDescent="0.25">
      <c r="A641" s="143" t="s">
        <v>2744</v>
      </c>
      <c r="B641" s="144">
        <v>27.8</v>
      </c>
      <c r="C641" s="145">
        <v>0</v>
      </c>
      <c r="D641" s="143">
        <v>1.8</v>
      </c>
      <c r="E641" s="144"/>
      <c r="F641" s="4"/>
      <c r="G641" s="4"/>
      <c r="H641" s="4"/>
      <c r="I641" s="4"/>
      <c r="K641" s="4"/>
      <c r="L641" s="4"/>
      <c r="M641" s="4"/>
      <c r="N641" s="4"/>
      <c r="O641" s="4"/>
      <c r="P641" s="4"/>
      <c r="Q641" s="4"/>
      <c r="R641" s="4"/>
      <c r="S641" s="4"/>
      <c r="T641" s="4"/>
      <c r="U641" s="4"/>
      <c r="V641" s="4"/>
      <c r="W641" s="4"/>
      <c r="X641" s="4"/>
    </row>
    <row r="642" spans="1:24" ht="15" customHeight="1" x14ac:dyDescent="0.25">
      <c r="A642" s="146" t="s">
        <v>2745</v>
      </c>
      <c r="B642" s="147">
        <v>27.8</v>
      </c>
      <c r="C642" s="148">
        <v>0</v>
      </c>
      <c r="D642" s="146">
        <v>2.2000000000000002</v>
      </c>
      <c r="E642" s="147"/>
      <c r="F642" s="4"/>
      <c r="G642" s="4"/>
      <c r="H642" s="4"/>
      <c r="I642" s="4"/>
      <c r="K642" s="4"/>
      <c r="L642" s="4"/>
      <c r="M642" s="4"/>
      <c r="N642" s="4"/>
      <c r="O642" s="4"/>
      <c r="P642" s="4"/>
      <c r="Q642" s="4"/>
      <c r="R642" s="4"/>
      <c r="S642" s="4"/>
      <c r="T642" s="4"/>
      <c r="U642" s="4"/>
      <c r="V642" s="4"/>
      <c r="W642" s="4"/>
      <c r="X642" s="4"/>
    </row>
    <row r="643" spans="1:24" ht="15" customHeight="1" x14ac:dyDescent="0.25">
      <c r="A643" s="143" t="s">
        <v>2746</v>
      </c>
      <c r="B643" s="144">
        <v>27.8</v>
      </c>
      <c r="C643" s="145">
        <v>0.4</v>
      </c>
      <c r="D643" s="143">
        <v>2.2000000000000002</v>
      </c>
      <c r="E643" s="144"/>
      <c r="F643" s="4"/>
      <c r="G643" s="4"/>
      <c r="H643" s="4"/>
      <c r="I643" s="4"/>
      <c r="K643" s="4"/>
      <c r="L643" s="4"/>
      <c r="M643" s="4"/>
      <c r="N643" s="4"/>
      <c r="O643" s="4"/>
      <c r="P643" s="4"/>
      <c r="Q643" s="4"/>
      <c r="R643" s="4"/>
      <c r="S643" s="4"/>
      <c r="T643" s="4"/>
      <c r="U643" s="4"/>
      <c r="V643" s="4"/>
      <c r="W643" s="4"/>
      <c r="X643" s="4"/>
    </row>
    <row r="644" spans="1:24" ht="15" customHeight="1" x14ac:dyDescent="0.25">
      <c r="A644" s="146" t="s">
        <v>2747</v>
      </c>
      <c r="B644" s="147">
        <v>27.7</v>
      </c>
      <c r="C644" s="148">
        <v>0</v>
      </c>
      <c r="D644" s="146">
        <v>3</v>
      </c>
      <c r="E644" s="147"/>
      <c r="F644" s="4"/>
      <c r="G644" s="4"/>
      <c r="H644" s="4"/>
      <c r="I644" s="4"/>
      <c r="K644" s="4"/>
      <c r="L644" s="4"/>
      <c r="M644" s="4"/>
      <c r="N644" s="4"/>
      <c r="O644" s="4"/>
      <c r="P644" s="4"/>
      <c r="Q644" s="4"/>
      <c r="R644" s="4"/>
      <c r="S644" s="4"/>
      <c r="T644" s="4"/>
      <c r="U644" s="4"/>
      <c r="V644" s="4"/>
      <c r="W644" s="4"/>
      <c r="X644" s="4"/>
    </row>
    <row r="645" spans="1:24" ht="15" customHeight="1" x14ac:dyDescent="0.25">
      <c r="A645" s="143" t="s">
        <v>2748</v>
      </c>
      <c r="B645" s="144">
        <v>27.7</v>
      </c>
      <c r="C645" s="145">
        <v>0.7</v>
      </c>
      <c r="D645" s="143">
        <v>3.4</v>
      </c>
      <c r="E645" s="144">
        <f t="shared" ref="E645" si="50">SUM(B645:B656)/12</f>
        <v>27.299999999999997</v>
      </c>
      <c r="F645" s="4"/>
      <c r="G645" s="4"/>
      <c r="H645" s="4"/>
      <c r="I645" s="4"/>
      <c r="K645" s="4"/>
      <c r="L645" s="4"/>
      <c r="M645" s="4"/>
      <c r="N645" s="4"/>
      <c r="O645" s="4"/>
      <c r="P645" s="4"/>
      <c r="Q645" s="4"/>
      <c r="R645" s="4"/>
      <c r="S645" s="4"/>
      <c r="T645" s="4"/>
      <c r="U645" s="4"/>
      <c r="V645" s="4"/>
      <c r="W645" s="4"/>
      <c r="X645" s="4"/>
    </row>
    <row r="646" spans="1:24" ht="15" customHeight="1" x14ac:dyDescent="0.25">
      <c r="A646" s="146" t="s">
        <v>2749</v>
      </c>
      <c r="B646" s="147">
        <v>27.5</v>
      </c>
      <c r="C646" s="148">
        <v>0</v>
      </c>
      <c r="D646" s="146">
        <v>3.4</v>
      </c>
      <c r="E646" s="147"/>
      <c r="F646" s="4"/>
      <c r="G646" s="4"/>
      <c r="H646" s="4"/>
      <c r="I646" s="4"/>
      <c r="K646" s="4"/>
      <c r="L646" s="4"/>
      <c r="M646" s="4"/>
      <c r="N646" s="4"/>
      <c r="O646" s="4"/>
      <c r="P646" s="4"/>
      <c r="Q646" s="4"/>
      <c r="R646" s="4"/>
      <c r="S646" s="4"/>
      <c r="T646" s="4"/>
      <c r="U646" s="4"/>
      <c r="V646" s="4"/>
      <c r="W646" s="4"/>
      <c r="X646" s="4"/>
    </row>
    <row r="647" spans="1:24" ht="15" customHeight="1" x14ac:dyDescent="0.25">
      <c r="A647" s="143" t="s">
        <v>2750</v>
      </c>
      <c r="B647" s="144">
        <v>27.5</v>
      </c>
      <c r="C647" s="145">
        <v>0.4</v>
      </c>
      <c r="D647" s="143">
        <v>3.4</v>
      </c>
      <c r="E647" s="144"/>
      <c r="F647" s="4"/>
      <c r="G647" s="4"/>
      <c r="H647" s="4"/>
      <c r="I647" s="4"/>
      <c r="K647" s="4"/>
      <c r="L647" s="4"/>
      <c r="M647" s="4"/>
      <c r="N647" s="4"/>
      <c r="O647" s="4"/>
      <c r="P647" s="4"/>
      <c r="Q647" s="4"/>
      <c r="R647" s="4"/>
      <c r="S647" s="4"/>
      <c r="T647" s="4"/>
      <c r="U647" s="4"/>
      <c r="V647" s="4"/>
      <c r="W647" s="4"/>
      <c r="X647" s="4"/>
    </row>
    <row r="648" spans="1:24" ht="15" customHeight="1" x14ac:dyDescent="0.25">
      <c r="A648" s="146" t="s">
        <v>2751</v>
      </c>
      <c r="B648" s="147">
        <v>27.4</v>
      </c>
      <c r="C648" s="148">
        <v>0.4</v>
      </c>
      <c r="D648" s="146">
        <v>3</v>
      </c>
      <c r="E648" s="147"/>
      <c r="F648" s="4"/>
      <c r="G648" s="4"/>
      <c r="H648" s="4"/>
      <c r="I648" s="4"/>
      <c r="K648" s="4"/>
      <c r="L648" s="4"/>
      <c r="M648" s="4"/>
      <c r="N648" s="4"/>
      <c r="O648" s="4"/>
      <c r="P648" s="4"/>
      <c r="Q648" s="4"/>
      <c r="R648" s="4"/>
      <c r="S648" s="4"/>
      <c r="T648" s="4"/>
      <c r="U648" s="4"/>
      <c r="V648" s="4"/>
      <c r="W648" s="4"/>
      <c r="X648" s="4"/>
    </row>
    <row r="649" spans="1:24" ht="15" customHeight="1" x14ac:dyDescent="0.25">
      <c r="A649" s="143" t="s">
        <v>2752</v>
      </c>
      <c r="B649" s="144">
        <v>27.3</v>
      </c>
      <c r="C649" s="145">
        <v>0.4</v>
      </c>
      <c r="D649" s="143">
        <v>2.6</v>
      </c>
      <c r="E649" s="144"/>
      <c r="F649" s="4"/>
      <c r="G649" s="4"/>
      <c r="H649" s="4"/>
      <c r="I649" s="4"/>
      <c r="K649" s="4"/>
      <c r="L649" s="4"/>
      <c r="M649" s="4"/>
      <c r="N649" s="4"/>
      <c r="O649" s="4"/>
      <c r="P649" s="4"/>
      <c r="Q649" s="4"/>
      <c r="R649" s="4"/>
      <c r="S649" s="4"/>
      <c r="T649" s="4"/>
      <c r="U649" s="4"/>
      <c r="V649" s="4"/>
      <c r="W649" s="4"/>
      <c r="X649" s="4"/>
    </row>
    <row r="650" spans="1:24" ht="15" customHeight="1" x14ac:dyDescent="0.25">
      <c r="A650" s="146" t="s">
        <v>2753</v>
      </c>
      <c r="B650" s="147">
        <v>27.2</v>
      </c>
      <c r="C650" s="148">
        <v>0</v>
      </c>
      <c r="D650" s="146">
        <v>2.2999999999999998</v>
      </c>
      <c r="E650" s="147"/>
      <c r="F650" s="4"/>
      <c r="G650" s="4"/>
      <c r="H650" s="4"/>
      <c r="I650" s="4"/>
      <c r="K650" s="4"/>
      <c r="L650" s="4"/>
      <c r="M650" s="4"/>
      <c r="N650" s="4"/>
      <c r="O650" s="4"/>
      <c r="P650" s="4"/>
      <c r="Q650" s="4"/>
      <c r="R650" s="4"/>
      <c r="S650" s="4"/>
      <c r="T650" s="4"/>
      <c r="U650" s="4"/>
      <c r="V650" s="4"/>
      <c r="W650" s="4"/>
      <c r="X650" s="4"/>
    </row>
    <row r="651" spans="1:24" ht="15" customHeight="1" x14ac:dyDescent="0.25">
      <c r="A651" s="143" t="s">
        <v>2754</v>
      </c>
      <c r="B651" s="144">
        <v>27.2</v>
      </c>
      <c r="C651" s="145">
        <v>0</v>
      </c>
      <c r="D651" s="143">
        <v>2.2999999999999998</v>
      </c>
      <c r="E651" s="144"/>
      <c r="F651" s="4"/>
      <c r="G651" s="4"/>
      <c r="H651" s="4"/>
      <c r="I651" s="4"/>
      <c r="K651" s="4"/>
      <c r="L651" s="4"/>
      <c r="M651" s="4"/>
      <c r="N651" s="4"/>
      <c r="O651" s="4"/>
      <c r="P651" s="4"/>
      <c r="Q651" s="4"/>
      <c r="R651" s="4"/>
      <c r="S651" s="4"/>
      <c r="T651" s="4"/>
      <c r="U651" s="4"/>
      <c r="V651" s="4"/>
      <c r="W651" s="4"/>
      <c r="X651" s="4"/>
    </row>
    <row r="652" spans="1:24" ht="15" customHeight="1" x14ac:dyDescent="0.25">
      <c r="A652" s="146" t="s">
        <v>2755</v>
      </c>
      <c r="B652" s="147">
        <v>27.2</v>
      </c>
      <c r="C652" s="148">
        <v>-0.4</v>
      </c>
      <c r="D652" s="146">
        <v>2.6</v>
      </c>
      <c r="E652" s="147"/>
      <c r="F652" s="4"/>
      <c r="G652" s="4"/>
      <c r="H652" s="4"/>
      <c r="I652" s="4"/>
      <c r="K652" s="4"/>
      <c r="L652" s="4"/>
      <c r="M652" s="4"/>
      <c r="N652" s="4"/>
      <c r="O652" s="4"/>
      <c r="P652" s="4"/>
      <c r="Q652" s="4"/>
      <c r="R652" s="4"/>
      <c r="S652" s="4"/>
      <c r="T652" s="4"/>
      <c r="U652" s="4"/>
      <c r="V652" s="4"/>
      <c r="W652" s="4"/>
      <c r="X652" s="4"/>
    </row>
    <row r="653" spans="1:24" ht="15" customHeight="1" x14ac:dyDescent="0.25">
      <c r="A653" s="143" t="s">
        <v>2756</v>
      </c>
      <c r="B653" s="144">
        <v>27.3</v>
      </c>
      <c r="C653" s="145">
        <v>0.4</v>
      </c>
      <c r="D653" s="143">
        <v>3.4</v>
      </c>
      <c r="E653" s="144"/>
      <c r="F653" s="4"/>
      <c r="G653" s="4"/>
      <c r="H653" s="4"/>
      <c r="I653" s="4"/>
      <c r="K653" s="4"/>
      <c r="L653" s="4"/>
      <c r="M653" s="4"/>
      <c r="N653" s="4"/>
      <c r="O653" s="4"/>
      <c r="P653" s="4"/>
      <c r="Q653" s="4"/>
      <c r="R653" s="4"/>
      <c r="S653" s="4"/>
      <c r="T653" s="4"/>
      <c r="U653" s="4"/>
      <c r="V653" s="4"/>
      <c r="W653" s="4"/>
      <c r="X653" s="4"/>
    </row>
    <row r="654" spans="1:24" ht="15" customHeight="1" x14ac:dyDescent="0.25">
      <c r="A654" s="146" t="s">
        <v>2757</v>
      </c>
      <c r="B654" s="147">
        <v>27.2</v>
      </c>
      <c r="C654" s="148">
        <v>0</v>
      </c>
      <c r="D654" s="146">
        <v>3.4</v>
      </c>
      <c r="E654" s="147"/>
      <c r="F654" s="4"/>
      <c r="G654" s="4"/>
      <c r="H654" s="4"/>
      <c r="I654" s="4"/>
      <c r="K654" s="4"/>
      <c r="L654" s="4"/>
      <c r="M654" s="4"/>
      <c r="N654" s="4"/>
      <c r="O654" s="4"/>
      <c r="P654" s="4"/>
      <c r="Q654" s="4"/>
      <c r="R654" s="4"/>
      <c r="S654" s="4"/>
      <c r="T654" s="4"/>
      <c r="U654" s="4"/>
      <c r="V654" s="4"/>
      <c r="W654" s="4"/>
      <c r="X654" s="4"/>
    </row>
    <row r="655" spans="1:24" ht="15" customHeight="1" x14ac:dyDescent="0.25">
      <c r="A655" s="143" t="s">
        <v>2758</v>
      </c>
      <c r="B655" s="144">
        <v>27.2</v>
      </c>
      <c r="C655" s="145">
        <v>1.1000000000000001</v>
      </c>
      <c r="D655" s="143">
        <v>3.8</v>
      </c>
      <c r="E655" s="144"/>
      <c r="F655" s="4"/>
      <c r="G655" s="4"/>
      <c r="H655" s="4"/>
      <c r="I655" s="4"/>
      <c r="K655" s="4"/>
      <c r="L655" s="4"/>
      <c r="M655" s="4"/>
      <c r="N655" s="4"/>
      <c r="O655" s="4"/>
      <c r="P655" s="4"/>
      <c r="Q655" s="4"/>
      <c r="R655" s="4"/>
      <c r="S655" s="4"/>
      <c r="T655" s="4"/>
      <c r="U655" s="4"/>
      <c r="V655" s="4"/>
      <c r="W655" s="4"/>
      <c r="X655" s="4"/>
    </row>
    <row r="656" spans="1:24" ht="15" customHeight="1" x14ac:dyDescent="0.25">
      <c r="A656" s="146" t="s">
        <v>2759</v>
      </c>
      <c r="B656" s="147">
        <v>26.9</v>
      </c>
      <c r="C656" s="148">
        <v>0.4</v>
      </c>
      <c r="D656" s="146">
        <v>2.7</v>
      </c>
      <c r="E656" s="147"/>
      <c r="F656" s="4"/>
      <c r="G656" s="4"/>
      <c r="H656" s="4"/>
      <c r="I656" s="4"/>
      <c r="K656" s="4"/>
      <c r="L656" s="4"/>
      <c r="M656" s="4"/>
      <c r="N656" s="4"/>
      <c r="O656" s="4"/>
      <c r="P656" s="4"/>
      <c r="Q656" s="4"/>
      <c r="R656" s="4"/>
      <c r="S656" s="4"/>
      <c r="T656" s="4"/>
      <c r="U656" s="4"/>
      <c r="V656" s="4"/>
      <c r="W656" s="4"/>
      <c r="X656" s="4"/>
    </row>
    <row r="657" spans="1:24" ht="15" customHeight="1" x14ac:dyDescent="0.25">
      <c r="A657" s="143" t="s">
        <v>2760</v>
      </c>
      <c r="B657" s="144">
        <v>26.8</v>
      </c>
      <c r="C657" s="145">
        <v>0.8</v>
      </c>
      <c r="D657" s="143">
        <v>3.1</v>
      </c>
      <c r="E657" s="144">
        <f t="shared" ref="E657" si="51">SUM(B657:B668)/12</f>
        <v>26.499999999999996</v>
      </c>
      <c r="F657" s="4"/>
      <c r="G657" s="4"/>
      <c r="H657" s="4"/>
      <c r="I657" s="4"/>
      <c r="K657" s="4"/>
      <c r="L657" s="4"/>
      <c r="M657" s="4"/>
      <c r="N657" s="4"/>
      <c r="O657" s="4"/>
      <c r="P657" s="4"/>
      <c r="Q657" s="4"/>
      <c r="R657" s="4"/>
      <c r="S657" s="4"/>
      <c r="T657" s="4"/>
      <c r="U657" s="4"/>
      <c r="V657" s="4"/>
      <c r="W657" s="4"/>
      <c r="X657" s="4"/>
    </row>
    <row r="658" spans="1:24" ht="15" customHeight="1" x14ac:dyDescent="0.25">
      <c r="A658" s="146" t="s">
        <v>2761</v>
      </c>
      <c r="B658" s="147">
        <v>26.6</v>
      </c>
      <c r="C658" s="148">
        <v>0</v>
      </c>
      <c r="D658" s="146">
        <v>2.2999999999999998</v>
      </c>
      <c r="E658" s="147"/>
      <c r="F658" s="4"/>
      <c r="G658" s="4"/>
      <c r="H658" s="4"/>
      <c r="I658" s="4"/>
      <c r="K658" s="4"/>
      <c r="L658" s="4"/>
      <c r="M658" s="4"/>
      <c r="N658" s="4"/>
      <c r="O658" s="4"/>
      <c r="P658" s="4"/>
      <c r="Q658" s="4"/>
      <c r="R658" s="4"/>
      <c r="S658" s="4"/>
      <c r="T658" s="4"/>
      <c r="U658" s="4"/>
      <c r="V658" s="4"/>
      <c r="W658" s="4"/>
      <c r="X658" s="4"/>
    </row>
    <row r="659" spans="1:24" ht="15" customHeight="1" x14ac:dyDescent="0.25">
      <c r="A659" s="143" t="s">
        <v>2762</v>
      </c>
      <c r="B659" s="144">
        <v>26.6</v>
      </c>
      <c r="C659" s="145">
        <v>0</v>
      </c>
      <c r="D659" s="143">
        <v>2.7</v>
      </c>
      <c r="E659" s="144"/>
      <c r="F659" s="4"/>
      <c r="G659" s="4"/>
      <c r="H659" s="4"/>
      <c r="I659" s="4"/>
      <c r="K659" s="4"/>
      <c r="L659" s="4"/>
      <c r="M659" s="4"/>
      <c r="N659" s="4"/>
      <c r="O659" s="4"/>
      <c r="P659" s="4"/>
      <c r="Q659" s="4"/>
      <c r="R659" s="4"/>
      <c r="S659" s="4"/>
      <c r="T659" s="4"/>
      <c r="U659" s="4"/>
      <c r="V659" s="4"/>
      <c r="W659" s="4"/>
      <c r="X659" s="4"/>
    </row>
    <row r="660" spans="1:24" ht="15" customHeight="1" x14ac:dyDescent="0.25">
      <c r="A660" s="146" t="s">
        <v>2763</v>
      </c>
      <c r="B660" s="147">
        <v>26.6</v>
      </c>
      <c r="C660" s="148">
        <v>0</v>
      </c>
      <c r="D660" s="146">
        <v>2.7</v>
      </c>
      <c r="E660" s="147"/>
      <c r="F660" s="4"/>
      <c r="G660" s="4"/>
      <c r="H660" s="4"/>
      <c r="I660" s="4"/>
      <c r="K660" s="4"/>
      <c r="L660" s="4"/>
      <c r="M660" s="4"/>
      <c r="N660" s="4"/>
      <c r="O660" s="4"/>
      <c r="P660" s="4"/>
      <c r="Q660" s="4"/>
      <c r="R660" s="4"/>
      <c r="S660" s="4"/>
      <c r="T660" s="4"/>
      <c r="U660" s="4"/>
      <c r="V660" s="4"/>
      <c r="W660" s="4"/>
      <c r="X660" s="4"/>
    </row>
    <row r="661" spans="1:24" ht="15" customHeight="1" x14ac:dyDescent="0.25">
      <c r="A661" s="143" t="s">
        <v>2764</v>
      </c>
      <c r="B661" s="144">
        <v>26.6</v>
      </c>
      <c r="C661" s="145">
        <v>0</v>
      </c>
      <c r="D661" s="143">
        <v>2.7</v>
      </c>
      <c r="E661" s="144"/>
      <c r="F661" s="4"/>
      <c r="G661" s="4"/>
      <c r="H661" s="4"/>
      <c r="I661" s="4"/>
      <c r="K661" s="4"/>
      <c r="L661" s="4"/>
      <c r="M661" s="4"/>
      <c r="N661" s="4"/>
      <c r="O661" s="4"/>
      <c r="P661" s="4"/>
      <c r="Q661" s="4"/>
      <c r="R661" s="4"/>
      <c r="S661" s="4"/>
      <c r="T661" s="4"/>
      <c r="U661" s="4"/>
      <c r="V661" s="4"/>
      <c r="W661" s="4"/>
      <c r="X661" s="4"/>
    </row>
    <row r="662" spans="1:24" ht="15" customHeight="1" x14ac:dyDescent="0.25">
      <c r="A662" s="146" t="s">
        <v>2765</v>
      </c>
      <c r="B662" s="147">
        <v>26.6</v>
      </c>
      <c r="C662" s="148">
        <v>0</v>
      </c>
      <c r="D662" s="146">
        <v>3.1</v>
      </c>
      <c r="E662" s="147"/>
      <c r="F662" s="4"/>
      <c r="G662" s="4"/>
      <c r="H662" s="4"/>
      <c r="I662" s="4"/>
      <c r="K662" s="4"/>
      <c r="L662" s="4"/>
      <c r="M662" s="4"/>
      <c r="N662" s="4"/>
      <c r="O662" s="4"/>
      <c r="P662" s="4"/>
      <c r="Q662" s="4"/>
      <c r="R662" s="4"/>
      <c r="S662" s="4"/>
      <c r="T662" s="4"/>
      <c r="U662" s="4"/>
      <c r="V662" s="4"/>
      <c r="W662" s="4"/>
      <c r="X662" s="4"/>
    </row>
    <row r="663" spans="1:24" ht="15" customHeight="1" x14ac:dyDescent="0.25">
      <c r="A663" s="143" t="s">
        <v>2766</v>
      </c>
      <c r="B663" s="144">
        <v>26.6</v>
      </c>
      <c r="C663" s="145">
        <v>0.4</v>
      </c>
      <c r="D663" s="143">
        <v>3.5</v>
      </c>
      <c r="E663" s="144"/>
      <c r="F663" s="4"/>
      <c r="G663" s="4"/>
      <c r="H663" s="4"/>
      <c r="I663" s="4"/>
      <c r="K663" s="4"/>
      <c r="L663" s="4"/>
      <c r="M663" s="4"/>
      <c r="N663" s="4"/>
      <c r="O663" s="4"/>
      <c r="P663" s="4"/>
      <c r="Q663" s="4"/>
      <c r="R663" s="4"/>
      <c r="S663" s="4"/>
      <c r="T663" s="4"/>
      <c r="U663" s="4"/>
      <c r="V663" s="4"/>
      <c r="W663" s="4"/>
      <c r="X663" s="4"/>
    </row>
    <row r="664" spans="1:24" ht="15" customHeight="1" x14ac:dyDescent="0.25">
      <c r="A664" s="146" t="s">
        <v>2767</v>
      </c>
      <c r="B664" s="147">
        <v>26.5</v>
      </c>
      <c r="C664" s="148">
        <v>0.4</v>
      </c>
      <c r="D664" s="146">
        <v>3.5</v>
      </c>
      <c r="E664" s="147"/>
      <c r="F664" s="4"/>
      <c r="G664" s="4"/>
      <c r="H664" s="4"/>
      <c r="I664" s="4"/>
      <c r="K664" s="4"/>
      <c r="L664" s="4"/>
      <c r="M664" s="4"/>
      <c r="N664" s="4"/>
      <c r="O664" s="4"/>
      <c r="P664" s="4"/>
      <c r="Q664" s="4"/>
      <c r="R664" s="4"/>
      <c r="S664" s="4"/>
      <c r="T664" s="4"/>
      <c r="U664" s="4"/>
      <c r="V664" s="4"/>
      <c r="W664" s="4"/>
      <c r="X664" s="4"/>
    </row>
    <row r="665" spans="1:24" ht="15" customHeight="1" x14ac:dyDescent="0.25">
      <c r="A665" s="143" t="s">
        <v>2768</v>
      </c>
      <c r="B665" s="144">
        <v>26.4</v>
      </c>
      <c r="C665" s="145">
        <v>0.4</v>
      </c>
      <c r="D665" s="143">
        <v>3.5</v>
      </c>
      <c r="E665" s="144"/>
      <c r="F665" s="4"/>
      <c r="G665" s="4"/>
      <c r="H665" s="4"/>
      <c r="I665" s="4"/>
      <c r="K665" s="4"/>
      <c r="L665" s="4"/>
      <c r="M665" s="4"/>
      <c r="N665" s="4"/>
      <c r="O665" s="4"/>
      <c r="P665" s="4"/>
      <c r="Q665" s="4"/>
      <c r="R665" s="4"/>
      <c r="S665" s="4"/>
      <c r="T665" s="4"/>
      <c r="U665" s="4"/>
      <c r="V665" s="4"/>
      <c r="W665" s="4"/>
      <c r="X665" s="4"/>
    </row>
    <row r="666" spans="1:24" ht="15" customHeight="1" x14ac:dyDescent="0.25">
      <c r="A666" s="146" t="s">
        <v>2769</v>
      </c>
      <c r="B666" s="147">
        <v>26.3</v>
      </c>
      <c r="C666" s="148">
        <v>0.4</v>
      </c>
      <c r="D666" s="146">
        <v>3.1</v>
      </c>
      <c r="E666" s="147"/>
      <c r="F666" s="4"/>
      <c r="G666" s="4"/>
      <c r="H666" s="4"/>
      <c r="I666" s="4"/>
      <c r="K666" s="4"/>
      <c r="L666" s="4"/>
      <c r="M666" s="4"/>
      <c r="N666" s="4"/>
      <c r="O666" s="4"/>
      <c r="P666" s="4"/>
      <c r="Q666" s="4"/>
      <c r="R666" s="4"/>
      <c r="S666" s="4"/>
      <c r="T666" s="4"/>
      <c r="U666" s="4"/>
      <c r="V666" s="4"/>
      <c r="W666" s="4"/>
      <c r="X666" s="4"/>
    </row>
    <row r="667" spans="1:24" ht="15" customHeight="1" x14ac:dyDescent="0.25">
      <c r="A667" s="143" t="s">
        <v>2770</v>
      </c>
      <c r="B667" s="144">
        <v>26.2</v>
      </c>
      <c r="C667" s="145">
        <v>0</v>
      </c>
      <c r="D667" s="143">
        <v>2.7</v>
      </c>
      <c r="E667" s="144"/>
      <c r="F667" s="4"/>
      <c r="G667" s="4"/>
      <c r="H667" s="4"/>
      <c r="I667" s="4"/>
      <c r="K667" s="4"/>
      <c r="L667" s="4"/>
      <c r="M667" s="4"/>
      <c r="N667" s="4"/>
      <c r="O667" s="4"/>
      <c r="P667" s="4"/>
      <c r="Q667" s="4"/>
      <c r="R667" s="4"/>
      <c r="S667" s="4"/>
      <c r="T667" s="4"/>
      <c r="U667" s="4"/>
      <c r="V667" s="4"/>
      <c r="W667" s="4"/>
      <c r="X667" s="4"/>
    </row>
    <row r="668" spans="1:24" ht="15" customHeight="1" x14ac:dyDescent="0.25">
      <c r="A668" s="146" t="s">
        <v>2771</v>
      </c>
      <c r="B668" s="147">
        <v>26.2</v>
      </c>
      <c r="C668" s="148">
        <v>0.8</v>
      </c>
      <c r="D668" s="146">
        <v>3.1</v>
      </c>
      <c r="E668" s="147"/>
      <c r="F668" s="4"/>
      <c r="G668" s="4"/>
      <c r="H668" s="4"/>
      <c r="I668" s="4"/>
      <c r="K668" s="4"/>
      <c r="L668" s="4"/>
      <c r="M668" s="4"/>
      <c r="N668" s="4"/>
      <c r="O668" s="4"/>
      <c r="P668" s="4"/>
      <c r="Q668" s="4"/>
      <c r="R668" s="4"/>
      <c r="S668" s="4"/>
      <c r="T668" s="4"/>
      <c r="U668" s="4"/>
      <c r="V668" s="4"/>
      <c r="W668" s="4"/>
      <c r="X668" s="4"/>
    </row>
    <row r="669" spans="1:24" ht="15" customHeight="1" x14ac:dyDescent="0.25">
      <c r="A669" s="143" t="s">
        <v>2772</v>
      </c>
      <c r="B669" s="144">
        <v>26</v>
      </c>
      <c r="C669" s="145">
        <v>0</v>
      </c>
      <c r="D669" s="143">
        <v>2.4</v>
      </c>
      <c r="E669" s="144">
        <f t="shared" ref="E669" si="52">SUM(B669:B680)/12</f>
        <v>25.724999999999998</v>
      </c>
      <c r="F669" s="4"/>
      <c r="G669" s="4"/>
      <c r="H669" s="4"/>
      <c r="I669" s="4"/>
      <c r="K669" s="4"/>
      <c r="L669" s="4"/>
      <c r="M669" s="4"/>
      <c r="N669" s="4"/>
      <c r="O669" s="4"/>
      <c r="P669" s="4"/>
      <c r="Q669" s="4"/>
      <c r="R669" s="4"/>
      <c r="S669" s="4"/>
      <c r="T669" s="4"/>
      <c r="U669" s="4"/>
      <c r="V669" s="4"/>
      <c r="W669" s="4"/>
      <c r="X669" s="4"/>
    </row>
    <row r="670" spans="1:24" ht="15" customHeight="1" x14ac:dyDescent="0.25">
      <c r="A670" s="146" t="s">
        <v>2773</v>
      </c>
      <c r="B670" s="147">
        <v>26</v>
      </c>
      <c r="C670" s="148">
        <v>0.4</v>
      </c>
      <c r="D670" s="146">
        <v>2.8</v>
      </c>
      <c r="E670" s="147"/>
      <c r="F670" s="4"/>
      <c r="G670" s="4"/>
      <c r="H670" s="4"/>
      <c r="I670" s="4"/>
      <c r="K670" s="4"/>
      <c r="L670" s="4"/>
      <c r="M670" s="4"/>
      <c r="N670" s="4"/>
      <c r="O670" s="4"/>
      <c r="P670" s="4"/>
      <c r="Q670" s="4"/>
      <c r="R670" s="4"/>
      <c r="S670" s="4"/>
      <c r="T670" s="4"/>
      <c r="U670" s="4"/>
      <c r="V670" s="4"/>
      <c r="W670" s="4"/>
      <c r="X670" s="4"/>
    </row>
    <row r="671" spans="1:24" ht="15" customHeight="1" x14ac:dyDescent="0.25">
      <c r="A671" s="143" t="s">
        <v>2774</v>
      </c>
      <c r="B671" s="144">
        <v>25.9</v>
      </c>
      <c r="C671" s="145">
        <v>0</v>
      </c>
      <c r="D671" s="143">
        <v>2.4</v>
      </c>
      <c r="E671" s="144"/>
      <c r="F671" s="4"/>
      <c r="G671" s="4"/>
      <c r="H671" s="4"/>
      <c r="I671" s="4"/>
      <c r="K671" s="4"/>
      <c r="L671" s="4"/>
      <c r="M671" s="4"/>
      <c r="N671" s="4"/>
      <c r="O671" s="4"/>
      <c r="P671" s="4"/>
      <c r="Q671" s="4"/>
      <c r="R671" s="4"/>
      <c r="S671" s="4"/>
      <c r="T671" s="4"/>
      <c r="U671" s="4"/>
      <c r="V671" s="4"/>
      <c r="W671" s="4"/>
      <c r="X671" s="4"/>
    </row>
    <row r="672" spans="1:24" ht="15" customHeight="1" x14ac:dyDescent="0.25">
      <c r="A672" s="146" t="s">
        <v>2775</v>
      </c>
      <c r="B672" s="147">
        <v>25.9</v>
      </c>
      <c r="C672" s="148">
        <v>0</v>
      </c>
      <c r="D672" s="146">
        <v>2.8</v>
      </c>
      <c r="E672" s="147"/>
      <c r="F672" s="4"/>
      <c r="G672" s="4"/>
      <c r="H672" s="4"/>
      <c r="I672" s="4"/>
      <c r="K672" s="4"/>
      <c r="L672" s="4"/>
      <c r="M672" s="4"/>
      <c r="N672" s="4"/>
      <c r="O672" s="4"/>
      <c r="P672" s="4"/>
      <c r="Q672" s="4"/>
      <c r="R672" s="4"/>
      <c r="S672" s="4"/>
      <c r="T672" s="4"/>
      <c r="U672" s="4"/>
      <c r="V672" s="4"/>
      <c r="W672" s="4"/>
      <c r="X672" s="4"/>
    </row>
    <row r="673" spans="1:24" ht="15" customHeight="1" x14ac:dyDescent="0.25">
      <c r="A673" s="143" t="s">
        <v>2776</v>
      </c>
      <c r="B673" s="144">
        <v>25.9</v>
      </c>
      <c r="C673" s="145">
        <v>0.4</v>
      </c>
      <c r="D673" s="143">
        <v>2.8</v>
      </c>
      <c r="E673" s="144"/>
      <c r="F673" s="4"/>
      <c r="G673" s="4"/>
      <c r="H673" s="4"/>
      <c r="I673" s="4"/>
      <c r="K673" s="4"/>
      <c r="L673" s="4"/>
      <c r="M673" s="4"/>
      <c r="N673" s="4"/>
      <c r="O673" s="4"/>
      <c r="P673" s="4"/>
      <c r="Q673" s="4"/>
      <c r="R673" s="4"/>
      <c r="S673" s="4"/>
      <c r="T673" s="4"/>
      <c r="U673" s="4"/>
      <c r="V673" s="4"/>
      <c r="W673" s="4"/>
      <c r="X673" s="4"/>
    </row>
    <row r="674" spans="1:24" ht="15" customHeight="1" x14ac:dyDescent="0.25">
      <c r="A674" s="146" t="s">
        <v>2777</v>
      </c>
      <c r="B674" s="147">
        <v>25.8</v>
      </c>
      <c r="C674" s="148">
        <v>0.4</v>
      </c>
      <c r="D674" s="146">
        <v>2.8</v>
      </c>
      <c r="E674" s="147"/>
      <c r="F674" s="4"/>
      <c r="G674" s="4"/>
      <c r="H674" s="4"/>
      <c r="I674" s="4"/>
      <c r="K674" s="4"/>
      <c r="L674" s="4"/>
      <c r="M674" s="4"/>
      <c r="N674" s="4"/>
      <c r="O674" s="4"/>
      <c r="P674" s="4"/>
      <c r="Q674" s="4"/>
      <c r="R674" s="4"/>
      <c r="S674" s="4"/>
      <c r="T674" s="4"/>
      <c r="U674" s="4"/>
      <c r="V674" s="4"/>
      <c r="W674" s="4"/>
      <c r="X674" s="4"/>
    </row>
    <row r="675" spans="1:24" ht="15" customHeight="1" x14ac:dyDescent="0.25">
      <c r="A675" s="143" t="s">
        <v>2778</v>
      </c>
      <c r="B675" s="144">
        <v>25.7</v>
      </c>
      <c r="C675" s="145">
        <v>0.4</v>
      </c>
      <c r="D675" s="143">
        <v>2.4</v>
      </c>
      <c r="E675" s="144"/>
      <c r="F675" s="4"/>
      <c r="G675" s="4"/>
      <c r="H675" s="4"/>
      <c r="I675" s="4"/>
      <c r="K675" s="4"/>
      <c r="L675" s="4"/>
      <c r="M675" s="4"/>
      <c r="N675" s="4"/>
      <c r="O675" s="4"/>
      <c r="P675" s="4"/>
      <c r="Q675" s="4"/>
      <c r="R675" s="4"/>
      <c r="S675" s="4"/>
      <c r="T675" s="4"/>
      <c r="U675" s="4"/>
      <c r="V675" s="4"/>
      <c r="W675" s="4"/>
      <c r="X675" s="4"/>
    </row>
    <row r="676" spans="1:24" ht="15" customHeight="1" x14ac:dyDescent="0.25">
      <c r="A676" s="146" t="s">
        <v>2779</v>
      </c>
      <c r="B676" s="147">
        <v>25.6</v>
      </c>
      <c r="C676" s="148">
        <v>0.4</v>
      </c>
      <c r="D676" s="146">
        <v>1.6</v>
      </c>
      <c r="E676" s="147"/>
      <c r="F676" s="4"/>
      <c r="G676" s="4"/>
      <c r="H676" s="4"/>
      <c r="I676" s="4"/>
      <c r="K676" s="4"/>
      <c r="L676" s="4"/>
      <c r="M676" s="4"/>
      <c r="N676" s="4"/>
      <c r="O676" s="4"/>
      <c r="P676" s="4"/>
      <c r="Q676" s="4"/>
      <c r="R676" s="4"/>
      <c r="S676" s="4"/>
      <c r="T676" s="4"/>
      <c r="U676" s="4"/>
      <c r="V676" s="4"/>
      <c r="W676" s="4"/>
      <c r="X676" s="4"/>
    </row>
    <row r="677" spans="1:24" ht="15" customHeight="1" x14ac:dyDescent="0.25">
      <c r="A677" s="143" t="s">
        <v>2780</v>
      </c>
      <c r="B677" s="144">
        <v>25.5</v>
      </c>
      <c r="C677" s="145">
        <v>0</v>
      </c>
      <c r="D677" s="143">
        <v>1.6</v>
      </c>
      <c r="E677" s="144"/>
      <c r="F677" s="4"/>
      <c r="G677" s="4"/>
      <c r="H677" s="4"/>
      <c r="I677" s="4"/>
      <c r="K677" s="4"/>
      <c r="L677" s="4"/>
      <c r="M677" s="4"/>
      <c r="N677" s="4"/>
      <c r="O677" s="4"/>
      <c r="P677" s="4"/>
      <c r="Q677" s="4"/>
      <c r="R677" s="4"/>
      <c r="S677" s="4"/>
      <c r="T677" s="4"/>
      <c r="U677" s="4"/>
      <c r="V677" s="4"/>
      <c r="W677" s="4"/>
      <c r="X677" s="4"/>
    </row>
    <row r="678" spans="1:24" ht="15" customHeight="1" x14ac:dyDescent="0.25">
      <c r="A678" s="146" t="s">
        <v>2781</v>
      </c>
      <c r="B678" s="147">
        <v>25.5</v>
      </c>
      <c r="C678" s="148">
        <v>0</v>
      </c>
      <c r="D678" s="146">
        <v>2</v>
      </c>
      <c r="E678" s="147"/>
      <c r="F678" s="4"/>
      <c r="G678" s="4"/>
      <c r="H678" s="4"/>
      <c r="I678" s="4"/>
      <c r="K678" s="4"/>
      <c r="L678" s="4"/>
      <c r="M678" s="4"/>
      <c r="N678" s="4"/>
      <c r="O678" s="4"/>
      <c r="P678" s="4"/>
      <c r="Q678" s="4"/>
      <c r="R678" s="4"/>
      <c r="S678" s="4"/>
      <c r="T678" s="4"/>
      <c r="U678" s="4"/>
      <c r="V678" s="4"/>
      <c r="W678" s="4"/>
      <c r="X678" s="4"/>
    </row>
    <row r="679" spans="1:24" ht="15" customHeight="1" x14ac:dyDescent="0.25">
      <c r="A679" s="143" t="s">
        <v>2782</v>
      </c>
      <c r="B679" s="144">
        <v>25.5</v>
      </c>
      <c r="C679" s="145">
        <v>0.4</v>
      </c>
      <c r="D679" s="143">
        <v>2</v>
      </c>
      <c r="E679" s="144"/>
      <c r="F679" s="4"/>
      <c r="G679" s="4"/>
      <c r="H679" s="4"/>
      <c r="I679" s="4"/>
      <c r="K679" s="4"/>
      <c r="L679" s="4"/>
      <c r="M679" s="4"/>
      <c r="N679" s="4"/>
      <c r="O679" s="4"/>
      <c r="P679" s="4"/>
      <c r="Q679" s="4"/>
      <c r="R679" s="4"/>
      <c r="S679" s="4"/>
      <c r="T679" s="4"/>
      <c r="U679" s="4"/>
      <c r="V679" s="4"/>
      <c r="W679" s="4"/>
      <c r="X679" s="4"/>
    </row>
    <row r="680" spans="1:24" ht="15" customHeight="1" x14ac:dyDescent="0.25">
      <c r="A680" s="146" t="s">
        <v>2783</v>
      </c>
      <c r="B680" s="147">
        <v>25.4</v>
      </c>
      <c r="C680" s="148">
        <v>0</v>
      </c>
      <c r="D680" s="146">
        <v>1.6</v>
      </c>
      <c r="E680" s="147"/>
      <c r="F680" s="4"/>
      <c r="G680" s="4"/>
      <c r="H680" s="4"/>
      <c r="I680" s="4"/>
      <c r="K680" s="4"/>
      <c r="L680" s="4"/>
      <c r="M680" s="4"/>
      <c r="N680" s="4"/>
      <c r="O680" s="4"/>
      <c r="P680" s="4"/>
      <c r="Q680" s="4"/>
      <c r="R680" s="4"/>
      <c r="S680" s="4"/>
      <c r="T680" s="4"/>
      <c r="U680" s="4"/>
      <c r="V680" s="4"/>
      <c r="W680" s="4"/>
      <c r="X680" s="4"/>
    </row>
    <row r="681" spans="1:24" ht="15" customHeight="1" x14ac:dyDescent="0.25">
      <c r="A681" s="143" t="s">
        <v>2784</v>
      </c>
      <c r="B681" s="144">
        <v>25.4</v>
      </c>
      <c r="C681" s="145">
        <v>0.4</v>
      </c>
      <c r="D681" s="143">
        <v>1.2</v>
      </c>
      <c r="E681" s="144">
        <f t="shared" ref="E681" si="53">SUM(B681:B692)/12</f>
        <v>25.158333333333331</v>
      </c>
      <c r="F681" s="4"/>
      <c r="G681" s="4"/>
      <c r="H681" s="4"/>
      <c r="I681" s="4"/>
      <c r="K681" s="4"/>
      <c r="L681" s="4"/>
      <c r="M681" s="4"/>
      <c r="N681" s="4"/>
      <c r="O681" s="4"/>
      <c r="P681" s="4"/>
      <c r="Q681" s="4"/>
      <c r="R681" s="4"/>
      <c r="S681" s="4"/>
      <c r="T681" s="4"/>
      <c r="U681" s="4"/>
      <c r="V681" s="4"/>
      <c r="W681" s="4"/>
      <c r="X681" s="4"/>
    </row>
    <row r="682" spans="1:24" ht="15" customHeight="1" x14ac:dyDescent="0.25">
      <c r="A682" s="146" t="s">
        <v>2785</v>
      </c>
      <c r="B682" s="147">
        <v>25.3</v>
      </c>
      <c r="C682" s="148">
        <v>0</v>
      </c>
      <c r="D682" s="146">
        <v>0.8</v>
      </c>
      <c r="E682" s="147"/>
      <c r="F682" s="4"/>
      <c r="G682" s="4"/>
      <c r="H682" s="4"/>
      <c r="I682" s="4"/>
      <c r="K682" s="4"/>
      <c r="L682" s="4"/>
      <c r="M682" s="4"/>
      <c r="N682" s="4"/>
      <c r="O682" s="4"/>
      <c r="P682" s="4"/>
      <c r="Q682" s="4"/>
      <c r="R682" s="4"/>
      <c r="S682" s="4"/>
      <c r="T682" s="4"/>
      <c r="U682" s="4"/>
      <c r="V682" s="4"/>
      <c r="W682" s="4"/>
      <c r="X682" s="4"/>
    </row>
    <row r="683" spans="1:24" ht="15" customHeight="1" x14ac:dyDescent="0.25">
      <c r="A683" s="143" t="s">
        <v>2786</v>
      </c>
      <c r="B683" s="144">
        <v>25.3</v>
      </c>
      <c r="C683" s="145">
        <v>0.4</v>
      </c>
      <c r="D683" s="143">
        <v>1.2</v>
      </c>
      <c r="E683" s="144"/>
      <c r="F683" s="4"/>
      <c r="G683" s="4"/>
      <c r="H683" s="4"/>
      <c r="I683" s="4"/>
      <c r="K683" s="4"/>
      <c r="L683" s="4"/>
      <c r="M683" s="4"/>
      <c r="N683" s="4"/>
      <c r="O683" s="4"/>
      <c r="P683" s="4"/>
      <c r="Q683" s="4"/>
      <c r="R683" s="4"/>
      <c r="S683" s="4"/>
      <c r="T683" s="4"/>
      <c r="U683" s="4"/>
      <c r="V683" s="4"/>
      <c r="W683" s="4"/>
      <c r="X683" s="4"/>
    </row>
    <row r="684" spans="1:24" ht="15" customHeight="1" x14ac:dyDescent="0.25">
      <c r="A684" s="146" t="s">
        <v>2787</v>
      </c>
      <c r="B684" s="147">
        <v>25.2</v>
      </c>
      <c r="C684" s="148">
        <v>0</v>
      </c>
      <c r="D684" s="146">
        <v>0.8</v>
      </c>
      <c r="E684" s="147"/>
      <c r="F684" s="4"/>
      <c r="G684" s="4"/>
      <c r="H684" s="4"/>
      <c r="I684" s="4"/>
      <c r="K684" s="4"/>
      <c r="L684" s="4"/>
      <c r="M684" s="4"/>
      <c r="N684" s="4"/>
      <c r="O684" s="4"/>
      <c r="P684" s="4"/>
      <c r="Q684" s="4"/>
      <c r="R684" s="4"/>
      <c r="S684" s="4"/>
      <c r="T684" s="4"/>
      <c r="U684" s="4"/>
      <c r="V684" s="4"/>
      <c r="W684" s="4"/>
      <c r="X684" s="4"/>
    </row>
    <row r="685" spans="1:24" ht="15" customHeight="1" x14ac:dyDescent="0.25">
      <c r="A685" s="143" t="s">
        <v>2788</v>
      </c>
      <c r="B685" s="144">
        <v>25.2</v>
      </c>
      <c r="C685" s="145">
        <v>0.4</v>
      </c>
      <c r="D685" s="143">
        <v>0.8</v>
      </c>
      <c r="E685" s="144"/>
      <c r="F685" s="4"/>
      <c r="G685" s="4"/>
      <c r="H685" s="4"/>
      <c r="I685" s="4"/>
      <c r="K685" s="4"/>
      <c r="L685" s="4"/>
      <c r="M685" s="4"/>
      <c r="N685" s="4"/>
      <c r="O685" s="4"/>
      <c r="P685" s="4"/>
      <c r="Q685" s="4"/>
      <c r="R685" s="4"/>
      <c r="S685" s="4"/>
      <c r="T685" s="4"/>
      <c r="U685" s="4"/>
      <c r="V685" s="4"/>
      <c r="W685" s="4"/>
      <c r="X685" s="4"/>
    </row>
    <row r="686" spans="1:24" ht="15" customHeight="1" x14ac:dyDescent="0.25">
      <c r="A686" s="146" t="s">
        <v>2789</v>
      </c>
      <c r="B686" s="147">
        <v>25.1</v>
      </c>
      <c r="C686" s="148">
        <v>0</v>
      </c>
      <c r="D686" s="146">
        <v>1.2</v>
      </c>
      <c r="E686" s="147"/>
      <c r="F686" s="4"/>
      <c r="G686" s="4"/>
      <c r="H686" s="4"/>
      <c r="I686" s="4"/>
      <c r="K686" s="4"/>
      <c r="L686" s="4"/>
      <c r="M686" s="4"/>
      <c r="N686" s="4"/>
      <c r="O686" s="4"/>
      <c r="P686" s="4"/>
      <c r="Q686" s="4"/>
      <c r="R686" s="4"/>
      <c r="S686" s="4"/>
      <c r="T686" s="4"/>
      <c r="U686" s="4"/>
      <c r="V686" s="4"/>
      <c r="W686" s="4"/>
      <c r="X686" s="4"/>
    </row>
    <row r="687" spans="1:24" ht="15" customHeight="1" x14ac:dyDescent="0.25">
      <c r="A687" s="143" t="s">
        <v>2790</v>
      </c>
      <c r="B687" s="144">
        <v>25.1</v>
      </c>
      <c r="C687" s="145">
        <v>-0.4</v>
      </c>
      <c r="D687" s="143">
        <v>1.6</v>
      </c>
      <c r="E687" s="144"/>
      <c r="F687" s="4"/>
      <c r="G687" s="4"/>
      <c r="H687" s="4"/>
      <c r="I687" s="4"/>
      <c r="K687" s="4"/>
      <c r="L687" s="4"/>
      <c r="M687" s="4"/>
      <c r="N687" s="4"/>
      <c r="O687" s="4"/>
      <c r="P687" s="4"/>
      <c r="Q687" s="4"/>
      <c r="R687" s="4"/>
      <c r="S687" s="4"/>
      <c r="T687" s="4"/>
      <c r="U687" s="4"/>
      <c r="V687" s="4"/>
      <c r="W687" s="4"/>
      <c r="X687" s="4"/>
    </row>
    <row r="688" spans="1:24" ht="15" customHeight="1" x14ac:dyDescent="0.25">
      <c r="A688" s="146" t="s">
        <v>2791</v>
      </c>
      <c r="B688" s="147">
        <v>25.2</v>
      </c>
      <c r="C688" s="148">
        <v>0.4</v>
      </c>
      <c r="D688" s="146">
        <v>2.4</v>
      </c>
      <c r="E688" s="147"/>
      <c r="F688" s="4"/>
      <c r="G688" s="4"/>
      <c r="H688" s="4"/>
      <c r="I688" s="4"/>
      <c r="K688" s="4"/>
      <c r="L688" s="4"/>
      <c r="M688" s="4"/>
      <c r="N688" s="4"/>
      <c r="O688" s="4"/>
      <c r="P688" s="4"/>
      <c r="Q688" s="4"/>
      <c r="R688" s="4"/>
      <c r="S688" s="4"/>
      <c r="T688" s="4"/>
      <c r="U688" s="4"/>
      <c r="V688" s="4"/>
      <c r="W688" s="4"/>
      <c r="X688" s="4"/>
    </row>
    <row r="689" spans="1:24" ht="15" customHeight="1" x14ac:dyDescent="0.25">
      <c r="A689" s="143" t="s">
        <v>2792</v>
      </c>
      <c r="B689" s="144">
        <v>25.1</v>
      </c>
      <c r="C689" s="145">
        <v>0.4</v>
      </c>
      <c r="D689" s="143">
        <v>2</v>
      </c>
      <c r="E689" s="144"/>
      <c r="F689" s="4"/>
      <c r="G689" s="4"/>
      <c r="H689" s="4"/>
      <c r="I689" s="4"/>
      <c r="K689" s="4"/>
      <c r="L689" s="4"/>
      <c r="M689" s="4"/>
      <c r="N689" s="4"/>
      <c r="O689" s="4"/>
      <c r="P689" s="4"/>
      <c r="Q689" s="4"/>
      <c r="R689" s="4"/>
      <c r="S689" s="4"/>
      <c r="T689" s="4"/>
      <c r="U689" s="4"/>
      <c r="V689" s="4"/>
      <c r="W689" s="4"/>
      <c r="X689" s="4"/>
    </row>
    <row r="690" spans="1:24" ht="15" customHeight="1" x14ac:dyDescent="0.25">
      <c r="A690" s="146" t="s">
        <v>2793</v>
      </c>
      <c r="B690" s="147">
        <v>25</v>
      </c>
      <c r="C690" s="148">
        <v>0</v>
      </c>
      <c r="D690" s="146">
        <v>1.6</v>
      </c>
      <c r="E690" s="147"/>
      <c r="F690" s="4"/>
      <c r="G690" s="4"/>
      <c r="H690" s="4"/>
      <c r="I690" s="4"/>
      <c r="K690" s="4"/>
      <c r="L690" s="4"/>
      <c r="M690" s="4"/>
      <c r="N690" s="4"/>
      <c r="O690" s="4"/>
      <c r="P690" s="4"/>
      <c r="Q690" s="4"/>
      <c r="R690" s="4"/>
      <c r="S690" s="4"/>
      <c r="T690" s="4"/>
      <c r="U690" s="4"/>
      <c r="V690" s="4"/>
      <c r="W690" s="4"/>
      <c r="X690" s="4"/>
    </row>
    <row r="691" spans="1:24" ht="15" customHeight="1" x14ac:dyDescent="0.25">
      <c r="A691" s="143" t="s">
        <v>2794</v>
      </c>
      <c r="B691" s="144">
        <v>25</v>
      </c>
      <c r="C691" s="145">
        <v>0</v>
      </c>
      <c r="D691" s="143">
        <v>1.6</v>
      </c>
      <c r="E691" s="144"/>
      <c r="F691" s="4"/>
      <c r="G691" s="4"/>
      <c r="H691" s="4"/>
      <c r="I691" s="4"/>
      <c r="K691" s="4"/>
      <c r="L691" s="4"/>
      <c r="M691" s="4"/>
      <c r="N691" s="4"/>
      <c r="O691" s="4"/>
      <c r="P691" s="4"/>
      <c r="Q691" s="4"/>
      <c r="R691" s="4"/>
      <c r="S691" s="4"/>
      <c r="T691" s="4"/>
      <c r="U691" s="4"/>
      <c r="V691" s="4"/>
      <c r="W691" s="4"/>
      <c r="X691" s="4"/>
    </row>
    <row r="692" spans="1:24" ht="15" customHeight="1" x14ac:dyDescent="0.25">
      <c r="A692" s="146" t="s">
        <v>2795</v>
      </c>
      <c r="B692" s="147">
        <v>25</v>
      </c>
      <c r="C692" s="148">
        <v>-0.4</v>
      </c>
      <c r="D692" s="146">
        <v>1.6</v>
      </c>
      <c r="E692" s="147"/>
      <c r="F692" s="4"/>
      <c r="G692" s="4"/>
      <c r="H692" s="4"/>
      <c r="I692" s="4"/>
      <c r="K692" s="4"/>
      <c r="L692" s="4"/>
      <c r="M692" s="4"/>
      <c r="N692" s="4"/>
      <c r="O692" s="4"/>
      <c r="P692" s="4"/>
      <c r="Q692" s="4"/>
      <c r="R692" s="4"/>
      <c r="S692" s="4"/>
      <c r="T692" s="4"/>
      <c r="U692" s="4"/>
      <c r="V692" s="4"/>
      <c r="W692" s="4"/>
      <c r="X692" s="4"/>
    </row>
    <row r="693" spans="1:24" ht="15" customHeight="1" x14ac:dyDescent="0.25">
      <c r="A693" s="143" t="s">
        <v>2796</v>
      </c>
      <c r="B693" s="144">
        <v>25.1</v>
      </c>
      <c r="C693" s="145">
        <v>0</v>
      </c>
      <c r="D693" s="143">
        <v>2</v>
      </c>
      <c r="E693" s="144">
        <f t="shared" ref="E693" si="54">SUM(B693:B704)/12</f>
        <v>24.808333333333334</v>
      </c>
      <c r="F693" s="4"/>
      <c r="G693" s="4"/>
      <c r="H693" s="4"/>
      <c r="I693" s="4"/>
      <c r="K693" s="4"/>
      <c r="L693" s="4"/>
      <c r="M693" s="4"/>
      <c r="N693" s="4"/>
      <c r="O693" s="4"/>
      <c r="P693" s="4"/>
      <c r="Q693" s="4"/>
      <c r="R693" s="4"/>
      <c r="S693" s="4"/>
      <c r="T693" s="4"/>
      <c r="U693" s="4"/>
      <c r="V693" s="4"/>
      <c r="W693" s="4"/>
      <c r="X693" s="4"/>
    </row>
    <row r="694" spans="1:24" ht="15" customHeight="1" x14ac:dyDescent="0.25">
      <c r="A694" s="146" t="s">
        <v>2797</v>
      </c>
      <c r="B694" s="147">
        <v>25.1</v>
      </c>
      <c r="C694" s="148">
        <v>0.4</v>
      </c>
      <c r="D694" s="146">
        <v>2.4</v>
      </c>
      <c r="E694" s="147"/>
      <c r="F694" s="4"/>
      <c r="G694" s="4"/>
      <c r="H694" s="4"/>
      <c r="I694" s="4"/>
      <c r="K694" s="4"/>
      <c r="L694" s="4"/>
      <c r="M694" s="4"/>
      <c r="N694" s="4"/>
      <c r="O694" s="4"/>
      <c r="P694" s="4"/>
      <c r="Q694" s="4"/>
      <c r="R694" s="4"/>
      <c r="S694" s="4"/>
      <c r="T694" s="4"/>
      <c r="U694" s="4"/>
      <c r="V694" s="4"/>
      <c r="W694" s="4"/>
      <c r="X694" s="4"/>
    </row>
    <row r="695" spans="1:24" ht="15" customHeight="1" x14ac:dyDescent="0.25">
      <c r="A695" s="143" t="s">
        <v>2798</v>
      </c>
      <c r="B695" s="144">
        <v>25</v>
      </c>
      <c r="C695" s="145">
        <v>0</v>
      </c>
      <c r="D695" s="143">
        <v>2</v>
      </c>
      <c r="E695" s="144"/>
      <c r="F695" s="4"/>
      <c r="G695" s="4"/>
      <c r="H695" s="4"/>
      <c r="I695" s="4"/>
      <c r="K695" s="4"/>
      <c r="L695" s="4"/>
      <c r="M695" s="4"/>
      <c r="N695" s="4"/>
      <c r="O695" s="4"/>
      <c r="P695" s="4"/>
      <c r="Q695" s="4"/>
      <c r="R695" s="4"/>
      <c r="S695" s="4"/>
      <c r="T695" s="4"/>
      <c r="U695" s="4"/>
      <c r="V695" s="4"/>
      <c r="W695" s="4"/>
      <c r="X695" s="4"/>
    </row>
    <row r="696" spans="1:24" ht="15" customHeight="1" x14ac:dyDescent="0.25">
      <c r="A696" s="146" t="s">
        <v>2799</v>
      </c>
      <c r="B696" s="147">
        <v>25</v>
      </c>
      <c r="C696" s="148">
        <v>0</v>
      </c>
      <c r="D696" s="146">
        <v>2.5</v>
      </c>
      <c r="E696" s="147"/>
      <c r="F696" s="4"/>
      <c r="G696" s="4"/>
      <c r="H696" s="4"/>
      <c r="I696" s="4"/>
      <c r="K696" s="4"/>
      <c r="L696" s="4"/>
      <c r="M696" s="4"/>
      <c r="N696" s="4"/>
      <c r="O696" s="4"/>
      <c r="P696" s="4"/>
      <c r="Q696" s="4"/>
      <c r="R696" s="4"/>
      <c r="S696" s="4"/>
      <c r="T696" s="4"/>
      <c r="U696" s="4"/>
      <c r="V696" s="4"/>
      <c r="W696" s="4"/>
      <c r="X696" s="4"/>
    </row>
    <row r="697" spans="1:24" ht="15" customHeight="1" x14ac:dyDescent="0.25">
      <c r="A697" s="143" t="s">
        <v>2800</v>
      </c>
      <c r="B697" s="144">
        <v>25</v>
      </c>
      <c r="C697" s="145">
        <v>0.8</v>
      </c>
      <c r="D697" s="143">
        <v>2</v>
      </c>
      <c r="E697" s="144"/>
      <c r="F697" s="4"/>
      <c r="G697" s="4"/>
      <c r="H697" s="4"/>
      <c r="I697" s="4"/>
      <c r="K697" s="4"/>
      <c r="L697" s="4"/>
      <c r="M697" s="4"/>
      <c r="N697" s="4"/>
      <c r="O697" s="4"/>
      <c r="P697" s="4"/>
      <c r="Q697" s="4"/>
      <c r="R697" s="4"/>
      <c r="S697" s="4"/>
      <c r="T697" s="4"/>
      <c r="U697" s="4"/>
      <c r="V697" s="4"/>
      <c r="W697" s="4"/>
      <c r="X697" s="4"/>
    </row>
    <row r="698" spans="1:24" ht="15" customHeight="1" x14ac:dyDescent="0.25">
      <c r="A698" s="146" t="s">
        <v>2801</v>
      </c>
      <c r="B698" s="147">
        <v>24.8</v>
      </c>
      <c r="C698" s="148">
        <v>0.4</v>
      </c>
      <c r="D698" s="146">
        <v>0.8</v>
      </c>
      <c r="E698" s="147"/>
      <c r="F698" s="4"/>
      <c r="G698" s="4"/>
      <c r="H698" s="4"/>
      <c r="I698" s="4"/>
      <c r="K698" s="4"/>
      <c r="L698" s="4"/>
      <c r="M698" s="4"/>
      <c r="N698" s="4"/>
      <c r="O698" s="4"/>
      <c r="P698" s="4"/>
      <c r="Q698" s="4"/>
      <c r="R698" s="4"/>
      <c r="S698" s="4"/>
      <c r="T698" s="4"/>
      <c r="U698" s="4"/>
      <c r="V698" s="4"/>
      <c r="W698" s="4"/>
      <c r="X698" s="4"/>
    </row>
    <row r="699" spans="1:24" ht="15" customHeight="1" x14ac:dyDescent="0.25">
      <c r="A699" s="143" t="s">
        <v>2802</v>
      </c>
      <c r="B699" s="144">
        <v>24.7</v>
      </c>
      <c r="C699" s="145">
        <v>0.4</v>
      </c>
      <c r="D699" s="143">
        <v>-0.4</v>
      </c>
      <c r="E699" s="144"/>
      <c r="F699" s="4"/>
      <c r="G699" s="4"/>
      <c r="H699" s="4"/>
      <c r="I699" s="4"/>
      <c r="K699" s="4"/>
      <c r="L699" s="4"/>
      <c r="M699" s="4"/>
      <c r="N699" s="4"/>
      <c r="O699" s="4"/>
      <c r="P699" s="4"/>
      <c r="Q699" s="4"/>
      <c r="R699" s="4"/>
      <c r="S699" s="4"/>
      <c r="T699" s="4"/>
      <c r="U699" s="4"/>
      <c r="V699" s="4"/>
      <c r="W699" s="4"/>
      <c r="X699" s="4"/>
    </row>
    <row r="700" spans="1:24" ht="15" customHeight="1" x14ac:dyDescent="0.25">
      <c r="A700" s="146" t="s">
        <v>2803</v>
      </c>
      <c r="B700" s="147">
        <v>24.6</v>
      </c>
      <c r="C700" s="148">
        <v>0</v>
      </c>
      <c r="D700" s="146">
        <v>-0.8</v>
      </c>
      <c r="E700" s="147"/>
      <c r="F700" s="4"/>
      <c r="G700" s="4"/>
      <c r="H700" s="4"/>
      <c r="I700" s="4"/>
      <c r="K700" s="4"/>
      <c r="L700" s="4"/>
      <c r="M700" s="4"/>
      <c r="N700" s="4"/>
      <c r="O700" s="4"/>
      <c r="P700" s="4"/>
      <c r="Q700" s="4"/>
      <c r="R700" s="4"/>
      <c r="S700" s="4"/>
      <c r="T700" s="4"/>
      <c r="U700" s="4"/>
      <c r="V700" s="4"/>
      <c r="W700" s="4"/>
      <c r="X700" s="4"/>
    </row>
    <row r="701" spans="1:24" ht="15" customHeight="1" x14ac:dyDescent="0.25">
      <c r="A701" s="143" t="s">
        <v>2804</v>
      </c>
      <c r="B701" s="144">
        <v>24.6</v>
      </c>
      <c r="C701" s="145">
        <v>0</v>
      </c>
      <c r="D701" s="143">
        <v>-0.4</v>
      </c>
      <c r="E701" s="144"/>
      <c r="F701" s="4"/>
      <c r="G701" s="4"/>
      <c r="H701" s="4"/>
      <c r="I701" s="4"/>
      <c r="K701" s="4"/>
      <c r="L701" s="4"/>
      <c r="M701" s="4"/>
      <c r="N701" s="4"/>
      <c r="O701" s="4"/>
      <c r="P701" s="4"/>
      <c r="Q701" s="4"/>
      <c r="R701" s="4"/>
      <c r="S701" s="4"/>
      <c r="T701" s="4"/>
      <c r="U701" s="4"/>
      <c r="V701" s="4"/>
      <c r="W701" s="4"/>
      <c r="X701" s="4"/>
    </row>
    <row r="702" spans="1:24" ht="15" customHeight="1" x14ac:dyDescent="0.25">
      <c r="A702" s="146" t="s">
        <v>2805</v>
      </c>
      <c r="B702" s="147">
        <v>24.6</v>
      </c>
      <c r="C702" s="148">
        <v>0</v>
      </c>
      <c r="D702" s="146">
        <v>0.4</v>
      </c>
      <c r="E702" s="147"/>
      <c r="F702" s="4"/>
      <c r="G702" s="4"/>
      <c r="H702" s="4"/>
      <c r="I702" s="4"/>
      <c r="K702" s="4"/>
      <c r="L702" s="4"/>
      <c r="M702" s="4"/>
      <c r="N702" s="4"/>
      <c r="O702" s="4"/>
      <c r="P702" s="4"/>
      <c r="Q702" s="4"/>
      <c r="R702" s="4"/>
      <c r="S702" s="4"/>
      <c r="T702" s="4"/>
      <c r="U702" s="4"/>
      <c r="V702" s="4"/>
      <c r="W702" s="4"/>
      <c r="X702" s="4"/>
    </row>
    <row r="703" spans="1:24" ht="15" customHeight="1" x14ac:dyDescent="0.25">
      <c r="A703" s="143" t="s">
        <v>2806</v>
      </c>
      <c r="B703" s="144">
        <v>24.6</v>
      </c>
      <c r="C703" s="145">
        <v>0</v>
      </c>
      <c r="D703" s="143">
        <v>0.4</v>
      </c>
      <c r="E703" s="144"/>
      <c r="F703" s="4"/>
      <c r="G703" s="4"/>
      <c r="H703" s="4"/>
      <c r="I703" s="4"/>
      <c r="K703" s="4"/>
      <c r="L703" s="4"/>
      <c r="M703" s="4"/>
      <c r="N703" s="4"/>
      <c r="O703" s="4"/>
      <c r="P703" s="4"/>
      <c r="Q703" s="4"/>
      <c r="R703" s="4"/>
      <c r="S703" s="4"/>
      <c r="T703" s="4"/>
      <c r="U703" s="4"/>
      <c r="V703" s="4"/>
      <c r="W703" s="4"/>
      <c r="X703" s="4"/>
    </row>
    <row r="704" spans="1:24" ht="15" customHeight="1" x14ac:dyDescent="0.25">
      <c r="A704" s="146" t="s">
        <v>2807</v>
      </c>
      <c r="B704" s="147">
        <v>24.6</v>
      </c>
      <c r="C704" s="148">
        <v>0</v>
      </c>
      <c r="D704" s="146">
        <v>0.8</v>
      </c>
      <c r="E704" s="147"/>
      <c r="F704" s="4"/>
      <c r="G704" s="4"/>
      <c r="H704" s="4"/>
      <c r="I704" s="4"/>
      <c r="K704" s="4"/>
      <c r="L704" s="4"/>
      <c r="M704" s="4"/>
      <c r="N704" s="4"/>
      <c r="O704" s="4"/>
      <c r="P704" s="4"/>
      <c r="Q704" s="4"/>
      <c r="R704" s="4"/>
      <c r="S704" s="4"/>
      <c r="T704" s="4"/>
      <c r="U704" s="4"/>
      <c r="V704" s="4"/>
      <c r="W704" s="4"/>
      <c r="X704" s="4"/>
    </row>
    <row r="705" spans="1:24" ht="15" customHeight="1" x14ac:dyDescent="0.25">
      <c r="A705" s="143" t="s">
        <v>2808</v>
      </c>
      <c r="B705" s="144">
        <v>24.6</v>
      </c>
      <c r="C705" s="145">
        <v>0.4</v>
      </c>
      <c r="D705" s="143">
        <v>1.7</v>
      </c>
      <c r="E705" s="144">
        <f t="shared" ref="E705" si="55">SUM(B705:B716)/12</f>
        <v>24.566666666666663</v>
      </c>
      <c r="F705" s="4"/>
      <c r="G705" s="4"/>
      <c r="H705" s="4"/>
      <c r="I705" s="4"/>
      <c r="K705" s="4"/>
      <c r="L705" s="4"/>
      <c r="M705" s="4"/>
      <c r="N705" s="4"/>
      <c r="O705" s="4"/>
      <c r="P705" s="4"/>
      <c r="Q705" s="4"/>
      <c r="R705" s="4"/>
      <c r="S705" s="4"/>
      <c r="T705" s="4"/>
      <c r="U705" s="4"/>
      <c r="V705" s="4"/>
      <c r="W705" s="4"/>
      <c r="X705" s="4"/>
    </row>
    <row r="706" spans="1:24" ht="15" customHeight="1" x14ac:dyDescent="0.25">
      <c r="A706" s="146" t="s">
        <v>2809</v>
      </c>
      <c r="B706" s="147">
        <v>24.5</v>
      </c>
      <c r="C706" s="148">
        <v>0</v>
      </c>
      <c r="D706" s="146">
        <v>0.8</v>
      </c>
      <c r="E706" s="147"/>
      <c r="F706" s="4"/>
      <c r="G706" s="4"/>
      <c r="H706" s="4"/>
      <c r="I706" s="4"/>
      <c r="K706" s="4"/>
      <c r="L706" s="4"/>
      <c r="M706" s="4"/>
      <c r="N706" s="4"/>
      <c r="O706" s="4"/>
      <c r="P706" s="4"/>
      <c r="Q706" s="4"/>
      <c r="R706" s="4"/>
      <c r="S706" s="4"/>
      <c r="T706" s="4"/>
      <c r="U706" s="4"/>
      <c r="V706" s="4"/>
      <c r="W706" s="4"/>
      <c r="X706" s="4"/>
    </row>
    <row r="707" spans="1:24" ht="15" customHeight="1" x14ac:dyDescent="0.25">
      <c r="A707" s="143" t="s">
        <v>2810</v>
      </c>
      <c r="B707" s="144">
        <v>24.5</v>
      </c>
      <c r="C707" s="145">
        <v>0.4</v>
      </c>
      <c r="D707" s="143">
        <v>0.8</v>
      </c>
      <c r="E707" s="144"/>
      <c r="F707" s="4"/>
      <c r="G707" s="4"/>
      <c r="H707" s="4"/>
      <c r="I707" s="4"/>
      <c r="K707" s="4"/>
      <c r="L707" s="4"/>
      <c r="M707" s="4"/>
      <c r="N707" s="4"/>
      <c r="O707" s="4"/>
      <c r="P707" s="4"/>
      <c r="Q707" s="4"/>
      <c r="R707" s="4"/>
      <c r="S707" s="4"/>
      <c r="T707" s="4"/>
      <c r="U707" s="4"/>
      <c r="V707" s="4"/>
      <c r="W707" s="4"/>
      <c r="X707" s="4"/>
    </row>
    <row r="708" spans="1:24" ht="15" customHeight="1" x14ac:dyDescent="0.25">
      <c r="A708" s="146" t="s">
        <v>2811</v>
      </c>
      <c r="B708" s="147">
        <v>24.4</v>
      </c>
      <c r="C708" s="148">
        <v>-0.4</v>
      </c>
      <c r="D708" s="146">
        <v>0.4</v>
      </c>
      <c r="E708" s="147"/>
      <c r="F708" s="4"/>
      <c r="G708" s="4"/>
      <c r="H708" s="4"/>
      <c r="I708" s="4"/>
      <c r="K708" s="4"/>
      <c r="L708" s="4"/>
      <c r="M708" s="4"/>
      <c r="N708" s="4"/>
      <c r="O708" s="4"/>
      <c r="P708" s="4"/>
      <c r="Q708" s="4"/>
      <c r="R708" s="4"/>
      <c r="S708" s="4"/>
      <c r="T708" s="4"/>
      <c r="U708" s="4"/>
      <c r="V708" s="4"/>
      <c r="W708" s="4"/>
      <c r="X708" s="4"/>
    </row>
    <row r="709" spans="1:24" ht="15" customHeight="1" x14ac:dyDescent="0.25">
      <c r="A709" s="143" t="s">
        <v>2812</v>
      </c>
      <c r="B709" s="144">
        <v>24.5</v>
      </c>
      <c r="C709" s="145">
        <v>-0.4</v>
      </c>
      <c r="D709" s="143">
        <v>0.8</v>
      </c>
      <c r="E709" s="144"/>
      <c r="F709" s="4"/>
      <c r="G709" s="4"/>
      <c r="H709" s="4"/>
      <c r="I709" s="4"/>
      <c r="K709" s="4"/>
      <c r="L709" s="4"/>
      <c r="M709" s="4"/>
      <c r="N709" s="4"/>
      <c r="O709" s="4"/>
      <c r="P709" s="4"/>
      <c r="Q709" s="4"/>
      <c r="R709" s="4"/>
      <c r="S709" s="4"/>
      <c r="T709" s="4"/>
      <c r="U709" s="4"/>
      <c r="V709" s="4"/>
      <c r="W709" s="4"/>
      <c r="X709" s="4"/>
    </row>
    <row r="710" spans="1:24" ht="15" customHeight="1" x14ac:dyDescent="0.25">
      <c r="A710" s="146" t="s">
        <v>2813</v>
      </c>
      <c r="B710" s="147">
        <v>24.6</v>
      </c>
      <c r="C710" s="148">
        <v>-0.8</v>
      </c>
      <c r="D710" s="146">
        <v>1.7</v>
      </c>
      <c r="E710" s="147"/>
      <c r="F710" s="4"/>
      <c r="G710" s="4"/>
      <c r="H710" s="4"/>
      <c r="I710" s="4"/>
      <c r="K710" s="4"/>
      <c r="L710" s="4"/>
      <c r="M710" s="4"/>
      <c r="N710" s="4"/>
      <c r="O710" s="4"/>
      <c r="P710" s="4"/>
      <c r="Q710" s="4"/>
      <c r="R710" s="4"/>
      <c r="S710" s="4"/>
      <c r="T710" s="4"/>
      <c r="U710" s="4"/>
      <c r="V710" s="4"/>
      <c r="W710" s="4"/>
      <c r="X710" s="4"/>
    </row>
    <row r="711" spans="1:24" ht="15" customHeight="1" x14ac:dyDescent="0.25">
      <c r="A711" s="143" t="s">
        <v>2814</v>
      </c>
      <c r="B711" s="144">
        <v>24.8</v>
      </c>
      <c r="C711" s="145">
        <v>0</v>
      </c>
      <c r="D711" s="143">
        <v>2.9</v>
      </c>
      <c r="E711" s="144"/>
      <c r="F711" s="4"/>
      <c r="G711" s="4"/>
      <c r="H711" s="4"/>
      <c r="I711" s="4"/>
      <c r="K711" s="4"/>
      <c r="L711" s="4"/>
      <c r="M711" s="4"/>
      <c r="N711" s="4"/>
      <c r="O711" s="4"/>
      <c r="P711" s="4"/>
      <c r="Q711" s="4"/>
      <c r="R711" s="4"/>
      <c r="S711" s="4"/>
      <c r="T711" s="4"/>
      <c r="U711" s="4"/>
      <c r="V711" s="4"/>
      <c r="W711" s="4"/>
      <c r="X711" s="4"/>
    </row>
    <row r="712" spans="1:24" ht="15" customHeight="1" x14ac:dyDescent="0.25">
      <c r="A712" s="146" t="s">
        <v>2815</v>
      </c>
      <c r="B712" s="147">
        <v>24.8</v>
      </c>
      <c r="C712" s="148">
        <v>0.4</v>
      </c>
      <c r="D712" s="146">
        <v>3.3</v>
      </c>
      <c r="E712" s="147"/>
      <c r="F712" s="4"/>
      <c r="G712" s="4"/>
      <c r="H712" s="4"/>
      <c r="I712" s="4"/>
      <c r="K712" s="4"/>
      <c r="L712" s="4"/>
      <c r="M712" s="4"/>
      <c r="N712" s="4"/>
      <c r="O712" s="4"/>
      <c r="P712" s="4"/>
      <c r="Q712" s="4"/>
      <c r="R712" s="4"/>
      <c r="S712" s="4"/>
      <c r="T712" s="4"/>
      <c r="U712" s="4"/>
      <c r="V712" s="4"/>
      <c r="W712" s="4"/>
      <c r="X712" s="4"/>
    </row>
    <row r="713" spans="1:24" ht="15" customHeight="1" x14ac:dyDescent="0.25">
      <c r="A713" s="143" t="s">
        <v>2816</v>
      </c>
      <c r="B713" s="144">
        <v>24.7</v>
      </c>
      <c r="C713" s="145">
        <v>0.8</v>
      </c>
      <c r="D713" s="143">
        <v>3.8</v>
      </c>
      <c r="E713" s="144"/>
      <c r="F713" s="4"/>
      <c r="G713" s="4"/>
      <c r="H713" s="4"/>
      <c r="I713" s="4"/>
      <c r="K713" s="4"/>
      <c r="L713" s="4"/>
      <c r="M713" s="4"/>
      <c r="N713" s="4"/>
      <c r="O713" s="4"/>
      <c r="P713" s="4"/>
      <c r="Q713" s="4"/>
      <c r="R713" s="4"/>
      <c r="S713" s="4"/>
      <c r="T713" s="4"/>
      <c r="U713" s="4"/>
      <c r="V713" s="4"/>
      <c r="W713" s="4"/>
      <c r="X713" s="4"/>
    </row>
    <row r="714" spans="1:24" ht="15" customHeight="1" x14ac:dyDescent="0.25">
      <c r="A714" s="146" t="s">
        <v>2817</v>
      </c>
      <c r="B714" s="147">
        <v>24.5</v>
      </c>
      <c r="C714" s="148">
        <v>0</v>
      </c>
      <c r="D714" s="146">
        <v>2.9</v>
      </c>
      <c r="E714" s="147"/>
      <c r="F714" s="4"/>
      <c r="G714" s="4"/>
      <c r="H714" s="4"/>
      <c r="I714" s="4"/>
      <c r="K714" s="4"/>
      <c r="L714" s="4"/>
      <c r="M714" s="4"/>
      <c r="N714" s="4"/>
      <c r="O714" s="4"/>
      <c r="P714" s="4"/>
      <c r="Q714" s="4"/>
      <c r="R714" s="4"/>
      <c r="S714" s="4"/>
      <c r="T714" s="4"/>
      <c r="U714" s="4"/>
      <c r="V714" s="4"/>
      <c r="W714" s="4"/>
      <c r="X714" s="4"/>
    </row>
    <row r="715" spans="1:24" ht="15" customHeight="1" x14ac:dyDescent="0.25">
      <c r="A715" s="143" t="s">
        <v>2818</v>
      </c>
      <c r="B715" s="144">
        <v>24.5</v>
      </c>
      <c r="C715" s="145">
        <v>0.4</v>
      </c>
      <c r="D715" s="143">
        <v>2.9</v>
      </c>
      <c r="E715" s="144"/>
      <c r="F715" s="4"/>
      <c r="G715" s="4"/>
      <c r="H715" s="4"/>
      <c r="I715" s="4"/>
      <c r="K715" s="4"/>
      <c r="L715" s="4"/>
      <c r="M715" s="4"/>
      <c r="N715" s="4"/>
      <c r="O715" s="4"/>
      <c r="P715" s="4"/>
      <c r="Q715" s="4"/>
      <c r="R715" s="4"/>
      <c r="S715" s="4"/>
      <c r="T715" s="4"/>
      <c r="U715" s="4"/>
      <c r="V715" s="4"/>
      <c r="W715" s="4"/>
      <c r="X715" s="4"/>
    </row>
    <row r="716" spans="1:24" ht="15" customHeight="1" x14ac:dyDescent="0.25">
      <c r="A716" s="146" t="s">
        <v>2819</v>
      </c>
      <c r="B716" s="147">
        <v>24.4</v>
      </c>
      <c r="C716" s="148">
        <v>0.8</v>
      </c>
      <c r="D716" s="146">
        <v>3</v>
      </c>
      <c r="E716" s="147"/>
      <c r="F716" s="4"/>
      <c r="G716" s="4"/>
      <c r="H716" s="4"/>
      <c r="I716" s="4"/>
      <c r="K716" s="4"/>
      <c r="L716" s="4"/>
      <c r="M716" s="4"/>
      <c r="N716" s="4"/>
      <c r="O716" s="4"/>
      <c r="P716" s="4"/>
      <c r="Q716" s="4"/>
      <c r="R716" s="4"/>
      <c r="S716" s="4"/>
      <c r="T716" s="4"/>
      <c r="U716" s="4"/>
      <c r="V716" s="4"/>
      <c r="W716" s="4"/>
      <c r="X716" s="4"/>
    </row>
    <row r="717" spans="1:24" ht="15" customHeight="1" x14ac:dyDescent="0.25">
      <c r="A717" s="143" t="s">
        <v>2820</v>
      </c>
      <c r="B717" s="144">
        <v>24.2</v>
      </c>
      <c r="C717" s="145">
        <v>-0.4</v>
      </c>
      <c r="D717" s="143">
        <v>2.1</v>
      </c>
      <c r="E717" s="144">
        <f t="shared" ref="E717" si="56">SUM(B717:B728)/12</f>
        <v>24.066666666666666</v>
      </c>
      <c r="F717" s="4"/>
      <c r="G717" s="4"/>
      <c r="H717" s="4"/>
      <c r="I717" s="4"/>
      <c r="K717" s="4"/>
      <c r="L717" s="4"/>
      <c r="M717" s="4"/>
      <c r="N717" s="4"/>
      <c r="O717" s="4"/>
      <c r="P717" s="4"/>
      <c r="Q717" s="4"/>
      <c r="R717" s="4"/>
      <c r="S717" s="4"/>
      <c r="T717" s="4"/>
      <c r="U717" s="4"/>
      <c r="V717" s="4"/>
      <c r="W717" s="4"/>
      <c r="X717" s="4"/>
    </row>
    <row r="718" spans="1:24" ht="15" customHeight="1" x14ac:dyDescent="0.25">
      <c r="A718" s="146" t="s">
        <v>2821</v>
      </c>
      <c r="B718" s="147">
        <v>24.3</v>
      </c>
      <c r="C718" s="148">
        <v>0</v>
      </c>
      <c r="D718" s="146">
        <v>2.5</v>
      </c>
      <c r="E718" s="147"/>
      <c r="F718" s="4"/>
      <c r="G718" s="4"/>
      <c r="H718" s="4"/>
      <c r="I718" s="4"/>
      <c r="K718" s="4"/>
      <c r="L718" s="4"/>
      <c r="M718" s="4"/>
      <c r="N718" s="4"/>
      <c r="O718" s="4"/>
      <c r="P718" s="4"/>
      <c r="Q718" s="4"/>
      <c r="R718" s="4"/>
      <c r="S718" s="4"/>
      <c r="T718" s="4"/>
      <c r="U718" s="4"/>
      <c r="V718" s="4"/>
      <c r="W718" s="4"/>
      <c r="X718" s="4"/>
    </row>
    <row r="719" spans="1:24" ht="15" customHeight="1" x14ac:dyDescent="0.25">
      <c r="A719" s="143" t="s">
        <v>2822</v>
      </c>
      <c r="B719" s="144">
        <v>24.3</v>
      </c>
      <c r="C719" s="145">
        <v>0</v>
      </c>
      <c r="D719" s="143">
        <v>3</v>
      </c>
      <c r="E719" s="144"/>
      <c r="F719" s="4"/>
      <c r="G719" s="4"/>
      <c r="H719" s="4"/>
      <c r="I719" s="4"/>
      <c r="K719" s="4"/>
      <c r="L719" s="4"/>
      <c r="M719" s="4"/>
      <c r="N719" s="4"/>
      <c r="O719" s="4"/>
      <c r="P719" s="4"/>
      <c r="Q719" s="4"/>
      <c r="R719" s="4"/>
      <c r="S719" s="4"/>
      <c r="T719" s="4"/>
      <c r="U719" s="4"/>
      <c r="V719" s="4"/>
      <c r="W719" s="4"/>
      <c r="X719" s="4"/>
    </row>
    <row r="720" spans="1:24" ht="15" customHeight="1" x14ac:dyDescent="0.25">
      <c r="A720" s="146" t="s">
        <v>2823</v>
      </c>
      <c r="B720" s="147">
        <v>24.3</v>
      </c>
      <c r="C720" s="148">
        <v>0</v>
      </c>
      <c r="D720" s="146">
        <v>2.5</v>
      </c>
      <c r="E720" s="147"/>
      <c r="F720" s="4"/>
      <c r="G720" s="4"/>
      <c r="H720" s="4"/>
      <c r="I720" s="4"/>
      <c r="K720" s="4"/>
      <c r="L720" s="4"/>
      <c r="M720" s="4"/>
      <c r="N720" s="4"/>
      <c r="O720" s="4"/>
      <c r="P720" s="4"/>
      <c r="Q720" s="4"/>
      <c r="R720" s="4"/>
      <c r="S720" s="4"/>
      <c r="T720" s="4"/>
      <c r="U720" s="4"/>
      <c r="V720" s="4"/>
      <c r="W720" s="4"/>
      <c r="X720" s="4"/>
    </row>
    <row r="721" spans="1:24" ht="15" customHeight="1" x14ac:dyDescent="0.25">
      <c r="A721" s="143" t="s">
        <v>2824</v>
      </c>
      <c r="B721" s="144">
        <v>24.3</v>
      </c>
      <c r="C721" s="145">
        <v>0.4</v>
      </c>
      <c r="D721" s="143">
        <v>3</v>
      </c>
      <c r="E721" s="144"/>
      <c r="F721" s="4"/>
      <c r="G721" s="4"/>
      <c r="H721" s="4"/>
      <c r="I721" s="4"/>
      <c r="K721" s="4"/>
      <c r="L721" s="4"/>
      <c r="M721" s="4"/>
      <c r="N721" s="4"/>
      <c r="O721" s="4"/>
      <c r="P721" s="4"/>
      <c r="Q721" s="4"/>
      <c r="R721" s="4"/>
      <c r="S721" s="4"/>
      <c r="T721" s="4"/>
      <c r="U721" s="4"/>
      <c r="V721" s="4"/>
      <c r="W721" s="4"/>
      <c r="X721" s="4"/>
    </row>
    <row r="722" spans="1:24" ht="15" customHeight="1" x14ac:dyDescent="0.25">
      <c r="A722" s="146" t="s">
        <v>2825</v>
      </c>
      <c r="B722" s="147">
        <v>24.2</v>
      </c>
      <c r="C722" s="148">
        <v>0.4</v>
      </c>
      <c r="D722" s="146">
        <v>2.5</v>
      </c>
      <c r="E722" s="147"/>
      <c r="F722" s="4"/>
      <c r="G722" s="4"/>
      <c r="H722" s="4"/>
      <c r="I722" s="4"/>
      <c r="K722" s="4"/>
      <c r="L722" s="4"/>
      <c r="M722" s="4"/>
      <c r="N722" s="4"/>
      <c r="O722" s="4"/>
      <c r="P722" s="4"/>
      <c r="Q722" s="4"/>
      <c r="R722" s="4"/>
      <c r="S722" s="4"/>
      <c r="T722" s="4"/>
      <c r="U722" s="4"/>
      <c r="V722" s="4"/>
      <c r="W722" s="4"/>
      <c r="X722" s="4"/>
    </row>
    <row r="723" spans="1:24" ht="15" customHeight="1" x14ac:dyDescent="0.25">
      <c r="A723" s="143" t="s">
        <v>2826</v>
      </c>
      <c r="B723" s="144">
        <v>24.1</v>
      </c>
      <c r="C723" s="145">
        <v>0.4</v>
      </c>
      <c r="D723" s="143">
        <v>2.1</v>
      </c>
      <c r="E723" s="144"/>
      <c r="F723" s="4"/>
      <c r="G723" s="4"/>
      <c r="H723" s="4"/>
      <c r="I723" s="4"/>
      <c r="K723" s="4"/>
      <c r="L723" s="4"/>
      <c r="M723" s="4"/>
      <c r="N723" s="4"/>
      <c r="O723" s="4"/>
      <c r="P723" s="4"/>
      <c r="Q723" s="4"/>
      <c r="R723" s="4"/>
      <c r="S723" s="4"/>
      <c r="T723" s="4"/>
      <c r="U723" s="4"/>
      <c r="V723" s="4"/>
      <c r="W723" s="4"/>
      <c r="X723" s="4"/>
    </row>
    <row r="724" spans="1:24" ht="15" customHeight="1" x14ac:dyDescent="0.25">
      <c r="A724" s="146" t="s">
        <v>2827</v>
      </c>
      <c r="B724" s="147">
        <v>24</v>
      </c>
      <c r="C724" s="148">
        <v>0.8</v>
      </c>
      <c r="D724" s="146">
        <v>1.7</v>
      </c>
      <c r="E724" s="147"/>
      <c r="F724" s="4"/>
      <c r="G724" s="4"/>
      <c r="H724" s="4"/>
      <c r="I724" s="4"/>
      <c r="K724" s="4"/>
      <c r="L724" s="4"/>
      <c r="M724" s="4"/>
      <c r="N724" s="4"/>
      <c r="O724" s="4"/>
      <c r="P724" s="4"/>
      <c r="Q724" s="4"/>
      <c r="R724" s="4"/>
      <c r="S724" s="4"/>
      <c r="T724" s="4"/>
      <c r="U724" s="4"/>
      <c r="V724" s="4"/>
      <c r="W724" s="4"/>
      <c r="X724" s="4"/>
    </row>
    <row r="725" spans="1:24" ht="15" customHeight="1" x14ac:dyDescent="0.25">
      <c r="A725" s="143" t="s">
        <v>2828</v>
      </c>
      <c r="B725" s="144">
        <v>23.8</v>
      </c>
      <c r="C725" s="145">
        <v>0</v>
      </c>
      <c r="D725" s="143">
        <v>0.8</v>
      </c>
      <c r="E725" s="144"/>
      <c r="F725" s="4"/>
      <c r="G725" s="4"/>
      <c r="H725" s="4"/>
      <c r="I725" s="4"/>
      <c r="K725" s="4"/>
      <c r="L725" s="4"/>
      <c r="M725" s="4"/>
      <c r="N725" s="4"/>
      <c r="O725" s="4"/>
      <c r="P725" s="4"/>
      <c r="Q725" s="4"/>
      <c r="R725" s="4"/>
      <c r="S725" s="4"/>
      <c r="T725" s="4"/>
      <c r="U725" s="4"/>
      <c r="V725" s="4"/>
      <c r="W725" s="4"/>
      <c r="X725" s="4"/>
    </row>
    <row r="726" spans="1:24" ht="15" customHeight="1" x14ac:dyDescent="0.25">
      <c r="A726" s="146" t="s">
        <v>2829</v>
      </c>
      <c r="B726" s="147">
        <v>23.8</v>
      </c>
      <c r="C726" s="148">
        <v>0</v>
      </c>
      <c r="D726" s="146">
        <v>0.4</v>
      </c>
      <c r="E726" s="147"/>
      <c r="F726" s="4"/>
      <c r="G726" s="4"/>
      <c r="H726" s="4"/>
      <c r="I726" s="4"/>
      <c r="K726" s="4"/>
      <c r="L726" s="4"/>
      <c r="M726" s="4"/>
      <c r="N726" s="4"/>
      <c r="O726" s="4"/>
      <c r="P726" s="4"/>
      <c r="Q726" s="4"/>
      <c r="R726" s="4"/>
      <c r="S726" s="4"/>
      <c r="T726" s="4"/>
      <c r="U726" s="4"/>
      <c r="V726" s="4"/>
      <c r="W726" s="4"/>
      <c r="X726" s="4"/>
    </row>
    <row r="727" spans="1:24" ht="15" customHeight="1" x14ac:dyDescent="0.25">
      <c r="A727" s="143" t="s">
        <v>2830</v>
      </c>
      <c r="B727" s="144">
        <v>23.8</v>
      </c>
      <c r="C727" s="145">
        <v>0.4</v>
      </c>
      <c r="D727" s="143">
        <v>1.7</v>
      </c>
      <c r="E727" s="144"/>
      <c r="F727" s="4"/>
      <c r="G727" s="4"/>
      <c r="H727" s="4"/>
      <c r="I727" s="4"/>
      <c r="K727" s="4"/>
      <c r="L727" s="4"/>
      <c r="M727" s="4"/>
      <c r="N727" s="4"/>
      <c r="O727" s="4"/>
      <c r="P727" s="4"/>
      <c r="Q727" s="4"/>
      <c r="R727" s="4"/>
      <c r="S727" s="4"/>
      <c r="T727" s="4"/>
      <c r="U727" s="4"/>
      <c r="V727" s="4"/>
      <c r="W727" s="4"/>
      <c r="X727" s="4"/>
    </row>
    <row r="728" spans="1:24" ht="15" customHeight="1" x14ac:dyDescent="0.25">
      <c r="A728" s="146" t="s">
        <v>2831</v>
      </c>
      <c r="B728" s="147">
        <v>23.7</v>
      </c>
      <c r="C728" s="148">
        <v>0</v>
      </c>
      <c r="D728" s="146">
        <v>2.2000000000000002</v>
      </c>
      <c r="E728" s="147"/>
      <c r="F728" s="4"/>
      <c r="G728" s="4"/>
      <c r="H728" s="4"/>
      <c r="I728" s="4"/>
      <c r="K728" s="4"/>
      <c r="L728" s="4"/>
      <c r="M728" s="4"/>
      <c r="N728" s="4"/>
      <c r="O728" s="4"/>
      <c r="P728" s="4"/>
      <c r="Q728" s="4"/>
      <c r="R728" s="4"/>
      <c r="S728" s="4"/>
      <c r="T728" s="4"/>
      <c r="U728" s="4"/>
      <c r="V728" s="4"/>
      <c r="W728" s="4"/>
      <c r="X728" s="4"/>
    </row>
    <row r="729" spans="1:24" ht="15" customHeight="1" x14ac:dyDescent="0.25">
      <c r="A729" s="143" t="s">
        <v>2832</v>
      </c>
      <c r="B729" s="144">
        <v>23.7</v>
      </c>
      <c r="C729" s="145">
        <v>0</v>
      </c>
      <c r="D729" s="143">
        <v>1.7</v>
      </c>
      <c r="E729" s="144">
        <f t="shared" ref="E729" si="57">SUM(B729:B740)/12</f>
        <v>23.583333333333329</v>
      </c>
      <c r="F729" s="4"/>
      <c r="G729" s="4"/>
      <c r="H729" s="4"/>
      <c r="I729" s="4"/>
      <c r="K729" s="4"/>
      <c r="L729" s="4"/>
      <c r="M729" s="4"/>
      <c r="N729" s="4"/>
      <c r="O729" s="4"/>
      <c r="P729" s="4"/>
      <c r="Q729" s="4"/>
      <c r="R729" s="4"/>
      <c r="S729" s="4"/>
      <c r="T729" s="4"/>
      <c r="U729" s="4"/>
      <c r="V729" s="4"/>
      <c r="W729" s="4"/>
      <c r="X729" s="4"/>
    </row>
    <row r="730" spans="1:24" ht="15" customHeight="1" x14ac:dyDescent="0.25">
      <c r="A730" s="146" t="s">
        <v>2833</v>
      </c>
      <c r="B730" s="147">
        <v>23.7</v>
      </c>
      <c r="C730" s="148">
        <v>0.4</v>
      </c>
      <c r="D730" s="146">
        <v>1.7</v>
      </c>
      <c r="E730" s="147"/>
      <c r="F730" s="4"/>
      <c r="G730" s="4"/>
      <c r="H730" s="4"/>
      <c r="I730" s="4"/>
      <c r="K730" s="4"/>
      <c r="L730" s="4"/>
      <c r="M730" s="4"/>
      <c r="N730" s="4"/>
      <c r="O730" s="4"/>
      <c r="P730" s="4"/>
      <c r="Q730" s="4"/>
      <c r="R730" s="4"/>
      <c r="S730" s="4"/>
      <c r="T730" s="4"/>
      <c r="U730" s="4"/>
      <c r="V730" s="4"/>
      <c r="W730" s="4"/>
      <c r="X730" s="4"/>
    </row>
    <row r="731" spans="1:24" ht="15" customHeight="1" x14ac:dyDescent="0.25">
      <c r="A731" s="143" t="s">
        <v>2834</v>
      </c>
      <c r="B731" s="144">
        <v>23.6</v>
      </c>
      <c r="C731" s="145">
        <v>-0.4</v>
      </c>
      <c r="D731" s="143">
        <v>1.7</v>
      </c>
      <c r="E731" s="144"/>
      <c r="F731" s="4"/>
      <c r="G731" s="4"/>
      <c r="H731" s="4"/>
      <c r="I731" s="4"/>
      <c r="K731" s="4"/>
      <c r="L731" s="4"/>
      <c r="M731" s="4"/>
      <c r="N731" s="4"/>
      <c r="O731" s="4"/>
      <c r="P731" s="4"/>
      <c r="Q731" s="4"/>
      <c r="R731" s="4"/>
      <c r="S731" s="4"/>
      <c r="T731" s="4"/>
      <c r="U731" s="4"/>
      <c r="V731" s="4"/>
      <c r="W731" s="4"/>
      <c r="X731" s="4"/>
    </row>
    <row r="732" spans="1:24" ht="15" customHeight="1" x14ac:dyDescent="0.25">
      <c r="A732" s="146" t="s">
        <v>2835</v>
      </c>
      <c r="B732" s="147">
        <v>23.7</v>
      </c>
      <c r="C732" s="148">
        <v>0.4</v>
      </c>
      <c r="D732" s="146">
        <v>3</v>
      </c>
      <c r="E732" s="147"/>
      <c r="F732" s="4"/>
      <c r="G732" s="4"/>
      <c r="H732" s="4"/>
      <c r="I732" s="4"/>
      <c r="K732" s="4"/>
      <c r="L732" s="4"/>
      <c r="M732" s="4"/>
      <c r="N732" s="4"/>
      <c r="O732" s="4"/>
      <c r="P732" s="4"/>
      <c r="Q732" s="4"/>
      <c r="R732" s="4"/>
      <c r="S732" s="4"/>
      <c r="T732" s="4"/>
      <c r="U732" s="4"/>
      <c r="V732" s="4"/>
      <c r="W732" s="4"/>
      <c r="X732" s="4"/>
    </row>
    <row r="733" spans="1:24" ht="15" customHeight="1" x14ac:dyDescent="0.25">
      <c r="A733" s="143" t="s">
        <v>2836</v>
      </c>
      <c r="B733" s="144">
        <v>23.6</v>
      </c>
      <c r="C733" s="145">
        <v>0</v>
      </c>
      <c r="D733" s="143">
        <v>2.6</v>
      </c>
      <c r="E733" s="144"/>
      <c r="F733" s="4"/>
      <c r="G733" s="4"/>
      <c r="H733" s="4"/>
      <c r="I733" s="4"/>
      <c r="K733" s="4"/>
      <c r="L733" s="4"/>
      <c r="M733" s="4"/>
      <c r="N733" s="4"/>
      <c r="O733" s="4"/>
      <c r="P733" s="4"/>
      <c r="Q733" s="4"/>
      <c r="R733" s="4"/>
      <c r="S733" s="4"/>
      <c r="T733" s="4"/>
      <c r="U733" s="4"/>
      <c r="V733" s="4"/>
      <c r="W733" s="4"/>
      <c r="X733" s="4"/>
    </row>
    <row r="734" spans="1:24" ht="15" customHeight="1" x14ac:dyDescent="0.25">
      <c r="A734" s="146" t="s">
        <v>2837</v>
      </c>
      <c r="B734" s="147">
        <v>23.6</v>
      </c>
      <c r="C734" s="148">
        <v>0</v>
      </c>
      <c r="D734" s="146">
        <v>2.2000000000000002</v>
      </c>
      <c r="E734" s="147"/>
      <c r="F734" s="4"/>
      <c r="G734" s="4"/>
      <c r="H734" s="4"/>
      <c r="I734" s="4"/>
      <c r="K734" s="4"/>
      <c r="L734" s="4"/>
      <c r="M734" s="4"/>
      <c r="N734" s="4"/>
      <c r="O734" s="4"/>
      <c r="P734" s="4"/>
      <c r="Q734" s="4"/>
      <c r="R734" s="4"/>
      <c r="S734" s="4"/>
      <c r="T734" s="4"/>
      <c r="U734" s="4"/>
      <c r="V734" s="4"/>
      <c r="W734" s="4"/>
      <c r="X734" s="4"/>
    </row>
    <row r="735" spans="1:24" ht="15" customHeight="1" x14ac:dyDescent="0.25">
      <c r="A735" s="143" t="s">
        <v>2838</v>
      </c>
      <c r="B735" s="144">
        <v>23.6</v>
      </c>
      <c r="C735" s="145">
        <v>0</v>
      </c>
      <c r="D735" s="143">
        <v>3.5</v>
      </c>
      <c r="E735" s="144"/>
      <c r="F735" s="4"/>
      <c r="G735" s="4"/>
      <c r="H735" s="4"/>
      <c r="I735" s="4"/>
      <c r="K735" s="4"/>
      <c r="L735" s="4"/>
      <c r="M735" s="4"/>
      <c r="N735" s="4"/>
      <c r="O735" s="4"/>
      <c r="P735" s="4"/>
      <c r="Q735" s="4"/>
      <c r="R735" s="4"/>
      <c r="S735" s="4"/>
      <c r="T735" s="4"/>
      <c r="U735" s="4"/>
      <c r="V735" s="4"/>
      <c r="W735" s="4"/>
      <c r="X735" s="4"/>
    </row>
    <row r="736" spans="1:24" ht="15" customHeight="1" x14ac:dyDescent="0.25">
      <c r="A736" s="146" t="s">
        <v>2839</v>
      </c>
      <c r="B736" s="147">
        <v>23.6</v>
      </c>
      <c r="C736" s="148">
        <v>0</v>
      </c>
      <c r="D736" s="146">
        <v>3.5</v>
      </c>
      <c r="E736" s="147"/>
      <c r="F736" s="4"/>
      <c r="G736" s="4"/>
      <c r="H736" s="4"/>
      <c r="I736" s="4"/>
      <c r="K736" s="4"/>
      <c r="L736" s="4"/>
      <c r="M736" s="4"/>
      <c r="N736" s="4"/>
      <c r="O736" s="4"/>
      <c r="P736" s="4"/>
      <c r="Q736" s="4"/>
      <c r="R736" s="4"/>
      <c r="S736" s="4"/>
      <c r="T736" s="4"/>
      <c r="U736" s="4"/>
      <c r="V736" s="4"/>
      <c r="W736" s="4"/>
      <c r="X736" s="4"/>
    </row>
    <row r="737" spans="1:24" ht="15" customHeight="1" x14ac:dyDescent="0.25">
      <c r="A737" s="143" t="s">
        <v>2840</v>
      </c>
      <c r="B737" s="144">
        <v>23.6</v>
      </c>
      <c r="C737" s="145">
        <v>-0.4</v>
      </c>
      <c r="D737" s="143">
        <v>3.5</v>
      </c>
      <c r="E737" s="144"/>
      <c r="F737" s="4"/>
      <c r="G737" s="4"/>
      <c r="H737" s="4"/>
      <c r="I737" s="4"/>
      <c r="K737" s="4"/>
      <c r="L737" s="4"/>
      <c r="M737" s="4"/>
      <c r="N737" s="4"/>
      <c r="O737" s="4"/>
      <c r="P737" s="4"/>
      <c r="Q737" s="4"/>
      <c r="R737" s="4"/>
      <c r="S737" s="4"/>
      <c r="T737" s="4"/>
      <c r="U737" s="4"/>
      <c r="V737" s="4"/>
      <c r="W737" s="4"/>
      <c r="X737" s="4"/>
    </row>
    <row r="738" spans="1:24" ht="15" customHeight="1" x14ac:dyDescent="0.25">
      <c r="A738" s="146" t="s">
        <v>2841</v>
      </c>
      <c r="B738" s="147">
        <v>23.7</v>
      </c>
      <c r="C738" s="148">
        <v>1.3</v>
      </c>
      <c r="D738" s="146">
        <v>3.9</v>
      </c>
      <c r="E738" s="147"/>
      <c r="F738" s="4"/>
      <c r="G738" s="4"/>
      <c r="H738" s="4"/>
      <c r="I738" s="4"/>
      <c r="K738" s="4"/>
      <c r="L738" s="4"/>
      <c r="M738" s="4"/>
      <c r="N738" s="4"/>
      <c r="O738" s="4"/>
      <c r="P738" s="4"/>
      <c r="Q738" s="4"/>
      <c r="R738" s="4"/>
      <c r="S738" s="4"/>
      <c r="T738" s="4"/>
      <c r="U738" s="4"/>
      <c r="V738" s="4"/>
      <c r="W738" s="4"/>
      <c r="X738" s="4"/>
    </row>
    <row r="739" spans="1:24" ht="15" customHeight="1" x14ac:dyDescent="0.25">
      <c r="A739" s="143" t="s">
        <v>2842</v>
      </c>
      <c r="B739" s="144">
        <v>23.4</v>
      </c>
      <c r="C739" s="145">
        <v>0.9</v>
      </c>
      <c r="D739" s="143">
        <v>2.6</v>
      </c>
      <c r="E739" s="144"/>
      <c r="F739" s="4"/>
      <c r="G739" s="4"/>
      <c r="H739" s="4"/>
      <c r="I739" s="4"/>
      <c r="K739" s="4"/>
      <c r="L739" s="4"/>
      <c r="M739" s="4"/>
      <c r="N739" s="4"/>
      <c r="O739" s="4"/>
      <c r="P739" s="4"/>
      <c r="Q739" s="4"/>
      <c r="R739" s="4"/>
      <c r="S739" s="4"/>
      <c r="T739" s="4"/>
      <c r="U739" s="4"/>
      <c r="V739" s="4"/>
      <c r="W739" s="4"/>
      <c r="X739" s="4"/>
    </row>
    <row r="740" spans="1:24" ht="15" customHeight="1" x14ac:dyDescent="0.25">
      <c r="A740" s="146" t="s">
        <v>2843</v>
      </c>
      <c r="B740" s="147">
        <v>23.2</v>
      </c>
      <c r="C740" s="148">
        <v>-0.4</v>
      </c>
      <c r="D740" s="146">
        <v>1.8</v>
      </c>
      <c r="E740" s="147"/>
      <c r="F740" s="4"/>
      <c r="G740" s="4"/>
      <c r="H740" s="4"/>
      <c r="I740" s="4"/>
      <c r="K740" s="4"/>
      <c r="L740" s="4"/>
      <c r="M740" s="4"/>
      <c r="N740" s="4"/>
      <c r="O740" s="4"/>
      <c r="P740" s="4"/>
      <c r="Q740" s="4"/>
      <c r="R740" s="4"/>
      <c r="S740" s="4"/>
      <c r="T740" s="4"/>
      <c r="U740" s="4"/>
      <c r="V740" s="4"/>
      <c r="W740" s="4"/>
      <c r="X740" s="4"/>
    </row>
    <row r="741" spans="1:24" ht="15" customHeight="1" x14ac:dyDescent="0.25">
      <c r="A741" s="143" t="s">
        <v>2844</v>
      </c>
      <c r="B741" s="144">
        <v>23.3</v>
      </c>
      <c r="C741" s="145">
        <v>0</v>
      </c>
      <c r="D741" s="143">
        <v>2.2000000000000002</v>
      </c>
      <c r="E741" s="144">
        <f t="shared" ref="E741" si="58">SUM(B741:B752)/12</f>
        <v>22.975000000000005</v>
      </c>
      <c r="F741" s="4"/>
      <c r="G741" s="4"/>
      <c r="H741" s="4"/>
      <c r="I741" s="4"/>
      <c r="K741" s="4"/>
      <c r="L741" s="4"/>
      <c r="M741" s="4"/>
      <c r="N741" s="4"/>
      <c r="O741" s="4"/>
      <c r="P741" s="4"/>
      <c r="Q741" s="4"/>
      <c r="R741" s="4"/>
      <c r="S741" s="4"/>
      <c r="T741" s="4"/>
      <c r="U741" s="4"/>
      <c r="V741" s="4"/>
      <c r="W741" s="4"/>
      <c r="X741" s="4"/>
    </row>
    <row r="742" spans="1:24" ht="15" customHeight="1" x14ac:dyDescent="0.25">
      <c r="A742" s="146" t="s">
        <v>2845</v>
      </c>
      <c r="B742" s="147">
        <v>23.3</v>
      </c>
      <c r="C742" s="148">
        <v>0.4</v>
      </c>
      <c r="D742" s="146">
        <v>2.2000000000000002</v>
      </c>
      <c r="E742" s="147"/>
      <c r="F742" s="4"/>
      <c r="G742" s="4"/>
      <c r="H742" s="4"/>
      <c r="I742" s="4"/>
      <c r="K742" s="4"/>
      <c r="L742" s="4"/>
      <c r="M742" s="4"/>
      <c r="N742" s="4"/>
      <c r="O742" s="4"/>
      <c r="P742" s="4"/>
      <c r="Q742" s="4"/>
      <c r="R742" s="4"/>
      <c r="S742" s="4"/>
      <c r="T742" s="4"/>
      <c r="U742" s="4"/>
      <c r="V742" s="4"/>
      <c r="W742" s="4"/>
      <c r="X742" s="4"/>
    </row>
    <row r="743" spans="1:24" ht="15" customHeight="1" x14ac:dyDescent="0.25">
      <c r="A743" s="143" t="s">
        <v>2846</v>
      </c>
      <c r="B743" s="144">
        <v>23.2</v>
      </c>
      <c r="C743" s="145">
        <v>0.9</v>
      </c>
      <c r="D743" s="143">
        <v>1.8</v>
      </c>
      <c r="E743" s="144"/>
      <c r="F743" s="4"/>
      <c r="G743" s="4"/>
      <c r="H743" s="4"/>
      <c r="I743" s="4"/>
      <c r="K743" s="4"/>
      <c r="L743" s="4"/>
      <c r="M743" s="4"/>
      <c r="N743" s="4"/>
      <c r="O743" s="4"/>
      <c r="P743" s="4"/>
      <c r="Q743" s="4"/>
      <c r="R743" s="4"/>
      <c r="S743" s="4"/>
      <c r="T743" s="4"/>
      <c r="U743" s="4"/>
      <c r="V743" s="4"/>
      <c r="W743" s="4"/>
      <c r="X743" s="4"/>
    </row>
    <row r="744" spans="1:24" ht="15" customHeight="1" x14ac:dyDescent="0.25">
      <c r="A744" s="146" t="s">
        <v>2847</v>
      </c>
      <c r="B744" s="147">
        <v>23</v>
      </c>
      <c r="C744" s="148">
        <v>0</v>
      </c>
      <c r="D744" s="146">
        <v>1.3</v>
      </c>
      <c r="E744" s="147"/>
      <c r="F744" s="4"/>
      <c r="G744" s="4"/>
      <c r="H744" s="4"/>
      <c r="I744" s="4"/>
      <c r="K744" s="4"/>
      <c r="L744" s="4"/>
      <c r="M744" s="4"/>
      <c r="N744" s="4"/>
      <c r="O744" s="4"/>
      <c r="P744" s="4"/>
      <c r="Q744" s="4"/>
      <c r="R744" s="4"/>
      <c r="S744" s="4"/>
      <c r="T744" s="4"/>
      <c r="U744" s="4"/>
      <c r="V744" s="4"/>
      <c r="W744" s="4"/>
      <c r="X744" s="4"/>
    </row>
    <row r="745" spans="1:24" ht="15" customHeight="1" x14ac:dyDescent="0.25">
      <c r="A745" s="143" t="s">
        <v>2848</v>
      </c>
      <c r="B745" s="144">
        <v>23</v>
      </c>
      <c r="C745" s="145">
        <v>-0.4</v>
      </c>
      <c r="D745" s="143">
        <v>1.3</v>
      </c>
      <c r="E745" s="144"/>
      <c r="F745" s="4"/>
      <c r="G745" s="4"/>
      <c r="H745" s="4"/>
      <c r="I745" s="4"/>
      <c r="K745" s="4"/>
      <c r="L745" s="4"/>
      <c r="M745" s="4"/>
      <c r="N745" s="4"/>
      <c r="O745" s="4"/>
      <c r="P745" s="4"/>
      <c r="Q745" s="4"/>
      <c r="R745" s="4"/>
      <c r="S745" s="4"/>
      <c r="T745" s="4"/>
      <c r="U745" s="4"/>
      <c r="V745" s="4"/>
      <c r="W745" s="4"/>
      <c r="X745" s="4"/>
    </row>
    <row r="746" spans="1:24" ht="15" customHeight="1" x14ac:dyDescent="0.25">
      <c r="A746" s="146" t="s">
        <v>2849</v>
      </c>
      <c r="B746" s="147">
        <v>23.1</v>
      </c>
      <c r="C746" s="148">
        <v>1.3</v>
      </c>
      <c r="D746" s="146">
        <v>2.2000000000000002</v>
      </c>
      <c r="E746" s="147"/>
      <c r="F746" s="4"/>
      <c r="G746" s="4"/>
      <c r="H746" s="4"/>
      <c r="I746" s="4"/>
      <c r="K746" s="4"/>
      <c r="L746" s="4"/>
      <c r="M746" s="4"/>
      <c r="N746" s="4"/>
      <c r="O746" s="4"/>
      <c r="P746" s="4"/>
      <c r="Q746" s="4"/>
      <c r="R746" s="4"/>
      <c r="S746" s="4"/>
      <c r="T746" s="4"/>
      <c r="U746" s="4"/>
      <c r="V746" s="4"/>
      <c r="W746" s="4"/>
      <c r="X746" s="4"/>
    </row>
    <row r="747" spans="1:24" ht="15" customHeight="1" x14ac:dyDescent="0.25">
      <c r="A747" s="143" t="s">
        <v>2850</v>
      </c>
      <c r="B747" s="144">
        <v>22.8</v>
      </c>
      <c r="C747" s="145">
        <v>0</v>
      </c>
      <c r="D747" s="143">
        <v>0.9</v>
      </c>
      <c r="E747" s="144"/>
      <c r="F747" s="4"/>
      <c r="G747" s="4"/>
      <c r="H747" s="4"/>
      <c r="I747" s="4"/>
      <c r="K747" s="4"/>
      <c r="L747" s="4"/>
      <c r="M747" s="4"/>
      <c r="N747" s="4"/>
      <c r="O747" s="4"/>
      <c r="P747" s="4"/>
      <c r="Q747" s="4"/>
      <c r="R747" s="4"/>
      <c r="S747" s="4"/>
      <c r="T747" s="4"/>
      <c r="U747" s="4"/>
      <c r="V747" s="4"/>
      <c r="W747" s="4"/>
      <c r="X747" s="4"/>
    </row>
    <row r="748" spans="1:24" ht="15" customHeight="1" x14ac:dyDescent="0.25">
      <c r="A748" s="146" t="s">
        <v>2851</v>
      </c>
      <c r="B748" s="147">
        <v>22.8</v>
      </c>
      <c r="C748" s="148">
        <v>0</v>
      </c>
      <c r="D748" s="146">
        <v>1.3</v>
      </c>
      <c r="E748" s="147"/>
      <c r="F748" s="4"/>
      <c r="G748" s="4"/>
      <c r="H748" s="4"/>
      <c r="I748" s="4"/>
      <c r="K748" s="4"/>
      <c r="L748" s="4"/>
      <c r="M748" s="4"/>
      <c r="N748" s="4"/>
      <c r="O748" s="4"/>
      <c r="P748" s="4"/>
      <c r="Q748" s="4"/>
      <c r="R748" s="4"/>
      <c r="S748" s="4"/>
      <c r="T748" s="4"/>
      <c r="U748" s="4"/>
      <c r="V748" s="4"/>
      <c r="W748" s="4"/>
      <c r="X748" s="4"/>
    </row>
    <row r="749" spans="1:24" ht="15" customHeight="1" x14ac:dyDescent="0.25">
      <c r="A749" s="143" t="s">
        <v>2852</v>
      </c>
      <c r="B749" s="144">
        <v>22.8</v>
      </c>
      <c r="C749" s="145">
        <v>0</v>
      </c>
      <c r="D749" s="143">
        <v>1.3</v>
      </c>
      <c r="E749" s="144"/>
      <c r="F749" s="4"/>
      <c r="G749" s="4"/>
      <c r="H749" s="4"/>
      <c r="I749" s="4"/>
      <c r="K749" s="4"/>
      <c r="L749" s="4"/>
      <c r="M749" s="4"/>
      <c r="N749" s="4"/>
      <c r="O749" s="4"/>
      <c r="P749" s="4"/>
      <c r="Q749" s="4"/>
      <c r="R749" s="4"/>
      <c r="S749" s="4"/>
      <c r="T749" s="4"/>
      <c r="U749" s="4"/>
      <c r="V749" s="4"/>
      <c r="W749" s="4"/>
      <c r="X749" s="4"/>
    </row>
    <row r="750" spans="1:24" ht="15" customHeight="1" x14ac:dyDescent="0.25">
      <c r="A750" s="146" t="s">
        <v>2853</v>
      </c>
      <c r="B750" s="147">
        <v>22.8</v>
      </c>
      <c r="C750" s="148">
        <v>0</v>
      </c>
      <c r="D750" s="146">
        <v>1.3</v>
      </c>
      <c r="E750" s="147"/>
      <c r="F750" s="4"/>
      <c r="G750" s="4"/>
      <c r="H750" s="4"/>
      <c r="I750" s="4"/>
      <c r="K750" s="4"/>
      <c r="L750" s="4"/>
      <c r="M750" s="4"/>
      <c r="N750" s="4"/>
      <c r="O750" s="4"/>
      <c r="P750" s="4"/>
      <c r="Q750" s="4"/>
      <c r="R750" s="4"/>
      <c r="S750" s="4"/>
      <c r="T750" s="4"/>
      <c r="U750" s="4"/>
      <c r="V750" s="4"/>
      <c r="W750" s="4"/>
      <c r="X750" s="4"/>
    </row>
    <row r="751" spans="1:24" ht="15" customHeight="1" x14ac:dyDescent="0.25">
      <c r="A751" s="143" t="s">
        <v>2854</v>
      </c>
      <c r="B751" s="144">
        <v>22.8</v>
      </c>
      <c r="C751" s="145">
        <v>0</v>
      </c>
      <c r="D751" s="143">
        <v>1.3</v>
      </c>
      <c r="E751" s="144"/>
      <c r="F751" s="4"/>
      <c r="G751" s="4"/>
      <c r="H751" s="4"/>
      <c r="I751" s="4"/>
      <c r="K751" s="4"/>
      <c r="L751" s="4"/>
      <c r="M751" s="4"/>
      <c r="N751" s="4"/>
      <c r="O751" s="4"/>
      <c r="P751" s="4"/>
      <c r="Q751" s="4"/>
      <c r="R751" s="4"/>
      <c r="S751" s="4"/>
      <c r="T751" s="4"/>
      <c r="U751" s="4"/>
      <c r="V751" s="4"/>
      <c r="W751" s="4"/>
      <c r="X751" s="4"/>
    </row>
    <row r="752" spans="1:24" ht="15" customHeight="1" x14ac:dyDescent="0.25">
      <c r="A752" s="146" t="s">
        <v>2855</v>
      </c>
      <c r="B752" s="147">
        <v>22.8</v>
      </c>
      <c r="C752" s="148">
        <v>0</v>
      </c>
      <c r="D752" s="146">
        <v>2.2000000000000002</v>
      </c>
      <c r="E752" s="147"/>
      <c r="F752" s="4"/>
      <c r="G752" s="4"/>
      <c r="H752" s="4"/>
      <c r="I752" s="4"/>
      <c r="K752" s="4"/>
      <c r="L752" s="4"/>
      <c r="M752" s="4"/>
      <c r="N752" s="4"/>
      <c r="O752" s="4"/>
      <c r="P752" s="4"/>
      <c r="Q752" s="4"/>
      <c r="R752" s="4"/>
      <c r="S752" s="4"/>
      <c r="T752" s="4"/>
      <c r="U752" s="4"/>
      <c r="V752" s="4"/>
      <c r="W752" s="4"/>
      <c r="X752" s="4"/>
    </row>
    <row r="753" spans="1:24" ht="15" customHeight="1" x14ac:dyDescent="0.25">
      <c r="A753" s="143" t="s">
        <v>2856</v>
      </c>
      <c r="B753" s="144">
        <v>22.8</v>
      </c>
      <c r="C753" s="145">
        <v>0</v>
      </c>
      <c r="D753" s="143">
        <v>2.2000000000000002</v>
      </c>
      <c r="E753" s="144">
        <f t="shared" ref="E753" si="59">SUM(B753:B764)/12</f>
        <v>22.608333333333334</v>
      </c>
      <c r="F753" s="4"/>
      <c r="G753" s="4"/>
      <c r="H753" s="4"/>
      <c r="I753" s="4"/>
      <c r="K753" s="4"/>
      <c r="L753" s="4"/>
      <c r="M753" s="4"/>
      <c r="N753" s="4"/>
      <c r="O753" s="4"/>
      <c r="P753" s="4"/>
      <c r="Q753" s="4"/>
      <c r="R753" s="4"/>
      <c r="S753" s="4"/>
      <c r="T753" s="4"/>
      <c r="U753" s="4"/>
      <c r="V753" s="4"/>
      <c r="W753" s="4"/>
      <c r="X753" s="4"/>
    </row>
    <row r="754" spans="1:24" ht="15" customHeight="1" x14ac:dyDescent="0.25">
      <c r="A754" s="146" t="s">
        <v>2857</v>
      </c>
      <c r="B754" s="147">
        <v>22.8</v>
      </c>
      <c r="C754" s="148">
        <v>0</v>
      </c>
      <c r="D754" s="146">
        <v>2.2000000000000002</v>
      </c>
      <c r="E754" s="147"/>
      <c r="F754" s="4"/>
      <c r="G754" s="4"/>
      <c r="H754" s="4"/>
      <c r="I754" s="4"/>
      <c r="K754" s="4"/>
      <c r="L754" s="4"/>
      <c r="M754" s="4"/>
      <c r="N754" s="4"/>
      <c r="O754" s="4"/>
      <c r="P754" s="4"/>
      <c r="Q754" s="4"/>
      <c r="R754" s="4"/>
      <c r="S754" s="4"/>
      <c r="T754" s="4"/>
      <c r="U754" s="4"/>
      <c r="V754" s="4"/>
      <c r="W754" s="4"/>
      <c r="X754" s="4"/>
    </row>
    <row r="755" spans="1:24" ht="15" customHeight="1" x14ac:dyDescent="0.25">
      <c r="A755" s="143" t="s">
        <v>2858</v>
      </c>
      <c r="B755" s="144">
        <v>22.8</v>
      </c>
      <c r="C755" s="145">
        <v>0.4</v>
      </c>
      <c r="D755" s="143">
        <v>1.8</v>
      </c>
      <c r="E755" s="144"/>
      <c r="F755" s="4"/>
      <c r="G755" s="4"/>
      <c r="H755" s="4"/>
      <c r="I755" s="4"/>
      <c r="K755" s="4"/>
      <c r="L755" s="4"/>
      <c r="M755" s="4"/>
      <c r="N755" s="4"/>
      <c r="O755" s="4"/>
      <c r="P755" s="4"/>
      <c r="Q755" s="4"/>
      <c r="R755" s="4"/>
      <c r="S755" s="4"/>
      <c r="T755" s="4"/>
      <c r="U755" s="4"/>
      <c r="V755" s="4"/>
      <c r="W755" s="4"/>
      <c r="X755" s="4"/>
    </row>
    <row r="756" spans="1:24" ht="15" customHeight="1" x14ac:dyDescent="0.25">
      <c r="A756" s="146" t="s">
        <v>2859</v>
      </c>
      <c r="B756" s="147">
        <v>22.7</v>
      </c>
      <c r="C756" s="148">
        <v>0</v>
      </c>
      <c r="D756" s="146">
        <v>1.3</v>
      </c>
      <c r="E756" s="147"/>
      <c r="F756" s="4"/>
      <c r="G756" s="4"/>
      <c r="H756" s="4"/>
      <c r="I756" s="4"/>
      <c r="K756" s="4"/>
      <c r="L756" s="4"/>
      <c r="M756" s="4"/>
      <c r="N756" s="4"/>
      <c r="O756" s="4"/>
      <c r="P756" s="4"/>
      <c r="Q756" s="4"/>
      <c r="R756" s="4"/>
      <c r="S756" s="4"/>
      <c r="T756" s="4"/>
      <c r="U756" s="4"/>
      <c r="V756" s="4"/>
      <c r="W756" s="4"/>
      <c r="X756" s="4"/>
    </row>
    <row r="757" spans="1:24" ht="15" customHeight="1" x14ac:dyDescent="0.25">
      <c r="A757" s="143" t="s">
        <v>2860</v>
      </c>
      <c r="B757" s="144">
        <v>22.7</v>
      </c>
      <c r="C757" s="145">
        <v>0.4</v>
      </c>
      <c r="D757" s="143">
        <v>0.4</v>
      </c>
      <c r="E757" s="144"/>
      <c r="F757" s="4"/>
      <c r="G757" s="4"/>
      <c r="H757" s="4"/>
      <c r="I757" s="4"/>
      <c r="K757" s="4"/>
      <c r="L757" s="4"/>
      <c r="M757" s="4"/>
      <c r="N757" s="4"/>
      <c r="O757" s="4"/>
      <c r="P757" s="4"/>
      <c r="Q757" s="4"/>
      <c r="R757" s="4"/>
      <c r="S757" s="4"/>
      <c r="T757" s="4"/>
      <c r="U757" s="4"/>
      <c r="V757" s="4"/>
      <c r="W757" s="4"/>
      <c r="X757" s="4"/>
    </row>
    <row r="758" spans="1:24" ht="15" customHeight="1" x14ac:dyDescent="0.25">
      <c r="A758" s="146" t="s">
        <v>2861</v>
      </c>
      <c r="B758" s="147">
        <v>22.6</v>
      </c>
      <c r="C758" s="148">
        <v>0</v>
      </c>
      <c r="D758" s="146">
        <v>0</v>
      </c>
      <c r="E758" s="147"/>
      <c r="F758" s="4"/>
      <c r="G758" s="4"/>
      <c r="H758" s="4"/>
      <c r="I758" s="4"/>
      <c r="K758" s="4"/>
      <c r="L758" s="4"/>
      <c r="M758" s="4"/>
      <c r="N758" s="4"/>
      <c r="O758" s="4"/>
      <c r="P758" s="4"/>
      <c r="Q758" s="4"/>
      <c r="R758" s="4"/>
      <c r="S758" s="4"/>
      <c r="T758" s="4"/>
      <c r="U758" s="4"/>
      <c r="V758" s="4"/>
      <c r="W758" s="4"/>
      <c r="X758" s="4"/>
    </row>
    <row r="759" spans="1:24" ht="15" customHeight="1" x14ac:dyDescent="0.25">
      <c r="A759" s="143" t="s">
        <v>2862</v>
      </c>
      <c r="B759" s="144">
        <v>22.6</v>
      </c>
      <c r="C759" s="145">
        <v>0.4</v>
      </c>
      <c r="D759" s="143">
        <v>0</v>
      </c>
      <c r="E759" s="144"/>
      <c r="F759" s="4"/>
      <c r="G759" s="4"/>
      <c r="H759" s="4"/>
      <c r="I759" s="4"/>
      <c r="K759" s="4"/>
      <c r="L759" s="4"/>
      <c r="M759" s="4"/>
      <c r="N759" s="4"/>
      <c r="O759" s="4"/>
      <c r="P759" s="4"/>
      <c r="Q759" s="4"/>
      <c r="R759" s="4"/>
      <c r="S759" s="4"/>
      <c r="T759" s="4"/>
      <c r="U759" s="4"/>
      <c r="V759" s="4"/>
      <c r="W759" s="4"/>
      <c r="X759" s="4"/>
    </row>
    <row r="760" spans="1:24" ht="15" customHeight="1" x14ac:dyDescent="0.25">
      <c r="A760" s="146" t="s">
        <v>2863</v>
      </c>
      <c r="B760" s="147">
        <v>22.5</v>
      </c>
      <c r="C760" s="148">
        <v>0</v>
      </c>
      <c r="D760" s="146">
        <v>-0.9</v>
      </c>
      <c r="E760" s="147"/>
      <c r="F760" s="4"/>
      <c r="G760" s="4"/>
      <c r="H760" s="4"/>
      <c r="I760" s="4"/>
      <c r="K760" s="4"/>
      <c r="L760" s="4"/>
      <c r="M760" s="4"/>
      <c r="N760" s="4"/>
      <c r="O760" s="4"/>
      <c r="P760" s="4"/>
      <c r="Q760" s="4"/>
      <c r="R760" s="4"/>
      <c r="S760" s="4"/>
      <c r="T760" s="4"/>
      <c r="U760" s="4"/>
      <c r="V760" s="4"/>
      <c r="W760" s="4"/>
      <c r="X760" s="4"/>
    </row>
    <row r="761" spans="1:24" ht="15" customHeight="1" x14ac:dyDescent="0.25">
      <c r="A761" s="143" t="s">
        <v>2864</v>
      </c>
      <c r="B761" s="144">
        <v>22.5</v>
      </c>
      <c r="C761" s="145">
        <v>0</v>
      </c>
      <c r="D761" s="143">
        <v>-0.9</v>
      </c>
      <c r="E761" s="144"/>
      <c r="F761" s="4"/>
      <c r="G761" s="4"/>
      <c r="H761" s="4"/>
      <c r="I761" s="4"/>
      <c r="K761" s="4"/>
      <c r="L761" s="4"/>
      <c r="M761" s="4"/>
      <c r="N761" s="4"/>
      <c r="O761" s="4"/>
      <c r="P761" s="4"/>
      <c r="Q761" s="4"/>
      <c r="R761" s="4"/>
      <c r="S761" s="4"/>
      <c r="T761" s="4"/>
      <c r="U761" s="4"/>
      <c r="V761" s="4"/>
      <c r="W761" s="4"/>
      <c r="X761" s="4"/>
    </row>
    <row r="762" spans="1:24" ht="15" customHeight="1" x14ac:dyDescent="0.25">
      <c r="A762" s="146" t="s">
        <v>2865</v>
      </c>
      <c r="B762" s="147">
        <v>22.5</v>
      </c>
      <c r="C762" s="148">
        <v>0</v>
      </c>
      <c r="D762" s="146">
        <v>-0.9</v>
      </c>
      <c r="E762" s="147"/>
      <c r="F762" s="4"/>
      <c r="G762" s="4"/>
      <c r="H762" s="4"/>
      <c r="I762" s="4"/>
      <c r="K762" s="4"/>
      <c r="L762" s="4"/>
      <c r="M762" s="4"/>
      <c r="N762" s="4"/>
      <c r="O762" s="4"/>
      <c r="P762" s="4"/>
      <c r="Q762" s="4"/>
      <c r="R762" s="4"/>
      <c r="S762" s="4"/>
      <c r="T762" s="4"/>
      <c r="U762" s="4"/>
      <c r="V762" s="4"/>
      <c r="W762" s="4"/>
      <c r="X762" s="4"/>
    </row>
    <row r="763" spans="1:24" ht="15" customHeight="1" x14ac:dyDescent="0.25">
      <c r="A763" s="143" t="s">
        <v>2866</v>
      </c>
      <c r="B763" s="144">
        <v>22.5</v>
      </c>
      <c r="C763" s="145">
        <v>0.9</v>
      </c>
      <c r="D763" s="143">
        <v>-0.9</v>
      </c>
      <c r="E763" s="144"/>
      <c r="F763" s="4"/>
      <c r="G763" s="4"/>
      <c r="H763" s="4"/>
      <c r="I763" s="4"/>
      <c r="K763" s="4"/>
      <c r="L763" s="4"/>
      <c r="M763" s="4"/>
      <c r="N763" s="4"/>
      <c r="O763" s="4"/>
      <c r="P763" s="4"/>
      <c r="Q763" s="4"/>
      <c r="R763" s="4"/>
      <c r="S763" s="4"/>
      <c r="T763" s="4"/>
      <c r="U763" s="4"/>
      <c r="V763" s="4"/>
      <c r="W763" s="4"/>
      <c r="X763" s="4"/>
    </row>
    <row r="764" spans="1:24" ht="15" customHeight="1" x14ac:dyDescent="0.25">
      <c r="A764" s="146" t="s">
        <v>2867</v>
      </c>
      <c r="B764" s="147">
        <v>22.3</v>
      </c>
      <c r="C764" s="148">
        <v>0</v>
      </c>
      <c r="D764" s="146">
        <v>-2.2000000000000002</v>
      </c>
      <c r="E764" s="147"/>
      <c r="F764" s="4"/>
      <c r="G764" s="4"/>
      <c r="H764" s="4"/>
      <c r="I764" s="4"/>
      <c r="K764" s="4"/>
      <c r="L764" s="4"/>
      <c r="M764" s="4"/>
      <c r="N764" s="4"/>
      <c r="O764" s="4"/>
      <c r="P764" s="4"/>
      <c r="Q764" s="4"/>
      <c r="R764" s="4"/>
      <c r="S764" s="4"/>
      <c r="T764" s="4"/>
      <c r="U764" s="4"/>
      <c r="V764" s="4"/>
      <c r="W764" s="4"/>
      <c r="X764" s="4"/>
    </row>
    <row r="765" spans="1:24" ht="15" customHeight="1" x14ac:dyDescent="0.25">
      <c r="A765" s="143" t="s">
        <v>2868</v>
      </c>
      <c r="B765" s="144">
        <v>22.3</v>
      </c>
      <c r="C765" s="145">
        <v>0</v>
      </c>
      <c r="D765" s="143">
        <v>-2.6</v>
      </c>
      <c r="E765" s="144">
        <f t="shared" ref="E765" si="60">SUM(B765:B776)/12</f>
        <v>22.566666666666663</v>
      </c>
      <c r="F765" s="4"/>
      <c r="G765" s="4"/>
      <c r="H765" s="4"/>
      <c r="I765" s="4"/>
      <c r="K765" s="4"/>
      <c r="L765" s="4"/>
      <c r="M765" s="4"/>
      <c r="N765" s="4"/>
      <c r="O765" s="4"/>
      <c r="P765" s="4"/>
      <c r="Q765" s="4"/>
      <c r="R765" s="4"/>
      <c r="S765" s="4"/>
      <c r="T765" s="4"/>
      <c r="U765" s="4"/>
      <c r="V765" s="4"/>
      <c r="W765" s="4"/>
      <c r="X765" s="4"/>
    </row>
    <row r="766" spans="1:24" ht="15" customHeight="1" x14ac:dyDescent="0.25">
      <c r="A766" s="146" t="s">
        <v>2869</v>
      </c>
      <c r="B766" s="147">
        <v>22.3</v>
      </c>
      <c r="C766" s="148">
        <v>-0.4</v>
      </c>
      <c r="D766" s="146">
        <v>-2.2000000000000002</v>
      </c>
      <c r="E766" s="147"/>
      <c r="F766" s="4"/>
      <c r="G766" s="4"/>
      <c r="H766" s="4"/>
      <c r="I766" s="4"/>
      <c r="K766" s="4"/>
      <c r="L766" s="4"/>
      <c r="M766" s="4"/>
      <c r="N766" s="4"/>
      <c r="O766" s="4"/>
      <c r="P766" s="4"/>
      <c r="Q766" s="4"/>
      <c r="R766" s="4"/>
      <c r="S766" s="4"/>
      <c r="T766" s="4"/>
      <c r="U766" s="4"/>
      <c r="V766" s="4"/>
      <c r="W766" s="4"/>
      <c r="X766" s="4"/>
    </row>
    <row r="767" spans="1:24" ht="15" customHeight="1" x14ac:dyDescent="0.25">
      <c r="A767" s="143" t="s">
        <v>2870</v>
      </c>
      <c r="B767" s="144">
        <v>22.4</v>
      </c>
      <c r="C767" s="145">
        <v>0</v>
      </c>
      <c r="D767" s="143">
        <v>-1.8</v>
      </c>
      <c r="E767" s="144"/>
      <c r="F767" s="4"/>
      <c r="G767" s="4"/>
      <c r="H767" s="4"/>
      <c r="I767" s="4"/>
      <c r="K767" s="4"/>
      <c r="L767" s="4"/>
      <c r="M767" s="4"/>
      <c r="N767" s="4"/>
      <c r="O767" s="4"/>
      <c r="P767" s="4"/>
      <c r="Q767" s="4"/>
      <c r="R767" s="4"/>
      <c r="S767" s="4"/>
      <c r="T767" s="4"/>
      <c r="U767" s="4"/>
      <c r="V767" s="4"/>
      <c r="W767" s="4"/>
      <c r="X767" s="4"/>
    </row>
    <row r="768" spans="1:24" ht="15" customHeight="1" x14ac:dyDescent="0.25">
      <c r="A768" s="146" t="s">
        <v>2871</v>
      </c>
      <c r="B768" s="147">
        <v>22.4</v>
      </c>
      <c r="C768" s="148">
        <v>-0.9</v>
      </c>
      <c r="D768" s="146">
        <v>-2.2000000000000002</v>
      </c>
      <c r="E768" s="147"/>
      <c r="F768" s="4"/>
      <c r="G768" s="4"/>
      <c r="H768" s="4"/>
      <c r="I768" s="4"/>
      <c r="K768" s="4"/>
      <c r="L768" s="4"/>
      <c r="M768" s="4"/>
      <c r="N768" s="4"/>
      <c r="O768" s="4"/>
      <c r="P768" s="4"/>
      <c r="Q768" s="4"/>
      <c r="R768" s="4"/>
      <c r="S768" s="4"/>
      <c r="T768" s="4"/>
      <c r="U768" s="4"/>
      <c r="V768" s="4"/>
      <c r="W768" s="4"/>
      <c r="X768" s="4"/>
    </row>
    <row r="769" spans="1:24" ht="15" customHeight="1" x14ac:dyDescent="0.25">
      <c r="A769" s="143" t="s">
        <v>2872</v>
      </c>
      <c r="B769" s="144">
        <v>22.6</v>
      </c>
      <c r="C769" s="145">
        <v>0</v>
      </c>
      <c r="D769" s="143">
        <v>-1.3</v>
      </c>
      <c r="E769" s="144"/>
      <c r="F769" s="4"/>
      <c r="G769" s="4"/>
      <c r="H769" s="4"/>
      <c r="I769" s="4"/>
      <c r="K769" s="4"/>
      <c r="L769" s="4"/>
      <c r="M769" s="4"/>
      <c r="N769" s="4"/>
      <c r="O769" s="4"/>
      <c r="P769" s="4"/>
      <c r="Q769" s="4"/>
      <c r="R769" s="4"/>
      <c r="S769" s="4"/>
      <c r="T769" s="4"/>
      <c r="U769" s="4"/>
      <c r="V769" s="4"/>
      <c r="W769" s="4"/>
      <c r="X769" s="4"/>
    </row>
    <row r="770" spans="1:24" ht="15" customHeight="1" x14ac:dyDescent="0.25">
      <c r="A770" s="146" t="s">
        <v>2873</v>
      </c>
      <c r="B770" s="147">
        <v>22.6</v>
      </c>
      <c r="C770" s="148">
        <v>0</v>
      </c>
      <c r="D770" s="146">
        <v>-0.4</v>
      </c>
      <c r="E770" s="147"/>
      <c r="F770" s="4"/>
      <c r="G770" s="4"/>
      <c r="H770" s="4"/>
      <c r="I770" s="4"/>
      <c r="K770" s="4"/>
      <c r="L770" s="4"/>
      <c r="M770" s="4"/>
      <c r="N770" s="4"/>
      <c r="O770" s="4"/>
      <c r="P770" s="4"/>
      <c r="Q770" s="4"/>
      <c r="R770" s="4"/>
      <c r="S770" s="4"/>
      <c r="T770" s="4"/>
      <c r="U770" s="4"/>
      <c r="V770" s="4"/>
      <c r="W770" s="4"/>
      <c r="X770" s="4"/>
    </row>
    <row r="771" spans="1:24" ht="15" customHeight="1" x14ac:dyDescent="0.25">
      <c r="A771" s="143" t="s">
        <v>2874</v>
      </c>
      <c r="B771" s="144">
        <v>22.6</v>
      </c>
      <c r="C771" s="145">
        <v>-0.4</v>
      </c>
      <c r="D771" s="143">
        <v>-1.3</v>
      </c>
      <c r="E771" s="144"/>
      <c r="F771" s="4"/>
      <c r="G771" s="4"/>
      <c r="H771" s="4"/>
      <c r="I771" s="4"/>
      <c r="K771" s="4"/>
      <c r="L771" s="4"/>
      <c r="M771" s="4"/>
      <c r="N771" s="4"/>
      <c r="O771" s="4"/>
      <c r="P771" s="4"/>
      <c r="Q771" s="4"/>
      <c r="R771" s="4"/>
      <c r="S771" s="4"/>
      <c r="T771" s="4"/>
      <c r="U771" s="4"/>
      <c r="V771" s="4"/>
      <c r="W771" s="4"/>
      <c r="X771" s="4"/>
    </row>
    <row r="772" spans="1:24" ht="15" customHeight="1" x14ac:dyDescent="0.25">
      <c r="A772" s="146" t="s">
        <v>2875</v>
      </c>
      <c r="B772" s="147">
        <v>22.7</v>
      </c>
      <c r="C772" s="148">
        <v>0</v>
      </c>
      <c r="D772" s="146">
        <v>-0.9</v>
      </c>
      <c r="E772" s="147"/>
      <c r="F772" s="4"/>
      <c r="G772" s="4"/>
      <c r="H772" s="4"/>
      <c r="I772" s="4"/>
      <c r="K772" s="4"/>
      <c r="L772" s="4"/>
      <c r="M772" s="4"/>
      <c r="N772" s="4"/>
      <c r="O772" s="4"/>
      <c r="P772" s="4"/>
      <c r="Q772" s="4"/>
      <c r="R772" s="4"/>
      <c r="S772" s="4"/>
      <c r="T772" s="4"/>
      <c r="U772" s="4"/>
      <c r="V772" s="4"/>
      <c r="W772" s="4"/>
      <c r="X772" s="4"/>
    </row>
    <row r="773" spans="1:24" ht="15" customHeight="1" x14ac:dyDescent="0.25">
      <c r="A773" s="143" t="s">
        <v>2876</v>
      </c>
      <c r="B773" s="144">
        <v>22.7</v>
      </c>
      <c r="C773" s="145">
        <v>0</v>
      </c>
      <c r="D773" s="143">
        <v>-1.3</v>
      </c>
      <c r="E773" s="144"/>
      <c r="F773" s="4"/>
      <c r="G773" s="4"/>
      <c r="H773" s="4"/>
      <c r="I773" s="4"/>
      <c r="K773" s="4"/>
      <c r="L773" s="4"/>
      <c r="M773" s="4"/>
      <c r="N773" s="4"/>
      <c r="O773" s="4"/>
      <c r="P773" s="4"/>
      <c r="Q773" s="4"/>
      <c r="R773" s="4"/>
      <c r="S773" s="4"/>
      <c r="T773" s="4"/>
      <c r="U773" s="4"/>
      <c r="V773" s="4"/>
      <c r="W773" s="4"/>
      <c r="X773" s="4"/>
    </row>
    <row r="774" spans="1:24" ht="15" customHeight="1" x14ac:dyDescent="0.25">
      <c r="A774" s="146" t="s">
        <v>2877</v>
      </c>
      <c r="B774" s="147">
        <v>22.7</v>
      </c>
      <c r="C774" s="148">
        <v>0</v>
      </c>
      <c r="D774" s="146">
        <v>-2.2000000000000002</v>
      </c>
      <c r="E774" s="147"/>
      <c r="F774" s="4"/>
      <c r="G774" s="4"/>
      <c r="H774" s="4"/>
      <c r="I774" s="4"/>
      <c r="K774" s="4"/>
      <c r="L774" s="4"/>
      <c r="M774" s="4"/>
      <c r="N774" s="4"/>
      <c r="O774" s="4"/>
      <c r="P774" s="4"/>
      <c r="Q774" s="4"/>
      <c r="R774" s="4"/>
      <c r="S774" s="4"/>
      <c r="T774" s="4"/>
      <c r="U774" s="4"/>
      <c r="V774" s="4"/>
      <c r="W774" s="4"/>
      <c r="X774" s="4"/>
    </row>
    <row r="775" spans="1:24" ht="15" customHeight="1" x14ac:dyDescent="0.25">
      <c r="A775" s="143" t="s">
        <v>2878</v>
      </c>
      <c r="B775" s="144">
        <v>22.7</v>
      </c>
      <c r="C775" s="145">
        <v>-0.4</v>
      </c>
      <c r="D775" s="143">
        <v>-2.6</v>
      </c>
      <c r="E775" s="144"/>
      <c r="F775" s="4"/>
      <c r="G775" s="4"/>
      <c r="H775" s="4"/>
      <c r="I775" s="4"/>
      <c r="K775" s="4"/>
      <c r="L775" s="4"/>
      <c r="M775" s="4"/>
      <c r="N775" s="4"/>
      <c r="O775" s="4"/>
      <c r="P775" s="4"/>
      <c r="Q775" s="4"/>
      <c r="R775" s="4"/>
      <c r="S775" s="4"/>
      <c r="T775" s="4"/>
      <c r="U775" s="4"/>
      <c r="V775" s="4"/>
      <c r="W775" s="4"/>
      <c r="X775" s="4"/>
    </row>
    <row r="776" spans="1:24" ht="15" customHeight="1" x14ac:dyDescent="0.25">
      <c r="A776" s="146" t="s">
        <v>2879</v>
      </c>
      <c r="B776" s="147">
        <v>22.8</v>
      </c>
      <c r="C776" s="148">
        <v>-0.4</v>
      </c>
      <c r="D776" s="146">
        <v>-2.1</v>
      </c>
      <c r="E776" s="147"/>
      <c r="F776" s="4"/>
      <c r="G776" s="4"/>
      <c r="H776" s="4"/>
      <c r="I776" s="4"/>
      <c r="K776" s="4"/>
      <c r="L776" s="4"/>
      <c r="M776" s="4"/>
      <c r="N776" s="4"/>
      <c r="O776" s="4"/>
      <c r="P776" s="4"/>
      <c r="Q776" s="4"/>
      <c r="R776" s="4"/>
      <c r="S776" s="4"/>
      <c r="T776" s="4"/>
      <c r="U776" s="4"/>
      <c r="V776" s="4"/>
      <c r="W776" s="4"/>
      <c r="X776" s="4"/>
    </row>
    <row r="777" spans="1:24" ht="15" customHeight="1" x14ac:dyDescent="0.25">
      <c r="A777" s="143" t="s">
        <v>2880</v>
      </c>
      <c r="B777" s="144">
        <v>22.9</v>
      </c>
      <c r="C777" s="145">
        <v>0.4</v>
      </c>
      <c r="D777" s="143">
        <v>-1.7</v>
      </c>
      <c r="E777" s="144">
        <f t="shared" ref="E777" si="61">SUM(B777:B788)/12</f>
        <v>22.966666666666669</v>
      </c>
      <c r="F777" s="4"/>
      <c r="G777" s="4"/>
      <c r="H777" s="4"/>
      <c r="I777" s="4"/>
      <c r="K777" s="4"/>
      <c r="L777" s="4"/>
      <c r="M777" s="4"/>
      <c r="N777" s="4"/>
      <c r="O777" s="4"/>
      <c r="P777" s="4"/>
      <c r="Q777" s="4"/>
      <c r="R777" s="4"/>
      <c r="S777" s="4"/>
      <c r="T777" s="4"/>
      <c r="U777" s="4"/>
      <c r="V777" s="4"/>
      <c r="W777" s="4"/>
      <c r="X777" s="4"/>
    </row>
    <row r="778" spans="1:24" ht="15" customHeight="1" x14ac:dyDescent="0.25">
      <c r="A778" s="146" t="s">
        <v>2881</v>
      </c>
      <c r="B778" s="147">
        <v>22.8</v>
      </c>
      <c r="C778" s="148">
        <v>0</v>
      </c>
      <c r="D778" s="146">
        <v>-1.7</v>
      </c>
      <c r="E778" s="147"/>
      <c r="F778" s="4"/>
      <c r="G778" s="4"/>
      <c r="H778" s="4"/>
      <c r="I778" s="4"/>
      <c r="K778" s="4"/>
      <c r="L778" s="4"/>
      <c r="M778" s="4"/>
      <c r="N778" s="4"/>
      <c r="O778" s="4"/>
      <c r="P778" s="4"/>
      <c r="Q778" s="4"/>
      <c r="R778" s="4"/>
      <c r="S778" s="4"/>
      <c r="T778" s="4"/>
      <c r="U778" s="4"/>
      <c r="V778" s="4"/>
      <c r="W778" s="4"/>
      <c r="X778" s="4"/>
    </row>
    <row r="779" spans="1:24" ht="15" customHeight="1" x14ac:dyDescent="0.25">
      <c r="A779" s="143" t="s">
        <v>2882</v>
      </c>
      <c r="B779" s="144">
        <v>22.8</v>
      </c>
      <c r="C779" s="145">
        <v>-0.4</v>
      </c>
      <c r="D779" s="143">
        <v>-1.7</v>
      </c>
      <c r="E779" s="144"/>
      <c r="F779" s="4"/>
      <c r="G779" s="4"/>
      <c r="H779" s="4"/>
      <c r="I779" s="4"/>
      <c r="K779" s="4"/>
      <c r="L779" s="4"/>
      <c r="M779" s="4"/>
      <c r="N779" s="4"/>
      <c r="O779" s="4"/>
      <c r="P779" s="4"/>
      <c r="Q779" s="4"/>
      <c r="R779" s="4"/>
      <c r="S779" s="4"/>
      <c r="T779" s="4"/>
      <c r="U779" s="4"/>
      <c r="V779" s="4"/>
      <c r="W779" s="4"/>
      <c r="X779" s="4"/>
    </row>
    <row r="780" spans="1:24" ht="15" customHeight="1" x14ac:dyDescent="0.25">
      <c r="A780" s="146" t="s">
        <v>2883</v>
      </c>
      <c r="B780" s="147">
        <v>22.9</v>
      </c>
      <c r="C780" s="148">
        <v>0</v>
      </c>
      <c r="D780" s="146">
        <v>0.4</v>
      </c>
      <c r="E780" s="147"/>
      <c r="F780" s="4"/>
      <c r="G780" s="4"/>
      <c r="H780" s="4"/>
      <c r="I780" s="4"/>
      <c r="K780" s="4"/>
      <c r="L780" s="4"/>
      <c r="M780" s="4"/>
      <c r="N780" s="4"/>
      <c r="O780" s="4"/>
      <c r="P780" s="4"/>
      <c r="Q780" s="4"/>
      <c r="R780" s="4"/>
      <c r="S780" s="4"/>
      <c r="T780" s="4"/>
      <c r="U780" s="4"/>
      <c r="V780" s="4"/>
      <c r="W780" s="4"/>
      <c r="X780" s="4"/>
    </row>
    <row r="781" spans="1:24" ht="15" customHeight="1" x14ac:dyDescent="0.25">
      <c r="A781" s="143" t="s">
        <v>2884</v>
      </c>
      <c r="B781" s="144">
        <v>22.9</v>
      </c>
      <c r="C781" s="145">
        <v>0.9</v>
      </c>
      <c r="D781" s="143">
        <v>0.9</v>
      </c>
      <c r="E781" s="144"/>
      <c r="F781" s="4"/>
      <c r="G781" s="4"/>
      <c r="H781" s="4"/>
      <c r="I781" s="4"/>
      <c r="K781" s="4"/>
      <c r="L781" s="4"/>
      <c r="M781" s="4"/>
      <c r="N781" s="4"/>
      <c r="O781" s="4"/>
      <c r="P781" s="4"/>
      <c r="Q781" s="4"/>
      <c r="R781" s="4"/>
      <c r="S781" s="4"/>
      <c r="T781" s="4"/>
      <c r="U781" s="4"/>
      <c r="V781" s="4"/>
      <c r="W781" s="4"/>
      <c r="X781" s="4"/>
    </row>
    <row r="782" spans="1:24" ht="15" customHeight="1" x14ac:dyDescent="0.25">
      <c r="A782" s="146" t="s">
        <v>2885</v>
      </c>
      <c r="B782" s="147">
        <v>22.7</v>
      </c>
      <c r="C782" s="148">
        <v>-0.9</v>
      </c>
      <c r="D782" s="146">
        <v>0.4</v>
      </c>
      <c r="E782" s="147"/>
      <c r="F782" s="4"/>
      <c r="G782" s="4"/>
      <c r="H782" s="4"/>
      <c r="I782" s="4"/>
      <c r="K782" s="4"/>
      <c r="L782" s="4"/>
      <c r="M782" s="4"/>
      <c r="N782" s="4"/>
      <c r="O782" s="4"/>
      <c r="P782" s="4"/>
      <c r="Q782" s="4"/>
      <c r="R782" s="4"/>
      <c r="S782" s="4"/>
      <c r="T782" s="4"/>
      <c r="U782" s="4"/>
      <c r="V782" s="4"/>
      <c r="W782" s="4"/>
      <c r="X782" s="4"/>
    </row>
    <row r="783" spans="1:24" ht="15" customHeight="1" x14ac:dyDescent="0.25">
      <c r="A783" s="143" t="s">
        <v>2886</v>
      </c>
      <c r="B783" s="144">
        <v>22.9</v>
      </c>
      <c r="C783" s="145">
        <v>0</v>
      </c>
      <c r="D783" s="143">
        <v>0.9</v>
      </c>
      <c r="E783" s="144"/>
      <c r="F783" s="4"/>
      <c r="G783" s="4"/>
      <c r="H783" s="4"/>
      <c r="I783" s="4"/>
      <c r="K783" s="4"/>
      <c r="L783" s="4"/>
      <c r="M783" s="4"/>
      <c r="N783" s="4"/>
      <c r="O783" s="4"/>
      <c r="P783" s="4"/>
      <c r="Q783" s="4"/>
      <c r="R783" s="4"/>
      <c r="S783" s="4"/>
      <c r="T783" s="4"/>
      <c r="U783" s="4"/>
      <c r="V783" s="4"/>
      <c r="W783" s="4"/>
      <c r="X783" s="4"/>
    </row>
    <row r="784" spans="1:24" ht="15" customHeight="1" x14ac:dyDescent="0.25">
      <c r="A784" s="146" t="s">
        <v>2887</v>
      </c>
      <c r="B784" s="147">
        <v>22.9</v>
      </c>
      <c r="C784" s="148">
        <v>-0.4</v>
      </c>
      <c r="D784" s="146">
        <v>1.8</v>
      </c>
      <c r="E784" s="147"/>
      <c r="F784" s="4"/>
      <c r="G784" s="4"/>
      <c r="H784" s="4"/>
      <c r="I784" s="4"/>
      <c r="K784" s="4"/>
      <c r="L784" s="4"/>
      <c r="M784" s="4"/>
      <c r="N784" s="4"/>
      <c r="O784" s="4"/>
      <c r="P784" s="4"/>
      <c r="Q784" s="4"/>
      <c r="R784" s="4"/>
      <c r="S784" s="4"/>
      <c r="T784" s="4"/>
      <c r="U784" s="4"/>
      <c r="V784" s="4"/>
      <c r="W784" s="4"/>
      <c r="X784" s="4"/>
    </row>
    <row r="785" spans="1:24" ht="15" customHeight="1" x14ac:dyDescent="0.25">
      <c r="A785" s="143" t="s">
        <v>2888</v>
      </c>
      <c r="B785" s="144">
        <v>23</v>
      </c>
      <c r="C785" s="145">
        <v>-0.9</v>
      </c>
      <c r="D785" s="143">
        <v>3.1</v>
      </c>
      <c r="E785" s="144"/>
      <c r="F785" s="4"/>
      <c r="G785" s="4"/>
      <c r="H785" s="4"/>
      <c r="I785" s="4"/>
      <c r="K785" s="4"/>
      <c r="L785" s="4"/>
      <c r="M785" s="4"/>
      <c r="N785" s="4"/>
      <c r="O785" s="4"/>
      <c r="P785" s="4"/>
      <c r="Q785" s="4"/>
      <c r="R785" s="4"/>
      <c r="S785" s="4"/>
      <c r="T785" s="4"/>
      <c r="U785" s="4"/>
      <c r="V785" s="4"/>
      <c r="W785" s="4"/>
      <c r="X785" s="4"/>
    </row>
    <row r="786" spans="1:24" ht="15" customHeight="1" x14ac:dyDescent="0.25">
      <c r="A786" s="146" t="s">
        <v>2889</v>
      </c>
      <c r="B786" s="147">
        <v>23.2</v>
      </c>
      <c r="C786" s="148">
        <v>-0.4</v>
      </c>
      <c r="D786" s="146">
        <v>5</v>
      </c>
      <c r="E786" s="147"/>
      <c r="F786" s="4"/>
      <c r="G786" s="4"/>
      <c r="H786" s="4"/>
      <c r="I786" s="4"/>
      <c r="K786" s="4"/>
      <c r="L786" s="4"/>
      <c r="M786" s="4"/>
      <c r="N786" s="4"/>
      <c r="O786" s="4"/>
      <c r="P786" s="4"/>
      <c r="Q786" s="4"/>
      <c r="R786" s="4"/>
      <c r="S786" s="4"/>
      <c r="T786" s="4"/>
      <c r="U786" s="4"/>
      <c r="V786" s="4"/>
      <c r="W786" s="4"/>
      <c r="X786" s="4"/>
    </row>
    <row r="787" spans="1:24" ht="15" customHeight="1" x14ac:dyDescent="0.25">
      <c r="A787" s="143" t="s">
        <v>2890</v>
      </c>
      <c r="B787" s="144">
        <v>23.3</v>
      </c>
      <c r="C787" s="145">
        <v>0</v>
      </c>
      <c r="D787" s="143">
        <v>8.4</v>
      </c>
      <c r="E787" s="144"/>
      <c r="F787" s="4"/>
      <c r="G787" s="4"/>
      <c r="H787" s="4"/>
      <c r="I787" s="4"/>
      <c r="K787" s="4"/>
      <c r="L787" s="4"/>
      <c r="M787" s="4"/>
      <c r="N787" s="4"/>
      <c r="O787" s="4"/>
      <c r="P787" s="4"/>
      <c r="Q787" s="4"/>
      <c r="R787" s="4"/>
      <c r="S787" s="4"/>
      <c r="T787" s="4"/>
      <c r="U787" s="4"/>
      <c r="V787" s="4"/>
      <c r="W787" s="4"/>
      <c r="X787" s="4"/>
    </row>
    <row r="788" spans="1:24" ht="15" customHeight="1" x14ac:dyDescent="0.25">
      <c r="A788" s="146" t="s">
        <v>2891</v>
      </c>
      <c r="B788" s="147">
        <v>23.3</v>
      </c>
      <c r="C788" s="148">
        <v>0</v>
      </c>
      <c r="D788" s="146">
        <v>9.9</v>
      </c>
      <c r="E788" s="147"/>
      <c r="F788" s="4"/>
      <c r="G788" s="4"/>
      <c r="H788" s="4"/>
      <c r="I788" s="4"/>
      <c r="K788" s="4"/>
      <c r="L788" s="4"/>
      <c r="M788" s="4"/>
      <c r="N788" s="4"/>
      <c r="O788" s="4"/>
      <c r="P788" s="4"/>
      <c r="Q788" s="4"/>
      <c r="R788" s="4"/>
      <c r="S788" s="4"/>
      <c r="T788" s="4"/>
      <c r="U788" s="4"/>
      <c r="V788" s="4"/>
      <c r="W788" s="4"/>
      <c r="X788" s="4"/>
    </row>
    <row r="789" spans="1:24" ht="15" customHeight="1" x14ac:dyDescent="0.25">
      <c r="A789" s="143" t="s">
        <v>2892</v>
      </c>
      <c r="B789" s="144">
        <v>23.3</v>
      </c>
      <c r="C789" s="145">
        <v>0.4</v>
      </c>
      <c r="D789" s="143">
        <v>11</v>
      </c>
      <c r="E789" s="144">
        <f t="shared" ref="E789" si="62">SUM(B789:B800)/12</f>
        <v>22.508333333333336</v>
      </c>
      <c r="F789" s="4"/>
      <c r="G789" s="4"/>
      <c r="H789" s="4"/>
      <c r="I789" s="4"/>
      <c r="K789" s="4"/>
      <c r="L789" s="4"/>
      <c r="M789" s="4"/>
      <c r="N789" s="4"/>
      <c r="O789" s="4"/>
      <c r="P789" s="4"/>
      <c r="Q789" s="4"/>
      <c r="R789" s="4"/>
      <c r="S789" s="4"/>
      <c r="T789" s="4"/>
      <c r="U789" s="4"/>
      <c r="V789" s="4"/>
      <c r="W789" s="4"/>
      <c r="X789" s="4"/>
    </row>
    <row r="790" spans="1:24" ht="15" customHeight="1" x14ac:dyDescent="0.25">
      <c r="A790" s="146" t="s">
        <v>2893</v>
      </c>
      <c r="B790" s="147">
        <v>23.2</v>
      </c>
      <c r="C790" s="148">
        <v>0</v>
      </c>
      <c r="D790" s="146">
        <v>11</v>
      </c>
      <c r="E790" s="147"/>
      <c r="F790" s="4"/>
      <c r="G790" s="4"/>
      <c r="H790" s="4"/>
      <c r="I790" s="4"/>
      <c r="K790" s="4"/>
      <c r="L790" s="4"/>
      <c r="M790" s="4"/>
      <c r="N790" s="4"/>
      <c r="O790" s="4"/>
      <c r="P790" s="4"/>
      <c r="Q790" s="4"/>
      <c r="R790" s="4"/>
      <c r="S790" s="4"/>
      <c r="T790" s="4"/>
      <c r="U790" s="4"/>
      <c r="V790" s="4"/>
      <c r="W790" s="4"/>
      <c r="X790" s="4"/>
    </row>
    <row r="791" spans="1:24" ht="15" customHeight="1" x14ac:dyDescent="0.25">
      <c r="A791" s="143" t="s">
        <v>2894</v>
      </c>
      <c r="B791" s="144">
        <v>23.2</v>
      </c>
      <c r="C791" s="145">
        <v>1.8</v>
      </c>
      <c r="D791" s="143">
        <v>11.5</v>
      </c>
      <c r="E791" s="144"/>
      <c r="F791" s="4"/>
      <c r="G791" s="4"/>
      <c r="H791" s="4"/>
      <c r="I791" s="4"/>
      <c r="K791" s="4"/>
      <c r="L791" s="4"/>
      <c r="M791" s="4"/>
      <c r="N791" s="4"/>
      <c r="O791" s="4"/>
      <c r="P791" s="4"/>
      <c r="Q791" s="4"/>
      <c r="R791" s="4"/>
      <c r="S791" s="4"/>
      <c r="T791" s="4"/>
      <c r="U791" s="4"/>
      <c r="V791" s="4"/>
      <c r="W791" s="4"/>
      <c r="X791" s="4"/>
    </row>
    <row r="792" spans="1:24" ht="15" customHeight="1" x14ac:dyDescent="0.25">
      <c r="A792" s="146" t="s">
        <v>2895</v>
      </c>
      <c r="B792" s="147">
        <v>22.8</v>
      </c>
      <c r="C792" s="148">
        <v>0.4</v>
      </c>
      <c r="D792" s="146">
        <v>9.1</v>
      </c>
      <c r="E792" s="147"/>
      <c r="F792" s="4"/>
      <c r="G792" s="4"/>
      <c r="H792" s="4"/>
      <c r="I792" s="4"/>
      <c r="K792" s="4"/>
      <c r="L792" s="4"/>
      <c r="M792" s="4"/>
      <c r="N792" s="4"/>
      <c r="O792" s="4"/>
      <c r="P792" s="4"/>
      <c r="Q792" s="4"/>
      <c r="R792" s="4"/>
      <c r="S792" s="4"/>
      <c r="T792" s="4"/>
      <c r="U792" s="4"/>
      <c r="V792" s="4"/>
      <c r="W792" s="4"/>
      <c r="X792" s="4"/>
    </row>
    <row r="793" spans="1:24" ht="15" customHeight="1" x14ac:dyDescent="0.25">
      <c r="A793" s="143" t="s">
        <v>2896</v>
      </c>
      <c r="B793" s="144">
        <v>22.7</v>
      </c>
      <c r="C793" s="145">
        <v>0.4</v>
      </c>
      <c r="D793" s="143">
        <v>9.6999999999999993</v>
      </c>
      <c r="E793" s="144"/>
      <c r="F793" s="4"/>
      <c r="G793" s="4"/>
      <c r="H793" s="4"/>
      <c r="I793" s="4"/>
      <c r="K793" s="4"/>
      <c r="L793" s="4"/>
      <c r="M793" s="4"/>
      <c r="N793" s="4"/>
      <c r="O793" s="4"/>
      <c r="P793" s="4"/>
      <c r="Q793" s="4"/>
      <c r="R793" s="4"/>
      <c r="S793" s="4"/>
      <c r="T793" s="4"/>
      <c r="U793" s="4"/>
      <c r="V793" s="4"/>
      <c r="W793" s="4"/>
      <c r="X793" s="4"/>
    </row>
    <row r="794" spans="1:24" ht="15" customHeight="1" x14ac:dyDescent="0.25">
      <c r="A794" s="146" t="s">
        <v>2897</v>
      </c>
      <c r="B794" s="147">
        <v>22.6</v>
      </c>
      <c r="C794" s="148">
        <v>-0.4</v>
      </c>
      <c r="D794" s="146">
        <v>9.6999999999999993</v>
      </c>
      <c r="E794" s="147"/>
      <c r="F794" s="4"/>
      <c r="G794" s="4"/>
      <c r="H794" s="4"/>
      <c r="I794" s="4"/>
      <c r="K794" s="4"/>
      <c r="L794" s="4"/>
      <c r="M794" s="4"/>
      <c r="N794" s="4"/>
      <c r="O794" s="4"/>
      <c r="P794" s="4"/>
      <c r="Q794" s="4"/>
      <c r="R794" s="4"/>
      <c r="S794" s="4"/>
      <c r="T794" s="4"/>
      <c r="U794" s="4"/>
      <c r="V794" s="4"/>
      <c r="W794" s="4"/>
      <c r="X794" s="4"/>
    </row>
    <row r="795" spans="1:24" ht="15" customHeight="1" x14ac:dyDescent="0.25">
      <c r="A795" s="143" t="s">
        <v>2898</v>
      </c>
      <c r="B795" s="144">
        <v>22.7</v>
      </c>
      <c r="C795" s="145">
        <v>0.9</v>
      </c>
      <c r="D795" s="143">
        <v>9.1</v>
      </c>
      <c r="E795" s="144"/>
      <c r="F795" s="4"/>
      <c r="G795" s="4"/>
      <c r="H795" s="4"/>
      <c r="I795" s="4"/>
      <c r="K795" s="4"/>
      <c r="L795" s="4"/>
      <c r="M795" s="4"/>
      <c r="N795" s="4"/>
      <c r="O795" s="4"/>
      <c r="P795" s="4"/>
      <c r="Q795" s="4"/>
      <c r="R795" s="4"/>
      <c r="S795" s="4"/>
      <c r="T795" s="4"/>
      <c r="U795" s="4"/>
      <c r="V795" s="4"/>
      <c r="W795" s="4"/>
      <c r="X795" s="4"/>
    </row>
    <row r="796" spans="1:24" ht="15" customHeight="1" x14ac:dyDescent="0.25">
      <c r="A796" s="146" t="s">
        <v>2899</v>
      </c>
      <c r="B796" s="147">
        <v>22.5</v>
      </c>
      <c r="C796" s="148">
        <v>0.9</v>
      </c>
      <c r="D796" s="146">
        <v>8.1999999999999993</v>
      </c>
      <c r="E796" s="147"/>
      <c r="F796" s="4"/>
      <c r="G796" s="4"/>
      <c r="H796" s="4"/>
      <c r="I796" s="4"/>
      <c r="K796" s="4"/>
      <c r="L796" s="4"/>
      <c r="M796" s="4"/>
      <c r="N796" s="4"/>
      <c r="O796" s="4"/>
      <c r="P796" s="4"/>
      <c r="Q796" s="4"/>
      <c r="R796" s="4"/>
      <c r="S796" s="4"/>
      <c r="T796" s="4"/>
      <c r="U796" s="4"/>
      <c r="V796" s="4"/>
      <c r="W796" s="4"/>
      <c r="X796" s="4"/>
    </row>
    <row r="797" spans="1:24" ht="15" customHeight="1" x14ac:dyDescent="0.25">
      <c r="A797" s="143" t="s">
        <v>2900</v>
      </c>
      <c r="B797" s="144">
        <v>22.3</v>
      </c>
      <c r="C797" s="145">
        <v>0.9</v>
      </c>
      <c r="D797" s="143">
        <v>7.2</v>
      </c>
      <c r="E797" s="144"/>
      <c r="F797" s="4"/>
      <c r="G797" s="4"/>
      <c r="H797" s="4"/>
      <c r="I797" s="4"/>
      <c r="K797" s="4"/>
      <c r="L797" s="4"/>
      <c r="M797" s="4"/>
      <c r="N797" s="4"/>
      <c r="O797" s="4"/>
      <c r="P797" s="4"/>
      <c r="Q797" s="4"/>
      <c r="R797" s="4"/>
      <c r="S797" s="4"/>
      <c r="T797" s="4"/>
      <c r="U797" s="4"/>
      <c r="V797" s="4"/>
      <c r="W797" s="4"/>
      <c r="X797" s="4"/>
    </row>
    <row r="798" spans="1:24" ht="15" customHeight="1" x14ac:dyDescent="0.25">
      <c r="A798" s="146" t="s">
        <v>2901</v>
      </c>
      <c r="B798" s="147">
        <v>22.1</v>
      </c>
      <c r="C798" s="148">
        <v>2.8</v>
      </c>
      <c r="D798" s="146">
        <v>5.7</v>
      </c>
      <c r="E798" s="147"/>
      <c r="F798" s="4"/>
      <c r="G798" s="4"/>
      <c r="H798" s="4"/>
      <c r="I798" s="4"/>
      <c r="K798" s="4"/>
      <c r="L798" s="4"/>
      <c r="M798" s="4"/>
      <c r="N798" s="4"/>
      <c r="O798" s="4"/>
      <c r="P798" s="4"/>
      <c r="Q798" s="4"/>
      <c r="R798" s="4"/>
      <c r="S798" s="4"/>
      <c r="T798" s="4"/>
      <c r="U798" s="4"/>
      <c r="V798" s="4"/>
      <c r="W798" s="4"/>
      <c r="X798" s="4"/>
    </row>
    <row r="799" spans="1:24" ht="15" customHeight="1" x14ac:dyDescent="0.25">
      <c r="A799" s="143" t="s">
        <v>2902</v>
      </c>
      <c r="B799" s="144">
        <v>21.5</v>
      </c>
      <c r="C799" s="145">
        <v>1.4</v>
      </c>
      <c r="D799" s="143">
        <v>1.9</v>
      </c>
      <c r="E799" s="144"/>
      <c r="F799" s="4"/>
      <c r="G799" s="4"/>
      <c r="H799" s="4"/>
      <c r="I799" s="4"/>
      <c r="K799" s="4"/>
      <c r="L799" s="4"/>
      <c r="M799" s="4"/>
      <c r="N799" s="4"/>
      <c r="O799" s="4"/>
      <c r="P799" s="4"/>
      <c r="Q799" s="4"/>
      <c r="R799" s="4"/>
      <c r="S799" s="4"/>
      <c r="T799" s="4"/>
      <c r="U799" s="4"/>
      <c r="V799" s="4"/>
      <c r="W799" s="4"/>
      <c r="X799" s="4"/>
    </row>
    <row r="800" spans="1:24" ht="15" customHeight="1" x14ac:dyDescent="0.25">
      <c r="A800" s="146" t="s">
        <v>2903</v>
      </c>
      <c r="B800" s="147">
        <v>21.2</v>
      </c>
      <c r="C800" s="148">
        <v>1</v>
      </c>
      <c r="D800" s="146">
        <v>0</v>
      </c>
      <c r="E800" s="147"/>
      <c r="F800" s="4"/>
      <c r="G800" s="4"/>
      <c r="H800" s="4"/>
      <c r="I800" s="4"/>
      <c r="K800" s="4"/>
      <c r="L800" s="4"/>
      <c r="M800" s="4"/>
      <c r="N800" s="4"/>
      <c r="O800" s="4"/>
      <c r="P800" s="4"/>
      <c r="Q800" s="4"/>
      <c r="R800" s="4"/>
      <c r="S800" s="4"/>
      <c r="T800" s="4"/>
      <c r="U800" s="4"/>
      <c r="V800" s="4"/>
      <c r="W800" s="4"/>
      <c r="X800" s="4"/>
    </row>
    <row r="801" spans="1:24" ht="15" customHeight="1" x14ac:dyDescent="0.25">
      <c r="A801" s="143" t="s">
        <v>2904</v>
      </c>
      <c r="B801" s="144">
        <v>21</v>
      </c>
      <c r="C801" s="145">
        <v>0.5</v>
      </c>
      <c r="D801" s="143">
        <v>-3.7</v>
      </c>
      <c r="E801" s="144">
        <f t="shared" ref="E801" si="63">SUM(B801:B812)/12</f>
        <v>20.875000000000004</v>
      </c>
      <c r="F801" s="4"/>
      <c r="G801" s="4"/>
      <c r="H801" s="4"/>
      <c r="I801" s="4"/>
      <c r="K801" s="4"/>
      <c r="L801" s="4"/>
      <c r="M801" s="4"/>
      <c r="N801" s="4"/>
      <c r="O801" s="4"/>
      <c r="P801" s="4"/>
      <c r="Q801" s="4"/>
      <c r="R801" s="4"/>
      <c r="S801" s="4"/>
      <c r="T801" s="4"/>
      <c r="U801" s="4"/>
      <c r="V801" s="4"/>
      <c r="W801" s="4"/>
      <c r="X801" s="4"/>
    </row>
    <row r="802" spans="1:24" ht="15" customHeight="1" x14ac:dyDescent="0.25">
      <c r="A802" s="146" t="s">
        <v>2905</v>
      </c>
      <c r="B802" s="147">
        <v>20.9</v>
      </c>
      <c r="C802" s="148">
        <v>0.5</v>
      </c>
      <c r="D802" s="146">
        <v>-5</v>
      </c>
      <c r="E802" s="147"/>
      <c r="F802" s="4"/>
      <c r="G802" s="4"/>
      <c r="H802" s="4"/>
      <c r="I802" s="4"/>
      <c r="K802" s="4"/>
      <c r="L802" s="4"/>
      <c r="M802" s="4"/>
      <c r="N802" s="4"/>
      <c r="O802" s="4"/>
      <c r="P802" s="4"/>
      <c r="Q802" s="4"/>
      <c r="R802" s="4"/>
      <c r="S802" s="4"/>
      <c r="T802" s="4"/>
      <c r="U802" s="4"/>
      <c r="V802" s="4"/>
      <c r="W802" s="4"/>
      <c r="X802" s="4"/>
    </row>
    <row r="803" spans="1:24" ht="15" customHeight="1" x14ac:dyDescent="0.25">
      <c r="A803" s="143" t="s">
        <v>2906</v>
      </c>
      <c r="B803" s="144">
        <v>20.8</v>
      </c>
      <c r="C803" s="145">
        <v>-0.5</v>
      </c>
      <c r="D803" s="143">
        <v>-5</v>
      </c>
      <c r="E803" s="144"/>
      <c r="F803" s="4"/>
      <c r="G803" s="4"/>
      <c r="H803" s="4"/>
      <c r="I803" s="4"/>
      <c r="K803" s="4"/>
      <c r="L803" s="4"/>
      <c r="M803" s="4"/>
      <c r="N803" s="4"/>
      <c r="O803" s="4"/>
      <c r="P803" s="4"/>
      <c r="Q803" s="4"/>
      <c r="R803" s="4"/>
      <c r="S803" s="4"/>
      <c r="T803" s="4"/>
      <c r="U803" s="4"/>
      <c r="V803" s="4"/>
      <c r="W803" s="4"/>
      <c r="X803" s="4"/>
    </row>
    <row r="804" spans="1:24" ht="15" customHeight="1" x14ac:dyDescent="0.25">
      <c r="A804" s="146" t="s">
        <v>2907</v>
      </c>
      <c r="B804" s="147">
        <v>20.9</v>
      </c>
      <c r="C804" s="148">
        <v>1</v>
      </c>
      <c r="D804" s="146">
        <v>-4.5999999999999996</v>
      </c>
      <c r="E804" s="147"/>
      <c r="F804" s="4"/>
      <c r="G804" s="4"/>
      <c r="H804" s="4"/>
      <c r="I804" s="4"/>
      <c r="K804" s="4"/>
      <c r="L804" s="4"/>
      <c r="M804" s="4"/>
      <c r="N804" s="4"/>
      <c r="O804" s="4"/>
      <c r="P804" s="4"/>
      <c r="Q804" s="4"/>
      <c r="R804" s="4"/>
      <c r="S804" s="4"/>
      <c r="T804" s="4"/>
      <c r="U804" s="4"/>
      <c r="V804" s="4"/>
      <c r="W804" s="4"/>
      <c r="X804" s="4"/>
    </row>
    <row r="805" spans="1:24" ht="15" customHeight="1" x14ac:dyDescent="0.25">
      <c r="A805" s="143" t="s">
        <v>2908</v>
      </c>
      <c r="B805" s="144">
        <v>20.7</v>
      </c>
      <c r="C805" s="145">
        <v>0.5</v>
      </c>
      <c r="D805" s="143">
        <v>-5.5</v>
      </c>
      <c r="E805" s="144"/>
      <c r="F805" s="4"/>
      <c r="G805" s="4"/>
      <c r="H805" s="4"/>
      <c r="I805" s="4"/>
      <c r="K805" s="4"/>
      <c r="L805" s="4"/>
      <c r="M805" s="4"/>
      <c r="N805" s="4"/>
      <c r="O805" s="4"/>
      <c r="P805" s="4"/>
      <c r="Q805" s="4"/>
      <c r="R805" s="4"/>
      <c r="S805" s="4"/>
      <c r="T805" s="4"/>
      <c r="U805" s="4"/>
      <c r="V805" s="4"/>
      <c r="W805" s="4"/>
      <c r="X805" s="4"/>
    </row>
    <row r="806" spans="1:24" ht="15" customHeight="1" x14ac:dyDescent="0.25">
      <c r="A806" s="146" t="s">
        <v>2909</v>
      </c>
      <c r="B806" s="147">
        <v>20.6</v>
      </c>
      <c r="C806" s="148">
        <v>-1</v>
      </c>
      <c r="D806" s="146">
        <v>-7.2</v>
      </c>
      <c r="E806" s="147"/>
      <c r="F806" s="4"/>
      <c r="G806" s="4"/>
      <c r="H806" s="4"/>
      <c r="I806" s="4"/>
      <c r="K806" s="4"/>
      <c r="L806" s="4"/>
      <c r="M806" s="4"/>
      <c r="N806" s="4"/>
      <c r="O806" s="4"/>
      <c r="P806" s="4"/>
      <c r="Q806" s="4"/>
      <c r="R806" s="4"/>
      <c r="S806" s="4"/>
      <c r="T806" s="4"/>
      <c r="U806" s="4"/>
      <c r="V806" s="4"/>
      <c r="W806" s="4"/>
      <c r="X806" s="4"/>
    </row>
    <row r="807" spans="1:24" ht="15" customHeight="1" x14ac:dyDescent="0.25">
      <c r="A807" s="143" t="s">
        <v>2910</v>
      </c>
      <c r="B807" s="144">
        <v>20.8</v>
      </c>
      <c r="C807" s="145">
        <v>0</v>
      </c>
      <c r="D807" s="143">
        <v>-7.6</v>
      </c>
      <c r="E807" s="144"/>
      <c r="F807" s="4"/>
      <c r="G807" s="4"/>
      <c r="H807" s="4"/>
      <c r="I807" s="4"/>
      <c r="K807" s="4"/>
      <c r="L807" s="4"/>
      <c r="M807" s="4"/>
      <c r="N807" s="4"/>
      <c r="O807" s="4"/>
      <c r="P807" s="4"/>
      <c r="Q807" s="4"/>
      <c r="R807" s="4"/>
      <c r="S807" s="4"/>
      <c r="T807" s="4"/>
      <c r="U807" s="4"/>
      <c r="V807" s="4"/>
      <c r="W807" s="4"/>
      <c r="X807" s="4"/>
    </row>
    <row r="808" spans="1:24" ht="15" customHeight="1" x14ac:dyDescent="0.25">
      <c r="A808" s="146" t="s">
        <v>2911</v>
      </c>
      <c r="B808" s="147">
        <v>20.8</v>
      </c>
      <c r="C808" s="148">
        <v>0</v>
      </c>
      <c r="D808" s="146">
        <v>-7.1</v>
      </c>
      <c r="E808" s="147"/>
      <c r="F808" s="4"/>
      <c r="G808" s="4"/>
      <c r="H808" s="4"/>
      <c r="I808" s="4"/>
      <c r="K808" s="4"/>
      <c r="L808" s="4"/>
      <c r="M808" s="4"/>
      <c r="N808" s="4"/>
      <c r="O808" s="4"/>
      <c r="P808" s="4"/>
      <c r="Q808" s="4"/>
      <c r="R808" s="4"/>
      <c r="S808" s="4"/>
      <c r="T808" s="4"/>
      <c r="U808" s="4"/>
      <c r="V808" s="4"/>
      <c r="W808" s="4"/>
      <c r="X808" s="4"/>
    </row>
    <row r="809" spans="1:24" ht="15" customHeight="1" x14ac:dyDescent="0.25">
      <c r="A809" s="143" t="s">
        <v>2912</v>
      </c>
      <c r="B809" s="144">
        <v>20.8</v>
      </c>
      <c r="C809" s="145">
        <v>-0.5</v>
      </c>
      <c r="D809" s="143">
        <v>-7.1</v>
      </c>
      <c r="E809" s="144"/>
      <c r="F809" s="4"/>
      <c r="G809" s="4"/>
      <c r="H809" s="4"/>
      <c r="I809" s="4"/>
      <c r="K809" s="4"/>
      <c r="L809" s="4"/>
      <c r="M809" s="4"/>
      <c r="N809" s="4"/>
      <c r="O809" s="4"/>
      <c r="P809" s="4"/>
      <c r="Q809" s="4"/>
      <c r="R809" s="4"/>
      <c r="S809" s="4"/>
      <c r="T809" s="4"/>
      <c r="U809" s="4"/>
      <c r="V809" s="4"/>
      <c r="W809" s="4"/>
      <c r="X809" s="4"/>
    </row>
    <row r="810" spans="1:24" ht="15" customHeight="1" x14ac:dyDescent="0.25">
      <c r="A810" s="146" t="s">
        <v>2913</v>
      </c>
      <c r="B810" s="147">
        <v>20.9</v>
      </c>
      <c r="C810" s="148">
        <v>-0.9</v>
      </c>
      <c r="D810" s="146">
        <v>-7.5</v>
      </c>
      <c r="E810" s="147"/>
      <c r="F810" s="4"/>
      <c r="G810" s="4"/>
      <c r="H810" s="4"/>
      <c r="I810" s="4"/>
      <c r="K810" s="4"/>
      <c r="L810" s="4"/>
      <c r="M810" s="4"/>
      <c r="N810" s="4"/>
      <c r="O810" s="4"/>
      <c r="P810" s="4"/>
      <c r="Q810" s="4"/>
      <c r="R810" s="4"/>
      <c r="S810" s="4"/>
      <c r="T810" s="4"/>
      <c r="U810" s="4"/>
      <c r="V810" s="4"/>
      <c r="W810" s="4"/>
      <c r="X810" s="4"/>
    </row>
    <row r="811" spans="1:24" ht="15" customHeight="1" x14ac:dyDescent="0.25">
      <c r="A811" s="143" t="s">
        <v>2914</v>
      </c>
      <c r="B811" s="144">
        <v>21.1</v>
      </c>
      <c r="C811" s="145">
        <v>-0.5</v>
      </c>
      <c r="D811" s="143">
        <v>-7.5</v>
      </c>
      <c r="E811" s="144"/>
      <c r="F811" s="4"/>
      <c r="G811" s="4"/>
      <c r="H811" s="4"/>
      <c r="I811" s="4"/>
      <c r="K811" s="4"/>
      <c r="L811" s="4"/>
      <c r="M811" s="4"/>
      <c r="N811" s="4"/>
      <c r="O811" s="4"/>
      <c r="P811" s="4"/>
      <c r="Q811" s="4"/>
      <c r="R811" s="4"/>
      <c r="S811" s="4"/>
      <c r="T811" s="4"/>
      <c r="U811" s="4"/>
      <c r="V811" s="4"/>
      <c r="W811" s="4"/>
      <c r="X811" s="4"/>
    </row>
    <row r="812" spans="1:24" ht="15" customHeight="1" x14ac:dyDescent="0.25">
      <c r="A812" s="146" t="s">
        <v>2915</v>
      </c>
      <c r="B812" s="147">
        <v>21.2</v>
      </c>
      <c r="C812" s="148">
        <v>-2.8</v>
      </c>
      <c r="D812" s="146">
        <v>-7.4</v>
      </c>
      <c r="E812" s="147"/>
      <c r="F812" s="4"/>
      <c r="G812" s="4"/>
      <c r="H812" s="4"/>
      <c r="I812" s="4"/>
      <c r="K812" s="4"/>
      <c r="L812" s="4"/>
      <c r="M812" s="4"/>
      <c r="N812" s="4"/>
      <c r="O812" s="4"/>
      <c r="P812" s="4"/>
      <c r="Q812" s="4"/>
      <c r="R812" s="4"/>
      <c r="S812" s="4"/>
      <c r="T812" s="4"/>
      <c r="U812" s="4"/>
      <c r="V812" s="4"/>
      <c r="W812" s="4"/>
      <c r="X812" s="4"/>
    </row>
    <row r="813" spans="1:24" ht="15" customHeight="1" x14ac:dyDescent="0.25">
      <c r="A813" s="143" t="s">
        <v>2916</v>
      </c>
      <c r="B813" s="144">
        <v>21.8</v>
      </c>
      <c r="C813" s="145">
        <v>-0.9</v>
      </c>
      <c r="D813" s="143">
        <v>-6.4</v>
      </c>
      <c r="E813" s="144">
        <f t="shared" ref="E813" si="64">SUM(B813:B824)/12</f>
        <v>22.275000000000002</v>
      </c>
      <c r="F813" s="4"/>
      <c r="G813" s="4"/>
      <c r="H813" s="4"/>
      <c r="I813" s="4"/>
      <c r="K813" s="4"/>
      <c r="L813" s="4"/>
      <c r="M813" s="4"/>
      <c r="N813" s="4"/>
      <c r="O813" s="4"/>
      <c r="P813" s="4"/>
      <c r="Q813" s="4"/>
      <c r="R813" s="4"/>
      <c r="S813" s="4"/>
      <c r="T813" s="4"/>
      <c r="U813" s="4"/>
      <c r="V813" s="4"/>
      <c r="W813" s="4"/>
      <c r="X813" s="4"/>
    </row>
    <row r="814" spans="1:24" ht="15" customHeight="1" x14ac:dyDescent="0.25">
      <c r="A814" s="146" t="s">
        <v>2917</v>
      </c>
      <c r="B814" s="147">
        <v>22</v>
      </c>
      <c r="C814" s="148">
        <v>0.5</v>
      </c>
      <c r="D814" s="146">
        <v>-4.3</v>
      </c>
      <c r="E814" s="147"/>
      <c r="F814" s="4"/>
      <c r="G814" s="4"/>
      <c r="H814" s="4"/>
      <c r="I814" s="4"/>
      <c r="K814" s="4"/>
      <c r="L814" s="4"/>
      <c r="M814" s="4"/>
      <c r="N814" s="4"/>
      <c r="O814" s="4"/>
      <c r="P814" s="4"/>
      <c r="Q814" s="4"/>
      <c r="R814" s="4"/>
      <c r="S814" s="4"/>
      <c r="T814" s="4"/>
      <c r="U814" s="4"/>
      <c r="V814" s="4"/>
      <c r="W814" s="4"/>
      <c r="X814" s="4"/>
    </row>
    <row r="815" spans="1:24" ht="15" customHeight="1" x14ac:dyDescent="0.25">
      <c r="A815" s="143" t="s">
        <v>2918</v>
      </c>
      <c r="B815" s="144">
        <v>21.9</v>
      </c>
      <c r="C815" s="145">
        <v>0</v>
      </c>
      <c r="D815" s="143">
        <v>-6</v>
      </c>
      <c r="E815" s="144"/>
      <c r="F815" s="4"/>
      <c r="G815" s="4"/>
      <c r="H815" s="4"/>
      <c r="I815" s="4"/>
      <c r="K815" s="4"/>
      <c r="L815" s="4"/>
      <c r="M815" s="4"/>
      <c r="N815" s="4"/>
      <c r="O815" s="4"/>
      <c r="P815" s="4"/>
      <c r="Q815" s="4"/>
      <c r="R815" s="4"/>
      <c r="S815" s="4"/>
      <c r="T815" s="4"/>
      <c r="U815" s="4"/>
      <c r="V815" s="4"/>
      <c r="W815" s="4"/>
      <c r="X815" s="4"/>
    </row>
    <row r="816" spans="1:24" ht="15" customHeight="1" x14ac:dyDescent="0.25">
      <c r="A816" s="146" t="s">
        <v>2919</v>
      </c>
      <c r="B816" s="147">
        <v>21.9</v>
      </c>
      <c r="C816" s="148">
        <v>0</v>
      </c>
      <c r="D816" s="146">
        <v>-2.2000000000000002</v>
      </c>
      <c r="E816" s="147"/>
      <c r="F816" s="4"/>
      <c r="G816" s="4"/>
      <c r="H816" s="4"/>
      <c r="I816" s="4"/>
      <c r="K816" s="4"/>
      <c r="L816" s="4"/>
      <c r="M816" s="4"/>
      <c r="N816" s="4"/>
      <c r="O816" s="4"/>
      <c r="P816" s="4"/>
      <c r="Q816" s="4"/>
      <c r="R816" s="4"/>
      <c r="S816" s="4"/>
      <c r="T816" s="4"/>
      <c r="U816" s="4"/>
      <c r="V816" s="4"/>
      <c r="W816" s="4"/>
      <c r="X816" s="4"/>
    </row>
    <row r="817" spans="1:24" ht="15" customHeight="1" x14ac:dyDescent="0.25">
      <c r="A817" s="143" t="s">
        <v>2920</v>
      </c>
      <c r="B817" s="144">
        <v>21.9</v>
      </c>
      <c r="C817" s="145">
        <v>-1.4</v>
      </c>
      <c r="D817" s="143">
        <v>0</v>
      </c>
      <c r="E817" s="144"/>
      <c r="F817" s="4"/>
      <c r="G817" s="4"/>
      <c r="H817" s="4"/>
      <c r="I817" s="4"/>
      <c r="K817" s="4"/>
      <c r="L817" s="4"/>
      <c r="M817" s="4"/>
      <c r="N817" s="4"/>
      <c r="O817" s="4"/>
      <c r="P817" s="4"/>
      <c r="Q817" s="4"/>
      <c r="R817" s="4"/>
      <c r="S817" s="4"/>
      <c r="T817" s="4"/>
      <c r="U817" s="4"/>
      <c r="V817" s="4"/>
      <c r="W817" s="4"/>
      <c r="X817" s="4"/>
    </row>
    <row r="818" spans="1:24" ht="15" customHeight="1" x14ac:dyDescent="0.25">
      <c r="A818" s="146" t="s">
        <v>2921</v>
      </c>
      <c r="B818" s="147">
        <v>22.2</v>
      </c>
      <c r="C818" s="148">
        <v>-1.3</v>
      </c>
      <c r="D818" s="146">
        <v>3.7</v>
      </c>
      <c r="E818" s="147"/>
      <c r="F818" s="4"/>
      <c r="G818" s="4"/>
      <c r="H818" s="4"/>
      <c r="I818" s="4"/>
      <c r="K818" s="4"/>
      <c r="L818" s="4"/>
      <c r="M818" s="4"/>
      <c r="N818" s="4"/>
      <c r="O818" s="4"/>
      <c r="P818" s="4"/>
      <c r="Q818" s="4"/>
      <c r="R818" s="4"/>
      <c r="S818" s="4"/>
      <c r="T818" s="4"/>
      <c r="U818" s="4"/>
      <c r="V818" s="4"/>
      <c r="W818" s="4"/>
      <c r="X818" s="4"/>
    </row>
    <row r="819" spans="1:24" ht="15" customHeight="1" x14ac:dyDescent="0.25">
      <c r="A819" s="143" t="s">
        <v>2922</v>
      </c>
      <c r="B819" s="144">
        <v>22.5</v>
      </c>
      <c r="C819" s="145">
        <v>0.4</v>
      </c>
      <c r="D819" s="143">
        <v>9.8000000000000007</v>
      </c>
      <c r="E819" s="144"/>
      <c r="F819" s="4"/>
      <c r="G819" s="4"/>
      <c r="H819" s="4"/>
      <c r="I819" s="4"/>
      <c r="K819" s="4"/>
      <c r="L819" s="4"/>
      <c r="M819" s="4"/>
      <c r="N819" s="4"/>
      <c r="O819" s="4"/>
      <c r="P819" s="4"/>
      <c r="Q819" s="4"/>
      <c r="R819" s="4"/>
      <c r="S819" s="4"/>
      <c r="T819" s="4"/>
      <c r="U819" s="4"/>
      <c r="V819" s="4"/>
      <c r="W819" s="4"/>
      <c r="X819" s="4"/>
    </row>
    <row r="820" spans="1:24" ht="15" customHeight="1" x14ac:dyDescent="0.25">
      <c r="A820" s="146" t="s">
        <v>2923</v>
      </c>
      <c r="B820" s="147">
        <v>22.4</v>
      </c>
      <c r="C820" s="148">
        <v>0</v>
      </c>
      <c r="D820" s="146"/>
      <c r="E820" s="147"/>
      <c r="F820" s="4"/>
      <c r="G820" s="4"/>
      <c r="H820" s="4"/>
      <c r="I820" s="4"/>
      <c r="K820" s="4"/>
      <c r="L820" s="4"/>
      <c r="M820" s="4"/>
      <c r="N820" s="4"/>
      <c r="O820" s="4"/>
      <c r="P820" s="4"/>
      <c r="Q820" s="4"/>
      <c r="R820" s="4"/>
      <c r="S820" s="4"/>
      <c r="T820" s="4"/>
      <c r="U820" s="4"/>
      <c r="V820" s="4"/>
      <c r="W820" s="4"/>
      <c r="X820" s="4"/>
    </row>
    <row r="821" spans="1:24" ht="15" customHeight="1" x14ac:dyDescent="0.25">
      <c r="A821" s="143" t="s">
        <v>2924</v>
      </c>
      <c r="B821" s="144">
        <v>22.4</v>
      </c>
      <c r="C821" s="145">
        <v>-0.9</v>
      </c>
      <c r="D821" s="143"/>
      <c r="E821" s="144"/>
      <c r="F821" s="4"/>
      <c r="G821" s="4"/>
      <c r="H821" s="4"/>
      <c r="I821" s="4"/>
      <c r="K821" s="4"/>
      <c r="L821" s="4"/>
      <c r="M821" s="4"/>
      <c r="N821" s="4"/>
      <c r="O821" s="4"/>
      <c r="P821" s="4"/>
      <c r="Q821" s="4"/>
      <c r="R821" s="4"/>
      <c r="S821" s="4"/>
      <c r="T821" s="4"/>
      <c r="U821" s="4"/>
      <c r="V821" s="4"/>
      <c r="W821" s="4"/>
      <c r="X821" s="4"/>
    </row>
    <row r="822" spans="1:24" ht="15" customHeight="1" x14ac:dyDescent="0.25">
      <c r="A822" s="146" t="s">
        <v>2925</v>
      </c>
      <c r="B822" s="147">
        <v>22.6</v>
      </c>
      <c r="C822" s="148">
        <v>-0.9</v>
      </c>
      <c r="D822" s="146"/>
      <c r="E822" s="147"/>
      <c r="F822" s="4"/>
      <c r="G822" s="4"/>
      <c r="H822" s="4"/>
      <c r="I822" s="4"/>
      <c r="K822" s="4"/>
      <c r="L822" s="4"/>
      <c r="M822" s="4"/>
      <c r="N822" s="4"/>
      <c r="O822" s="4"/>
      <c r="P822" s="4"/>
      <c r="Q822" s="4"/>
      <c r="R822" s="4"/>
      <c r="S822" s="4"/>
      <c r="T822" s="4"/>
      <c r="U822" s="4"/>
      <c r="V822" s="4"/>
      <c r="W822" s="4"/>
      <c r="X822" s="4"/>
    </row>
    <row r="823" spans="1:24" ht="15" customHeight="1" x14ac:dyDescent="0.25">
      <c r="A823" s="143" t="s">
        <v>2926</v>
      </c>
      <c r="B823" s="144">
        <v>22.8</v>
      </c>
      <c r="C823" s="145">
        <v>-0.4</v>
      </c>
      <c r="D823" s="143"/>
      <c r="E823" s="144"/>
      <c r="F823" s="4"/>
      <c r="G823" s="4"/>
      <c r="H823" s="4"/>
      <c r="I823" s="4"/>
      <c r="K823" s="4"/>
      <c r="L823" s="4"/>
      <c r="M823" s="4"/>
      <c r="N823" s="4"/>
      <c r="O823" s="4"/>
      <c r="P823" s="4"/>
      <c r="Q823" s="4"/>
      <c r="R823" s="4"/>
      <c r="S823" s="4"/>
      <c r="T823" s="4"/>
      <c r="U823" s="4"/>
      <c r="V823" s="4"/>
      <c r="W823" s="4"/>
      <c r="X823" s="4"/>
    </row>
    <row r="824" spans="1:24" ht="15" customHeight="1" x14ac:dyDescent="0.25">
      <c r="A824" s="146" t="s">
        <v>2927</v>
      </c>
      <c r="B824" s="147">
        <v>22.9</v>
      </c>
      <c r="C824" s="148">
        <v>-1.7</v>
      </c>
      <c r="D824" s="146"/>
      <c r="E824" s="147"/>
      <c r="F824" s="4"/>
      <c r="G824" s="4"/>
      <c r="H824" s="4"/>
      <c r="I824" s="4"/>
      <c r="K824" s="4"/>
      <c r="L824" s="4"/>
      <c r="M824" s="4"/>
      <c r="N824" s="4"/>
      <c r="O824" s="4"/>
      <c r="P824" s="4"/>
      <c r="Q824" s="4"/>
      <c r="R824" s="4"/>
      <c r="S824" s="4"/>
      <c r="T824" s="4"/>
      <c r="U824" s="4"/>
      <c r="V824" s="4"/>
      <c r="W824" s="4"/>
      <c r="X824" s="4"/>
    </row>
    <row r="825" spans="1:24" ht="15" customHeight="1" x14ac:dyDescent="0.25">
      <c r="A825" s="143" t="s">
        <v>2928</v>
      </c>
      <c r="B825" s="144">
        <v>23.3</v>
      </c>
      <c r="C825" s="145">
        <v>1.3</v>
      </c>
      <c r="D825" s="143"/>
      <c r="E825" s="144">
        <f t="shared" ref="E825" si="65">SUM(B825:B836)/12</f>
        <v>12.983333333333334</v>
      </c>
      <c r="F825" s="4"/>
      <c r="G825" s="4"/>
      <c r="H825" s="4"/>
      <c r="I825" s="4"/>
      <c r="K825" s="4"/>
      <c r="L825" s="4"/>
      <c r="M825" s="4"/>
      <c r="N825" s="4"/>
      <c r="O825" s="4"/>
      <c r="P825" s="4"/>
      <c r="Q825" s="4"/>
      <c r="R825" s="4"/>
      <c r="S825" s="4"/>
      <c r="T825" s="4"/>
      <c r="U825" s="4"/>
      <c r="V825" s="4"/>
      <c r="W825" s="4"/>
      <c r="X825" s="4"/>
    </row>
    <row r="826" spans="1:24" ht="15" customHeight="1" x14ac:dyDescent="0.25">
      <c r="A826" s="146" t="s">
        <v>2929</v>
      </c>
      <c r="B826" s="147">
        <v>23</v>
      </c>
      <c r="C826" s="148">
        <v>-1.3</v>
      </c>
      <c r="D826" s="146"/>
      <c r="E826" s="147"/>
      <c r="F826" s="4"/>
      <c r="G826" s="4"/>
      <c r="H826" s="4"/>
      <c r="I826" s="4"/>
      <c r="K826" s="4"/>
      <c r="L826" s="4"/>
      <c r="M826" s="4"/>
      <c r="N826" s="4"/>
      <c r="O826" s="4"/>
      <c r="P826" s="4"/>
      <c r="Q826" s="4"/>
      <c r="R826" s="4"/>
      <c r="S826" s="4"/>
      <c r="T826" s="4"/>
      <c r="U826" s="4"/>
      <c r="V826" s="4"/>
      <c r="W826" s="4"/>
      <c r="X826" s="4"/>
    </row>
    <row r="827" spans="1:24" ht="15" customHeight="1" x14ac:dyDescent="0.25">
      <c r="A827" s="143" t="s">
        <v>2930</v>
      </c>
      <c r="B827" s="144">
        <v>23.3</v>
      </c>
      <c r="C827" s="145">
        <v>4</v>
      </c>
      <c r="D827" s="143"/>
      <c r="E827" s="144"/>
      <c r="F827" s="4"/>
      <c r="G827" s="4"/>
      <c r="H827" s="4"/>
      <c r="I827" s="4"/>
      <c r="K827" s="4"/>
      <c r="L827" s="4"/>
      <c r="M827" s="4"/>
      <c r="N827" s="4"/>
      <c r="O827" s="4"/>
      <c r="P827" s="4"/>
      <c r="Q827" s="4"/>
      <c r="R827" s="4"/>
      <c r="S827" s="4"/>
      <c r="T827" s="4"/>
      <c r="U827" s="4"/>
      <c r="V827" s="4"/>
      <c r="W827" s="4"/>
      <c r="X827" s="4"/>
    </row>
    <row r="828" spans="1:24" ht="15" customHeight="1" x14ac:dyDescent="0.25">
      <c r="A828" s="146" t="s">
        <v>2931</v>
      </c>
      <c r="B828" s="147">
        <v>22.4</v>
      </c>
      <c r="C828" s="148">
        <v>2.2999999999999998</v>
      </c>
      <c r="D828" s="146"/>
      <c r="E828" s="147"/>
      <c r="F828" s="4"/>
      <c r="G828" s="4"/>
      <c r="H828" s="4"/>
      <c r="I828" s="4"/>
      <c r="K828" s="4"/>
      <c r="L828" s="4"/>
      <c r="M828" s="4"/>
      <c r="N828" s="4"/>
      <c r="O828" s="4"/>
      <c r="P828" s="4"/>
      <c r="Q828" s="4"/>
      <c r="R828" s="4"/>
      <c r="S828" s="4"/>
      <c r="T828" s="4"/>
      <c r="U828" s="4"/>
      <c r="V828" s="4"/>
      <c r="W828" s="4"/>
      <c r="X828" s="4"/>
    </row>
    <row r="829" spans="1:24" ht="15" customHeight="1" x14ac:dyDescent="0.25">
      <c r="A829" s="143" t="s">
        <v>2932</v>
      </c>
      <c r="B829" s="144">
        <v>21.9</v>
      </c>
      <c r="C829" s="145">
        <v>2.2999999999999998</v>
      </c>
      <c r="D829" s="143"/>
      <c r="E829" s="144"/>
      <c r="F829" s="4"/>
      <c r="G829" s="4"/>
      <c r="H829" s="4"/>
      <c r="I829" s="4"/>
      <c r="K829" s="4"/>
      <c r="L829" s="4"/>
      <c r="M829" s="4"/>
      <c r="N829" s="4"/>
      <c r="O829" s="4"/>
      <c r="P829" s="4"/>
      <c r="Q829" s="4"/>
      <c r="R829" s="4"/>
      <c r="S829" s="4"/>
      <c r="T829" s="4"/>
      <c r="U829" s="4"/>
      <c r="V829" s="4"/>
      <c r="W829" s="4"/>
      <c r="X829" s="4"/>
    </row>
    <row r="830" spans="1:24" ht="15" customHeight="1" x14ac:dyDescent="0.25">
      <c r="A830" s="146" t="s">
        <v>2933</v>
      </c>
      <c r="B830" s="147">
        <v>21.4</v>
      </c>
      <c r="C830" s="148">
        <v>4.4000000000000004</v>
      </c>
      <c r="D830" s="146"/>
      <c r="E830" s="147"/>
      <c r="F830" s="4"/>
      <c r="G830" s="4"/>
      <c r="H830" s="4"/>
      <c r="I830" s="4"/>
      <c r="K830" s="4"/>
      <c r="L830" s="4"/>
      <c r="M830" s="4"/>
      <c r="N830" s="4"/>
      <c r="O830" s="4"/>
      <c r="P830" s="4"/>
      <c r="Q830" s="4"/>
      <c r="R830" s="4"/>
      <c r="S830" s="4"/>
      <c r="T830" s="4"/>
      <c r="U830" s="4"/>
      <c r="V830" s="4"/>
      <c r="W830" s="4"/>
      <c r="X830" s="4"/>
    </row>
    <row r="831" spans="1:24" ht="15" customHeight="1" x14ac:dyDescent="0.25">
      <c r="A831" s="150" t="s">
        <v>2934</v>
      </c>
      <c r="B831" s="151">
        <v>20.5</v>
      </c>
      <c r="C831" s="152"/>
      <c r="D831" s="150"/>
      <c r="E831" s="151"/>
      <c r="F831" s="4"/>
      <c r="G831" s="4"/>
      <c r="H831" s="4"/>
      <c r="I831" s="4"/>
      <c r="K831" s="4"/>
      <c r="L831" s="4"/>
      <c r="M831" s="4"/>
      <c r="N831" s="4"/>
      <c r="O831" s="4"/>
      <c r="P831" s="4"/>
      <c r="Q831" s="4"/>
      <c r="R831" s="4"/>
      <c r="S831" s="4"/>
      <c r="T831" s="4"/>
      <c r="U831" s="4"/>
      <c r="V831" s="4"/>
      <c r="W831" s="4"/>
      <c r="X831" s="4"/>
    </row>
    <row r="832" spans="1:24" ht="15" hidden="1" customHeight="1" x14ac:dyDescent="0.25">
      <c r="F832" s="4"/>
    </row>
    <row r="833" hidden="1" x14ac:dyDescent="0.25"/>
  </sheetData>
  <mergeCells count="8">
    <mergeCell ref="K5:R5"/>
    <mergeCell ref="S5:X5"/>
    <mergeCell ref="A2:E3"/>
    <mergeCell ref="G2:I3"/>
    <mergeCell ref="K2:R3"/>
    <mergeCell ref="A4:B4"/>
    <mergeCell ref="K4:R4"/>
    <mergeCell ref="S4:X4"/>
  </mergeCells>
  <hyperlinks>
    <hyperlink ref="I12" r:id="rId1" display="http://de.statista.com/statistik/daten/studie/350573/umfrage/haushaltsgroesse-in-den-eu-laendern/"/>
    <hyperlink ref="I9" r:id="rId2" display="http://www.nakono.com/tekcarta/databank/households-average-household-size/_x000a_Year: 2012_x000a_Date accessed: 20.06.2016"/>
    <hyperlink ref="I11" r:id="rId3" display="http://de.statista.com/statistik/daten/studie/350573/umfrage/haushaltsgroesse-in-den-eu-laendern/"/>
    <hyperlink ref="I8" r:id="rId4" display="http://www.nakono.com/tekcarta/databank/households-average-household-size/_x000a_Year: 2012_x000a_Date accessed: 20.06.2016"/>
    <hyperlink ref="I7" r:id="rId5" display="http://knoema.de/MGHPS2010/households-with-periodic-survey-of-madagascar-2010_x000a_Year: 2010_x000a_Date accessed: 20.06.2016"/>
    <hyperlink ref="I10" r:id="rId6" display="http://knoema.de/MGHPS2010/households-with-periodic-survey-of-madagascar-2010_x000a_Year: 2005_x000a_Date accessed: 20.06.2016"/>
    <hyperlink ref="I6" r:id="rId7" display="https://www.destatis.de/DE/ZahlenFakten/GesellschaftStaat/Bevoelkerung/HaushalteFamilien/Tabellen/VorausberechnungHaushalte.html_x000a_Datum Haushaltsgröße: 2015_x000a_Abrufdatum: 20.06.2016"/>
  </hyperlink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Introduction</vt:lpstr>
      <vt:lpstr>Database Master</vt:lpstr>
      <vt:lpstr>Variables</vt:lpstr>
      <vt:lpstr>ES Definition CICES</vt:lpstr>
      <vt:lpstr>ES Definition TEEB</vt:lpstr>
      <vt:lpstr>Conversion_indices_English</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Johannes Förster foerstej</dc:creator>
  <cp:lastModifiedBy>Johannes Förster foerstej</cp:lastModifiedBy>
  <cp:revision/>
  <dcterms:created xsi:type="dcterms:W3CDTF">2015-11-25T17:26:49Z</dcterms:created>
  <dcterms:modified xsi:type="dcterms:W3CDTF">2019-01-30T11:18:43Z</dcterms:modified>
</cp:coreProperties>
</file>