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24915" windowHeight="1209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11" i="1" l="1"/>
  <c r="K12" i="1"/>
  <c r="C27" i="1"/>
  <c r="C28" i="1"/>
  <c r="N11" i="1" l="1"/>
  <c r="N12" i="1"/>
  <c r="N10" i="1"/>
  <c r="V11" i="1"/>
  <c r="U11" i="1" s="1"/>
  <c r="V10" i="1"/>
  <c r="V12" i="1"/>
  <c r="O10" i="1" l="1"/>
  <c r="O12" i="1"/>
  <c r="H11" i="1"/>
  <c r="M11" i="1" s="1"/>
  <c r="J11" i="1" s="1"/>
  <c r="O11" i="1"/>
  <c r="U10" i="1"/>
  <c r="H10" i="1" s="1"/>
  <c r="U12" i="1"/>
  <c r="H12" i="1" s="1"/>
  <c r="L11" i="1" l="1"/>
  <c r="I11" i="1" s="1"/>
  <c r="M10" i="1"/>
  <c r="J10" i="1" s="1"/>
  <c r="L10" i="1"/>
  <c r="I10" i="1" s="1"/>
  <c r="M12" i="1"/>
  <c r="J12" i="1" s="1"/>
  <c r="L12" i="1"/>
  <c r="I12" i="1" s="1"/>
  <c r="P12" i="1" l="1"/>
  <c r="P11" i="1"/>
  <c r="K10" i="1"/>
  <c r="P10" i="1" s="1"/>
</calcChain>
</file>

<file path=xl/sharedStrings.xml><?xml version="1.0" encoding="utf-8"?>
<sst xmlns="http://schemas.openxmlformats.org/spreadsheetml/2006/main" count="43" uniqueCount="43">
  <si>
    <t>Ewelina Popiel, 166491, gr. 7, zarządzanie finansami</t>
  </si>
  <si>
    <t>Unlevered beta</t>
  </si>
  <si>
    <t>2015 XII</t>
  </si>
  <si>
    <t>2016 XII</t>
  </si>
  <si>
    <t>2017 XII</t>
  </si>
  <si>
    <t>Date of Analysis</t>
  </si>
  <si>
    <t>Industry Name: Chemical (Specialty)</t>
  </si>
  <si>
    <t>AMORTYZACJA (DA)</t>
  </si>
  <si>
    <t>EBIT=EBIT DA+DA</t>
  </si>
  <si>
    <t>NOPAT=(1-T)*EBIT=0,81*(EBIT DA+DA)</t>
  </si>
  <si>
    <t>EVA=NOPAT-(D+E)*CC</t>
  </si>
  <si>
    <t>EBIT DA</t>
  </si>
  <si>
    <t>NOPAT</t>
  </si>
  <si>
    <t>EVA</t>
  </si>
  <si>
    <t>D/E</t>
  </si>
  <si>
    <r>
      <rPr>
        <b/>
        <sz val="11"/>
        <color theme="1"/>
        <rFont val="Calibri"/>
        <family val="2"/>
        <charset val="238"/>
      </rPr>
      <t>β</t>
    </r>
    <r>
      <rPr>
        <b/>
        <vertAlign val="subscript"/>
        <sz val="11"/>
        <color theme="1"/>
        <rFont val="Calibri"/>
        <family val="2"/>
        <charset val="238"/>
        <scheme val="minor"/>
      </rPr>
      <t>L</t>
    </r>
  </si>
  <si>
    <t>ZOBOWIĄZANIA HANDLOWE</t>
  </si>
  <si>
    <t>PASYWA OGÓŁEM</t>
  </si>
  <si>
    <r>
      <t>RP</t>
    </r>
    <r>
      <rPr>
        <b/>
        <vertAlign val="subscript"/>
        <sz val="11"/>
        <color theme="1"/>
        <rFont val="Calibri"/>
        <family val="2"/>
        <charset val="238"/>
        <scheme val="minor"/>
      </rPr>
      <t>E</t>
    </r>
  </si>
  <si>
    <r>
      <t>RP</t>
    </r>
    <r>
      <rPr>
        <b/>
        <vertAlign val="subscript"/>
        <sz val="11"/>
        <color theme="1"/>
        <rFont val="Calibri"/>
        <family val="2"/>
        <charset val="238"/>
        <scheme val="minor"/>
      </rPr>
      <t>D</t>
    </r>
  </si>
  <si>
    <t>EBIT</t>
  </si>
  <si>
    <r>
      <t>CC</t>
    </r>
    <r>
      <rPr>
        <b/>
        <vertAlign val="subscript"/>
        <sz val="11"/>
        <color theme="1"/>
        <rFont val="Calibri"/>
        <family val="2"/>
        <charset val="238"/>
        <scheme val="minor"/>
      </rPr>
      <t>1-&gt;∞</t>
    </r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</si>
  <si>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D</t>
    </r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</si>
  <si>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E</t>
    </r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</si>
  <si>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RF</t>
    </r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</si>
  <si>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mE</t>
    </r>
  </si>
  <si>
    <r>
      <t>K</t>
    </r>
    <r>
      <rPr>
        <b/>
        <vertAlign val="subscript"/>
        <sz val="11"/>
        <rFont val="Calibri"/>
        <family val="2"/>
        <charset val="238"/>
        <scheme val="minor"/>
      </rPr>
      <t>mD</t>
    </r>
  </si>
  <si>
    <r>
      <t>KAPITAŁ WŁASNY (E</t>
    </r>
    <r>
      <rPr>
        <b/>
        <vertAlign val="subscript"/>
        <sz val="11"/>
        <color theme="1"/>
        <rFont val="Calibri"/>
        <family val="2"/>
        <charset val="238"/>
        <scheme val="minor"/>
      </rPr>
      <t>0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</si>
  <si>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DŁUG (D</t>
    </r>
    <r>
      <rPr>
        <b/>
        <vertAlign val="subscript"/>
        <sz val="11"/>
        <color theme="1"/>
        <rFont val="Calibri"/>
        <family val="2"/>
        <charset val="238"/>
        <scheme val="minor"/>
      </rPr>
      <t>0</t>
    </r>
    <r>
      <rPr>
        <b/>
        <sz val="11"/>
        <color theme="1"/>
        <rFont val="Calibri"/>
        <family val="2"/>
        <charset val="238"/>
        <scheme val="minor"/>
      </rPr>
      <t>)</t>
    </r>
  </si>
  <si>
    <t>Tax (T)</t>
  </si>
  <si>
    <t>Tarcza podatkowa (1-T)</t>
  </si>
  <si>
    <r>
      <t>K</t>
    </r>
    <r>
      <rPr>
        <vertAlign val="subscript"/>
        <sz val="11"/>
        <color theme="1"/>
        <rFont val="Calibri"/>
        <family val="2"/>
        <charset val="238"/>
        <scheme val="minor"/>
      </rPr>
      <t>E</t>
    </r>
    <r>
      <rPr>
        <sz val="11"/>
        <color theme="1"/>
        <rFont val="Calibri"/>
        <family val="2"/>
        <charset val="238"/>
        <scheme val="minor"/>
      </rPr>
      <t>=K</t>
    </r>
    <r>
      <rPr>
        <vertAlign val="subscript"/>
        <sz val="11"/>
        <color theme="1"/>
        <rFont val="Calibri"/>
        <family val="2"/>
        <charset val="238"/>
        <scheme val="minor"/>
      </rPr>
      <t>RF</t>
    </r>
    <r>
      <rPr>
        <sz val="11"/>
        <color theme="1"/>
        <rFont val="Calibri"/>
        <family val="2"/>
        <charset val="238"/>
        <scheme val="minor"/>
      </rPr>
      <t>+RP</t>
    </r>
    <r>
      <rPr>
        <vertAlign val="subscript"/>
        <sz val="11"/>
        <color theme="1"/>
        <rFont val="Calibri"/>
        <family val="2"/>
        <charset val="238"/>
        <scheme val="minor"/>
      </rPr>
      <t>E</t>
    </r>
    <r>
      <rPr>
        <sz val="11"/>
        <color theme="1"/>
        <rFont val="Calibri"/>
        <family val="2"/>
        <charset val="238"/>
        <scheme val="minor"/>
      </rPr>
      <t>=K</t>
    </r>
    <r>
      <rPr>
        <vertAlign val="subscript"/>
        <sz val="11"/>
        <color theme="1"/>
        <rFont val="Calibri"/>
        <family val="2"/>
        <charset val="238"/>
        <scheme val="minor"/>
      </rPr>
      <t>RF</t>
    </r>
    <r>
      <rPr>
        <sz val="11"/>
        <color theme="1"/>
        <rFont val="Calibri"/>
        <family val="2"/>
        <charset val="238"/>
        <scheme val="minor"/>
      </rPr>
      <t>+</t>
    </r>
    <r>
      <rPr>
        <sz val="11"/>
        <color theme="1"/>
        <rFont val="Calibri"/>
        <family val="2"/>
        <charset val="238"/>
      </rPr>
      <t>β</t>
    </r>
    <r>
      <rPr>
        <sz val="11"/>
        <color theme="1"/>
        <rFont val="Calibri"/>
        <family val="2"/>
        <charset val="238"/>
        <scheme val="minor"/>
      </rPr>
      <t>*</t>
    </r>
    <r>
      <rPr>
        <vertAlign val="subscript"/>
        <sz val="11"/>
        <color theme="1"/>
        <rFont val="Calibri"/>
        <family val="2"/>
        <charset val="238"/>
        <scheme val="minor"/>
      </rPr>
      <t>L</t>
    </r>
    <r>
      <rPr>
        <sz val="11"/>
        <color theme="1"/>
        <rFont val="Calibri"/>
        <family val="2"/>
        <charset val="238"/>
        <scheme val="minor"/>
      </rPr>
      <t>*(K</t>
    </r>
    <r>
      <rPr>
        <vertAlign val="subscript"/>
        <sz val="11"/>
        <color theme="1"/>
        <rFont val="Calibri"/>
        <family val="2"/>
        <charset val="238"/>
        <scheme val="minor"/>
      </rPr>
      <t>mE</t>
    </r>
    <r>
      <rPr>
        <sz val="11"/>
        <color theme="1"/>
        <rFont val="Calibri"/>
        <family val="2"/>
        <charset val="238"/>
        <scheme val="minor"/>
      </rPr>
      <t>-K</t>
    </r>
    <r>
      <rPr>
        <vertAlign val="subscript"/>
        <sz val="11"/>
        <color theme="1"/>
        <rFont val="Calibri"/>
        <family val="2"/>
        <charset val="238"/>
        <scheme val="minor"/>
      </rPr>
      <t>RF</t>
    </r>
    <r>
      <rPr>
        <sz val="11"/>
        <color theme="1"/>
        <rFont val="Calibri"/>
        <family val="2"/>
        <charset val="238"/>
        <scheme val="minor"/>
      </rPr>
      <t>)</t>
    </r>
  </si>
  <si>
    <r>
      <rPr>
        <sz val="11"/>
        <color theme="1"/>
        <rFont val="Calibri"/>
        <family val="2"/>
        <charset val="238"/>
      </rPr>
      <t>β</t>
    </r>
    <r>
      <rPr>
        <sz val="11"/>
        <color theme="1"/>
        <rFont val="Calibri"/>
        <family val="2"/>
        <charset val="238"/>
        <scheme val="minor"/>
      </rPr>
      <t>*</t>
    </r>
    <r>
      <rPr>
        <vertAlign val="subscript"/>
        <sz val="11"/>
        <color theme="1"/>
        <rFont val="Calibri"/>
        <family val="2"/>
        <charset val="238"/>
        <scheme val="minor"/>
      </rPr>
      <t>L</t>
    </r>
    <r>
      <rPr>
        <sz val="11"/>
        <color theme="1"/>
        <rFont val="Calibri"/>
        <family val="2"/>
        <charset val="238"/>
        <scheme val="minor"/>
      </rPr>
      <t xml:space="preserve"> = </t>
    </r>
    <r>
      <rPr>
        <sz val="11"/>
        <color theme="1"/>
        <rFont val="Calibri"/>
        <family val="2"/>
        <charset val="238"/>
      </rPr>
      <t>β</t>
    </r>
    <r>
      <rPr>
        <vertAlign val="subscript"/>
        <sz val="11"/>
        <color theme="1"/>
        <rFont val="Calibri"/>
        <family val="2"/>
        <charset val="238"/>
        <scheme val="minor"/>
      </rPr>
      <t>L</t>
    </r>
    <r>
      <rPr>
        <sz val="11"/>
        <color theme="1"/>
        <rFont val="Calibri"/>
        <family val="2"/>
        <charset val="238"/>
        <scheme val="minor"/>
      </rPr>
      <t xml:space="preserve"> [-] (dla współczynnika = 0)</t>
    </r>
  </si>
  <si>
    <r>
      <t>K</t>
    </r>
    <r>
      <rPr>
        <vertAlign val="subscript"/>
        <sz val="11"/>
        <color theme="1"/>
        <rFont val="Calibri"/>
        <family val="2"/>
        <charset val="238"/>
        <scheme val="minor"/>
      </rPr>
      <t>D</t>
    </r>
    <r>
      <rPr>
        <sz val="11"/>
        <color theme="1"/>
        <rFont val="Calibri"/>
        <family val="2"/>
        <charset val="238"/>
        <scheme val="minor"/>
      </rPr>
      <t>=K</t>
    </r>
    <r>
      <rPr>
        <vertAlign val="subscript"/>
        <sz val="11"/>
        <color theme="1"/>
        <rFont val="Calibri"/>
        <family val="2"/>
        <charset val="238"/>
        <scheme val="minor"/>
      </rPr>
      <t>RF</t>
    </r>
    <r>
      <rPr>
        <sz val="11"/>
        <color theme="1"/>
        <rFont val="Calibri"/>
        <family val="2"/>
        <charset val="238"/>
        <scheme val="minor"/>
      </rPr>
      <t>+RP</t>
    </r>
    <r>
      <rPr>
        <vertAlign val="subscript"/>
        <sz val="11"/>
        <color theme="1"/>
        <rFont val="Calibri"/>
        <family val="2"/>
        <charset val="238"/>
        <scheme val="minor"/>
      </rPr>
      <t>D</t>
    </r>
    <r>
      <rPr>
        <sz val="11"/>
        <color theme="1"/>
        <rFont val="Calibri"/>
        <family val="2"/>
        <charset val="238"/>
        <scheme val="minor"/>
      </rPr>
      <t>=K</t>
    </r>
    <r>
      <rPr>
        <vertAlign val="subscript"/>
        <sz val="11"/>
        <color theme="1"/>
        <rFont val="Calibri"/>
        <family val="2"/>
        <charset val="238"/>
        <scheme val="minor"/>
      </rPr>
      <t>RF</t>
    </r>
    <r>
      <rPr>
        <sz val="11"/>
        <color theme="1"/>
        <rFont val="Calibri"/>
        <family val="2"/>
        <charset val="238"/>
        <scheme val="minor"/>
      </rPr>
      <t>+</t>
    </r>
    <r>
      <rPr>
        <sz val="11"/>
        <color theme="1"/>
        <rFont val="Calibri"/>
        <family val="2"/>
        <charset val="238"/>
      </rPr>
      <t>β</t>
    </r>
    <r>
      <rPr>
        <sz val="11"/>
        <color theme="1"/>
        <rFont val="Calibri"/>
        <family val="2"/>
        <charset val="238"/>
        <scheme val="minor"/>
      </rPr>
      <t>*</t>
    </r>
    <r>
      <rPr>
        <vertAlign val="subscript"/>
        <sz val="11"/>
        <color theme="1"/>
        <rFont val="Calibri"/>
        <family val="2"/>
        <charset val="238"/>
        <scheme val="minor"/>
      </rPr>
      <t>L</t>
    </r>
    <r>
      <rPr>
        <sz val="11"/>
        <color theme="1"/>
        <rFont val="Calibri"/>
        <family val="2"/>
        <charset val="238"/>
        <scheme val="minor"/>
      </rPr>
      <t>*(K</t>
    </r>
    <r>
      <rPr>
        <vertAlign val="subscript"/>
        <sz val="11"/>
        <color theme="1"/>
        <rFont val="Calibri"/>
        <family val="2"/>
        <charset val="238"/>
        <scheme val="minor"/>
      </rPr>
      <t>mD</t>
    </r>
    <r>
      <rPr>
        <sz val="11"/>
        <color theme="1"/>
        <rFont val="Calibri"/>
        <family val="2"/>
        <charset val="238"/>
        <scheme val="minor"/>
      </rPr>
      <t>-K</t>
    </r>
    <r>
      <rPr>
        <vertAlign val="subscript"/>
        <sz val="11"/>
        <color theme="1"/>
        <rFont val="Calibri"/>
        <family val="2"/>
        <charset val="238"/>
        <scheme val="minor"/>
      </rPr>
      <t>RP</t>
    </r>
    <r>
      <rPr>
        <sz val="11"/>
        <color theme="1"/>
        <rFont val="Calibri"/>
        <family val="2"/>
        <charset val="238"/>
        <scheme val="minor"/>
      </rPr>
      <t>)</t>
    </r>
  </si>
  <si>
    <r>
      <t>CC</t>
    </r>
    <r>
      <rPr>
        <vertAlign val="subscript"/>
        <sz val="11"/>
        <color theme="1"/>
        <rFont val="Calibri"/>
        <family val="2"/>
        <charset val="238"/>
        <scheme val="minor"/>
      </rPr>
      <t>1-&gt;∞</t>
    </r>
    <r>
      <rPr>
        <sz val="11"/>
        <color theme="1"/>
        <rFont val="Calibri"/>
        <family val="2"/>
        <charset val="238"/>
        <scheme val="minor"/>
      </rPr>
      <t>=K</t>
    </r>
    <r>
      <rPr>
        <vertAlign val="subscript"/>
        <sz val="11"/>
        <color theme="1"/>
        <rFont val="Calibri"/>
        <family val="2"/>
        <charset val="238"/>
        <scheme val="minor"/>
      </rPr>
      <t>D</t>
    </r>
    <r>
      <rPr>
        <sz val="11"/>
        <color theme="1"/>
        <rFont val="Calibri"/>
        <family val="2"/>
        <charset val="238"/>
        <scheme val="minor"/>
      </rPr>
      <t>*D/(D+E)*(1-T)+K</t>
    </r>
    <r>
      <rPr>
        <vertAlign val="subscript"/>
        <sz val="11"/>
        <color theme="1"/>
        <rFont val="Calibri"/>
        <family val="2"/>
        <charset val="238"/>
        <scheme val="minor"/>
      </rPr>
      <t>E</t>
    </r>
    <r>
      <rPr>
        <sz val="11"/>
        <color theme="1"/>
        <rFont val="Calibri"/>
        <family val="2"/>
        <charset val="238"/>
        <scheme val="minor"/>
      </rPr>
      <t xml:space="preserve">*E/(D+E) </t>
    </r>
  </si>
  <si>
    <r>
      <t xml:space="preserve">RP = </t>
    </r>
    <r>
      <rPr>
        <sz val="11"/>
        <color theme="1"/>
        <rFont val="Calibri"/>
        <family val="2"/>
        <charset val="238"/>
      </rPr>
      <t>β</t>
    </r>
    <r>
      <rPr>
        <sz val="11"/>
        <color theme="1"/>
        <rFont val="Calibri"/>
        <family val="2"/>
        <charset val="238"/>
        <scheme val="minor"/>
      </rPr>
      <t>*</t>
    </r>
    <r>
      <rPr>
        <vertAlign val="subscript"/>
        <sz val="11"/>
        <color theme="1"/>
        <rFont val="Calibri"/>
        <family val="2"/>
        <charset val="238"/>
        <scheme val="minor"/>
      </rPr>
      <t>L</t>
    </r>
    <r>
      <rPr>
        <sz val="11"/>
        <color theme="1"/>
        <rFont val="Calibri"/>
        <family val="2"/>
        <charset val="238"/>
        <scheme val="minor"/>
      </rPr>
      <t>*(K</t>
    </r>
    <r>
      <rPr>
        <vertAlign val="subscript"/>
        <sz val="11"/>
        <color theme="1"/>
        <rFont val="Calibri"/>
        <family val="2"/>
        <charset val="238"/>
        <scheme val="minor"/>
      </rPr>
      <t>m</t>
    </r>
    <r>
      <rPr>
        <sz val="11"/>
        <color theme="1"/>
        <rFont val="Calibri"/>
        <family val="2"/>
        <charset val="238"/>
        <scheme val="minor"/>
      </rPr>
      <t>-K</t>
    </r>
    <r>
      <rPr>
        <vertAlign val="subscript"/>
        <sz val="11"/>
        <color theme="1"/>
        <rFont val="Calibri"/>
        <family val="2"/>
        <charset val="238"/>
        <scheme val="minor"/>
      </rPr>
      <t>RF</t>
    </r>
    <r>
      <rPr>
        <sz val="11"/>
        <color theme="1"/>
        <rFont val="Calibri"/>
        <family val="2"/>
        <charset val="238"/>
        <scheme val="minor"/>
      </rPr>
      <t>)</t>
    </r>
  </si>
  <si>
    <r>
      <rPr>
        <sz val="11"/>
        <color theme="1"/>
        <rFont val="Calibri"/>
        <family val="2"/>
        <charset val="238"/>
      </rPr>
      <t>β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L </t>
    </r>
    <r>
      <rPr>
        <sz val="11"/>
        <color theme="1"/>
        <rFont val="Calibri"/>
        <family val="2"/>
        <charset val="238"/>
        <scheme val="minor"/>
      </rPr>
      <t xml:space="preserve">= </t>
    </r>
    <r>
      <rPr>
        <sz val="11"/>
        <color theme="1"/>
        <rFont val="Calibri"/>
        <family val="2"/>
        <charset val="238"/>
      </rPr>
      <t>β</t>
    </r>
    <r>
      <rPr>
        <vertAlign val="subscript"/>
        <sz val="11"/>
        <color theme="1"/>
        <rFont val="Calibri"/>
        <family val="2"/>
        <charset val="238"/>
        <scheme val="minor"/>
      </rPr>
      <t>U</t>
    </r>
    <r>
      <rPr>
        <sz val="11"/>
        <color theme="1"/>
        <rFont val="Calibri"/>
        <family val="2"/>
        <charset val="238"/>
        <scheme val="minor"/>
      </rPr>
      <t>*(1+D/E*(1-T)</t>
    </r>
  </si>
  <si>
    <t>Grupa Azoty S.A. (Polska)</t>
  </si>
  <si>
    <t>Financial Statements</t>
  </si>
  <si>
    <t>Wzór ogólny</t>
  </si>
  <si>
    <t>Podatek i tarcza podatkowa</t>
  </si>
  <si>
    <t xml:space="preserve">Nazwa instytucji </t>
  </si>
  <si>
    <t>Współczynniki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</si>
</sst>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bscript"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5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</cellStyleXfs>
  <cellXfs count="39">
    <xf numFmtId="0" fontId="0" fillId="0" borderId="0" xfId="0"/>
    <xf numFmtId="3" fontId="9" fillId="3" borderId="1" xfId="2" applyNumberFormat="1" applyBorder="1" applyAlignment="1">
      <alignment horizontal="center"/>
    </xf>
    <xf numFmtId="0" fontId="0" fillId="6" borderId="0" xfId="0" applyFill="1"/>
    <xf numFmtId="0" fontId="2" fillId="6" borderId="0" xfId="0" applyFont="1" applyFill="1" applyAlignment="1">
      <alignment horizontal="left"/>
    </xf>
    <xf numFmtId="9" fontId="0" fillId="6" borderId="0" xfId="0" applyNumberFormat="1" applyFill="1" applyAlignment="1">
      <alignment horizontal="center"/>
    </xf>
    <xf numFmtId="0" fontId="9" fillId="2" borderId="0" xfId="1"/>
    <xf numFmtId="0" fontId="0" fillId="6" borderId="0" xfId="0" applyFont="1" applyFill="1" applyBorder="1" applyAlignment="1">
      <alignment horizontal="left"/>
    </xf>
    <xf numFmtId="0" fontId="0" fillId="6" borderId="2" xfId="0" applyFont="1" applyFill="1" applyBorder="1" applyAlignment="1">
      <alignment horizontal="left"/>
    </xf>
    <xf numFmtId="0" fontId="0" fillId="6" borderId="3" xfId="0" applyFont="1" applyFill="1" applyBorder="1"/>
    <xf numFmtId="0" fontId="0" fillId="6" borderId="4" xfId="0" applyFont="1" applyFill="1" applyBorder="1" applyAlignment="1">
      <alignment horizontal="left"/>
    </xf>
    <xf numFmtId="0" fontId="0" fillId="6" borderId="5" xfId="0" applyFont="1" applyFill="1" applyBorder="1"/>
    <xf numFmtId="0" fontId="0" fillId="6" borderId="6" xfId="0" applyFont="1" applyFill="1" applyBorder="1" applyAlignment="1">
      <alignment horizontal="left"/>
    </xf>
    <xf numFmtId="0" fontId="0" fillId="6" borderId="7" xfId="0" applyFont="1" applyFill="1" applyBorder="1"/>
    <xf numFmtId="0" fontId="0" fillId="2" borderId="0" xfId="1" applyFont="1"/>
    <xf numFmtId="10" fontId="0" fillId="6" borderId="0" xfId="0" applyNumberFormat="1" applyFont="1" applyFill="1" applyBorder="1"/>
    <xf numFmtId="0" fontId="1" fillId="6" borderId="0" xfId="0" applyFont="1" applyFill="1" applyAlignment="1">
      <alignment horizontal="center"/>
    </xf>
    <xf numFmtId="0" fontId="1" fillId="4" borderId="8" xfId="3" applyFont="1" applyBorder="1" applyAlignment="1">
      <alignment horizontal="center"/>
    </xf>
    <xf numFmtId="0" fontId="1" fillId="4" borderId="1" xfId="3" applyFont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4" fontId="0" fillId="8" borderId="1" xfId="0" applyNumberFormat="1" applyFill="1" applyBorder="1" applyAlignment="1">
      <alignment horizontal="center"/>
    </xf>
    <xf numFmtId="10" fontId="0" fillId="8" borderId="1" xfId="0" applyNumberFormat="1" applyFill="1" applyBorder="1" applyAlignment="1">
      <alignment horizontal="center"/>
    </xf>
    <xf numFmtId="3" fontId="0" fillId="8" borderId="1" xfId="0" applyNumberFormat="1" applyFill="1" applyBorder="1" applyAlignment="1">
      <alignment horizontal="center"/>
    </xf>
    <xf numFmtId="2" fontId="0" fillId="8" borderId="1" xfId="0" applyNumberFormat="1" applyFill="1" applyBorder="1" applyAlignment="1">
      <alignment horizontal="center"/>
    </xf>
    <xf numFmtId="10" fontId="4" fillId="8" borderId="1" xfId="0" applyNumberFormat="1" applyFont="1" applyFill="1" applyBorder="1" applyAlignment="1">
      <alignment horizontal="center"/>
    </xf>
    <xf numFmtId="2" fontId="4" fillId="8" borderId="1" xfId="0" applyNumberFormat="1" applyFont="1" applyFill="1" applyBorder="1" applyAlignment="1">
      <alignment horizontal="center"/>
    </xf>
    <xf numFmtId="0" fontId="0" fillId="6" borderId="0" xfId="0" applyFill="1" applyBorder="1"/>
    <xf numFmtId="0" fontId="1" fillId="6" borderId="2" xfId="0" applyFont="1" applyFill="1" applyBorder="1" applyAlignment="1">
      <alignment horizontal="left"/>
    </xf>
    <xf numFmtId="10" fontId="1" fillId="6" borderId="3" xfId="0" applyNumberFormat="1" applyFont="1" applyFill="1" applyBorder="1"/>
    <xf numFmtId="0" fontId="1" fillId="6" borderId="6" xfId="0" applyFont="1" applyFill="1" applyBorder="1" applyAlignment="1">
      <alignment horizontal="left"/>
    </xf>
    <xf numFmtId="10" fontId="1" fillId="6" borderId="7" xfId="0" applyNumberFormat="1" applyFont="1" applyFill="1" applyBorder="1"/>
    <xf numFmtId="0" fontId="5" fillId="9" borderId="1" xfId="0" applyFont="1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10" fontId="12" fillId="6" borderId="3" xfId="0" applyNumberFormat="1" applyFont="1" applyFill="1" applyBorder="1" applyAlignment="1">
      <alignment horizontal="right"/>
    </xf>
    <xf numFmtId="10" fontId="12" fillId="6" borderId="7" xfId="0" applyNumberFormat="1" applyFont="1" applyFill="1" applyBorder="1" applyAlignment="1">
      <alignment horizontal="right"/>
    </xf>
    <xf numFmtId="0" fontId="1" fillId="6" borderId="0" xfId="0" applyFont="1" applyFill="1" applyAlignment="1"/>
    <xf numFmtId="0" fontId="1" fillId="5" borderId="9" xfId="4" applyFont="1" applyBorder="1" applyAlignment="1">
      <alignment horizontal="center"/>
    </xf>
    <xf numFmtId="0" fontId="1" fillId="5" borderId="10" xfId="4" applyFont="1" applyBorder="1" applyAlignment="1">
      <alignment horizontal="center"/>
    </xf>
  </cellXfs>
  <cellStyles count="5">
    <cellStyle name="20% - Accent3" xfId="2" builtinId="38"/>
    <cellStyle name="40% - Accent1" xfId="1" builtinId="31"/>
    <cellStyle name="40% - Accent3" xfId="3" builtinId="39"/>
    <cellStyle name="40% - Accent6" xfId="4" builtinId="5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1"/>
  <sheetViews>
    <sheetView tabSelected="1" workbookViewId="0">
      <selection activeCell="L16" sqref="L16"/>
    </sheetView>
  </sheetViews>
  <sheetFormatPr defaultRowHeight="15" x14ac:dyDescent="0.25"/>
  <cols>
    <col min="1" max="1" width="4.140625" style="2" customWidth="1"/>
    <col min="2" max="2" width="47.5703125" bestFit="1" customWidth="1"/>
    <col min="3" max="3" width="20.28515625" bestFit="1" customWidth="1"/>
    <col min="4" max="4" width="27" bestFit="1" customWidth="1"/>
    <col min="5" max="5" width="17.5703125" bestFit="1" customWidth="1"/>
    <col min="6" max="6" width="19" bestFit="1" customWidth="1"/>
    <col min="7" max="7" width="15" bestFit="1" customWidth="1"/>
    <col min="8" max="8" width="4.5703125" bestFit="1" customWidth="1"/>
    <col min="9" max="10" width="6.140625" bestFit="1" customWidth="1"/>
    <col min="11" max="11" width="6.28515625" bestFit="1" customWidth="1"/>
    <col min="12" max="13" width="4.5703125" bestFit="1" customWidth="1"/>
    <col min="14" max="14" width="8.85546875" bestFit="1" customWidth="1"/>
    <col min="15" max="16" width="11.42578125" bestFit="1" customWidth="1"/>
    <col min="17" max="17" width="8.85546875" bestFit="1" customWidth="1"/>
    <col min="18" max="20" width="6.140625" bestFit="1" customWidth="1"/>
    <col min="21" max="21" width="4.5703125" bestFit="1" customWidth="1"/>
    <col min="22" max="22" width="9.85546875" bestFit="1" customWidth="1"/>
    <col min="23" max="23" width="9.85546875" style="2" bestFit="1" customWidth="1"/>
    <col min="24" max="24" width="20.28515625" style="2" bestFit="1" customWidth="1"/>
    <col min="25" max="25" width="27" style="2" bestFit="1" customWidth="1"/>
    <col min="26" max="26" width="17.5703125" style="2" bestFit="1" customWidth="1"/>
    <col min="27" max="27" width="19" style="2" bestFit="1" customWidth="1"/>
    <col min="28" max="28" width="9.140625" style="2"/>
  </cols>
  <sheetData>
    <row r="1" spans="2:28" s="2" customFormat="1" x14ac:dyDescent="0.25">
      <c r="B1" s="36" t="s">
        <v>0</v>
      </c>
    </row>
    <row r="2" spans="2:28" s="2" customFormat="1" x14ac:dyDescent="0.25"/>
    <row r="3" spans="2:28" s="2" customFormat="1" x14ac:dyDescent="0.25">
      <c r="B3" s="13" t="s">
        <v>41</v>
      </c>
      <c r="C3" s="5"/>
    </row>
    <row r="4" spans="2:28" s="2" customFormat="1" x14ac:dyDescent="0.25">
      <c r="B4" s="28" t="s">
        <v>37</v>
      </c>
      <c r="C4" s="29"/>
    </row>
    <row r="5" spans="2:28" s="2" customFormat="1" x14ac:dyDescent="0.25">
      <c r="B5" s="30" t="s">
        <v>6</v>
      </c>
      <c r="C5" s="31"/>
    </row>
    <row r="6" spans="2:28" s="2" customFormat="1" x14ac:dyDescent="0.25">
      <c r="B6" s="6"/>
      <c r="C6" s="14"/>
    </row>
    <row r="7" spans="2:28" s="2" customFormat="1" ht="15.75" x14ac:dyDescent="0.25">
      <c r="B7" s="3"/>
    </row>
    <row r="8" spans="2:28" x14ac:dyDescent="0.25">
      <c r="B8" s="27"/>
      <c r="C8" s="16" t="s">
        <v>38</v>
      </c>
      <c r="D8" s="16"/>
      <c r="E8" s="16"/>
      <c r="F8" s="16"/>
      <c r="G8" s="37" t="s">
        <v>42</v>
      </c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8"/>
      <c r="AB8" s="15"/>
    </row>
    <row r="9" spans="2:28" ht="18" x14ac:dyDescent="0.35">
      <c r="B9" s="33" t="s">
        <v>5</v>
      </c>
      <c r="C9" s="17" t="s">
        <v>27</v>
      </c>
      <c r="D9" s="17" t="s">
        <v>16</v>
      </c>
      <c r="E9" s="17" t="s">
        <v>17</v>
      </c>
      <c r="F9" s="17" t="s">
        <v>7</v>
      </c>
      <c r="G9" s="18" t="s">
        <v>1</v>
      </c>
      <c r="H9" s="18" t="s">
        <v>15</v>
      </c>
      <c r="I9" s="18" t="s">
        <v>23</v>
      </c>
      <c r="J9" s="18" t="s">
        <v>22</v>
      </c>
      <c r="K9" s="18" t="s">
        <v>21</v>
      </c>
      <c r="L9" s="18" t="s">
        <v>18</v>
      </c>
      <c r="M9" s="18" t="s">
        <v>19</v>
      </c>
      <c r="N9" s="18" t="s">
        <v>20</v>
      </c>
      <c r="O9" s="18" t="s">
        <v>12</v>
      </c>
      <c r="P9" s="18" t="s">
        <v>13</v>
      </c>
      <c r="Q9" s="18" t="s">
        <v>11</v>
      </c>
      <c r="R9" s="18" t="s">
        <v>24</v>
      </c>
      <c r="S9" s="18" t="s">
        <v>25</v>
      </c>
      <c r="T9" s="19" t="s">
        <v>26</v>
      </c>
      <c r="U9" s="18" t="s">
        <v>14</v>
      </c>
      <c r="V9" s="18" t="s">
        <v>28</v>
      </c>
    </row>
    <row r="10" spans="2:28" x14ac:dyDescent="0.25">
      <c r="B10" s="32" t="s">
        <v>2</v>
      </c>
      <c r="C10" s="1">
        <v>6911448</v>
      </c>
      <c r="D10" s="1">
        <v>1609705</v>
      </c>
      <c r="E10" s="1">
        <v>10495074</v>
      </c>
      <c r="F10" s="1">
        <v>484810</v>
      </c>
      <c r="G10" s="20">
        <v>0.97</v>
      </c>
      <c r="H10" s="21">
        <f>G10*(1+U10*(1-C27))</f>
        <v>1.1943972217833367</v>
      </c>
      <c r="I10" s="22">
        <f>R10+L10</f>
        <v>9.3541932198873509E-2</v>
      </c>
      <c r="J10" s="22">
        <f>R10+M10</f>
        <v>4.1943972217833372E-2</v>
      </c>
      <c r="K10" s="22">
        <f>J10*V10/(V10+C10)*(1-C27)+I10*C10/(V10+C10)</f>
        <v>8.0308810039880191E-2</v>
      </c>
      <c r="L10" s="21">
        <f>H10*(S10-R10)</f>
        <v>6.354193219887351E-2</v>
      </c>
      <c r="M10" s="21">
        <f>H10*(T10-R10)</f>
        <v>1.194397221783337E-2</v>
      </c>
      <c r="N10" s="23">
        <f>Q10+F10</f>
        <v>1794025</v>
      </c>
      <c r="O10" s="21">
        <f>(1-C27)*N10</f>
        <v>1453160.25</v>
      </c>
      <c r="P10" s="21">
        <f>O10-(V10+C10)*(K10/100)</f>
        <v>1446024.5158884476</v>
      </c>
      <c r="Q10" s="23">
        <v>1309215</v>
      </c>
      <c r="R10" s="22">
        <v>0.03</v>
      </c>
      <c r="S10" s="22">
        <v>8.3199999999999996E-2</v>
      </c>
      <c r="T10" s="22">
        <v>0.04</v>
      </c>
      <c r="U10" s="24">
        <f>V10/C10</f>
        <v>0.28560165684528049</v>
      </c>
      <c r="V10" s="23">
        <f>E10-C10-D10</f>
        <v>1973921</v>
      </c>
    </row>
    <row r="11" spans="2:28" x14ac:dyDescent="0.25">
      <c r="B11" s="32" t="s">
        <v>3</v>
      </c>
      <c r="C11" s="1">
        <v>7616246</v>
      </c>
      <c r="D11" s="1">
        <v>1635148</v>
      </c>
      <c r="E11" s="1">
        <v>10993595</v>
      </c>
      <c r="F11" s="1">
        <v>520364</v>
      </c>
      <c r="G11" s="20">
        <v>0.65</v>
      </c>
      <c r="H11" s="21">
        <f>G11*(1+U11*(1-C27))</f>
        <v>0.77043581923430515</v>
      </c>
      <c r="I11" s="22">
        <f>R11+L11</f>
        <v>7.1842497809445752E-2</v>
      </c>
      <c r="J11" s="22">
        <f>R11+M11</f>
        <v>3.655653728851458E-2</v>
      </c>
      <c r="K11" s="22">
        <f t="shared" ref="K11:K12" si="0">J11*V11/(V11+C11)*(1-C28)+I11*C11/(V11+C11)</f>
        <v>5.9761092345461973E-2</v>
      </c>
      <c r="L11" s="21">
        <f>H11*(S11-R11)</f>
        <v>4.684249780944575E-2</v>
      </c>
      <c r="M11" s="21">
        <f>H11*(T11-R11)</f>
        <v>1.1556537288514577E-2</v>
      </c>
      <c r="N11" s="23">
        <f>Q11+F11</f>
        <v>1468332</v>
      </c>
      <c r="O11" s="21">
        <f>(1-C27)*N11</f>
        <v>1189348.9200000002</v>
      </c>
      <c r="P11" s="21">
        <f>O11-(V11+C11)*K11</f>
        <v>630077.90462288854</v>
      </c>
      <c r="Q11" s="23">
        <v>947968</v>
      </c>
      <c r="R11" s="22">
        <v>2.5000000000000001E-2</v>
      </c>
      <c r="S11" s="22">
        <v>8.5800000000000001E-2</v>
      </c>
      <c r="T11" s="22">
        <v>0.04</v>
      </c>
      <c r="U11" s="24">
        <f>V11/C11</f>
        <v>0.2287479947470184</v>
      </c>
      <c r="V11" s="23">
        <f>E11-C11-D11</f>
        <v>1742201</v>
      </c>
    </row>
    <row r="12" spans="2:28" x14ac:dyDescent="0.25">
      <c r="B12" s="32" t="s">
        <v>4</v>
      </c>
      <c r="C12" s="1">
        <v>8031055</v>
      </c>
      <c r="D12" s="1">
        <v>1811515</v>
      </c>
      <c r="E12" s="1">
        <v>11738044</v>
      </c>
      <c r="F12" s="1">
        <v>589672</v>
      </c>
      <c r="G12" s="20">
        <v>0.91</v>
      </c>
      <c r="H12" s="21">
        <f>G12*(1+U12*(1-C27))</f>
        <v>1.0839689101120589</v>
      </c>
      <c r="I12" s="22">
        <f>R12+L12</f>
        <v>9.2038134606723526E-2</v>
      </c>
      <c r="J12" s="22">
        <f>R12+M12</f>
        <v>3.6755720191008527E-2</v>
      </c>
      <c r="K12" s="22">
        <f t="shared" si="0"/>
        <v>8.1481939265712289E-2</v>
      </c>
      <c r="L12" s="21">
        <f>H12*(S12-R12)</f>
        <v>6.503813460672353E-2</v>
      </c>
      <c r="M12" s="21">
        <f>H12*(T12-R12)</f>
        <v>9.7557201910085274E-3</v>
      </c>
      <c r="N12" s="23">
        <f>Q12+F12</f>
        <v>1776558</v>
      </c>
      <c r="O12" s="21">
        <f>(1-C27)*N12</f>
        <v>1439011.98</v>
      </c>
      <c r="P12" s="21">
        <f>O12-(V12+C12)*K12</f>
        <v>630179.14690266829</v>
      </c>
      <c r="Q12" s="23">
        <v>1186886</v>
      </c>
      <c r="R12" s="22">
        <v>2.7E-2</v>
      </c>
      <c r="S12" s="25">
        <v>8.6999999999999994E-2</v>
      </c>
      <c r="T12" s="22">
        <v>3.5999999999999997E-2</v>
      </c>
      <c r="U12" s="26">
        <f>V12/C12</f>
        <v>0.23601805740341711</v>
      </c>
      <c r="V12" s="23">
        <f>E12-C12-D12</f>
        <v>1895474</v>
      </c>
    </row>
    <row r="13" spans="2:28" s="2" customFormat="1" x14ac:dyDescent="0.25"/>
    <row r="14" spans="2:28" s="2" customFormat="1" x14ac:dyDescent="0.25"/>
    <row r="15" spans="2:28" s="2" customFormat="1" x14ac:dyDescent="0.25">
      <c r="B15" s="5" t="s">
        <v>39</v>
      </c>
      <c r="C15" s="5"/>
    </row>
    <row r="16" spans="2:28" s="2" customFormat="1" ht="18" x14ac:dyDescent="0.35">
      <c r="B16" s="7" t="s">
        <v>31</v>
      </c>
      <c r="C16" s="8"/>
    </row>
    <row r="17" spans="2:18" s="2" customFormat="1" ht="18" x14ac:dyDescent="0.35">
      <c r="B17" s="9" t="s">
        <v>32</v>
      </c>
      <c r="C17" s="10"/>
    </row>
    <row r="18" spans="2:18" s="2" customFormat="1" ht="18" x14ac:dyDescent="0.35">
      <c r="B18" s="9" t="s">
        <v>33</v>
      </c>
      <c r="C18" s="10"/>
      <c r="D18" s="4"/>
      <c r="E18" s="4"/>
      <c r="F18" s="4"/>
      <c r="G18" s="4"/>
      <c r="H18" s="4"/>
      <c r="I18" s="4"/>
      <c r="K18" s="4"/>
      <c r="L18" s="4"/>
      <c r="M18" s="4"/>
      <c r="N18" s="4"/>
      <c r="O18" s="4"/>
      <c r="P18" s="4"/>
      <c r="Q18" s="4"/>
      <c r="R18" s="4"/>
    </row>
    <row r="19" spans="2:18" s="2" customFormat="1" ht="18" x14ac:dyDescent="0.35">
      <c r="B19" s="9" t="s">
        <v>34</v>
      </c>
      <c r="C19" s="10"/>
    </row>
    <row r="20" spans="2:18" s="2" customFormat="1" x14ac:dyDescent="0.25">
      <c r="B20" s="9" t="s">
        <v>8</v>
      </c>
      <c r="C20" s="10"/>
    </row>
    <row r="21" spans="2:18" s="2" customFormat="1" x14ac:dyDescent="0.25">
      <c r="B21" s="9" t="s">
        <v>9</v>
      </c>
      <c r="C21" s="10"/>
    </row>
    <row r="22" spans="2:18" s="2" customFormat="1" x14ac:dyDescent="0.25">
      <c r="B22" s="9" t="s">
        <v>10</v>
      </c>
      <c r="C22" s="10"/>
    </row>
    <row r="23" spans="2:18" s="2" customFormat="1" ht="18" x14ac:dyDescent="0.35">
      <c r="B23" s="9" t="s">
        <v>35</v>
      </c>
      <c r="C23" s="10"/>
    </row>
    <row r="24" spans="2:18" s="2" customFormat="1" ht="18" x14ac:dyDescent="0.35">
      <c r="B24" s="11" t="s">
        <v>36</v>
      </c>
      <c r="C24" s="12"/>
    </row>
    <row r="25" spans="2:18" s="2" customFormat="1" x14ac:dyDescent="0.25"/>
    <row r="26" spans="2:18" s="2" customFormat="1" x14ac:dyDescent="0.25">
      <c r="B26" s="13" t="s">
        <v>40</v>
      </c>
      <c r="C26" s="5"/>
    </row>
    <row r="27" spans="2:18" s="2" customFormat="1" x14ac:dyDescent="0.25">
      <c r="B27" s="7" t="s">
        <v>29</v>
      </c>
      <c r="C27" s="34">
        <f>0.19</f>
        <v>0.19</v>
      </c>
    </row>
    <row r="28" spans="2:18" s="2" customFormat="1" x14ac:dyDescent="0.25">
      <c r="B28" s="11" t="s">
        <v>30</v>
      </c>
      <c r="C28" s="35">
        <f>0.81</f>
        <v>0.81</v>
      </c>
    </row>
    <row r="29" spans="2:18" s="2" customFormat="1" x14ac:dyDescent="0.25"/>
    <row r="30" spans="2:18" s="2" customFormat="1" x14ac:dyDescent="0.25"/>
    <row r="31" spans="2:18" s="2" customFormat="1" x14ac:dyDescent="0.25"/>
    <row r="32" spans="2:18" s="2" customFormat="1" x14ac:dyDescent="0.25"/>
    <row r="33" s="2" customFormat="1" x14ac:dyDescent="0.25"/>
    <row r="34" s="2" customFormat="1" x14ac:dyDescent="0.25"/>
    <row r="35" s="2" customFormat="1" x14ac:dyDescent="0.25"/>
    <row r="36" s="2" customFormat="1" x14ac:dyDescent="0.25"/>
    <row r="37" s="2" customFormat="1" x14ac:dyDescent="0.25"/>
    <row r="38" s="2" customFormat="1" x14ac:dyDescent="0.25"/>
    <row r="39" s="2" customFormat="1" x14ac:dyDescent="0.25"/>
    <row r="40" s="2" customFormat="1" x14ac:dyDescent="0.25"/>
    <row r="41" s="2" customFormat="1" x14ac:dyDescent="0.25"/>
  </sheetData>
  <mergeCells count="2">
    <mergeCell ref="C8:F8"/>
    <mergeCell ref="G8:V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W</dc:creator>
  <cp:lastModifiedBy>Michal W</cp:lastModifiedBy>
  <dcterms:created xsi:type="dcterms:W3CDTF">2018-10-16T18:02:43Z</dcterms:created>
  <dcterms:modified xsi:type="dcterms:W3CDTF">2018-10-17T21:27:26Z</dcterms:modified>
</cp:coreProperties>
</file>