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2416"/>
  <workbookPr autoCompressPictures="0"/>
  <bookViews>
    <workbookView xWindow="1900" yWindow="8480" windowWidth="32660" windowHeight="16980" tabRatio="500" activeTab="1"/>
  </bookViews>
  <sheets>
    <sheet name="Shopper_calculations" sheetId="1" r:id="rId1"/>
    <sheet name="Occupational_calculations" sheetId="2" r:id="rId2"/>
    <sheet name="Line_listing" sheetId="3" r:id="rId3"/>
    <sheet name="Sensitivity_analysis" sheetId="4" r:id="rId4"/>
    <sheet name="Occupation" sheetId="5" r:id="rId5"/>
    <sheet name="Working_hours" sheetId="6" r:id="rId6"/>
    <sheet name="Regional_employment_totals" sheetId="7" r:id="rId7"/>
    <sheet name="Population" sheetId="8" r:id="rId8"/>
    <sheet name="Minutes_spent_purchasing_goods" sheetId="9" r:id="rId9"/>
    <sheet name="Participation_rate_purchasing_g" sheetId="10" r:id="rId10"/>
    <sheet name="README" sheetId="11" r:id="rId11"/>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C8" i="8" l="1"/>
  <c r="BB8" i="8"/>
  <c r="BA8" i="8"/>
  <c r="AZ8" i="8"/>
  <c r="AY8" i="8"/>
  <c r="AX8" i="8"/>
  <c r="AW8" i="8"/>
  <c r="AV8" i="8"/>
  <c r="AU8" i="8"/>
  <c r="AT8" i="8"/>
  <c r="AS8" i="8"/>
  <c r="AR8" i="8"/>
  <c r="AQ8" i="8"/>
  <c r="AP8" i="8"/>
  <c r="AO8" i="8"/>
  <c r="AN8" i="8"/>
  <c r="AM8" i="8"/>
  <c r="AL8" i="8"/>
  <c r="AK8" i="8"/>
  <c r="AJ8" i="8"/>
  <c r="AI8" i="8"/>
  <c r="AH8" i="8"/>
  <c r="AG8" i="8"/>
  <c r="AF8" i="8"/>
  <c r="AE8" i="8"/>
  <c r="AD8" i="8"/>
  <c r="AC8" i="8"/>
  <c r="AB8" i="8"/>
  <c r="AA8" i="8"/>
  <c r="Z8" i="8"/>
  <c r="Y8" i="8"/>
  <c r="X8" i="8"/>
  <c r="W8" i="8"/>
  <c r="V8" i="8"/>
  <c r="U8" i="8"/>
  <c r="T8" i="8"/>
  <c r="S8" i="8"/>
  <c r="R8" i="8"/>
  <c r="Q8" i="8"/>
  <c r="P8" i="8"/>
  <c r="O8" i="8"/>
  <c r="N8" i="8"/>
  <c r="M8" i="8"/>
  <c r="L8" i="8"/>
  <c r="K8" i="8"/>
  <c r="J8" i="8"/>
  <c r="I8" i="8"/>
  <c r="H8" i="8"/>
  <c r="G8" i="8"/>
  <c r="F8" i="8"/>
  <c r="E8" i="8"/>
  <c r="D8" i="8"/>
  <c r="C8" i="8"/>
  <c r="B8" i="8"/>
  <c r="E15" i="4"/>
  <c r="F15" i="4"/>
  <c r="H15" i="4"/>
  <c r="L15" i="4"/>
  <c r="E14" i="4"/>
  <c r="H14" i="4"/>
  <c r="L14" i="4"/>
  <c r="E13" i="4"/>
  <c r="H13" i="4"/>
  <c r="L13" i="4"/>
  <c r="E12" i="4"/>
  <c r="H12" i="4"/>
  <c r="L12" i="4"/>
  <c r="E11" i="4"/>
  <c r="H11" i="4"/>
  <c r="L11" i="4"/>
  <c r="E10" i="4"/>
  <c r="H10" i="4"/>
  <c r="L10" i="4"/>
  <c r="E9" i="4"/>
  <c r="H9" i="4"/>
  <c r="L9" i="4"/>
  <c r="E8" i="4"/>
  <c r="F8" i="4"/>
  <c r="H8" i="4"/>
  <c r="L8" i="4"/>
  <c r="E7" i="4"/>
  <c r="H7" i="4"/>
  <c r="L7" i="4"/>
  <c r="E6" i="4"/>
  <c r="H6" i="4"/>
  <c r="L6" i="4"/>
  <c r="E5" i="4"/>
  <c r="H5" i="4"/>
  <c r="L5" i="4"/>
  <c r="E4" i="4"/>
  <c r="H4" i="4"/>
  <c r="L4" i="4"/>
  <c r="E3" i="4"/>
  <c r="H3" i="4"/>
  <c r="L3" i="4"/>
  <c r="E2" i="4"/>
  <c r="H2" i="4"/>
  <c r="L2" i="4"/>
  <c r="N2" i="3"/>
  <c r="AB2" i="3"/>
  <c r="N3" i="3"/>
  <c r="AB3" i="3"/>
  <c r="N4" i="3"/>
  <c r="AB4" i="3"/>
  <c r="N5" i="3"/>
  <c r="AB5" i="3"/>
  <c r="N6" i="3"/>
  <c r="AB6" i="3"/>
  <c r="N7" i="3"/>
  <c r="AB7" i="3"/>
  <c r="N8" i="3"/>
  <c r="AB8" i="3"/>
  <c r="N9" i="3"/>
  <c r="AB9" i="3"/>
  <c r="N10" i="3"/>
  <c r="AB10" i="3"/>
  <c r="N11" i="3"/>
  <c r="AB11" i="3"/>
  <c r="N12" i="3"/>
  <c r="AB12" i="3"/>
  <c r="N13" i="3"/>
  <c r="AB13" i="3"/>
  <c r="N14" i="3"/>
  <c r="AB14" i="3"/>
  <c r="N15" i="3"/>
  <c r="AB15" i="3"/>
  <c r="N16" i="3"/>
  <c r="AB16" i="3"/>
  <c r="N17" i="3"/>
  <c r="AB17" i="3"/>
  <c r="N18" i="3"/>
  <c r="AB18" i="3"/>
  <c r="N19" i="3"/>
  <c r="AB19" i="3"/>
  <c r="N20" i="3"/>
  <c r="AB20" i="3"/>
  <c r="N21" i="3"/>
  <c r="AB21" i="3"/>
  <c r="N22" i="3"/>
  <c r="AB22" i="3"/>
  <c r="N23" i="3"/>
  <c r="AB23" i="3"/>
  <c r="N24" i="3"/>
  <c r="AB24" i="3"/>
  <c r="N25" i="3"/>
  <c r="AB25" i="3"/>
  <c r="N26" i="3"/>
  <c r="AB26" i="3"/>
  <c r="N27" i="3"/>
  <c r="AB27" i="3"/>
  <c r="N28" i="3"/>
  <c r="AB28" i="3"/>
  <c r="N29" i="3"/>
  <c r="AB29" i="3"/>
  <c r="N30" i="3"/>
  <c r="AB30" i="3"/>
  <c r="N31" i="3"/>
  <c r="AB31" i="3"/>
  <c r="N32" i="3"/>
  <c r="AB32" i="3"/>
  <c r="N33" i="3"/>
  <c r="AB33" i="3"/>
  <c r="N34" i="3"/>
  <c r="AB34" i="3"/>
  <c r="N35" i="3"/>
  <c r="AB35" i="3"/>
  <c r="N36" i="3"/>
  <c r="AB36" i="3"/>
  <c r="N37" i="3"/>
  <c r="AB37" i="3"/>
  <c r="N38" i="3"/>
  <c r="AB38" i="3"/>
  <c r="N39" i="3"/>
  <c r="AB39" i="3"/>
  <c r="N40" i="3"/>
  <c r="AB40" i="3"/>
  <c r="N41" i="3"/>
  <c r="AB41" i="3"/>
  <c r="N42" i="3"/>
  <c r="AB42" i="3"/>
  <c r="N43" i="3"/>
  <c r="AB43" i="3"/>
  <c r="N44" i="3"/>
  <c r="AB44" i="3"/>
  <c r="N45" i="3"/>
  <c r="AB45" i="3"/>
  <c r="N46" i="3"/>
  <c r="AB46" i="3"/>
  <c r="N47" i="3"/>
  <c r="AB47" i="3"/>
  <c r="N48" i="3"/>
  <c r="AB48" i="3"/>
  <c r="N49" i="3"/>
  <c r="AB49" i="3"/>
  <c r="N50" i="3"/>
  <c r="AB50" i="3"/>
  <c r="N51" i="3"/>
  <c r="AB51" i="3"/>
  <c r="N52" i="3"/>
  <c r="AB52" i="3"/>
  <c r="N53" i="3"/>
  <c r="AB53" i="3"/>
  <c r="N54" i="3"/>
  <c r="AB54" i="3"/>
  <c r="N55" i="3"/>
  <c r="AB55" i="3"/>
  <c r="N56" i="3"/>
  <c r="AB56" i="3"/>
  <c r="N57" i="3"/>
  <c r="AB57" i="3"/>
  <c r="N58" i="3"/>
  <c r="AB58" i="3"/>
  <c r="N59" i="3"/>
  <c r="AB59" i="3"/>
  <c r="N60" i="3"/>
  <c r="AB60" i="3"/>
  <c r="N61" i="3"/>
  <c r="AB61" i="3"/>
  <c r="N62" i="3"/>
  <c r="AB62" i="3"/>
  <c r="N63" i="3"/>
  <c r="AB63" i="3"/>
  <c r="N64" i="3"/>
  <c r="AB64" i="3"/>
  <c r="N65" i="3"/>
  <c r="AB65" i="3"/>
  <c r="N66" i="3"/>
  <c r="AB66" i="3"/>
  <c r="N67" i="3"/>
  <c r="AB67" i="3"/>
  <c r="N68" i="3"/>
  <c r="AB68" i="3"/>
  <c r="N69" i="3"/>
  <c r="AB69" i="3"/>
  <c r="N70" i="3"/>
  <c r="AB70" i="3"/>
  <c r="N71" i="3"/>
  <c r="AB71" i="3"/>
  <c r="N72" i="3"/>
  <c r="AB72" i="3"/>
  <c r="N73" i="3"/>
  <c r="AB73" i="3"/>
  <c r="N74" i="3"/>
  <c r="AB74" i="3"/>
  <c r="N75" i="3"/>
  <c r="AB75" i="3"/>
  <c r="N76" i="3"/>
  <c r="AB76" i="3"/>
  <c r="N77" i="3"/>
  <c r="AB77" i="3"/>
  <c r="N78" i="3"/>
  <c r="AB78" i="3"/>
  <c r="N79" i="3"/>
  <c r="AB79" i="3"/>
  <c r="N80" i="3"/>
  <c r="AB80" i="3"/>
  <c r="N81" i="3"/>
  <c r="AB81" i="3"/>
  <c r="N82" i="3"/>
  <c r="AB82" i="3"/>
  <c r="N83" i="3"/>
  <c r="AB83" i="3"/>
  <c r="N84" i="3"/>
  <c r="AB84" i="3"/>
  <c r="N85" i="3"/>
  <c r="AB85" i="3"/>
  <c r="N86" i="3"/>
  <c r="AB86" i="3"/>
  <c r="N87" i="3"/>
  <c r="AB87" i="3"/>
  <c r="N88" i="3"/>
  <c r="AB88" i="3"/>
  <c r="AB89" i="3"/>
  <c r="AA2" i="3"/>
  <c r="AA3" i="3"/>
  <c r="AA4" i="3"/>
  <c r="AA5" i="3"/>
  <c r="AA6" i="3"/>
  <c r="AA7" i="3"/>
  <c r="AA8" i="3"/>
  <c r="AA9" i="3"/>
  <c r="AA10" i="3"/>
  <c r="AA11" i="3"/>
  <c r="AA12" i="3"/>
  <c r="AA13" i="3"/>
  <c r="AA14" i="3"/>
  <c r="AA15" i="3"/>
  <c r="AA16" i="3"/>
  <c r="AA17" i="3"/>
  <c r="AA18" i="3"/>
  <c r="AA19" i="3"/>
  <c r="AA20" i="3"/>
  <c r="AA21" i="3"/>
  <c r="AA22" i="3"/>
  <c r="AA23" i="3"/>
  <c r="AA24" i="3"/>
  <c r="AA25" i="3"/>
  <c r="AA26" i="3"/>
  <c r="AA27" i="3"/>
  <c r="AA28" i="3"/>
  <c r="AA29" i="3"/>
  <c r="AA30" i="3"/>
  <c r="AA31" i="3"/>
  <c r="AA32" i="3"/>
  <c r="AA33" i="3"/>
  <c r="AA34" i="3"/>
  <c r="AA35" i="3"/>
  <c r="AA36" i="3"/>
  <c r="AA37" i="3"/>
  <c r="AA38" i="3"/>
  <c r="AA39" i="3"/>
  <c r="AA40" i="3"/>
  <c r="AA41" i="3"/>
  <c r="AA42" i="3"/>
  <c r="AA43" i="3"/>
  <c r="AA44" i="3"/>
  <c r="AA45" i="3"/>
  <c r="AA46" i="3"/>
  <c r="AA47" i="3"/>
  <c r="AA48" i="3"/>
  <c r="AA49" i="3"/>
  <c r="AA50" i="3"/>
  <c r="AA51" i="3"/>
  <c r="AA52" i="3"/>
  <c r="AA53" i="3"/>
  <c r="AA54" i="3"/>
  <c r="AA55" i="3"/>
  <c r="AA56" i="3"/>
  <c r="AA57" i="3"/>
  <c r="AA58" i="3"/>
  <c r="AA59" i="3"/>
  <c r="AA60" i="3"/>
  <c r="AA61" i="3"/>
  <c r="AA62" i="3"/>
  <c r="AA63" i="3"/>
  <c r="AA64" i="3"/>
  <c r="AA65" i="3"/>
  <c r="AA66" i="3"/>
  <c r="AA67" i="3"/>
  <c r="AA68" i="3"/>
  <c r="AA69" i="3"/>
  <c r="AA70" i="3"/>
  <c r="AA71" i="3"/>
  <c r="AA72" i="3"/>
  <c r="AA73" i="3"/>
  <c r="AA74" i="3"/>
  <c r="AA75" i="3"/>
  <c r="AA76" i="3"/>
  <c r="AA77" i="3"/>
  <c r="AA78" i="3"/>
  <c r="AA79" i="3"/>
  <c r="AA80" i="3"/>
  <c r="AA81" i="3"/>
  <c r="AA82" i="3"/>
  <c r="AA83" i="3"/>
  <c r="AA84" i="3"/>
  <c r="AA85" i="3"/>
  <c r="AA86" i="3"/>
  <c r="AA87" i="3"/>
  <c r="AA88" i="3"/>
  <c r="AA89" i="3"/>
  <c r="Z2" i="3"/>
  <c r="Z3" i="3"/>
  <c r="Z4" i="3"/>
  <c r="Z5" i="3"/>
  <c r="Z6" i="3"/>
  <c r="Z7" i="3"/>
  <c r="Z8" i="3"/>
  <c r="Z9" i="3"/>
  <c r="Z10" i="3"/>
  <c r="Z11" i="3"/>
  <c r="Z12" i="3"/>
  <c r="Z13" i="3"/>
  <c r="Z14" i="3"/>
  <c r="Z15" i="3"/>
  <c r="Z16" i="3"/>
  <c r="Z17" i="3"/>
  <c r="Z18" i="3"/>
  <c r="Z19" i="3"/>
  <c r="Z20" i="3"/>
  <c r="Z21" i="3"/>
  <c r="Z22" i="3"/>
  <c r="Z23" i="3"/>
  <c r="Z24" i="3"/>
  <c r="Z25" i="3"/>
  <c r="Z26" i="3"/>
  <c r="Z27" i="3"/>
  <c r="Z28" i="3"/>
  <c r="Z29" i="3"/>
  <c r="Z30" i="3"/>
  <c r="Z31" i="3"/>
  <c r="Z32" i="3"/>
  <c r="Z33" i="3"/>
  <c r="Z34" i="3"/>
  <c r="Z35" i="3"/>
  <c r="Z36" i="3"/>
  <c r="Z37" i="3"/>
  <c r="Z38" i="3"/>
  <c r="Z39" i="3"/>
  <c r="Z40" i="3"/>
  <c r="Z41" i="3"/>
  <c r="Z42" i="3"/>
  <c r="Z43" i="3"/>
  <c r="Z44" i="3"/>
  <c r="Z45" i="3"/>
  <c r="Z46" i="3"/>
  <c r="Z47" i="3"/>
  <c r="Z48" i="3"/>
  <c r="Z49" i="3"/>
  <c r="Z50" i="3"/>
  <c r="Z51" i="3"/>
  <c r="Z52" i="3"/>
  <c r="Z53" i="3"/>
  <c r="Z54" i="3"/>
  <c r="Z55" i="3"/>
  <c r="Z56" i="3"/>
  <c r="Z57" i="3"/>
  <c r="Z58" i="3"/>
  <c r="Z59" i="3"/>
  <c r="Z60" i="3"/>
  <c r="Z61" i="3"/>
  <c r="Z62" i="3"/>
  <c r="Z63" i="3"/>
  <c r="Z64" i="3"/>
  <c r="Z65" i="3"/>
  <c r="Z66" i="3"/>
  <c r="Z67" i="3"/>
  <c r="Z68" i="3"/>
  <c r="Z69" i="3"/>
  <c r="Z70" i="3"/>
  <c r="Z71" i="3"/>
  <c r="Z72" i="3"/>
  <c r="Z73" i="3"/>
  <c r="Z74" i="3"/>
  <c r="Z75" i="3"/>
  <c r="Z76" i="3"/>
  <c r="Z77" i="3"/>
  <c r="Z78" i="3"/>
  <c r="Z79" i="3"/>
  <c r="Z80" i="3"/>
  <c r="Z81" i="3"/>
  <c r="Z82" i="3"/>
  <c r="Z83" i="3"/>
  <c r="Z84" i="3"/>
  <c r="Z85" i="3"/>
  <c r="Z86" i="3"/>
  <c r="Z87" i="3"/>
  <c r="Z88" i="3"/>
  <c r="Z89" i="3"/>
  <c r="Y2" i="3"/>
  <c r="Y3" i="3"/>
  <c r="Y4" i="3"/>
  <c r="Y5" i="3"/>
  <c r="Y6" i="3"/>
  <c r="Y7" i="3"/>
  <c r="Y8" i="3"/>
  <c r="Y9" i="3"/>
  <c r="Y10" i="3"/>
  <c r="Y11" i="3"/>
  <c r="Y12" i="3"/>
  <c r="Y13" i="3"/>
  <c r="Y14" i="3"/>
  <c r="Y15" i="3"/>
  <c r="Y16" i="3"/>
  <c r="Y17" i="3"/>
  <c r="Y18" i="3"/>
  <c r="Y19" i="3"/>
  <c r="Y20" i="3"/>
  <c r="Y21" i="3"/>
  <c r="Y22" i="3"/>
  <c r="Y23" i="3"/>
  <c r="Y24" i="3"/>
  <c r="Y25" i="3"/>
  <c r="Y26" i="3"/>
  <c r="Y27" i="3"/>
  <c r="Y28" i="3"/>
  <c r="Y29" i="3"/>
  <c r="Y30" i="3"/>
  <c r="Y31" i="3"/>
  <c r="Y32" i="3"/>
  <c r="Y33" i="3"/>
  <c r="Y34" i="3"/>
  <c r="Y35" i="3"/>
  <c r="Y36" i="3"/>
  <c r="Y37" i="3"/>
  <c r="Y38" i="3"/>
  <c r="Y39" i="3"/>
  <c r="Y40" i="3"/>
  <c r="Y41" i="3"/>
  <c r="Y42" i="3"/>
  <c r="Y43" i="3"/>
  <c r="Y44" i="3"/>
  <c r="Y45" i="3"/>
  <c r="Y46" i="3"/>
  <c r="Y47" i="3"/>
  <c r="Y48" i="3"/>
  <c r="Y49" i="3"/>
  <c r="Y50" i="3"/>
  <c r="Y51" i="3"/>
  <c r="Y52" i="3"/>
  <c r="Y53" i="3"/>
  <c r="Y54" i="3"/>
  <c r="Y55" i="3"/>
  <c r="Y56" i="3"/>
  <c r="Y57" i="3"/>
  <c r="Y58" i="3"/>
  <c r="Y59" i="3"/>
  <c r="Y60" i="3"/>
  <c r="Y61" i="3"/>
  <c r="Y62" i="3"/>
  <c r="Y63" i="3"/>
  <c r="Y64" i="3"/>
  <c r="Y65" i="3"/>
  <c r="Y66" i="3"/>
  <c r="Y67" i="3"/>
  <c r="Y68" i="3"/>
  <c r="Y69" i="3"/>
  <c r="Y70" i="3"/>
  <c r="Y71" i="3"/>
  <c r="Y72" i="3"/>
  <c r="Y73" i="3"/>
  <c r="Y74" i="3"/>
  <c r="Y75" i="3"/>
  <c r="Y76" i="3"/>
  <c r="Y77" i="3"/>
  <c r="Y78" i="3"/>
  <c r="Y79" i="3"/>
  <c r="Y80" i="3"/>
  <c r="Y81" i="3"/>
  <c r="Y82" i="3"/>
  <c r="Y83" i="3"/>
  <c r="Y84" i="3"/>
  <c r="Y85" i="3"/>
  <c r="Y86" i="3"/>
  <c r="Y87" i="3"/>
  <c r="Y88" i="3"/>
  <c r="Y89" i="3"/>
  <c r="X2" i="3"/>
  <c r="X3" i="3"/>
  <c r="X4" i="3"/>
  <c r="X5" i="3"/>
  <c r="X6" i="3"/>
  <c r="X7" i="3"/>
  <c r="X8" i="3"/>
  <c r="X9" i="3"/>
  <c r="X10" i="3"/>
  <c r="X11" i="3"/>
  <c r="X12" i="3"/>
  <c r="X13" i="3"/>
  <c r="X14" i="3"/>
  <c r="X15" i="3"/>
  <c r="X16" i="3"/>
  <c r="X17" i="3"/>
  <c r="X18" i="3"/>
  <c r="X19" i="3"/>
  <c r="X20" i="3"/>
  <c r="X21" i="3"/>
  <c r="X22" i="3"/>
  <c r="X23" i="3"/>
  <c r="X24" i="3"/>
  <c r="X25" i="3"/>
  <c r="X26" i="3"/>
  <c r="X27" i="3"/>
  <c r="X28" i="3"/>
  <c r="X29" i="3"/>
  <c r="X30" i="3"/>
  <c r="X31" i="3"/>
  <c r="X32" i="3"/>
  <c r="X33" i="3"/>
  <c r="X34" i="3"/>
  <c r="X35" i="3"/>
  <c r="X36" i="3"/>
  <c r="X37" i="3"/>
  <c r="X38" i="3"/>
  <c r="X39" i="3"/>
  <c r="X40" i="3"/>
  <c r="X41" i="3"/>
  <c r="X42" i="3"/>
  <c r="X43" i="3"/>
  <c r="X44" i="3"/>
  <c r="X45" i="3"/>
  <c r="X46" i="3"/>
  <c r="X47" i="3"/>
  <c r="X48" i="3"/>
  <c r="X49" i="3"/>
  <c r="X50" i="3"/>
  <c r="X51" i="3"/>
  <c r="X52" i="3"/>
  <c r="X53" i="3"/>
  <c r="X54" i="3"/>
  <c r="X55" i="3"/>
  <c r="X56" i="3"/>
  <c r="X57" i="3"/>
  <c r="X58" i="3"/>
  <c r="X59" i="3"/>
  <c r="X60" i="3"/>
  <c r="X61" i="3"/>
  <c r="X62" i="3"/>
  <c r="X63" i="3"/>
  <c r="X64" i="3"/>
  <c r="X65" i="3"/>
  <c r="X66" i="3"/>
  <c r="X67" i="3"/>
  <c r="X68" i="3"/>
  <c r="X69" i="3"/>
  <c r="X70" i="3"/>
  <c r="X71" i="3"/>
  <c r="X72" i="3"/>
  <c r="X73" i="3"/>
  <c r="X74" i="3"/>
  <c r="X75" i="3"/>
  <c r="X76" i="3"/>
  <c r="X77" i="3"/>
  <c r="X78" i="3"/>
  <c r="X79" i="3"/>
  <c r="X80" i="3"/>
  <c r="X81" i="3"/>
  <c r="X82" i="3"/>
  <c r="X83" i="3"/>
  <c r="X84" i="3"/>
  <c r="X85" i="3"/>
  <c r="X86" i="3"/>
  <c r="X87" i="3"/>
  <c r="X88" i="3"/>
  <c r="X89" i="3"/>
  <c r="W2" i="3"/>
  <c r="W3" i="3"/>
  <c r="W4" i="3"/>
  <c r="W5" i="3"/>
  <c r="W6" i="3"/>
  <c r="W7" i="3"/>
  <c r="W8" i="3"/>
  <c r="W9" i="3"/>
  <c r="W10" i="3"/>
  <c r="W11" i="3"/>
  <c r="W12" i="3"/>
  <c r="W13" i="3"/>
  <c r="W14" i="3"/>
  <c r="W15" i="3"/>
  <c r="W16" i="3"/>
  <c r="W17" i="3"/>
  <c r="W18" i="3"/>
  <c r="W19" i="3"/>
  <c r="W20" i="3"/>
  <c r="W21" i="3"/>
  <c r="W22" i="3"/>
  <c r="W23" i="3"/>
  <c r="W24" i="3"/>
  <c r="W25" i="3"/>
  <c r="W26" i="3"/>
  <c r="W27" i="3"/>
  <c r="W28" i="3"/>
  <c r="W29" i="3"/>
  <c r="W30" i="3"/>
  <c r="W31" i="3"/>
  <c r="W32" i="3"/>
  <c r="W33" i="3"/>
  <c r="W34" i="3"/>
  <c r="W35" i="3"/>
  <c r="W36" i="3"/>
  <c r="W37" i="3"/>
  <c r="W38" i="3"/>
  <c r="W39" i="3"/>
  <c r="W40" i="3"/>
  <c r="W41" i="3"/>
  <c r="W42" i="3"/>
  <c r="W43" i="3"/>
  <c r="W44" i="3"/>
  <c r="W45" i="3"/>
  <c r="W46" i="3"/>
  <c r="W47" i="3"/>
  <c r="W48" i="3"/>
  <c r="W49" i="3"/>
  <c r="W50" i="3"/>
  <c r="W51" i="3"/>
  <c r="W52" i="3"/>
  <c r="W53" i="3"/>
  <c r="W54" i="3"/>
  <c r="W55" i="3"/>
  <c r="W56" i="3"/>
  <c r="W57" i="3"/>
  <c r="W58" i="3"/>
  <c r="W59" i="3"/>
  <c r="W60" i="3"/>
  <c r="W61" i="3"/>
  <c r="W62" i="3"/>
  <c r="W63" i="3"/>
  <c r="W64" i="3"/>
  <c r="W65" i="3"/>
  <c r="W66" i="3"/>
  <c r="W67" i="3"/>
  <c r="W68" i="3"/>
  <c r="W69" i="3"/>
  <c r="W70" i="3"/>
  <c r="W71" i="3"/>
  <c r="W72" i="3"/>
  <c r="W73" i="3"/>
  <c r="W74" i="3"/>
  <c r="W75" i="3"/>
  <c r="W76" i="3"/>
  <c r="W77" i="3"/>
  <c r="W78" i="3"/>
  <c r="W79" i="3"/>
  <c r="W80" i="3"/>
  <c r="W81" i="3"/>
  <c r="W82" i="3"/>
  <c r="W83" i="3"/>
  <c r="W84" i="3"/>
  <c r="W85" i="3"/>
  <c r="W86" i="3"/>
  <c r="W87" i="3"/>
  <c r="W88" i="3"/>
  <c r="W89" i="3"/>
  <c r="V2" i="3"/>
  <c r="V3" i="3"/>
  <c r="V4" i="3"/>
  <c r="V5" i="3"/>
  <c r="V6" i="3"/>
  <c r="V7" i="3"/>
  <c r="V8" i="3"/>
  <c r="V9" i="3"/>
  <c r="V10" i="3"/>
  <c r="V11" i="3"/>
  <c r="V12" i="3"/>
  <c r="V13" i="3"/>
  <c r="V14" i="3"/>
  <c r="V15" i="3"/>
  <c r="V16" i="3"/>
  <c r="V17" i="3"/>
  <c r="V18" i="3"/>
  <c r="V19" i="3"/>
  <c r="V20" i="3"/>
  <c r="V21" i="3"/>
  <c r="V22" i="3"/>
  <c r="V23" i="3"/>
  <c r="V24" i="3"/>
  <c r="V25" i="3"/>
  <c r="V26" i="3"/>
  <c r="V27" i="3"/>
  <c r="V28" i="3"/>
  <c r="V29" i="3"/>
  <c r="V30" i="3"/>
  <c r="V31" i="3"/>
  <c r="V32" i="3"/>
  <c r="V33" i="3"/>
  <c r="V34" i="3"/>
  <c r="V35" i="3"/>
  <c r="V36" i="3"/>
  <c r="V37" i="3"/>
  <c r="V38" i="3"/>
  <c r="V39" i="3"/>
  <c r="V40" i="3"/>
  <c r="V41" i="3"/>
  <c r="V42" i="3"/>
  <c r="V43" i="3"/>
  <c r="V44" i="3"/>
  <c r="V45" i="3"/>
  <c r="V46" i="3"/>
  <c r="V47" i="3"/>
  <c r="V48" i="3"/>
  <c r="V49" i="3"/>
  <c r="V50" i="3"/>
  <c r="V51" i="3"/>
  <c r="V52" i="3"/>
  <c r="V53" i="3"/>
  <c r="V54" i="3"/>
  <c r="V55" i="3"/>
  <c r="V56" i="3"/>
  <c r="V57" i="3"/>
  <c r="V58" i="3"/>
  <c r="V59" i="3"/>
  <c r="V60" i="3"/>
  <c r="V61" i="3"/>
  <c r="V62" i="3"/>
  <c r="V63" i="3"/>
  <c r="V64" i="3"/>
  <c r="V65" i="3"/>
  <c r="V66" i="3"/>
  <c r="V67" i="3"/>
  <c r="V68" i="3"/>
  <c r="V69" i="3"/>
  <c r="V70" i="3"/>
  <c r="V71" i="3"/>
  <c r="V72" i="3"/>
  <c r="V73" i="3"/>
  <c r="V74" i="3"/>
  <c r="V75" i="3"/>
  <c r="V76" i="3"/>
  <c r="V77" i="3"/>
  <c r="V78" i="3"/>
  <c r="V79" i="3"/>
  <c r="V80" i="3"/>
  <c r="V81" i="3"/>
  <c r="V82" i="3"/>
  <c r="V83" i="3"/>
  <c r="V84" i="3"/>
  <c r="V85" i="3"/>
  <c r="V86" i="3"/>
  <c r="V87" i="3"/>
  <c r="V88" i="3"/>
  <c r="V89" i="3"/>
  <c r="U2" i="3"/>
  <c r="U3" i="3"/>
  <c r="U4" i="3"/>
  <c r="U5" i="3"/>
  <c r="U6" i="3"/>
  <c r="U7" i="3"/>
  <c r="U8" i="3"/>
  <c r="U9" i="3"/>
  <c r="U10" i="3"/>
  <c r="U11" i="3"/>
  <c r="U12" i="3"/>
  <c r="U13" i="3"/>
  <c r="U14" i="3"/>
  <c r="U15" i="3"/>
  <c r="U16" i="3"/>
  <c r="U17" i="3"/>
  <c r="U18" i="3"/>
  <c r="U19" i="3"/>
  <c r="U20" i="3"/>
  <c r="U21" i="3"/>
  <c r="U22" i="3"/>
  <c r="U23" i="3"/>
  <c r="U24" i="3"/>
  <c r="U25" i="3"/>
  <c r="U26" i="3"/>
  <c r="U27" i="3"/>
  <c r="U28" i="3"/>
  <c r="U29" i="3"/>
  <c r="U30" i="3"/>
  <c r="U31" i="3"/>
  <c r="U32" i="3"/>
  <c r="U33" i="3"/>
  <c r="U34" i="3"/>
  <c r="U35" i="3"/>
  <c r="U36" i="3"/>
  <c r="U37" i="3"/>
  <c r="U38" i="3"/>
  <c r="U39" i="3"/>
  <c r="U40" i="3"/>
  <c r="U41" i="3"/>
  <c r="U42" i="3"/>
  <c r="U43" i="3"/>
  <c r="U44" i="3"/>
  <c r="U45" i="3"/>
  <c r="U46" i="3"/>
  <c r="U47" i="3"/>
  <c r="U48" i="3"/>
  <c r="U49" i="3"/>
  <c r="U50" i="3"/>
  <c r="U51" i="3"/>
  <c r="U52" i="3"/>
  <c r="U53" i="3"/>
  <c r="U54" i="3"/>
  <c r="U55" i="3"/>
  <c r="U56" i="3"/>
  <c r="U57" i="3"/>
  <c r="U58" i="3"/>
  <c r="U59" i="3"/>
  <c r="U60" i="3"/>
  <c r="U61" i="3"/>
  <c r="U62" i="3"/>
  <c r="U63" i="3"/>
  <c r="U64" i="3"/>
  <c r="U65" i="3"/>
  <c r="U66" i="3"/>
  <c r="U67" i="3"/>
  <c r="U68" i="3"/>
  <c r="U69" i="3"/>
  <c r="U70" i="3"/>
  <c r="U71" i="3"/>
  <c r="U72" i="3"/>
  <c r="U73" i="3"/>
  <c r="U74" i="3"/>
  <c r="U75" i="3"/>
  <c r="U76" i="3"/>
  <c r="U77" i="3"/>
  <c r="U78" i="3"/>
  <c r="U79" i="3"/>
  <c r="U80" i="3"/>
  <c r="U81" i="3"/>
  <c r="U82" i="3"/>
  <c r="U83" i="3"/>
  <c r="U84" i="3"/>
  <c r="U85" i="3"/>
  <c r="U86" i="3"/>
  <c r="U87" i="3"/>
  <c r="U88" i="3"/>
  <c r="U89" i="3"/>
  <c r="T2" i="3"/>
  <c r="T3" i="3"/>
  <c r="T4" i="3"/>
  <c r="T5" i="3"/>
  <c r="T6" i="3"/>
  <c r="T7" i="3"/>
  <c r="T8" i="3"/>
  <c r="T9" i="3"/>
  <c r="T10" i="3"/>
  <c r="T11" i="3"/>
  <c r="T12" i="3"/>
  <c r="T13" i="3"/>
  <c r="T14" i="3"/>
  <c r="T15" i="3"/>
  <c r="T16" i="3"/>
  <c r="T17" i="3"/>
  <c r="T18" i="3"/>
  <c r="T19" i="3"/>
  <c r="T20" i="3"/>
  <c r="T21" i="3"/>
  <c r="T22" i="3"/>
  <c r="T23" i="3"/>
  <c r="T24" i="3"/>
  <c r="T25" i="3"/>
  <c r="T26" i="3"/>
  <c r="T27" i="3"/>
  <c r="T28" i="3"/>
  <c r="T29" i="3"/>
  <c r="T30" i="3"/>
  <c r="T31" i="3"/>
  <c r="T32" i="3"/>
  <c r="T33" i="3"/>
  <c r="T34" i="3"/>
  <c r="T35" i="3"/>
  <c r="T36" i="3"/>
  <c r="T37" i="3"/>
  <c r="T38" i="3"/>
  <c r="T39" i="3"/>
  <c r="T40" i="3"/>
  <c r="T41" i="3"/>
  <c r="T42" i="3"/>
  <c r="T43" i="3"/>
  <c r="T44" i="3"/>
  <c r="T45" i="3"/>
  <c r="T46" i="3"/>
  <c r="T47" i="3"/>
  <c r="T48" i="3"/>
  <c r="T49" i="3"/>
  <c r="T50" i="3"/>
  <c r="T51" i="3"/>
  <c r="T52" i="3"/>
  <c r="T53" i="3"/>
  <c r="T54" i="3"/>
  <c r="T55" i="3"/>
  <c r="T56" i="3"/>
  <c r="T57" i="3"/>
  <c r="T58" i="3"/>
  <c r="T59" i="3"/>
  <c r="T60" i="3"/>
  <c r="T61" i="3"/>
  <c r="T62" i="3"/>
  <c r="T63" i="3"/>
  <c r="T64" i="3"/>
  <c r="T65" i="3"/>
  <c r="T66" i="3"/>
  <c r="T67" i="3"/>
  <c r="T68" i="3"/>
  <c r="T69" i="3"/>
  <c r="T70" i="3"/>
  <c r="T71" i="3"/>
  <c r="T72" i="3"/>
  <c r="T73" i="3"/>
  <c r="T74" i="3"/>
  <c r="T75" i="3"/>
  <c r="T76" i="3"/>
  <c r="T77" i="3"/>
  <c r="T78" i="3"/>
  <c r="T79" i="3"/>
  <c r="T80" i="3"/>
  <c r="T81" i="3"/>
  <c r="T82" i="3"/>
  <c r="T83" i="3"/>
  <c r="T84" i="3"/>
  <c r="T85" i="3"/>
  <c r="T86" i="3"/>
  <c r="T87" i="3"/>
  <c r="T88" i="3"/>
  <c r="T89" i="3"/>
  <c r="S2" i="3"/>
  <c r="S3" i="3"/>
  <c r="S4" i="3"/>
  <c r="S5" i="3"/>
  <c r="S6" i="3"/>
  <c r="S7" i="3"/>
  <c r="S8" i="3"/>
  <c r="S9" i="3"/>
  <c r="S10" i="3"/>
  <c r="S11" i="3"/>
  <c r="S12" i="3"/>
  <c r="S13" i="3"/>
  <c r="S14" i="3"/>
  <c r="S15" i="3"/>
  <c r="S16" i="3"/>
  <c r="S17" i="3"/>
  <c r="S18" i="3"/>
  <c r="S19" i="3"/>
  <c r="S20" i="3"/>
  <c r="S21" i="3"/>
  <c r="S22" i="3"/>
  <c r="S23" i="3"/>
  <c r="S24" i="3"/>
  <c r="S25" i="3"/>
  <c r="S26" i="3"/>
  <c r="S27" i="3"/>
  <c r="S28" i="3"/>
  <c r="S29" i="3"/>
  <c r="S30" i="3"/>
  <c r="S31" i="3"/>
  <c r="S32" i="3"/>
  <c r="S33" i="3"/>
  <c r="S34" i="3"/>
  <c r="S35" i="3"/>
  <c r="S36" i="3"/>
  <c r="S37" i="3"/>
  <c r="S38" i="3"/>
  <c r="S39" i="3"/>
  <c r="S40" i="3"/>
  <c r="S41" i="3"/>
  <c r="S42" i="3"/>
  <c r="S43" i="3"/>
  <c r="S44" i="3"/>
  <c r="S45" i="3"/>
  <c r="S46" i="3"/>
  <c r="S47" i="3"/>
  <c r="S48" i="3"/>
  <c r="S49" i="3"/>
  <c r="S50" i="3"/>
  <c r="S51" i="3"/>
  <c r="S52" i="3"/>
  <c r="S53" i="3"/>
  <c r="S54" i="3"/>
  <c r="S55" i="3"/>
  <c r="S56" i="3"/>
  <c r="S57" i="3"/>
  <c r="S58" i="3"/>
  <c r="S59" i="3"/>
  <c r="S60" i="3"/>
  <c r="S61" i="3"/>
  <c r="S62" i="3"/>
  <c r="S63" i="3"/>
  <c r="S64" i="3"/>
  <c r="S65" i="3"/>
  <c r="S66" i="3"/>
  <c r="S67" i="3"/>
  <c r="S68" i="3"/>
  <c r="S69" i="3"/>
  <c r="S70" i="3"/>
  <c r="S71" i="3"/>
  <c r="S72" i="3"/>
  <c r="S73" i="3"/>
  <c r="S74" i="3"/>
  <c r="S75" i="3"/>
  <c r="S76" i="3"/>
  <c r="S77" i="3"/>
  <c r="S78" i="3"/>
  <c r="S79" i="3"/>
  <c r="S80" i="3"/>
  <c r="S81" i="3"/>
  <c r="S82" i="3"/>
  <c r="S83" i="3"/>
  <c r="S84" i="3"/>
  <c r="S85" i="3"/>
  <c r="S86" i="3"/>
  <c r="S87" i="3"/>
  <c r="S88" i="3"/>
  <c r="S89" i="3"/>
  <c r="R2" i="3"/>
  <c r="R3" i="3"/>
  <c r="R4" i="3"/>
  <c r="R5" i="3"/>
  <c r="R6" i="3"/>
  <c r="R7" i="3"/>
  <c r="R8" i="3"/>
  <c r="R9" i="3"/>
  <c r="R10" i="3"/>
  <c r="R11" i="3"/>
  <c r="R12" i="3"/>
  <c r="R13" i="3"/>
  <c r="R14" i="3"/>
  <c r="R15" i="3"/>
  <c r="R16" i="3"/>
  <c r="R17" i="3"/>
  <c r="R18" i="3"/>
  <c r="R19" i="3"/>
  <c r="R20" i="3"/>
  <c r="R21" i="3"/>
  <c r="R22" i="3"/>
  <c r="R23" i="3"/>
  <c r="R24" i="3"/>
  <c r="R25" i="3"/>
  <c r="R26" i="3"/>
  <c r="R27" i="3"/>
  <c r="R28" i="3"/>
  <c r="R29" i="3"/>
  <c r="R30" i="3"/>
  <c r="R31" i="3"/>
  <c r="R32" i="3"/>
  <c r="R33" i="3"/>
  <c r="R34" i="3"/>
  <c r="R35" i="3"/>
  <c r="R36" i="3"/>
  <c r="R37" i="3"/>
  <c r="R38" i="3"/>
  <c r="R39" i="3"/>
  <c r="R40" i="3"/>
  <c r="R41" i="3"/>
  <c r="R42" i="3"/>
  <c r="R43" i="3"/>
  <c r="R44" i="3"/>
  <c r="R45" i="3"/>
  <c r="R46" i="3"/>
  <c r="R47" i="3"/>
  <c r="R48" i="3"/>
  <c r="R49" i="3"/>
  <c r="R50" i="3"/>
  <c r="R51" i="3"/>
  <c r="R52" i="3"/>
  <c r="R53" i="3"/>
  <c r="R54" i="3"/>
  <c r="R55" i="3"/>
  <c r="R56" i="3"/>
  <c r="R57" i="3"/>
  <c r="R58" i="3"/>
  <c r="R59" i="3"/>
  <c r="R60" i="3"/>
  <c r="R61" i="3"/>
  <c r="R62" i="3"/>
  <c r="R63" i="3"/>
  <c r="R64" i="3"/>
  <c r="R65" i="3"/>
  <c r="R66" i="3"/>
  <c r="R67" i="3"/>
  <c r="R68" i="3"/>
  <c r="R69" i="3"/>
  <c r="R70" i="3"/>
  <c r="R71" i="3"/>
  <c r="R72" i="3"/>
  <c r="R73" i="3"/>
  <c r="R74" i="3"/>
  <c r="R75" i="3"/>
  <c r="R76" i="3"/>
  <c r="R77" i="3"/>
  <c r="R78" i="3"/>
  <c r="R79" i="3"/>
  <c r="R80" i="3"/>
  <c r="R81" i="3"/>
  <c r="R82" i="3"/>
  <c r="R83" i="3"/>
  <c r="R84" i="3"/>
  <c r="R85" i="3"/>
  <c r="R86" i="3"/>
  <c r="R87" i="3"/>
  <c r="R88" i="3"/>
  <c r="R89" i="3"/>
  <c r="Q2" i="3"/>
  <c r="Q3" i="3"/>
  <c r="Q4" i="3"/>
  <c r="Q5" i="3"/>
  <c r="Q6" i="3"/>
  <c r="Q7" i="3"/>
  <c r="Q8" i="3"/>
  <c r="Q9" i="3"/>
  <c r="Q10" i="3"/>
  <c r="Q11" i="3"/>
  <c r="Q12" i="3"/>
  <c r="Q13" i="3"/>
  <c r="Q14" i="3"/>
  <c r="Q15" i="3"/>
  <c r="Q16" i="3"/>
  <c r="Q17" i="3"/>
  <c r="Q18" i="3"/>
  <c r="Q19" i="3"/>
  <c r="Q20" i="3"/>
  <c r="Q21" i="3"/>
  <c r="Q22" i="3"/>
  <c r="Q23" i="3"/>
  <c r="Q24" i="3"/>
  <c r="Q25" i="3"/>
  <c r="Q26" i="3"/>
  <c r="Q27" i="3"/>
  <c r="Q28" i="3"/>
  <c r="Q29" i="3"/>
  <c r="Q30" i="3"/>
  <c r="Q31" i="3"/>
  <c r="Q32" i="3"/>
  <c r="Q33" i="3"/>
  <c r="Q34" i="3"/>
  <c r="Q35" i="3"/>
  <c r="Q36" i="3"/>
  <c r="Q37" i="3"/>
  <c r="Q38" i="3"/>
  <c r="Q39" i="3"/>
  <c r="Q40" i="3"/>
  <c r="Q41" i="3"/>
  <c r="Q42" i="3"/>
  <c r="Q43" i="3"/>
  <c r="Q44" i="3"/>
  <c r="Q45" i="3"/>
  <c r="Q46" i="3"/>
  <c r="Q47" i="3"/>
  <c r="Q48" i="3"/>
  <c r="Q49" i="3"/>
  <c r="Q50" i="3"/>
  <c r="Q51" i="3"/>
  <c r="Q52" i="3"/>
  <c r="Q53" i="3"/>
  <c r="Q54" i="3"/>
  <c r="Q55" i="3"/>
  <c r="Q56" i="3"/>
  <c r="Q57" i="3"/>
  <c r="Q58" i="3"/>
  <c r="Q59" i="3"/>
  <c r="Q60" i="3"/>
  <c r="Q61" i="3"/>
  <c r="Q62" i="3"/>
  <c r="Q63" i="3"/>
  <c r="Q64" i="3"/>
  <c r="Q65" i="3"/>
  <c r="Q66" i="3"/>
  <c r="Q67" i="3"/>
  <c r="Q68" i="3"/>
  <c r="Q69" i="3"/>
  <c r="Q70" i="3"/>
  <c r="Q71" i="3"/>
  <c r="Q72" i="3"/>
  <c r="Q73" i="3"/>
  <c r="Q74" i="3"/>
  <c r="Q75" i="3"/>
  <c r="Q76" i="3"/>
  <c r="Q77" i="3"/>
  <c r="Q78" i="3"/>
  <c r="Q79" i="3"/>
  <c r="Q80" i="3"/>
  <c r="Q81" i="3"/>
  <c r="Q82" i="3"/>
  <c r="Q83" i="3"/>
  <c r="Q84" i="3"/>
  <c r="Q85" i="3"/>
  <c r="Q86" i="3"/>
  <c r="Q87" i="3"/>
  <c r="Q88" i="3"/>
  <c r="Q89" i="3"/>
  <c r="P2" i="3"/>
  <c r="P3" i="3"/>
  <c r="P4" i="3"/>
  <c r="P5" i="3"/>
  <c r="P6" i="3"/>
  <c r="P7" i="3"/>
  <c r="P8" i="3"/>
  <c r="P9" i="3"/>
  <c r="P10" i="3"/>
  <c r="P11" i="3"/>
  <c r="P12" i="3"/>
  <c r="P13" i="3"/>
  <c r="P14" i="3"/>
  <c r="P15" i="3"/>
  <c r="P16" i="3"/>
  <c r="P17" i="3"/>
  <c r="P18" i="3"/>
  <c r="P19" i="3"/>
  <c r="P20" i="3"/>
  <c r="P21" i="3"/>
  <c r="P22" i="3"/>
  <c r="P23" i="3"/>
  <c r="P24" i="3"/>
  <c r="P25" i="3"/>
  <c r="P26" i="3"/>
  <c r="P27" i="3"/>
  <c r="P28" i="3"/>
  <c r="P29" i="3"/>
  <c r="P30" i="3"/>
  <c r="P31" i="3"/>
  <c r="P32" i="3"/>
  <c r="P33" i="3"/>
  <c r="P34" i="3"/>
  <c r="P35" i="3"/>
  <c r="P36" i="3"/>
  <c r="P37" i="3"/>
  <c r="P38" i="3"/>
  <c r="P39" i="3"/>
  <c r="P40" i="3"/>
  <c r="P41" i="3"/>
  <c r="P42" i="3"/>
  <c r="P43" i="3"/>
  <c r="P44" i="3"/>
  <c r="P45" i="3"/>
  <c r="P46" i="3"/>
  <c r="P47" i="3"/>
  <c r="P48" i="3"/>
  <c r="P49" i="3"/>
  <c r="P50" i="3"/>
  <c r="P51" i="3"/>
  <c r="P52" i="3"/>
  <c r="P53" i="3"/>
  <c r="P54" i="3"/>
  <c r="P55" i="3"/>
  <c r="P56" i="3"/>
  <c r="P57" i="3"/>
  <c r="P58" i="3"/>
  <c r="P59" i="3"/>
  <c r="P60" i="3"/>
  <c r="P61" i="3"/>
  <c r="P62" i="3"/>
  <c r="P63" i="3"/>
  <c r="P64" i="3"/>
  <c r="P65" i="3"/>
  <c r="P66" i="3"/>
  <c r="P67" i="3"/>
  <c r="P68" i="3"/>
  <c r="P69" i="3"/>
  <c r="P70" i="3"/>
  <c r="P71" i="3"/>
  <c r="P72" i="3"/>
  <c r="P73" i="3"/>
  <c r="P74" i="3"/>
  <c r="P75" i="3"/>
  <c r="P76" i="3"/>
  <c r="P77" i="3"/>
  <c r="P78" i="3"/>
  <c r="P79" i="3"/>
  <c r="P80" i="3"/>
  <c r="P81" i="3"/>
  <c r="P82" i="3"/>
  <c r="P83" i="3"/>
  <c r="P84" i="3"/>
  <c r="P85" i="3"/>
  <c r="P86" i="3"/>
  <c r="P87" i="3"/>
  <c r="P88" i="3"/>
  <c r="P89" i="3"/>
  <c r="O2" i="3"/>
  <c r="O3" i="3"/>
  <c r="O4" i="3"/>
  <c r="O5" i="3"/>
  <c r="O6" i="3"/>
  <c r="O7" i="3"/>
  <c r="O8" i="3"/>
  <c r="O9" i="3"/>
  <c r="O10" i="3"/>
  <c r="O11" i="3"/>
  <c r="O12" i="3"/>
  <c r="O13" i="3"/>
  <c r="O14" i="3"/>
  <c r="O15" i="3"/>
  <c r="O16" i="3"/>
  <c r="O17" i="3"/>
  <c r="O18" i="3"/>
  <c r="O19" i="3"/>
  <c r="O20" i="3"/>
  <c r="O21" i="3"/>
  <c r="O22" i="3"/>
  <c r="O23" i="3"/>
  <c r="O24" i="3"/>
  <c r="O25" i="3"/>
  <c r="O26" i="3"/>
  <c r="O27" i="3"/>
  <c r="O28" i="3"/>
  <c r="O29" i="3"/>
  <c r="O30" i="3"/>
  <c r="O31" i="3"/>
  <c r="O32" i="3"/>
  <c r="O33" i="3"/>
  <c r="O34" i="3"/>
  <c r="O35" i="3"/>
  <c r="O36" i="3"/>
  <c r="O37" i="3"/>
  <c r="O38" i="3"/>
  <c r="O39" i="3"/>
  <c r="O40" i="3"/>
  <c r="O41" i="3"/>
  <c r="O42" i="3"/>
  <c r="O43" i="3"/>
  <c r="O44" i="3"/>
  <c r="O45" i="3"/>
  <c r="O46" i="3"/>
  <c r="O47" i="3"/>
  <c r="O48" i="3"/>
  <c r="O49" i="3"/>
  <c r="O50" i="3"/>
  <c r="O51" i="3"/>
  <c r="O52" i="3"/>
  <c r="O53" i="3"/>
  <c r="O54" i="3"/>
  <c r="O55" i="3"/>
  <c r="O56" i="3"/>
  <c r="O57" i="3"/>
  <c r="O58" i="3"/>
  <c r="O59" i="3"/>
  <c r="O60" i="3"/>
  <c r="O61" i="3"/>
  <c r="O62" i="3"/>
  <c r="O63" i="3"/>
  <c r="O64" i="3"/>
  <c r="O65" i="3"/>
  <c r="O66" i="3"/>
  <c r="O67" i="3"/>
  <c r="O68" i="3"/>
  <c r="O69" i="3"/>
  <c r="O70" i="3"/>
  <c r="O71" i="3"/>
  <c r="O72" i="3"/>
  <c r="O73" i="3"/>
  <c r="O74" i="3"/>
  <c r="O75" i="3"/>
  <c r="O76" i="3"/>
  <c r="O77" i="3"/>
  <c r="O78" i="3"/>
  <c r="O79" i="3"/>
  <c r="O80" i="3"/>
  <c r="O81" i="3"/>
  <c r="O82" i="3"/>
  <c r="O83" i="3"/>
  <c r="O84" i="3"/>
  <c r="O85" i="3"/>
  <c r="O86" i="3"/>
  <c r="O87" i="3"/>
  <c r="O88" i="3"/>
  <c r="O89" i="3"/>
  <c r="N89" i="3"/>
  <c r="G88" i="3"/>
  <c r="G86" i="3"/>
  <c r="H82" i="3"/>
  <c r="G82" i="3"/>
  <c r="G80" i="3"/>
  <c r="G79" i="3"/>
  <c r="G78" i="3"/>
  <c r="H77" i="3"/>
  <c r="G77" i="3"/>
  <c r="G72" i="3"/>
  <c r="G71" i="3"/>
  <c r="G69" i="3"/>
  <c r="H61" i="3"/>
  <c r="G61" i="3"/>
  <c r="G60" i="3"/>
  <c r="G59" i="3"/>
  <c r="G58" i="3"/>
  <c r="G57" i="3"/>
  <c r="G56" i="3"/>
  <c r="G55" i="3"/>
  <c r="H54" i="3"/>
  <c r="G54" i="3"/>
  <c r="G53" i="3"/>
  <c r="G51" i="3"/>
  <c r="G50" i="3"/>
  <c r="G49" i="3"/>
  <c r="G48" i="3"/>
  <c r="G47" i="3"/>
  <c r="G46" i="3"/>
  <c r="G45" i="3"/>
  <c r="G44" i="3"/>
  <c r="G42" i="3"/>
  <c r="G41" i="3"/>
  <c r="H40" i="3"/>
  <c r="G40" i="3"/>
  <c r="G39" i="3"/>
  <c r="G38" i="3"/>
  <c r="G36" i="3"/>
  <c r="H35" i="3"/>
  <c r="G35" i="3"/>
  <c r="G34" i="3"/>
  <c r="G32" i="3"/>
  <c r="G29" i="3"/>
  <c r="G28" i="3"/>
  <c r="H27" i="3"/>
  <c r="G23" i="3"/>
  <c r="G21" i="3"/>
  <c r="G19" i="3"/>
  <c r="G14" i="3"/>
  <c r="H12" i="3"/>
  <c r="G12" i="3"/>
  <c r="G8" i="3"/>
  <c r="H7" i="3"/>
  <c r="G7" i="3"/>
  <c r="H6" i="3"/>
  <c r="G6" i="3"/>
  <c r="H5" i="3"/>
  <c r="G5" i="3"/>
  <c r="G4" i="3"/>
  <c r="G2" i="3"/>
  <c r="E5" i="2"/>
  <c r="H5" i="2"/>
  <c r="J5" i="2"/>
  <c r="E4" i="2"/>
  <c r="H4" i="2"/>
  <c r="J4" i="2"/>
  <c r="E3" i="2"/>
  <c r="H3" i="2"/>
  <c r="J3" i="2"/>
  <c r="E2" i="2"/>
  <c r="H2" i="2"/>
  <c r="J2" i="2"/>
  <c r="E15" i="1"/>
  <c r="G15" i="1"/>
  <c r="I15" i="1"/>
  <c r="K15" i="1"/>
  <c r="P15" i="1"/>
  <c r="O15" i="1"/>
  <c r="M15" i="1"/>
  <c r="E14" i="1"/>
  <c r="G14" i="1"/>
  <c r="I14" i="1"/>
  <c r="K14" i="1"/>
  <c r="P14" i="1"/>
  <c r="O14" i="1"/>
  <c r="M14" i="1"/>
  <c r="E13" i="1"/>
  <c r="G13" i="1"/>
  <c r="I13" i="1"/>
  <c r="K13" i="1"/>
  <c r="P13" i="1"/>
  <c r="O13" i="1"/>
  <c r="M13" i="1"/>
  <c r="E12" i="1"/>
  <c r="G12" i="1"/>
  <c r="I12" i="1"/>
  <c r="K12" i="1"/>
  <c r="P12" i="1"/>
  <c r="O12" i="1"/>
  <c r="M12" i="1"/>
  <c r="E11" i="1"/>
  <c r="G11" i="1"/>
  <c r="I11" i="1"/>
  <c r="K11" i="1"/>
  <c r="P11" i="1"/>
  <c r="O11" i="1"/>
  <c r="M11" i="1"/>
  <c r="E10" i="1"/>
  <c r="G10" i="1"/>
  <c r="I10" i="1"/>
  <c r="K10" i="1"/>
  <c r="P10" i="1"/>
  <c r="O10" i="1"/>
  <c r="M10" i="1"/>
  <c r="E9" i="1"/>
  <c r="G9" i="1"/>
  <c r="I9" i="1"/>
  <c r="K9" i="1"/>
  <c r="P9" i="1"/>
  <c r="O9" i="1"/>
  <c r="M9" i="1"/>
  <c r="E8" i="1"/>
  <c r="G8" i="1"/>
  <c r="I8" i="1"/>
  <c r="K8" i="1"/>
  <c r="P8" i="1"/>
  <c r="O8" i="1"/>
  <c r="M8" i="1"/>
  <c r="E7" i="1"/>
  <c r="G7" i="1"/>
  <c r="I7" i="1"/>
  <c r="K7" i="1"/>
  <c r="P7" i="1"/>
  <c r="O7" i="1"/>
  <c r="M7" i="1"/>
  <c r="E6" i="1"/>
  <c r="G6" i="1"/>
  <c r="I6" i="1"/>
  <c r="K6" i="1"/>
  <c r="P6" i="1"/>
  <c r="O6" i="1"/>
  <c r="M6" i="1"/>
  <c r="E5" i="1"/>
  <c r="G5" i="1"/>
  <c r="I5" i="1"/>
  <c r="K5" i="1"/>
  <c r="P5" i="1"/>
  <c r="O5" i="1"/>
  <c r="M5" i="1"/>
  <c r="E4" i="1"/>
  <c r="G4" i="1"/>
  <c r="I4" i="1"/>
  <c r="K4" i="1"/>
  <c r="P4" i="1"/>
  <c r="O4" i="1"/>
  <c r="M4" i="1"/>
  <c r="E3" i="1"/>
  <c r="G3" i="1"/>
  <c r="I3" i="1"/>
  <c r="K3" i="1"/>
  <c r="P3" i="1"/>
  <c r="O3" i="1"/>
  <c r="M3" i="1"/>
  <c r="E2" i="1"/>
  <c r="G2" i="1"/>
  <c r="I2" i="1"/>
  <c r="K2" i="1"/>
  <c r="P2" i="1"/>
  <c r="O2" i="1"/>
  <c r="M2" i="1"/>
</calcChain>
</file>

<file path=xl/sharedStrings.xml><?xml version="1.0" encoding="utf-8"?>
<sst xmlns="http://schemas.openxmlformats.org/spreadsheetml/2006/main" count="693" uniqueCount="249">
  <si>
    <t>sex</t>
  </si>
  <si>
    <t>age</t>
  </si>
  <si>
    <t>population</t>
  </si>
  <si>
    <t>prop_shop</t>
  </si>
  <si>
    <t>population_shop</t>
  </si>
  <si>
    <t>visit_wetmarket</t>
  </si>
  <si>
    <t>pop_wetmarket</t>
  </si>
  <si>
    <t>shop_min</t>
  </si>
  <si>
    <t>exposure_min</t>
  </si>
  <si>
    <t>days</t>
  </si>
  <si>
    <t>group_exposure_hours</t>
  </si>
  <si>
    <t>cases</t>
  </si>
  <si>
    <t>rate_per_exposure_hour</t>
  </si>
  <si>
    <t>undetected_cases</t>
  </si>
  <si>
    <t>detection_percent</t>
  </si>
  <si>
    <t>uniform_detection_rate</t>
  </si>
  <si>
    <t>hypo_cases</t>
  </si>
  <si>
    <t>hypo_rate_per_exposure_hour</t>
  </si>
  <si>
    <t>male</t>
  </si>
  <si>
    <t>15-24</t>
  </si>
  <si>
    <t>25-34</t>
  </si>
  <si>
    <t>35-44</t>
  </si>
  <si>
    <t>45-54</t>
  </si>
  <si>
    <t>55-64</t>
  </si>
  <si>
    <t>65-74</t>
  </si>
  <si>
    <t>75+</t>
  </si>
  <si>
    <t>female</t>
  </si>
  <si>
    <t>occupation</t>
  </si>
  <si>
    <t>proportion_wetmarket</t>
  </si>
  <si>
    <t>population_exposed</t>
  </si>
  <si>
    <t>daily_exposure_min</t>
  </si>
  <si>
    <t>exposure_days</t>
  </si>
  <si>
    <t>group_exposure_min</t>
  </si>
  <si>
    <t>agriculture</t>
  </si>
  <si>
    <t>retail</t>
  </si>
  <si>
    <t>onset_date</t>
  </si>
  <si>
    <t>hospitalization_date</t>
  </si>
  <si>
    <t>health_status</t>
  </si>
  <si>
    <t>death_date</t>
  </si>
  <si>
    <t>onset_to_hospital</t>
  </si>
  <si>
    <t>onset_to_death</t>
  </si>
  <si>
    <t>exposure_category</t>
  </si>
  <si>
    <t>detailed_exposure</t>
  </si>
  <si>
    <t>province</t>
  </si>
  <si>
    <t>notes</t>
  </si>
  <si>
    <t>is occupational</t>
  </si>
  <si>
    <t>is M 15-24</t>
  </si>
  <si>
    <t>is M 25-34</t>
  </si>
  <si>
    <t>is M 35-44</t>
  </si>
  <si>
    <t>is M 45-54</t>
  </si>
  <si>
    <t>is M 55-64</t>
  </si>
  <si>
    <t>is M 65-74</t>
  </si>
  <si>
    <t>is M75+</t>
  </si>
  <si>
    <t>is F 15-24</t>
  </si>
  <si>
    <t>is F 25-34</t>
  </si>
  <si>
    <t>is F 35-44</t>
  </si>
  <si>
    <t>is F 45-54</t>
  </si>
  <si>
    <t>is F 55-64</t>
  </si>
  <si>
    <t>is F 65-74</t>
  </si>
  <si>
    <t>is F 75+</t>
  </si>
  <si>
    <t>severe</t>
  </si>
  <si>
    <t>occupational</t>
  </si>
  <si>
    <t>poultry worker</t>
  </si>
  <si>
    <t>anhui</t>
  </si>
  <si>
    <t>chef</t>
  </si>
  <si>
    <t>jiangsu</t>
  </si>
  <si>
    <t>yangzhou city</t>
  </si>
  <si>
    <t>poultry culler</t>
  </si>
  <si>
    <t>jiangning district of nanjing</t>
  </si>
  <si>
    <t>dead</t>
  </si>
  <si>
    <t>swine seller</t>
  </si>
  <si>
    <t>shanghai</t>
  </si>
  <si>
    <t>engaged in chickens and ducks transportation work</t>
  </si>
  <si>
    <t>farmer</t>
  </si>
  <si>
    <t>zheijiang</t>
  </si>
  <si>
    <t>hospitalized</t>
  </si>
  <si>
    <t>mild</t>
  </si>
  <si>
    <t>zhejiang</t>
  </si>
  <si>
    <t>zhejiang</t>
  </si>
  <si>
    <t>hangzhou</t>
  </si>
  <si>
    <t>reported to be a cook. cdc says purchased quail from infected market</t>
  </si>
  <si>
    <t>taicang</t>
  </si>
  <si>
    <t>jiangsu</t>
  </si>
  <si>
    <t>yancheng city pavilion lakes jiangsu</t>
  </si>
  <si>
    <t>chuzhou city</t>
  </si>
  <si>
    <t>anhui</t>
  </si>
  <si>
    <t>tianchang</t>
  </si>
  <si>
    <t>child</t>
  </si>
  <si>
    <t>aymptomatic</t>
  </si>
  <si>
    <t>beijing</t>
  </si>
  <si>
    <t>pcr positive in routine screening of contacts/neighbors of case #44</t>
  </si>
  <si>
    <t>shunyi district</t>
  </si>
  <si>
    <t>kunshan city</t>
  </si>
  <si>
    <t>pregnant</t>
  </si>
  <si>
    <t>zhenjiang city area</t>
  </si>
  <si>
    <t>nanjing</t>
  </si>
  <si>
    <t>xuanwu district</t>
  </si>
  <si>
    <t>binhu district of wuxi city</t>
  </si>
  <si>
    <t>nanjiang</t>
  </si>
  <si>
    <t>shuyang county of suqian city</t>
  </si>
  <si>
    <t>qixia district</t>
  </si>
  <si>
    <t>teacher</t>
  </si>
  <si>
    <t>suzhou industrial park</t>
  </si>
  <si>
    <t>nanjing qinhuai district</t>
  </si>
  <si>
    <t>from a retirement home</t>
  </si>
  <si>
    <t>wuxi huishan</t>
  </si>
  <si>
    <t>changshu</t>
  </si>
  <si>
    <t>suzhou</t>
  </si>
  <si>
    <t>jiangyin city</t>
  </si>
  <si>
    <t>wuxi city</t>
  </si>
  <si>
    <t>nanjing former baixia district</t>
  </si>
  <si>
    <t>from a retirement home. qinhuai district in nanjing</t>
  </si>
  <si>
    <t>wujiang district of suzhou</t>
  </si>
  <si>
    <t>retirement home</t>
  </si>
  <si>
    <t>nanjing shimonosek</t>
  </si>
  <si>
    <t>recovered</t>
  </si>
  <si>
    <t>treated while traveling to hunan</t>
  </si>
  <si>
    <t>on 2/19 returned to shanghai +++++</t>
  </si>
  <si>
    <t>note: wife of case #48</t>
  </si>
  <si>
    <t>son of case #1</t>
  </si>
  <si>
    <t>brother of case #74</t>
  </si>
  <si>
    <t>his wife was confirmed positive and died on 3/3 (case #13 above)</t>
  </si>
  <si>
    <t>in treatment</t>
  </si>
  <si>
    <t>brother of case #75</t>
  </si>
  <si>
    <t>retired</t>
  </si>
  <si>
    <t>stable</t>
  </si>
  <si>
    <t>father of cases #74 &amp; #75</t>
  </si>
  <si>
    <t>driver</t>
  </si>
  <si>
    <t>huzhou</t>
  </si>
  <si>
    <t>hanghzou</t>
  </si>
  <si>
    <t>huzhou city</t>
  </si>
  <si>
    <t>hangzou</t>
  </si>
  <si>
    <t>LBMvisit_weight</t>
  </si>
  <si>
    <t>attack_rate</t>
  </si>
  <si>
    <t>sensitivity_rate</t>
  </si>
  <si>
    <t>percent</t>
  </si>
  <si>
    <t>Agriculture</t>
  </si>
  <si>
    <t>jiangsu</t>
  </si>
  <si>
    <t>zhejing</t>
  </si>
  <si>
    <t>Total</t>
  </si>
  <si>
    <t>Total_M</t>
  </si>
  <si>
    <t>Total_F</t>
  </si>
  <si>
    <t>0_Total</t>
  </si>
  <si>
    <t>0_M</t>
  </si>
  <si>
    <t>0_F</t>
  </si>
  <si>
    <t>1to4_total</t>
  </si>
  <si>
    <t>1to4_M</t>
  </si>
  <si>
    <t>1to4_F</t>
  </si>
  <si>
    <t>5to9_Total</t>
  </si>
  <si>
    <t>5to9_M</t>
  </si>
  <si>
    <t>5to9_F</t>
  </si>
  <si>
    <t>10to14_Total</t>
  </si>
  <si>
    <t>10to14_M</t>
  </si>
  <si>
    <t>10to14_F</t>
  </si>
  <si>
    <t>15to19_Total</t>
  </si>
  <si>
    <t>15to19_M</t>
  </si>
  <si>
    <t>15to19_F</t>
  </si>
  <si>
    <t>20to24_Total</t>
  </si>
  <si>
    <t>20to24_M</t>
  </si>
  <si>
    <t>20to24_F</t>
  </si>
  <si>
    <t>25to29_Total</t>
  </si>
  <si>
    <t>25to29_M</t>
  </si>
  <si>
    <t>25to29_F</t>
  </si>
  <si>
    <t>30to34_Total</t>
  </si>
  <si>
    <t>30to34_M</t>
  </si>
  <si>
    <t>30to24_F</t>
  </si>
  <si>
    <t>35to39_Total</t>
  </si>
  <si>
    <t>35to39_M</t>
  </si>
  <si>
    <t>35to39_F</t>
  </si>
  <si>
    <t>40to44_Total</t>
  </si>
  <si>
    <t>40to44_M</t>
  </si>
  <si>
    <t>40to44_F</t>
  </si>
  <si>
    <t>45to49_Total</t>
  </si>
  <si>
    <t>45to49_M</t>
  </si>
  <si>
    <t>45to49_F</t>
  </si>
  <si>
    <t>50to54_total</t>
  </si>
  <si>
    <t>50to54_M</t>
  </si>
  <si>
    <t>50to54_F</t>
  </si>
  <si>
    <t>55to59_Total</t>
  </si>
  <si>
    <t>55to59_M</t>
  </si>
  <si>
    <t>55to59_F</t>
  </si>
  <si>
    <t>60to64_Total</t>
  </si>
  <si>
    <t>60to64_M</t>
  </si>
  <si>
    <t>60to64_F</t>
  </si>
  <si>
    <t>65to69_Total</t>
  </si>
  <si>
    <t>65to69_M</t>
  </si>
  <si>
    <t>65to69_F</t>
  </si>
  <si>
    <t>70to74_Total</t>
  </si>
  <si>
    <t>70to74_M</t>
  </si>
  <si>
    <t>70to74_F</t>
  </si>
  <si>
    <t>75to80_Total</t>
  </si>
  <si>
    <t>75ot80_M</t>
  </si>
  <si>
    <t>75to80_F</t>
  </si>
  <si>
    <t>Shanghai</t>
  </si>
  <si>
    <t>Jiang     Su</t>
  </si>
  <si>
    <t>Zhe     Jiang</t>
  </si>
  <si>
    <t>Anhui</t>
  </si>
  <si>
    <t>　</t>
  </si>
  <si>
    <t>15-19</t>
  </si>
  <si>
    <t>20-24</t>
  </si>
  <si>
    <t>25-29</t>
  </si>
  <si>
    <t>30-34</t>
  </si>
  <si>
    <t>35-39</t>
  </si>
  <si>
    <t>40-44</t>
  </si>
  <si>
    <t>45-49</t>
  </si>
  <si>
    <t>50-54</t>
  </si>
  <si>
    <t>55-59</t>
  </si>
  <si>
    <t>60-64</t>
  </si>
  <si>
    <t>65-69</t>
  </si>
  <si>
    <t>70-74</t>
  </si>
  <si>
    <t>Available in text format here:</t>
  </si>
  <si>
    <t>https://docs.google.com/document/d/1hxQBF5Ppmhny6PFSidbWN8WEP22FIokpRn1UYj8je4E/edit?usp=sharing</t>
  </si>
  <si>
    <t>SOURCES</t>
  </si>
  <si>
    <t>YEAR</t>
  </si>
  <si>
    <t>GEOGRAPHIC UNIT</t>
  </si>
  <si>
    <t>SOURCE</t>
  </si>
  <si>
    <t>Occupation</t>
  </si>
  <si>
    <t>Country (urban)</t>
  </si>
  <si>
    <t>http://www.stats.gov.cn/tjsj/ndsj/laodong/2006/html/01-60.htm</t>
  </si>
  <si>
    <t>Working_hours</t>
  </si>
  <si>
    <t>http://www.stats.gov.cn/tjsj/ndsj/laodong/2006/html/01-68.htm</t>
  </si>
  <si>
    <t>Regional_employment_totals</t>
  </si>
  <si>
    <t>Province</t>
  </si>
  <si>
    <t>http://www.stats.gov.cn/tjsj/ndsj/renkou/2005/html/0501.htm</t>
  </si>
  <si>
    <t>Population</t>
  </si>
  <si>
    <t>http://www.stats.gov.cn/tjsj/ndsj/renkou/2005/html/0104.htm</t>
  </si>
  <si>
    <t>Minutes_spent_purchasing_goods</t>
  </si>
  <si>
    <t>Country</t>
  </si>
  <si>
    <t>http://www.stats.gov.cn/tjsj/qtsj/2008sjlydczlhb/P020091029588656311153.pdf</t>
  </si>
  <si>
    <t>Participation_rate_purchasing_goods</t>
  </si>
  <si>
    <t>VARIABLES</t>
  </si>
  <si>
    <t>DESCRIPTION</t>
  </si>
  <si>
    <t>combined population of Shanghai municipality and Anhui, Zhejiang and Jiangsu provinces. Source data are from a 1% sample of the population. Data were multiplied by 100 for this purpose.</t>
  </si>
  <si>
    <t>the proportion of time-use survey respondents who participated in the purchase of goods and services on the day the survey was administered.  Data for people ages 75+ were not available, so values from the 65-74 age category were used.</t>
  </si>
  <si>
    <t>the estimated number of people in the four provinces who purchase goods and services each day. Derived from multiplying population and prop_shop.</t>
  </si>
  <si>
    <t>the proportion of people who shop at a wet market, rather than a supermarket.</t>
  </si>
  <si>
    <t>the estimated number of people in the four provinces who shop at a wet market each day.</t>
  </si>
  <si>
    <t>the number of minutes spent purchasing goods and services according to the time use survey.  Data for people ages 75+ were not available, so values from the 65-74 age category were used.</t>
  </si>
  <si>
    <t>the number of minutes spent exposed to live birds while visiting the market. Derived from halving shop_min.</t>
  </si>
  <si>
    <t>the number of days exposed to the virus. Calculated from March 13, 2013 (the day the outbreak began to take off) and April 11, 2013 (7 days after the wet markets were closed).</t>
  </si>
  <si>
    <t>the estimated number of hours the demographic group was exposed to H7N9 between the analysis period (March 13 - April 11, 2013). Derived from multiplying pop_wetmarket, exposure_min, and days.</t>
  </si>
  <si>
    <t>the number of cases between March 13 - April 11, 2013 for each demographic category. Cases without a reported occupational exposure were presumed to be transient exposures, and were categorized as shoppers.</t>
  </si>
  <si>
    <t>the number of hypothetical cases for each demographic group. Derived by multiplying the number of actual cases by 2, in accordance with estimates from Cowling et al (in press, data taken from report by Bloomberg).</t>
  </si>
  <si>
    <t>the infection rate per hour of contact between poultry and humans. Estimated by dividing the number of cases for each demographic by the group exposure hours.</t>
  </si>
  <si>
    <t>the infection rate per hour of contact between poultry and humans for the hypothetical case count described above.</t>
  </si>
  <si>
    <t>the proportion of workers for each of the occupational exposure categories who have contact with live poultry. This value was derived from a Forbes article reporting 9.33 million poultry farming jobs in China in 2012, which is 15% of the number of agricultural workers reported in the Chinese labor statistics.</t>
  </si>
  <si>
    <t>the estimated number of workers in the four provinces that are exposed to poultry each day. Calculated from multiplying population and proportion_wetmarket.</t>
  </si>
  <si>
    <t>daily_exposure_minutes</t>
  </si>
  <si>
    <t>the number of minutes spent in contact with poultry each day. Calculated from Chinese labor statistics on the number of hours worked each week.</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</si>
</sst>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yyyy\-mm\-dd;@"/>
    <numFmt numFmtId="166" formatCode="#,##0.###############"/>
  </numFmts>
  <fonts count="3" x14ac:knownFonts="1">
    <font>
      <sz val="10"/>
      <color rgb="FF000000"/>
      <name val="Arial"/>
    </font>
    <font>
      <b/>
      <sz val="10"/>
      <color rgb="FF000000"/>
      <name val="Arial"/>
    </font>
    <font>
      <b/>
      <sz val="10"/>
      <color rgb="FF000000"/>
      <name val="Arial"/>
    </font>
  </fonts>
  <fills count="9">
    <fill>
      <patternFill patternType="none"/>
    </fill>
    <fill>
      <patternFill patternType="gray125"/>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s>
  <borders count="1">
    <border>
      <left/>
      <right/>
      <top/>
      <bottom/>
      <diagonal/>
    </border>
  </borders>
  <cellStyleXfs count="1">
    <xf numFmtId="0" fontId="0" fillId="0" borderId="0"/>
  </cellStyleXfs>
  <cellXfs count="31">
    <xf numFmtId="0" fontId="0" fillId="0" borderId="0" xfId="0" applyAlignment="1">
      <alignment wrapText="1"/>
    </xf>
    <xf numFmtId="0" fontId="0" fillId="2" borderId="0" xfId="0" applyFill="1" applyAlignment="1">
      <alignment wrapText="1"/>
    </xf>
    <xf numFmtId="0" fontId="1" fillId="0" borderId="0" xfId="0" applyFont="1" applyAlignment="1">
      <alignment wrapText="1"/>
    </xf>
    <xf numFmtId="11" fontId="0" fillId="0" borderId="0" xfId="0" applyNumberFormat="1" applyAlignment="1">
      <alignment horizontal="right" wrapText="1"/>
    </xf>
    <xf numFmtId="3" fontId="0" fillId="0" borderId="0" xfId="0" applyNumberFormat="1" applyAlignment="1">
      <alignment horizontal="right" wrapText="1"/>
    </xf>
    <xf numFmtId="0" fontId="2" fillId="0" borderId="0" xfId="0" applyFont="1" applyAlignment="1">
      <alignment horizontal="right" wrapText="1"/>
    </xf>
    <xf numFmtId="3" fontId="0" fillId="4" borderId="0" xfId="0" applyNumberFormat="1" applyFill="1" applyAlignment="1">
      <alignment horizontal="right" wrapText="1"/>
    </xf>
    <xf numFmtId="0" fontId="0" fillId="0" borderId="0" xfId="0" applyAlignment="1">
      <alignment horizontal="right" wrapText="1"/>
    </xf>
    <xf numFmtId="11" fontId="0" fillId="5" borderId="0" xfId="0" applyNumberFormat="1" applyFill="1" applyAlignment="1">
      <alignment horizontal="right" wrapText="1"/>
    </xf>
    <xf numFmtId="0" fontId="0" fillId="6" borderId="0" xfId="0" applyFill="1" applyAlignment="1">
      <alignment horizontal="right" wrapText="1"/>
    </xf>
    <xf numFmtId="4" fontId="0" fillId="7" borderId="0" xfId="0" applyNumberFormat="1" applyFill="1" applyAlignment="1">
      <alignment horizontal="right" wrapText="1"/>
    </xf>
    <xf numFmtId="4" fontId="0" fillId="0" borderId="0" xfId="0" applyNumberFormat="1" applyAlignment="1">
      <alignment horizontal="right" wrapText="1"/>
    </xf>
    <xf numFmtId="11" fontId="0" fillId="0" borderId="0" xfId="0" applyNumberFormat="1" applyAlignment="1">
      <alignment wrapText="1"/>
    </xf>
    <xf numFmtId="165" fontId="0" fillId="0" borderId="0" xfId="0" applyNumberFormat="1" applyAlignment="1">
      <alignment horizontal="right" wrapText="1"/>
    </xf>
    <xf numFmtId="3" fontId="0" fillId="0" borderId="0" xfId="0" applyNumberFormat="1" applyAlignment="1">
      <alignment wrapText="1"/>
    </xf>
    <xf numFmtId="165" fontId="0" fillId="8" borderId="0" xfId="0" applyNumberFormat="1" applyFill="1" applyAlignment="1">
      <alignment horizontal="right" wrapText="1"/>
    </xf>
    <xf numFmtId="0" fontId="0" fillId="2" borderId="0" xfId="0" applyFill="1" applyBorder="1" applyAlignment="1">
      <alignment wrapText="1"/>
    </xf>
    <xf numFmtId="0" fontId="0" fillId="6" borderId="0" xfId="0" applyFill="1" applyBorder="1" applyAlignment="1">
      <alignment horizontal="right" wrapText="1"/>
    </xf>
    <xf numFmtId="3" fontId="0" fillId="4" borderId="0" xfId="0" applyNumberFormat="1" applyFill="1" applyBorder="1" applyAlignment="1">
      <alignment horizontal="right" wrapText="1"/>
    </xf>
    <xf numFmtId="11" fontId="0" fillId="5" borderId="0" xfId="0" applyNumberFormat="1" applyFill="1" applyBorder="1" applyAlignment="1">
      <alignment horizontal="right" wrapText="1"/>
    </xf>
    <xf numFmtId="164" fontId="0" fillId="3" borderId="0" xfId="0" applyNumberFormat="1" applyFill="1" applyBorder="1" applyAlignment="1">
      <alignment horizontal="right" wrapText="1"/>
    </xf>
    <xf numFmtId="0" fontId="0" fillId="0" borderId="0" xfId="0" applyBorder="1" applyAlignment="1">
      <alignment wrapText="1"/>
    </xf>
    <xf numFmtId="3" fontId="0" fillId="0" borderId="0" xfId="0" applyNumberFormat="1" applyBorder="1" applyAlignment="1">
      <alignment wrapText="1"/>
    </xf>
    <xf numFmtId="11" fontId="0" fillId="0" borderId="0" xfId="0" applyNumberFormat="1" applyBorder="1" applyAlignment="1">
      <alignment wrapText="1"/>
    </xf>
    <xf numFmtId="164" fontId="0" fillId="0" borderId="0" xfId="0" applyNumberFormat="1" applyBorder="1" applyAlignment="1">
      <alignment wrapText="1"/>
    </xf>
    <xf numFmtId="0" fontId="0" fillId="0" borderId="0" xfId="0" applyBorder="1" applyAlignment="1">
      <alignment horizontal="right" wrapText="1"/>
    </xf>
    <xf numFmtId="3" fontId="0" fillId="0" borderId="0" xfId="0" applyNumberFormat="1" applyBorder="1" applyAlignment="1">
      <alignment horizontal="right" wrapText="1"/>
    </xf>
    <xf numFmtId="11" fontId="0" fillId="0" borderId="0" xfId="0" applyNumberFormat="1" applyBorder="1" applyAlignment="1">
      <alignment horizontal="right" wrapText="1"/>
    </xf>
    <xf numFmtId="164" fontId="0" fillId="0" borderId="0" xfId="0" applyNumberFormat="1" applyBorder="1" applyAlignment="1">
      <alignment horizontal="right" wrapText="1"/>
    </xf>
    <xf numFmtId="166" fontId="0" fillId="0" borderId="0" xfId="0" applyNumberFormat="1" applyBorder="1" applyAlignment="1">
      <alignment horizontal="right" wrapText="1"/>
    </xf>
    <xf numFmtId="0" fontId="0" fillId="0" borderId="0" xfId="0" applyAlignment="1">
      <alignment wrapText="1"/>
    </xf>
  </cellXfs>
  <cellStyles count="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theme" Target="theme/theme1.xml"/><Relationship Id="rId13" Type="http://schemas.openxmlformats.org/officeDocument/2006/relationships/styles" Target="styles.xml"/><Relationship Id="rId14" Type="http://schemas.openxmlformats.org/officeDocument/2006/relationships/sharedStrings" Target="sharedStrings.xml"/><Relationship Id="rId1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8"/>
  <sheetViews>
    <sheetView workbookViewId="0">
      <pane xSplit="2" topLeftCell="C1" activePane="topRight" state="frozen"/>
      <selection pane="topRight" activeCell="R9" sqref="R9"/>
    </sheetView>
  </sheetViews>
  <sheetFormatPr baseColWidth="10" defaultColWidth="17.1640625" defaultRowHeight="12.75" customHeight="1" x14ac:dyDescent="0"/>
  <cols>
    <col min="1" max="1" width="9.5" style="21" customWidth="1"/>
    <col min="2" max="4" width="14.6640625" style="21" customWidth="1"/>
    <col min="5" max="5" width="14.5" style="21" customWidth="1"/>
    <col min="6" max="6" width="13.5" style="21" customWidth="1"/>
    <col min="7" max="7" width="17.1640625" style="21"/>
    <col min="8" max="9" width="14.6640625" style="21" customWidth="1"/>
    <col min="10" max="10" width="8.5" style="21" customWidth="1"/>
    <col min="11" max="11" width="21.6640625" style="21" customWidth="1"/>
    <col min="12" max="12" width="10.33203125" style="21" customWidth="1"/>
    <col min="13" max="13" width="23.1640625" style="21" customWidth="1"/>
    <col min="14" max="16" width="17.1640625" style="21"/>
    <col min="17" max="25" width="14.6640625" style="21" customWidth="1"/>
    <col min="26" max="16384" width="17.1640625" style="21"/>
  </cols>
  <sheetData>
    <row r="1" spans="1:25" ht="12.75" customHeight="1">
      <c r="A1" s="16" t="s">
        <v>0</v>
      </c>
      <c r="B1" s="17" t="s">
        <v>1</v>
      </c>
      <c r="C1" s="18" t="s">
        <v>2</v>
      </c>
      <c r="D1" s="17" t="s">
        <v>3</v>
      </c>
      <c r="E1" s="18" t="s">
        <v>4</v>
      </c>
      <c r="F1" s="17" t="s">
        <v>5</v>
      </c>
      <c r="G1" s="18" t="s">
        <v>6</v>
      </c>
      <c r="H1" s="17" t="s">
        <v>7</v>
      </c>
      <c r="I1" s="17" t="s">
        <v>8</v>
      </c>
      <c r="J1" s="17" t="s">
        <v>9</v>
      </c>
      <c r="K1" s="19" t="s">
        <v>10</v>
      </c>
      <c r="L1" s="17" t="s">
        <v>11</v>
      </c>
      <c r="M1" s="19" t="s">
        <v>12</v>
      </c>
      <c r="N1" s="17" t="s">
        <v>13</v>
      </c>
      <c r="O1" s="20" t="s">
        <v>14</v>
      </c>
      <c r="P1" s="19" t="s">
        <v>15</v>
      </c>
      <c r="Q1" s="17"/>
      <c r="R1" s="17"/>
      <c r="S1" s="17"/>
      <c r="T1" s="17"/>
      <c r="U1" s="17"/>
      <c r="V1" s="17"/>
      <c r="W1" s="17"/>
      <c r="X1" s="17"/>
      <c r="Y1" s="17"/>
    </row>
    <row r="2" spans="1:25" ht="12.75" customHeight="1">
      <c r="A2" s="16" t="s">
        <v>18</v>
      </c>
      <c r="B2" s="17" t="s">
        <v>19</v>
      </c>
      <c r="C2" s="18">
        <v>26250400</v>
      </c>
      <c r="D2" s="17">
        <v>9.5000000000000001E-2</v>
      </c>
      <c r="E2" s="18">
        <f t="shared" ref="E2:E15" si="0">C2*D2</f>
        <v>2493788</v>
      </c>
      <c r="F2" s="17">
        <v>0.8</v>
      </c>
      <c r="G2" s="18">
        <f t="shared" ref="G2:G15" si="1">E2*F2</f>
        <v>1995030.4000000001</v>
      </c>
      <c r="H2" s="17">
        <v>70</v>
      </c>
      <c r="I2" s="17">
        <f t="shared" ref="I2:I15" si="2">H2/2</f>
        <v>35</v>
      </c>
      <c r="J2" s="17">
        <v>30</v>
      </c>
      <c r="K2" s="19">
        <f t="shared" ref="K2:K15" si="3">((G2*I2)*J2)/60</f>
        <v>34913032</v>
      </c>
      <c r="L2" s="17">
        <v>0</v>
      </c>
      <c r="M2" s="19">
        <f t="shared" ref="M2:M15" si="4">L2/K2</f>
        <v>0</v>
      </c>
      <c r="N2" s="17">
        <v>15</v>
      </c>
      <c r="O2" s="20">
        <f t="shared" ref="O2:O15" si="5">L2/N2</f>
        <v>0</v>
      </c>
      <c r="P2" s="19">
        <f t="shared" ref="P2:P15" si="6">N2/K2</f>
        <v>4.2963899554756517E-7</v>
      </c>
      <c r="Q2" s="17"/>
      <c r="R2" s="17"/>
      <c r="S2" s="17"/>
      <c r="T2" s="17"/>
      <c r="U2" s="17"/>
      <c r="V2" s="17"/>
      <c r="W2" s="17"/>
      <c r="X2" s="17"/>
      <c r="Y2" s="17"/>
    </row>
    <row r="3" spans="1:25" ht="12.75" customHeight="1">
      <c r="A3" s="16" t="s">
        <v>18</v>
      </c>
      <c r="B3" s="17" t="s">
        <v>20</v>
      </c>
      <c r="C3" s="18">
        <v>19158300</v>
      </c>
      <c r="D3" s="17">
        <v>0.19</v>
      </c>
      <c r="E3" s="18">
        <f t="shared" si="0"/>
        <v>3640077</v>
      </c>
      <c r="F3" s="17">
        <v>0.8</v>
      </c>
      <c r="G3" s="18">
        <f t="shared" si="1"/>
        <v>2912061.6</v>
      </c>
      <c r="H3" s="17">
        <v>69</v>
      </c>
      <c r="I3" s="17">
        <f t="shared" si="2"/>
        <v>34.5</v>
      </c>
      <c r="J3" s="17">
        <v>30</v>
      </c>
      <c r="K3" s="19">
        <f t="shared" si="3"/>
        <v>50233062.600000001</v>
      </c>
      <c r="L3" s="17">
        <v>1</v>
      </c>
      <c r="M3" s="19">
        <f t="shared" si="4"/>
        <v>1.9907207489276195E-8</v>
      </c>
      <c r="N3" s="17">
        <v>22</v>
      </c>
      <c r="O3" s="20">
        <f t="shared" si="5"/>
        <v>4.5454545454545456E-2</v>
      </c>
      <c r="P3" s="19">
        <f t="shared" si="6"/>
        <v>4.379585647640763E-7</v>
      </c>
      <c r="Q3" s="17"/>
      <c r="R3" s="17"/>
      <c r="S3" s="17"/>
      <c r="T3" s="17"/>
      <c r="U3" s="17"/>
      <c r="V3" s="17"/>
      <c r="W3" s="17"/>
      <c r="X3" s="17"/>
      <c r="Y3" s="17"/>
    </row>
    <row r="4" spans="1:25" ht="12.75" customHeight="1">
      <c r="A4" s="16" t="s">
        <v>18</v>
      </c>
      <c r="B4" s="17" t="s">
        <v>21</v>
      </c>
      <c r="C4" s="18">
        <v>24776100</v>
      </c>
      <c r="D4" s="17">
        <v>0.2</v>
      </c>
      <c r="E4" s="18">
        <f t="shared" si="0"/>
        <v>4955220</v>
      </c>
      <c r="F4" s="17">
        <v>0.8</v>
      </c>
      <c r="G4" s="18">
        <f t="shared" si="1"/>
        <v>3964176</v>
      </c>
      <c r="H4" s="17">
        <v>61</v>
      </c>
      <c r="I4" s="17">
        <f t="shared" si="2"/>
        <v>30.5</v>
      </c>
      <c r="J4" s="17">
        <v>30</v>
      </c>
      <c r="K4" s="19">
        <f t="shared" si="3"/>
        <v>60453684</v>
      </c>
      <c r="L4" s="17">
        <v>3</v>
      </c>
      <c r="M4" s="19">
        <f t="shared" si="4"/>
        <v>4.9624767284653817E-8</v>
      </c>
      <c r="N4" s="17">
        <v>26</v>
      </c>
      <c r="O4" s="20">
        <f t="shared" si="5"/>
        <v>0.11538461538461539</v>
      </c>
      <c r="P4" s="19">
        <f t="shared" si="6"/>
        <v>4.3008131646699976E-7</v>
      </c>
      <c r="Q4" s="17"/>
      <c r="R4" s="17"/>
      <c r="S4" s="17"/>
      <c r="T4" s="17"/>
      <c r="U4" s="17"/>
      <c r="V4" s="17"/>
      <c r="W4" s="17"/>
      <c r="X4" s="17"/>
      <c r="Y4" s="17"/>
    </row>
    <row r="5" spans="1:25" ht="12.75" customHeight="1">
      <c r="A5" s="16" t="s">
        <v>18</v>
      </c>
      <c r="B5" s="17" t="s">
        <v>22</v>
      </c>
      <c r="C5" s="18">
        <v>19293800</v>
      </c>
      <c r="D5" s="17">
        <v>0.22</v>
      </c>
      <c r="E5" s="18">
        <f t="shared" si="0"/>
        <v>4244636</v>
      </c>
      <c r="F5" s="17">
        <v>0.8</v>
      </c>
      <c r="G5" s="18">
        <f t="shared" si="1"/>
        <v>3395708.8000000003</v>
      </c>
      <c r="H5" s="17">
        <v>62.5</v>
      </c>
      <c r="I5" s="17">
        <f t="shared" si="2"/>
        <v>31.25</v>
      </c>
      <c r="J5" s="17">
        <v>30</v>
      </c>
      <c r="K5" s="19">
        <f t="shared" si="3"/>
        <v>53057950.000000007</v>
      </c>
      <c r="L5" s="17">
        <v>6</v>
      </c>
      <c r="M5" s="19">
        <f t="shared" si="4"/>
        <v>1.1308390165846964E-7</v>
      </c>
      <c r="N5" s="17">
        <v>23</v>
      </c>
      <c r="O5" s="20">
        <f t="shared" si="5"/>
        <v>0.2608695652173913</v>
      </c>
      <c r="P5" s="19">
        <f t="shared" si="6"/>
        <v>4.334882896908003E-7</v>
      </c>
      <c r="Q5" s="17"/>
      <c r="R5" s="17"/>
      <c r="S5" s="17"/>
      <c r="T5" s="17"/>
      <c r="U5" s="17"/>
      <c r="V5" s="17"/>
      <c r="W5" s="17"/>
      <c r="X5" s="17"/>
      <c r="Y5" s="17"/>
    </row>
    <row r="6" spans="1:25" ht="12.75" customHeight="1">
      <c r="A6" s="16" t="s">
        <v>18</v>
      </c>
      <c r="B6" s="17" t="s">
        <v>23</v>
      </c>
      <c r="C6" s="18">
        <v>13908000</v>
      </c>
      <c r="D6" s="17">
        <v>0.28000000000000003</v>
      </c>
      <c r="E6" s="18">
        <f t="shared" si="0"/>
        <v>3894240.0000000005</v>
      </c>
      <c r="F6" s="17">
        <v>0.8</v>
      </c>
      <c r="G6" s="18">
        <f t="shared" si="1"/>
        <v>3115392.0000000005</v>
      </c>
      <c r="H6" s="17">
        <v>69</v>
      </c>
      <c r="I6" s="17">
        <f t="shared" si="2"/>
        <v>34.5</v>
      </c>
      <c r="J6" s="17">
        <v>30</v>
      </c>
      <c r="K6" s="19">
        <f t="shared" si="3"/>
        <v>53740512.000000007</v>
      </c>
      <c r="L6" s="17">
        <v>13</v>
      </c>
      <c r="M6" s="19">
        <f t="shared" si="4"/>
        <v>2.4190316608818313E-7</v>
      </c>
      <c r="N6" s="17">
        <v>23</v>
      </c>
      <c r="O6" s="20">
        <f t="shared" si="5"/>
        <v>0.56521739130434778</v>
      </c>
      <c r="P6" s="19">
        <f t="shared" si="6"/>
        <v>4.2798252461755478E-7</v>
      </c>
      <c r="Q6" s="17"/>
      <c r="R6" s="17"/>
      <c r="S6" s="17"/>
      <c r="T6" s="17"/>
      <c r="U6" s="17"/>
      <c r="V6" s="17"/>
      <c r="W6" s="17"/>
      <c r="X6" s="17"/>
      <c r="Y6" s="17"/>
    </row>
    <row r="7" spans="1:25" ht="12.75" customHeight="1">
      <c r="A7" s="16" t="s">
        <v>18</v>
      </c>
      <c r="B7" s="17" t="s">
        <v>24</v>
      </c>
      <c r="C7" s="18">
        <v>9013200</v>
      </c>
      <c r="D7" s="17">
        <v>0.37</v>
      </c>
      <c r="E7" s="18">
        <f t="shared" si="0"/>
        <v>3334884</v>
      </c>
      <c r="F7" s="17">
        <v>0.8</v>
      </c>
      <c r="G7" s="18">
        <f t="shared" si="1"/>
        <v>2667907.2000000002</v>
      </c>
      <c r="H7" s="17">
        <v>70</v>
      </c>
      <c r="I7" s="17">
        <f t="shared" si="2"/>
        <v>35</v>
      </c>
      <c r="J7" s="17">
        <v>30</v>
      </c>
      <c r="K7" s="19">
        <f t="shared" si="3"/>
        <v>46688376</v>
      </c>
      <c r="L7" s="17">
        <v>17</v>
      </c>
      <c r="M7" s="19">
        <f t="shared" si="4"/>
        <v>3.6411632737022166E-7</v>
      </c>
      <c r="N7" s="17">
        <v>20</v>
      </c>
      <c r="O7" s="20">
        <f t="shared" si="5"/>
        <v>0.85</v>
      </c>
      <c r="P7" s="19">
        <f t="shared" si="6"/>
        <v>4.2837214984731959E-7</v>
      </c>
      <c r="Q7" s="17"/>
      <c r="R7" s="17"/>
      <c r="S7" s="17"/>
      <c r="T7" s="17"/>
      <c r="U7" s="17"/>
      <c r="V7" s="17"/>
      <c r="W7" s="17"/>
      <c r="X7" s="17"/>
      <c r="Y7" s="17"/>
    </row>
    <row r="8" spans="1:25" ht="12.75" customHeight="1">
      <c r="A8" s="16" t="s">
        <v>18</v>
      </c>
      <c r="B8" s="17" t="s">
        <v>25</v>
      </c>
      <c r="C8" s="18">
        <v>4462200</v>
      </c>
      <c r="D8" s="17">
        <v>0.37</v>
      </c>
      <c r="E8" s="18">
        <f t="shared" si="0"/>
        <v>1651014</v>
      </c>
      <c r="F8" s="17">
        <v>0.8</v>
      </c>
      <c r="G8" s="18">
        <f t="shared" si="1"/>
        <v>1320811.2000000002</v>
      </c>
      <c r="H8" s="17">
        <v>70</v>
      </c>
      <c r="I8" s="17">
        <f t="shared" si="2"/>
        <v>35</v>
      </c>
      <c r="J8" s="17">
        <v>30</v>
      </c>
      <c r="K8" s="19">
        <f t="shared" si="3"/>
        <v>23114196.000000004</v>
      </c>
      <c r="L8" s="17">
        <v>10</v>
      </c>
      <c r="M8" s="19">
        <f t="shared" si="4"/>
        <v>4.3263455929853665E-7</v>
      </c>
      <c r="N8" s="17">
        <v>10</v>
      </c>
      <c r="O8" s="20">
        <f t="shared" si="5"/>
        <v>1</v>
      </c>
      <c r="P8" s="19">
        <f t="shared" si="6"/>
        <v>4.3263455929853665E-7</v>
      </c>
      <c r="Q8" s="17"/>
      <c r="R8" s="17"/>
      <c r="S8" s="17"/>
      <c r="T8" s="17"/>
      <c r="U8" s="17"/>
      <c r="V8" s="17"/>
      <c r="W8" s="17"/>
      <c r="X8" s="17"/>
      <c r="Y8" s="17"/>
    </row>
    <row r="9" spans="1:25" ht="12.75" customHeight="1">
      <c r="A9" s="16" t="s">
        <v>26</v>
      </c>
      <c r="B9" s="17" t="s">
        <v>19</v>
      </c>
      <c r="C9" s="18">
        <v>18412800</v>
      </c>
      <c r="D9" s="17">
        <v>0.17</v>
      </c>
      <c r="E9" s="18">
        <f t="shared" si="0"/>
        <v>3130176</v>
      </c>
      <c r="F9" s="17">
        <v>0.8</v>
      </c>
      <c r="G9" s="18">
        <f t="shared" si="1"/>
        <v>2504140.8000000003</v>
      </c>
      <c r="H9" s="17">
        <v>80</v>
      </c>
      <c r="I9" s="17">
        <f t="shared" si="2"/>
        <v>40</v>
      </c>
      <c r="J9" s="17">
        <v>30</v>
      </c>
      <c r="K9" s="19">
        <f t="shared" si="3"/>
        <v>50082816.000000007</v>
      </c>
      <c r="L9" s="17">
        <v>1</v>
      </c>
      <c r="M9" s="19">
        <f t="shared" si="4"/>
        <v>1.9966928377190289E-8</v>
      </c>
      <c r="N9" s="17">
        <v>22</v>
      </c>
      <c r="O9" s="20">
        <f t="shared" si="5"/>
        <v>4.5454545454545456E-2</v>
      </c>
      <c r="P9" s="19">
        <f t="shared" si="6"/>
        <v>4.3927242429818635E-7</v>
      </c>
      <c r="Q9" s="17"/>
      <c r="R9" s="17"/>
      <c r="S9" s="17"/>
      <c r="T9" s="17"/>
      <c r="U9" s="17"/>
      <c r="V9" s="17"/>
      <c r="W9" s="17"/>
      <c r="X9" s="17"/>
      <c r="Y9" s="17"/>
    </row>
    <row r="10" spans="1:25" ht="12.75" customHeight="1">
      <c r="A10" s="16" t="s">
        <v>26</v>
      </c>
      <c r="B10" s="17" t="s">
        <v>20</v>
      </c>
      <c r="C10" s="18">
        <v>20948300</v>
      </c>
      <c r="D10" s="17">
        <v>0.33500000000000002</v>
      </c>
      <c r="E10" s="18">
        <f t="shared" si="0"/>
        <v>7017680.5</v>
      </c>
      <c r="F10" s="17">
        <v>0.8</v>
      </c>
      <c r="G10" s="18">
        <f t="shared" si="1"/>
        <v>5614144.4000000004</v>
      </c>
      <c r="H10" s="17">
        <v>68</v>
      </c>
      <c r="I10" s="17">
        <f t="shared" si="2"/>
        <v>34</v>
      </c>
      <c r="J10" s="17">
        <v>30</v>
      </c>
      <c r="K10" s="19">
        <f t="shared" si="3"/>
        <v>95440454.800000012</v>
      </c>
      <c r="L10" s="17">
        <v>3</v>
      </c>
      <c r="M10" s="19">
        <f t="shared" si="4"/>
        <v>3.1433211485492622E-8</v>
      </c>
      <c r="N10" s="17">
        <v>41</v>
      </c>
      <c r="O10" s="20">
        <f t="shared" si="5"/>
        <v>7.3170731707317069E-2</v>
      </c>
      <c r="P10" s="19">
        <f t="shared" si="6"/>
        <v>4.2958722363506587E-7</v>
      </c>
      <c r="Q10" s="17"/>
      <c r="R10" s="17"/>
      <c r="S10" s="17"/>
      <c r="T10" s="17"/>
      <c r="U10" s="17"/>
      <c r="V10" s="17"/>
      <c r="W10" s="17"/>
      <c r="X10" s="17"/>
      <c r="Y10" s="17"/>
    </row>
    <row r="11" spans="1:25" ht="12.75" customHeight="1">
      <c r="A11" s="16" t="s">
        <v>26</v>
      </c>
      <c r="B11" s="17" t="s">
        <v>21</v>
      </c>
      <c r="C11" s="18">
        <v>26442300</v>
      </c>
      <c r="D11" s="17">
        <v>0.36499999999999999</v>
      </c>
      <c r="E11" s="18">
        <f t="shared" si="0"/>
        <v>9651439.5</v>
      </c>
      <c r="F11" s="17">
        <v>0.8</v>
      </c>
      <c r="G11" s="18">
        <f t="shared" si="1"/>
        <v>7721151.6000000006</v>
      </c>
      <c r="H11" s="17">
        <v>60.5</v>
      </c>
      <c r="I11" s="17">
        <f t="shared" si="2"/>
        <v>30.25</v>
      </c>
      <c r="J11" s="17">
        <v>30</v>
      </c>
      <c r="K11" s="19">
        <f t="shared" si="3"/>
        <v>116782417.95</v>
      </c>
      <c r="L11" s="17">
        <v>1</v>
      </c>
      <c r="M11" s="19">
        <f t="shared" si="4"/>
        <v>8.5629328245981912E-9</v>
      </c>
      <c r="N11" s="17">
        <v>51</v>
      </c>
      <c r="O11" s="20">
        <f t="shared" si="5"/>
        <v>1.9607843137254902E-2</v>
      </c>
      <c r="P11" s="19">
        <f t="shared" si="6"/>
        <v>4.3670957405450772E-7</v>
      </c>
      <c r="Q11" s="17"/>
      <c r="R11" s="17"/>
      <c r="S11" s="17"/>
      <c r="T11" s="17"/>
      <c r="U11" s="17"/>
      <c r="V11" s="17"/>
      <c r="W11" s="17"/>
      <c r="X11" s="17"/>
      <c r="Y11" s="17"/>
    </row>
    <row r="12" spans="1:25" ht="12.75" customHeight="1">
      <c r="A12" s="16" t="s">
        <v>26</v>
      </c>
      <c r="B12" s="17" t="s">
        <v>22</v>
      </c>
      <c r="C12" s="18">
        <v>19150700</v>
      </c>
      <c r="D12" s="17">
        <v>0.39500000000000002</v>
      </c>
      <c r="E12" s="18">
        <f t="shared" si="0"/>
        <v>7564526.5</v>
      </c>
      <c r="F12" s="17">
        <v>0.8</v>
      </c>
      <c r="G12" s="18">
        <f t="shared" si="1"/>
        <v>6051621.2000000002</v>
      </c>
      <c r="H12" s="17">
        <v>66</v>
      </c>
      <c r="I12" s="17">
        <f t="shared" si="2"/>
        <v>33</v>
      </c>
      <c r="J12" s="17">
        <v>30</v>
      </c>
      <c r="K12" s="19">
        <f t="shared" si="3"/>
        <v>99851749.799999997</v>
      </c>
      <c r="L12" s="17">
        <v>5</v>
      </c>
      <c r="M12" s="19">
        <f t="shared" si="4"/>
        <v>5.0074235153763924E-8</v>
      </c>
      <c r="N12" s="17">
        <v>43</v>
      </c>
      <c r="O12" s="20">
        <f t="shared" si="5"/>
        <v>0.11627906976744186</v>
      </c>
      <c r="P12" s="19">
        <f t="shared" si="6"/>
        <v>4.3063842232236977E-7</v>
      </c>
      <c r="Q12" s="17"/>
      <c r="R12" s="17"/>
      <c r="S12" s="17"/>
      <c r="T12" s="17"/>
      <c r="U12" s="17"/>
      <c r="V12" s="17"/>
      <c r="W12" s="17"/>
      <c r="X12" s="17"/>
      <c r="Y12" s="17"/>
    </row>
    <row r="13" spans="1:25" ht="12.75" customHeight="1">
      <c r="A13" s="16" t="s">
        <v>26</v>
      </c>
      <c r="B13" s="17" t="s">
        <v>23</v>
      </c>
      <c r="C13" s="18">
        <v>13090900</v>
      </c>
      <c r="D13" s="17">
        <v>0.42</v>
      </c>
      <c r="E13" s="18">
        <f t="shared" si="0"/>
        <v>5498178</v>
      </c>
      <c r="F13" s="17">
        <v>0.8</v>
      </c>
      <c r="G13" s="18">
        <f t="shared" si="1"/>
        <v>4398542.4000000004</v>
      </c>
      <c r="H13" s="17">
        <v>69.5</v>
      </c>
      <c r="I13" s="17">
        <f t="shared" si="2"/>
        <v>34.75</v>
      </c>
      <c r="J13" s="17">
        <v>30</v>
      </c>
      <c r="K13" s="19">
        <f t="shared" si="3"/>
        <v>76424674.200000003</v>
      </c>
      <c r="L13" s="17">
        <v>4</v>
      </c>
      <c r="M13" s="19">
        <f t="shared" si="4"/>
        <v>5.2339117462668881E-8</v>
      </c>
      <c r="N13" s="17">
        <v>33</v>
      </c>
      <c r="O13" s="20">
        <f t="shared" si="5"/>
        <v>0.12121212121212122</v>
      </c>
      <c r="P13" s="19">
        <f t="shared" si="6"/>
        <v>4.3179771906701828E-7</v>
      </c>
      <c r="Q13" s="17"/>
      <c r="R13" s="17"/>
      <c r="S13" s="17"/>
      <c r="T13" s="17"/>
      <c r="U13" s="17"/>
      <c r="V13" s="17"/>
      <c r="W13" s="17"/>
      <c r="X13" s="17"/>
      <c r="Y13" s="17"/>
    </row>
    <row r="14" spans="1:25" ht="12.75" customHeight="1">
      <c r="A14" s="16" t="s">
        <v>26</v>
      </c>
      <c r="B14" s="17" t="s">
        <v>24</v>
      </c>
      <c r="C14" s="18">
        <v>8987200</v>
      </c>
      <c r="D14" s="17">
        <v>0.46</v>
      </c>
      <c r="E14" s="18">
        <f t="shared" si="0"/>
        <v>4134112</v>
      </c>
      <c r="F14" s="17">
        <v>0.8</v>
      </c>
      <c r="G14" s="18">
        <f t="shared" si="1"/>
        <v>3307289.6</v>
      </c>
      <c r="H14" s="17">
        <v>71.5</v>
      </c>
      <c r="I14" s="17">
        <f t="shared" si="2"/>
        <v>35.75</v>
      </c>
      <c r="J14" s="17">
        <v>30</v>
      </c>
      <c r="K14" s="19">
        <f t="shared" si="3"/>
        <v>59117801.600000001</v>
      </c>
      <c r="L14" s="17">
        <v>4</v>
      </c>
      <c r="M14" s="19">
        <f t="shared" si="4"/>
        <v>6.7661514666336981E-8</v>
      </c>
      <c r="N14" s="17">
        <v>25</v>
      </c>
      <c r="O14" s="20">
        <f t="shared" si="5"/>
        <v>0.16</v>
      </c>
      <c r="P14" s="19">
        <f t="shared" si="6"/>
        <v>4.2288446666460612E-7</v>
      </c>
      <c r="Q14" s="17"/>
      <c r="R14" s="17"/>
      <c r="S14" s="17"/>
      <c r="T14" s="17"/>
      <c r="U14" s="17"/>
      <c r="V14" s="17"/>
      <c r="W14" s="17"/>
      <c r="X14" s="17"/>
      <c r="Y14" s="17"/>
    </row>
    <row r="15" spans="1:25" ht="12.75" customHeight="1">
      <c r="A15" s="16" t="s">
        <v>26</v>
      </c>
      <c r="B15" s="17" t="s">
        <v>25</v>
      </c>
      <c r="C15" s="18">
        <v>6094400</v>
      </c>
      <c r="D15" s="17">
        <v>0.46</v>
      </c>
      <c r="E15" s="18">
        <f t="shared" si="0"/>
        <v>2803424</v>
      </c>
      <c r="F15" s="17">
        <v>0.8</v>
      </c>
      <c r="G15" s="18">
        <f t="shared" si="1"/>
        <v>2242739.2000000002</v>
      </c>
      <c r="H15" s="17">
        <v>71.5</v>
      </c>
      <c r="I15" s="17">
        <f t="shared" si="2"/>
        <v>35.75</v>
      </c>
      <c r="J15" s="17">
        <v>30</v>
      </c>
      <c r="K15" s="19">
        <f t="shared" si="3"/>
        <v>40088963.200000003</v>
      </c>
      <c r="L15" s="17">
        <v>4</v>
      </c>
      <c r="M15" s="19">
        <f t="shared" si="4"/>
        <v>9.9778085555477761E-8</v>
      </c>
      <c r="N15" s="17">
        <v>17</v>
      </c>
      <c r="O15" s="20">
        <f t="shared" si="5"/>
        <v>0.23529411764705882</v>
      </c>
      <c r="P15" s="19">
        <f t="shared" si="6"/>
        <v>4.2405686361078048E-7</v>
      </c>
      <c r="Q15" s="17"/>
      <c r="R15" s="17"/>
      <c r="S15" s="17"/>
      <c r="T15" s="17"/>
      <c r="U15" s="17"/>
      <c r="V15" s="17"/>
      <c r="W15" s="17"/>
      <c r="X15" s="17"/>
      <c r="Y15" s="17"/>
    </row>
    <row r="16" spans="1:25" ht="12.75" customHeight="1">
      <c r="G16" s="22"/>
      <c r="M16" s="23"/>
      <c r="O16" s="24"/>
      <c r="P16" s="23"/>
    </row>
    <row r="17" spans="2:25" ht="12.75" customHeight="1">
      <c r="G17" s="22"/>
      <c r="M17" s="23"/>
      <c r="O17" s="24"/>
      <c r="P17" s="23"/>
    </row>
    <row r="18" spans="2:25" ht="12.75" customHeight="1">
      <c r="G18" s="22"/>
      <c r="M18" s="23"/>
      <c r="O18" s="24"/>
      <c r="P18" s="23"/>
    </row>
    <row r="19" spans="2:25" ht="12.75" customHeight="1">
      <c r="G19" s="22"/>
      <c r="M19" s="23"/>
      <c r="O19" s="24"/>
      <c r="P19" s="23"/>
    </row>
    <row r="20" spans="2:25" ht="12.75" customHeight="1">
      <c r="G20" s="22"/>
      <c r="M20" s="23"/>
      <c r="O20" s="24"/>
      <c r="P20" s="23"/>
    </row>
    <row r="21" spans="2:25" ht="12.75" customHeight="1">
      <c r="G21" s="22"/>
      <c r="M21" s="23"/>
      <c r="O21" s="24"/>
      <c r="P21" s="23"/>
    </row>
    <row r="22" spans="2:25" ht="12.75" customHeight="1">
      <c r="G22" s="22"/>
      <c r="M22" s="23"/>
      <c r="O22" s="24"/>
      <c r="P22" s="23"/>
    </row>
    <row r="23" spans="2:25" ht="12.75" customHeight="1">
      <c r="B23" s="25"/>
      <c r="C23" s="26"/>
      <c r="D23" s="25"/>
      <c r="E23" s="26"/>
      <c r="F23" s="25"/>
      <c r="G23" s="26"/>
      <c r="H23" s="25"/>
      <c r="I23" s="25"/>
      <c r="J23" s="25"/>
      <c r="K23" s="27"/>
      <c r="L23" s="25"/>
      <c r="M23" s="27"/>
      <c r="N23" s="25"/>
      <c r="O23" s="28"/>
      <c r="P23" s="27"/>
      <c r="Q23" s="25"/>
      <c r="R23" s="25"/>
      <c r="S23" s="25"/>
      <c r="T23" s="25"/>
      <c r="U23" s="25"/>
      <c r="V23" s="25"/>
      <c r="W23" s="25"/>
      <c r="X23" s="25"/>
      <c r="Y23" s="25"/>
    </row>
    <row r="24" spans="2:25" ht="12.75" customHeight="1">
      <c r="B24" s="25"/>
      <c r="C24" s="26"/>
      <c r="D24" s="25"/>
      <c r="E24" s="26"/>
      <c r="F24" s="25"/>
      <c r="G24" s="26"/>
      <c r="H24" s="25"/>
      <c r="I24" s="25"/>
      <c r="J24" s="25"/>
      <c r="K24" s="27"/>
      <c r="L24" s="25"/>
      <c r="M24" s="27"/>
      <c r="N24" s="25"/>
      <c r="O24" s="28"/>
      <c r="P24" s="27"/>
      <c r="Q24" s="25"/>
      <c r="R24" s="25"/>
      <c r="S24" s="25"/>
      <c r="T24" s="25"/>
      <c r="U24" s="25"/>
      <c r="V24" s="25"/>
      <c r="W24" s="25"/>
      <c r="X24" s="25"/>
      <c r="Y24" s="25"/>
    </row>
    <row r="25" spans="2:25" ht="12.75" customHeight="1">
      <c r="B25" s="25"/>
      <c r="C25" s="26"/>
      <c r="D25" s="25"/>
      <c r="E25" s="26"/>
      <c r="F25" s="25"/>
      <c r="G25" s="26"/>
      <c r="H25" s="25"/>
      <c r="I25" s="25"/>
      <c r="J25" s="25"/>
      <c r="K25" s="27"/>
      <c r="L25" s="25"/>
      <c r="M25" s="27"/>
      <c r="N25" s="25"/>
      <c r="O25" s="28"/>
      <c r="P25" s="27"/>
      <c r="Q25" s="25"/>
      <c r="R25" s="25"/>
      <c r="S25" s="25"/>
      <c r="T25" s="25"/>
      <c r="U25" s="25"/>
      <c r="V25" s="25"/>
      <c r="W25" s="25"/>
      <c r="X25" s="25"/>
      <c r="Y25" s="25"/>
    </row>
    <row r="26" spans="2:25" ht="12.75" customHeight="1">
      <c r="B26" s="25"/>
      <c r="C26" s="26"/>
      <c r="D26" s="25"/>
      <c r="E26" s="26"/>
      <c r="F26" s="25"/>
      <c r="G26" s="26"/>
      <c r="H26" s="25"/>
      <c r="I26" s="25"/>
      <c r="J26" s="25"/>
      <c r="K26" s="27"/>
      <c r="L26" s="25"/>
      <c r="M26" s="27"/>
      <c r="N26" s="25"/>
      <c r="O26" s="28"/>
      <c r="P26" s="27"/>
      <c r="Q26" s="25"/>
      <c r="R26" s="25"/>
      <c r="S26" s="25"/>
      <c r="T26" s="25"/>
      <c r="U26" s="25"/>
      <c r="V26" s="25"/>
      <c r="W26" s="25"/>
      <c r="X26" s="25"/>
      <c r="Y26" s="25"/>
    </row>
    <row r="27" spans="2:25" ht="12.75" customHeight="1">
      <c r="B27" s="25"/>
      <c r="C27" s="26"/>
      <c r="D27" s="25"/>
      <c r="E27" s="26"/>
      <c r="F27" s="25"/>
      <c r="G27" s="26"/>
      <c r="H27" s="25"/>
      <c r="I27" s="25"/>
      <c r="J27" s="25"/>
      <c r="K27" s="27"/>
      <c r="M27" s="27"/>
      <c r="O27" s="24"/>
      <c r="P27" s="23"/>
      <c r="Q27" s="25"/>
      <c r="R27" s="25"/>
      <c r="S27" s="25"/>
      <c r="T27" s="25"/>
      <c r="U27" s="25"/>
      <c r="V27" s="25"/>
      <c r="W27" s="25"/>
      <c r="X27" s="25"/>
      <c r="Y27" s="25"/>
    </row>
    <row r="28" spans="2:25" ht="12.75" customHeight="1">
      <c r="B28" s="25"/>
      <c r="C28" s="26"/>
      <c r="D28" s="25"/>
      <c r="E28" s="26"/>
      <c r="F28" s="25"/>
      <c r="G28" s="26"/>
      <c r="H28" s="25"/>
      <c r="I28" s="25"/>
      <c r="J28" s="25"/>
      <c r="K28" s="27"/>
      <c r="L28" s="25"/>
      <c r="M28" s="27"/>
      <c r="N28" s="25"/>
      <c r="O28" s="28"/>
      <c r="P28" s="27"/>
      <c r="Q28" s="25"/>
      <c r="R28" s="25"/>
      <c r="S28" s="25"/>
      <c r="T28" s="25"/>
      <c r="U28" s="25"/>
      <c r="V28" s="25"/>
      <c r="W28" s="25"/>
      <c r="X28" s="25"/>
      <c r="Y28" s="25"/>
    </row>
    <row r="29" spans="2:25" ht="12.75" customHeight="1">
      <c r="B29" s="25"/>
      <c r="C29" s="26"/>
      <c r="D29" s="25"/>
      <c r="E29" s="26"/>
      <c r="F29" s="25"/>
      <c r="G29" s="26"/>
      <c r="H29" s="25"/>
      <c r="I29" s="25"/>
      <c r="J29" s="25"/>
      <c r="K29" s="27"/>
      <c r="L29" s="29"/>
      <c r="M29" s="27"/>
      <c r="N29" s="25"/>
      <c r="O29" s="28"/>
      <c r="P29" s="27"/>
      <c r="Q29" s="25"/>
      <c r="R29" s="25"/>
      <c r="S29" s="25"/>
      <c r="T29" s="25"/>
      <c r="U29" s="25"/>
      <c r="V29" s="25"/>
      <c r="W29" s="25"/>
      <c r="X29" s="25"/>
      <c r="Y29" s="25"/>
    </row>
    <row r="30" spans="2:25" ht="12.75" customHeight="1">
      <c r="B30" s="25"/>
      <c r="C30" s="26"/>
      <c r="D30" s="25"/>
      <c r="E30" s="26"/>
      <c r="F30" s="25"/>
      <c r="G30" s="26"/>
      <c r="H30" s="25"/>
      <c r="I30" s="25"/>
      <c r="L30" s="25"/>
      <c r="M30" s="27"/>
      <c r="N30" s="25"/>
      <c r="O30" s="28"/>
      <c r="P30" s="27"/>
      <c r="Q30" s="25"/>
      <c r="R30" s="25"/>
      <c r="S30" s="25"/>
      <c r="T30" s="25"/>
      <c r="U30" s="25"/>
      <c r="V30" s="25"/>
      <c r="W30" s="25"/>
      <c r="X30" s="25"/>
      <c r="Y30" s="25"/>
    </row>
    <row r="31" spans="2:25" ht="12.75" customHeight="1">
      <c r="B31" s="25"/>
      <c r="C31" s="26"/>
      <c r="D31" s="25"/>
      <c r="E31" s="26"/>
      <c r="F31" s="25"/>
      <c r="G31" s="26"/>
      <c r="H31" s="25"/>
      <c r="I31" s="25"/>
      <c r="J31" s="25"/>
      <c r="K31" s="27"/>
      <c r="L31" s="25"/>
      <c r="M31" s="27"/>
      <c r="N31" s="25"/>
      <c r="O31" s="28"/>
      <c r="P31" s="27"/>
      <c r="Q31" s="25"/>
      <c r="R31" s="25"/>
      <c r="S31" s="25"/>
      <c r="T31" s="25"/>
      <c r="U31" s="25"/>
      <c r="V31" s="25"/>
      <c r="W31" s="25"/>
      <c r="X31" s="25"/>
      <c r="Y31" s="25"/>
    </row>
    <row r="32" spans="2:25" ht="12.75" customHeight="1">
      <c r="B32" s="25"/>
      <c r="C32" s="26"/>
      <c r="D32" s="25"/>
      <c r="E32" s="26"/>
      <c r="F32" s="25"/>
      <c r="G32" s="26"/>
      <c r="H32" s="25"/>
      <c r="I32" s="25"/>
      <c r="J32" s="25"/>
      <c r="K32" s="27"/>
      <c r="L32" s="25"/>
      <c r="M32" s="27"/>
      <c r="N32" s="25"/>
      <c r="O32" s="28"/>
      <c r="P32" s="27"/>
      <c r="Q32" s="25"/>
      <c r="R32" s="25"/>
      <c r="S32" s="25"/>
      <c r="T32" s="25"/>
      <c r="U32" s="25"/>
      <c r="V32" s="25"/>
      <c r="W32" s="25"/>
      <c r="X32" s="25"/>
      <c r="Y32" s="25"/>
    </row>
    <row r="33" spans="2:25" ht="12.75" customHeight="1">
      <c r="B33" s="25"/>
      <c r="C33" s="26"/>
      <c r="D33" s="25"/>
      <c r="E33" s="26"/>
      <c r="F33" s="25"/>
      <c r="G33" s="26"/>
      <c r="H33" s="25"/>
      <c r="I33" s="25"/>
      <c r="J33" s="25"/>
      <c r="K33" s="27"/>
      <c r="L33" s="25"/>
      <c r="M33" s="27"/>
      <c r="N33" s="25"/>
      <c r="O33" s="28"/>
      <c r="P33" s="27"/>
      <c r="Q33" s="25"/>
      <c r="R33" s="25"/>
      <c r="S33" s="25"/>
      <c r="T33" s="25"/>
      <c r="U33" s="25"/>
      <c r="V33" s="25"/>
      <c r="W33" s="25"/>
      <c r="X33" s="25"/>
      <c r="Y33" s="25"/>
    </row>
    <row r="34" spans="2:25" ht="12.75" customHeight="1">
      <c r="B34" s="25"/>
      <c r="C34" s="26"/>
      <c r="D34" s="25"/>
      <c r="E34" s="26"/>
      <c r="F34" s="25"/>
      <c r="G34" s="26"/>
      <c r="H34" s="25"/>
      <c r="I34" s="25"/>
      <c r="J34" s="25"/>
      <c r="K34" s="27"/>
      <c r="L34" s="25"/>
      <c r="M34" s="27"/>
      <c r="N34" s="25"/>
      <c r="O34" s="28"/>
      <c r="P34" s="27"/>
      <c r="Q34" s="25"/>
      <c r="R34" s="25"/>
      <c r="S34" s="25"/>
      <c r="T34" s="25"/>
      <c r="U34" s="25"/>
      <c r="V34" s="25"/>
      <c r="W34" s="25"/>
      <c r="X34" s="25"/>
      <c r="Y34" s="25"/>
    </row>
    <row r="35" spans="2:25" ht="12.75" customHeight="1">
      <c r="B35" s="25"/>
      <c r="C35" s="26"/>
      <c r="D35" s="25"/>
      <c r="E35" s="26"/>
      <c r="F35" s="25"/>
      <c r="G35" s="26"/>
      <c r="H35" s="25"/>
      <c r="I35" s="25"/>
      <c r="J35" s="25"/>
      <c r="K35" s="27"/>
      <c r="L35" s="25"/>
      <c r="M35" s="27"/>
      <c r="N35" s="25"/>
      <c r="O35" s="28"/>
      <c r="P35" s="27"/>
      <c r="Q35" s="25"/>
      <c r="R35" s="25"/>
      <c r="S35" s="25"/>
      <c r="T35" s="25"/>
      <c r="U35" s="25"/>
      <c r="V35" s="25"/>
      <c r="W35" s="25"/>
      <c r="X35" s="25"/>
      <c r="Y35" s="25"/>
    </row>
    <row r="36" spans="2:25" ht="12.75" customHeight="1">
      <c r="B36" s="25"/>
      <c r="C36" s="26"/>
      <c r="D36" s="25"/>
      <c r="E36" s="26"/>
      <c r="F36" s="25"/>
      <c r="G36" s="26"/>
      <c r="H36" s="25"/>
      <c r="I36" s="25"/>
      <c r="J36" s="25"/>
      <c r="K36" s="27"/>
      <c r="L36" s="25"/>
      <c r="M36" s="27"/>
      <c r="N36" s="25"/>
      <c r="O36" s="28"/>
      <c r="P36" s="27"/>
      <c r="Q36" s="25"/>
      <c r="R36" s="25"/>
      <c r="S36" s="25"/>
      <c r="T36" s="25"/>
      <c r="U36" s="25"/>
      <c r="V36" s="25"/>
      <c r="W36" s="25"/>
      <c r="X36" s="25"/>
      <c r="Y36" s="25"/>
    </row>
    <row r="37" spans="2:25" ht="12.75" customHeight="1">
      <c r="B37" s="25"/>
      <c r="C37" s="26"/>
      <c r="D37" s="25"/>
      <c r="E37" s="26"/>
      <c r="F37" s="25"/>
      <c r="G37" s="26"/>
      <c r="H37" s="25"/>
      <c r="I37" s="25"/>
      <c r="J37" s="25"/>
      <c r="K37" s="27"/>
      <c r="L37" s="25"/>
      <c r="M37" s="27"/>
      <c r="N37" s="25"/>
      <c r="O37" s="28"/>
      <c r="P37" s="27"/>
      <c r="Q37" s="25"/>
      <c r="R37" s="25"/>
      <c r="S37" s="25"/>
      <c r="T37" s="25"/>
      <c r="U37" s="25"/>
      <c r="V37" s="25"/>
      <c r="W37" s="25"/>
      <c r="X37" s="25"/>
      <c r="Y37" s="25"/>
    </row>
    <row r="38" spans="2:25" ht="12.75" customHeight="1">
      <c r="B38" s="25"/>
      <c r="C38" s="26"/>
      <c r="D38" s="25"/>
      <c r="E38" s="26"/>
      <c r="F38" s="25"/>
      <c r="G38" s="26"/>
      <c r="H38" s="25"/>
      <c r="I38" s="25"/>
      <c r="J38" s="25"/>
      <c r="K38" s="27"/>
      <c r="L38" s="25"/>
      <c r="M38" s="27"/>
      <c r="N38" s="25"/>
      <c r="O38" s="28"/>
      <c r="P38" s="27"/>
      <c r="Q38" s="25"/>
      <c r="R38" s="25"/>
      <c r="S38" s="25"/>
      <c r="T38" s="25"/>
      <c r="U38" s="25"/>
      <c r="V38" s="25"/>
      <c r="W38" s="25"/>
      <c r="X38" s="25"/>
      <c r="Y38" s="25"/>
    </row>
    <row r="39" spans="2:25" ht="12.75" customHeight="1">
      <c r="B39" s="25"/>
      <c r="C39" s="26"/>
      <c r="D39" s="25"/>
      <c r="E39" s="26"/>
      <c r="F39" s="25"/>
      <c r="G39" s="26"/>
      <c r="H39" s="25"/>
      <c r="I39" s="25"/>
      <c r="J39" s="25"/>
      <c r="K39" s="27"/>
      <c r="L39" s="25"/>
      <c r="M39" s="27"/>
      <c r="N39" s="25"/>
      <c r="O39" s="28"/>
      <c r="P39" s="27"/>
      <c r="Q39" s="25"/>
      <c r="R39" s="25"/>
      <c r="S39" s="25"/>
      <c r="T39" s="25"/>
      <c r="U39" s="25"/>
      <c r="V39" s="25"/>
      <c r="W39" s="25"/>
      <c r="X39" s="25"/>
      <c r="Y39" s="25"/>
    </row>
    <row r="40" spans="2:25" ht="12.75" customHeight="1">
      <c r="B40" s="25"/>
      <c r="C40" s="26"/>
      <c r="D40" s="25"/>
      <c r="E40" s="26"/>
      <c r="F40" s="25"/>
      <c r="G40" s="26"/>
      <c r="H40" s="25"/>
      <c r="I40" s="25"/>
      <c r="J40" s="25"/>
      <c r="K40" s="27"/>
      <c r="L40" s="25"/>
      <c r="M40" s="27"/>
      <c r="N40" s="25"/>
      <c r="O40" s="28"/>
      <c r="P40" s="27"/>
      <c r="Q40" s="25"/>
      <c r="R40" s="25"/>
      <c r="S40" s="25"/>
      <c r="T40" s="25"/>
      <c r="U40" s="25"/>
      <c r="V40" s="25"/>
      <c r="W40" s="25"/>
      <c r="X40" s="25"/>
      <c r="Y40" s="25"/>
    </row>
    <row r="41" spans="2:25" ht="12.75" customHeight="1">
      <c r="B41" s="25"/>
      <c r="C41" s="26"/>
      <c r="D41" s="25"/>
      <c r="E41" s="26"/>
      <c r="F41" s="25"/>
      <c r="G41" s="26"/>
      <c r="H41" s="25"/>
      <c r="I41" s="25"/>
      <c r="J41" s="25"/>
      <c r="K41" s="27"/>
      <c r="L41" s="25"/>
      <c r="M41" s="27"/>
      <c r="N41" s="25"/>
      <c r="O41" s="28"/>
      <c r="P41" s="27"/>
      <c r="Q41" s="25"/>
      <c r="R41" s="25"/>
      <c r="S41" s="25"/>
      <c r="T41" s="25"/>
      <c r="U41" s="25"/>
      <c r="V41" s="25"/>
      <c r="W41" s="25"/>
      <c r="X41" s="25"/>
      <c r="Y41" s="25"/>
    </row>
    <row r="42" spans="2:25" ht="12.75" customHeight="1">
      <c r="B42" s="25"/>
      <c r="C42" s="26"/>
      <c r="D42" s="25"/>
      <c r="E42" s="26"/>
      <c r="F42" s="25"/>
      <c r="G42" s="26"/>
      <c r="H42" s="25"/>
      <c r="I42" s="25"/>
      <c r="J42" s="25"/>
      <c r="K42" s="27"/>
      <c r="L42" s="25"/>
      <c r="M42" s="27"/>
      <c r="N42" s="25"/>
      <c r="O42" s="28"/>
      <c r="P42" s="27"/>
      <c r="Q42" s="25"/>
      <c r="R42" s="25"/>
      <c r="S42" s="25"/>
      <c r="T42" s="25"/>
      <c r="U42" s="25"/>
      <c r="V42" s="25"/>
      <c r="W42" s="25"/>
      <c r="X42" s="25"/>
      <c r="Y42" s="25"/>
    </row>
    <row r="43" spans="2:25" ht="12.75" customHeight="1">
      <c r="B43" s="25"/>
      <c r="C43" s="26"/>
      <c r="D43" s="25"/>
      <c r="E43" s="26"/>
      <c r="F43" s="25"/>
      <c r="G43" s="26"/>
      <c r="H43" s="25"/>
      <c r="I43" s="25"/>
      <c r="J43" s="25"/>
      <c r="K43" s="27"/>
      <c r="L43" s="25"/>
      <c r="M43" s="27"/>
      <c r="N43" s="25"/>
      <c r="O43" s="28"/>
      <c r="P43" s="27"/>
      <c r="Q43" s="25"/>
      <c r="R43" s="25"/>
      <c r="S43" s="25"/>
      <c r="T43" s="25"/>
      <c r="U43" s="25"/>
      <c r="V43" s="25"/>
      <c r="W43" s="25"/>
      <c r="X43" s="25"/>
      <c r="Y43" s="25"/>
    </row>
    <row r="44" spans="2:25" ht="12.75" customHeight="1">
      <c r="B44" s="25"/>
      <c r="C44" s="26"/>
      <c r="D44" s="25"/>
      <c r="E44" s="26"/>
      <c r="F44" s="25"/>
      <c r="G44" s="26"/>
      <c r="H44" s="25"/>
      <c r="I44" s="25"/>
      <c r="J44" s="25"/>
      <c r="K44" s="27"/>
      <c r="L44" s="25"/>
      <c r="M44" s="27"/>
      <c r="N44" s="25"/>
      <c r="O44" s="28"/>
      <c r="P44" s="27"/>
      <c r="Q44" s="25"/>
      <c r="R44" s="25"/>
      <c r="S44" s="25"/>
      <c r="T44" s="25"/>
      <c r="U44" s="25"/>
      <c r="V44" s="25"/>
      <c r="W44" s="25"/>
      <c r="X44" s="25"/>
      <c r="Y44" s="25"/>
    </row>
    <row r="45" spans="2:25" ht="12.75" customHeight="1">
      <c r="B45" s="25"/>
      <c r="C45" s="26"/>
      <c r="D45" s="25"/>
      <c r="E45" s="26"/>
      <c r="F45" s="25"/>
      <c r="G45" s="26"/>
      <c r="H45" s="25"/>
      <c r="I45" s="25"/>
      <c r="J45" s="25"/>
      <c r="K45" s="27"/>
      <c r="L45" s="25"/>
      <c r="M45" s="27"/>
      <c r="N45" s="25"/>
      <c r="O45" s="28"/>
      <c r="P45" s="27"/>
      <c r="Q45" s="25"/>
      <c r="R45" s="25"/>
      <c r="S45" s="25"/>
      <c r="T45" s="25"/>
      <c r="U45" s="25"/>
      <c r="V45" s="25"/>
      <c r="W45" s="25"/>
      <c r="X45" s="25"/>
      <c r="Y45" s="25"/>
    </row>
    <row r="46" spans="2:25" ht="12.75" customHeight="1">
      <c r="B46" s="25"/>
      <c r="C46" s="26"/>
      <c r="D46" s="25"/>
      <c r="E46" s="26"/>
      <c r="F46" s="25"/>
      <c r="G46" s="26"/>
      <c r="H46" s="25"/>
      <c r="I46" s="25"/>
      <c r="J46" s="25"/>
      <c r="K46" s="27"/>
      <c r="L46" s="25"/>
      <c r="M46" s="27"/>
      <c r="N46" s="25"/>
      <c r="O46" s="28"/>
      <c r="P46" s="27"/>
      <c r="Q46" s="25"/>
      <c r="R46" s="25"/>
      <c r="S46" s="25"/>
      <c r="T46" s="25"/>
      <c r="U46" s="25"/>
      <c r="V46" s="25"/>
      <c r="W46" s="25"/>
      <c r="X46" s="25"/>
      <c r="Y46" s="25"/>
    </row>
    <row r="47" spans="2:25" ht="12.75" customHeight="1">
      <c r="B47" s="25"/>
      <c r="C47" s="26"/>
      <c r="D47" s="25"/>
      <c r="E47" s="26"/>
      <c r="F47" s="25"/>
      <c r="G47" s="26"/>
      <c r="H47" s="25"/>
      <c r="I47" s="25"/>
      <c r="J47" s="25"/>
      <c r="K47" s="27"/>
      <c r="L47" s="25"/>
      <c r="M47" s="27"/>
      <c r="N47" s="25"/>
      <c r="O47" s="28"/>
      <c r="P47" s="27"/>
      <c r="Q47" s="25"/>
      <c r="R47" s="25"/>
      <c r="S47" s="25"/>
      <c r="T47" s="25"/>
      <c r="U47" s="25"/>
      <c r="V47" s="25"/>
      <c r="W47" s="25"/>
      <c r="X47" s="25"/>
      <c r="Y47" s="25"/>
    </row>
    <row r="48" spans="2:25" ht="12.75" customHeight="1">
      <c r="B48" s="25"/>
      <c r="C48" s="26"/>
      <c r="D48" s="25"/>
      <c r="E48" s="26"/>
      <c r="F48" s="25"/>
      <c r="G48" s="26"/>
      <c r="H48" s="25"/>
      <c r="I48" s="25"/>
      <c r="J48" s="25"/>
      <c r="K48" s="27"/>
      <c r="L48" s="25"/>
      <c r="M48" s="27"/>
      <c r="N48" s="25"/>
      <c r="O48" s="28"/>
      <c r="P48" s="27"/>
      <c r="Q48" s="25"/>
      <c r="R48" s="25"/>
      <c r="S48" s="25"/>
      <c r="T48" s="25"/>
      <c r="U48" s="25"/>
      <c r="V48" s="25"/>
      <c r="W48" s="25"/>
      <c r="X48" s="25"/>
      <c r="Y48" s="25"/>
    </row>
    <row r="49" spans="2:25" ht="12.75" customHeight="1">
      <c r="B49" s="25"/>
      <c r="C49" s="26"/>
      <c r="D49" s="25"/>
      <c r="E49" s="26"/>
      <c r="F49" s="25"/>
      <c r="G49" s="26"/>
      <c r="H49" s="25"/>
      <c r="I49" s="25"/>
      <c r="J49" s="25"/>
      <c r="K49" s="27"/>
      <c r="L49" s="25"/>
      <c r="M49" s="27"/>
      <c r="N49" s="25"/>
      <c r="O49" s="28"/>
      <c r="P49" s="27"/>
      <c r="Q49" s="25"/>
      <c r="R49" s="25"/>
      <c r="S49" s="25"/>
      <c r="T49" s="25"/>
      <c r="U49" s="25"/>
      <c r="V49" s="25"/>
      <c r="W49" s="25"/>
      <c r="X49" s="25"/>
      <c r="Y49" s="25"/>
    </row>
    <row r="50" spans="2:25" ht="12.75" customHeight="1">
      <c r="B50" s="25"/>
      <c r="C50" s="26"/>
      <c r="D50" s="25"/>
      <c r="E50" s="26"/>
      <c r="F50" s="25"/>
      <c r="G50" s="26"/>
      <c r="H50" s="25"/>
      <c r="I50" s="25"/>
      <c r="J50" s="25"/>
      <c r="K50" s="27"/>
      <c r="L50" s="25"/>
      <c r="M50" s="27"/>
      <c r="N50" s="25"/>
      <c r="O50" s="28"/>
      <c r="P50" s="27"/>
      <c r="Q50" s="25"/>
      <c r="R50" s="25"/>
      <c r="S50" s="25"/>
      <c r="T50" s="25"/>
      <c r="U50" s="25"/>
      <c r="V50" s="25"/>
      <c r="W50" s="25"/>
      <c r="X50" s="25"/>
      <c r="Y50" s="25"/>
    </row>
    <row r="51" spans="2:25" ht="12.75" customHeight="1">
      <c r="B51" s="25"/>
      <c r="C51" s="26"/>
      <c r="D51" s="25"/>
      <c r="E51" s="26"/>
      <c r="F51" s="25"/>
      <c r="G51" s="26"/>
      <c r="H51" s="25"/>
      <c r="I51" s="25"/>
      <c r="J51" s="25"/>
      <c r="K51" s="27"/>
      <c r="L51" s="25"/>
      <c r="M51" s="27"/>
      <c r="N51" s="25"/>
      <c r="O51" s="28"/>
      <c r="P51" s="27"/>
      <c r="Q51" s="25"/>
      <c r="R51" s="25"/>
      <c r="S51" s="25"/>
      <c r="T51" s="25"/>
      <c r="U51" s="25"/>
      <c r="V51" s="25"/>
      <c r="W51" s="25"/>
      <c r="X51" s="25"/>
      <c r="Y51" s="25"/>
    </row>
    <row r="52" spans="2:25" ht="12.75" customHeight="1">
      <c r="B52" s="25"/>
      <c r="C52" s="26"/>
      <c r="D52" s="25"/>
      <c r="E52" s="26"/>
      <c r="F52" s="25"/>
      <c r="G52" s="26"/>
      <c r="H52" s="25"/>
      <c r="I52" s="25"/>
      <c r="J52" s="25"/>
      <c r="K52" s="27"/>
      <c r="L52" s="25"/>
      <c r="M52" s="27"/>
      <c r="N52" s="25"/>
      <c r="O52" s="28"/>
      <c r="P52" s="27"/>
      <c r="Q52" s="25"/>
      <c r="R52" s="25"/>
      <c r="S52" s="25"/>
      <c r="T52" s="25"/>
      <c r="U52" s="25"/>
      <c r="V52" s="25"/>
      <c r="W52" s="25"/>
      <c r="X52" s="25"/>
      <c r="Y52" s="25"/>
    </row>
    <row r="53" spans="2:25" ht="12.75" customHeight="1">
      <c r="B53" s="25"/>
      <c r="C53" s="26"/>
      <c r="D53" s="25"/>
      <c r="E53" s="26"/>
      <c r="F53" s="25"/>
      <c r="G53" s="26"/>
      <c r="H53" s="25"/>
      <c r="I53" s="25"/>
      <c r="J53" s="25"/>
      <c r="K53" s="27"/>
      <c r="L53" s="25"/>
      <c r="M53" s="27"/>
      <c r="N53" s="25"/>
      <c r="O53" s="28"/>
      <c r="P53" s="27"/>
      <c r="Q53" s="25"/>
      <c r="R53" s="25"/>
      <c r="S53" s="25"/>
      <c r="T53" s="25"/>
      <c r="U53" s="25"/>
      <c r="V53" s="25"/>
      <c r="W53" s="25"/>
      <c r="X53" s="25"/>
      <c r="Y53" s="25"/>
    </row>
    <row r="54" spans="2:25" ht="12.75" customHeight="1">
      <c r="B54" s="25"/>
      <c r="C54" s="26"/>
      <c r="D54" s="25"/>
      <c r="E54" s="26"/>
      <c r="F54" s="25"/>
      <c r="G54" s="26"/>
      <c r="H54" s="25"/>
      <c r="I54" s="25"/>
      <c r="J54" s="25"/>
      <c r="K54" s="27"/>
      <c r="L54" s="25"/>
      <c r="M54" s="27"/>
      <c r="N54" s="25"/>
      <c r="O54" s="28"/>
      <c r="P54" s="27"/>
      <c r="Q54" s="25"/>
      <c r="R54" s="25"/>
      <c r="S54" s="25"/>
      <c r="T54" s="25"/>
      <c r="U54" s="25"/>
      <c r="V54" s="25"/>
      <c r="W54" s="25"/>
      <c r="X54" s="25"/>
      <c r="Y54" s="25"/>
    </row>
    <row r="55" spans="2:25" ht="12.75" customHeight="1">
      <c r="B55" s="25"/>
      <c r="C55" s="26"/>
      <c r="D55" s="25"/>
      <c r="E55" s="26"/>
      <c r="F55" s="25"/>
      <c r="G55" s="26"/>
      <c r="H55" s="25"/>
      <c r="I55" s="25"/>
      <c r="J55" s="25"/>
      <c r="K55" s="27"/>
      <c r="L55" s="25"/>
      <c r="M55" s="27"/>
      <c r="N55" s="25"/>
      <c r="O55" s="28"/>
      <c r="P55" s="27"/>
      <c r="Q55" s="25"/>
      <c r="R55" s="25"/>
      <c r="S55" s="25"/>
      <c r="T55" s="25"/>
      <c r="U55" s="25"/>
      <c r="V55" s="25"/>
      <c r="W55" s="25"/>
      <c r="X55" s="25"/>
      <c r="Y55" s="25"/>
    </row>
    <row r="56" spans="2:25" ht="12.75" customHeight="1">
      <c r="B56" s="25"/>
      <c r="C56" s="26"/>
      <c r="D56" s="25"/>
      <c r="E56" s="26"/>
      <c r="F56" s="25"/>
      <c r="G56" s="26"/>
      <c r="H56" s="25"/>
      <c r="I56" s="25"/>
      <c r="J56" s="25"/>
      <c r="K56" s="27"/>
      <c r="L56" s="25"/>
      <c r="M56" s="27"/>
      <c r="N56" s="25"/>
      <c r="O56" s="28"/>
      <c r="P56" s="27"/>
      <c r="Q56" s="25"/>
      <c r="R56" s="25"/>
      <c r="S56" s="25"/>
      <c r="T56" s="25"/>
      <c r="U56" s="25"/>
      <c r="V56" s="25"/>
      <c r="W56" s="25"/>
      <c r="X56" s="25"/>
      <c r="Y56" s="25"/>
    </row>
    <row r="57" spans="2:25" ht="12.75" customHeight="1">
      <c r="B57" s="25"/>
      <c r="C57" s="26"/>
      <c r="D57" s="25"/>
      <c r="E57" s="26"/>
      <c r="F57" s="25"/>
      <c r="G57" s="26"/>
      <c r="H57" s="25"/>
      <c r="I57" s="25"/>
      <c r="J57" s="25"/>
      <c r="K57" s="27"/>
      <c r="L57" s="25"/>
      <c r="M57" s="27"/>
      <c r="N57" s="25"/>
      <c r="O57" s="28"/>
      <c r="P57" s="27"/>
      <c r="Q57" s="25"/>
      <c r="R57" s="25"/>
      <c r="S57" s="25"/>
      <c r="T57" s="25"/>
      <c r="U57" s="25"/>
      <c r="V57" s="25"/>
      <c r="W57" s="25"/>
      <c r="X57" s="25"/>
      <c r="Y57" s="25"/>
    </row>
    <row r="58" spans="2:25" ht="12.75" customHeight="1">
      <c r="B58" s="25"/>
      <c r="C58" s="26"/>
      <c r="D58" s="25"/>
      <c r="E58" s="26"/>
      <c r="F58" s="25"/>
      <c r="G58" s="26"/>
      <c r="H58" s="25"/>
      <c r="I58" s="25"/>
      <c r="J58" s="25"/>
      <c r="K58" s="27"/>
      <c r="L58" s="25"/>
      <c r="M58" s="27"/>
      <c r="N58" s="25"/>
      <c r="O58" s="28"/>
      <c r="P58" s="27"/>
      <c r="Q58" s="25"/>
      <c r="R58" s="25"/>
      <c r="S58" s="25"/>
      <c r="T58" s="25"/>
      <c r="U58" s="25"/>
      <c r="V58" s="25"/>
      <c r="W58" s="25"/>
      <c r="X58" s="25"/>
      <c r="Y58" s="25"/>
    </row>
    <row r="59" spans="2:25" ht="12.75" customHeight="1">
      <c r="B59" s="25"/>
      <c r="C59" s="26"/>
      <c r="D59" s="25"/>
      <c r="E59" s="26"/>
      <c r="F59" s="25"/>
      <c r="G59" s="26"/>
      <c r="H59" s="25"/>
      <c r="I59" s="25"/>
      <c r="J59" s="25"/>
      <c r="K59" s="27"/>
      <c r="L59" s="25"/>
      <c r="M59" s="27"/>
      <c r="N59" s="25"/>
      <c r="O59" s="28"/>
      <c r="P59" s="27"/>
      <c r="Q59" s="25"/>
      <c r="R59" s="25"/>
      <c r="S59" s="25"/>
      <c r="T59" s="25"/>
      <c r="U59" s="25"/>
      <c r="V59" s="25"/>
      <c r="W59" s="25"/>
      <c r="X59" s="25"/>
      <c r="Y59" s="25"/>
    </row>
    <row r="60" spans="2:25" ht="12.75" customHeight="1">
      <c r="B60" s="25"/>
      <c r="C60" s="26"/>
      <c r="D60" s="25"/>
      <c r="E60" s="26"/>
      <c r="F60" s="25"/>
      <c r="G60" s="26"/>
      <c r="H60" s="25"/>
      <c r="I60" s="25"/>
      <c r="J60" s="25"/>
      <c r="K60" s="27"/>
      <c r="L60" s="25"/>
      <c r="M60" s="27"/>
      <c r="N60" s="25"/>
      <c r="O60" s="28"/>
      <c r="P60" s="27"/>
      <c r="Q60" s="25"/>
      <c r="R60" s="25"/>
      <c r="S60" s="25"/>
      <c r="T60" s="25"/>
      <c r="U60" s="25"/>
      <c r="V60" s="25"/>
      <c r="W60" s="25"/>
      <c r="X60" s="25"/>
      <c r="Y60" s="25"/>
    </row>
    <row r="61" spans="2:25" ht="12.75" customHeight="1">
      <c r="B61" s="25"/>
      <c r="C61" s="26"/>
      <c r="D61" s="25"/>
      <c r="E61" s="26"/>
      <c r="F61" s="25"/>
      <c r="G61" s="26"/>
      <c r="H61" s="25"/>
      <c r="I61" s="25"/>
      <c r="J61" s="25"/>
      <c r="K61" s="27"/>
      <c r="L61" s="25"/>
      <c r="M61" s="27"/>
      <c r="N61" s="25"/>
      <c r="O61" s="28"/>
      <c r="P61" s="27"/>
      <c r="Q61" s="25"/>
      <c r="R61" s="25"/>
      <c r="S61" s="25"/>
      <c r="T61" s="25"/>
      <c r="U61" s="25"/>
      <c r="V61" s="25"/>
      <c r="W61" s="25"/>
      <c r="X61" s="25"/>
      <c r="Y61" s="25"/>
    </row>
    <row r="62" spans="2:25" ht="12.75" customHeight="1">
      <c r="B62" s="25"/>
      <c r="C62" s="26"/>
      <c r="D62" s="25"/>
      <c r="E62" s="26"/>
      <c r="F62" s="25"/>
      <c r="G62" s="26"/>
      <c r="H62" s="25"/>
      <c r="I62" s="25"/>
      <c r="J62" s="25"/>
      <c r="K62" s="27"/>
      <c r="L62" s="25"/>
      <c r="M62" s="27"/>
      <c r="N62" s="25"/>
      <c r="O62" s="28"/>
      <c r="P62" s="27"/>
      <c r="Q62" s="25"/>
      <c r="R62" s="25"/>
      <c r="S62" s="25"/>
      <c r="T62" s="25"/>
      <c r="U62" s="25"/>
      <c r="V62" s="25"/>
      <c r="W62" s="25"/>
      <c r="X62" s="25"/>
      <c r="Y62" s="25"/>
    </row>
    <row r="63" spans="2:25" ht="12.75" customHeight="1">
      <c r="B63" s="25"/>
      <c r="C63" s="26"/>
      <c r="D63" s="25"/>
      <c r="E63" s="26"/>
      <c r="F63" s="25"/>
      <c r="G63" s="26"/>
      <c r="H63" s="25"/>
      <c r="I63" s="25"/>
      <c r="J63" s="25"/>
      <c r="K63" s="27"/>
      <c r="L63" s="25"/>
      <c r="M63" s="27"/>
      <c r="N63" s="25"/>
      <c r="O63" s="28"/>
      <c r="P63" s="27"/>
      <c r="Q63" s="25"/>
      <c r="R63" s="25"/>
      <c r="S63" s="25"/>
      <c r="T63" s="25"/>
      <c r="U63" s="25"/>
      <c r="V63" s="25"/>
      <c r="W63" s="25"/>
      <c r="X63" s="25"/>
      <c r="Y63" s="25"/>
    </row>
    <row r="64" spans="2:25" ht="12.75" customHeight="1">
      <c r="B64" s="25"/>
      <c r="C64" s="26"/>
      <c r="D64" s="25"/>
      <c r="E64" s="26"/>
      <c r="F64" s="25"/>
      <c r="G64" s="26"/>
      <c r="H64" s="25"/>
      <c r="I64" s="25"/>
      <c r="J64" s="25"/>
      <c r="K64" s="27"/>
      <c r="L64" s="25"/>
      <c r="M64" s="27"/>
      <c r="N64" s="25"/>
      <c r="O64" s="28"/>
      <c r="P64" s="27"/>
      <c r="Q64" s="25"/>
      <c r="R64" s="25"/>
      <c r="S64" s="25"/>
      <c r="T64" s="25"/>
      <c r="U64" s="25"/>
      <c r="V64" s="25"/>
      <c r="W64" s="25"/>
      <c r="X64" s="25"/>
      <c r="Y64" s="25"/>
    </row>
    <row r="65" spans="2:25" ht="12.75" customHeight="1">
      <c r="B65" s="25"/>
      <c r="C65" s="26"/>
      <c r="D65" s="25"/>
      <c r="E65" s="26"/>
      <c r="F65" s="25"/>
      <c r="G65" s="26"/>
      <c r="H65" s="25"/>
      <c r="I65" s="25"/>
      <c r="J65" s="25"/>
      <c r="K65" s="27"/>
      <c r="L65" s="25"/>
      <c r="M65" s="27"/>
      <c r="N65" s="25"/>
      <c r="O65" s="28"/>
      <c r="P65" s="27"/>
      <c r="Q65" s="25"/>
      <c r="R65" s="25"/>
      <c r="S65" s="25"/>
      <c r="T65" s="25"/>
      <c r="U65" s="25"/>
      <c r="V65" s="25"/>
      <c r="W65" s="25"/>
      <c r="X65" s="25"/>
      <c r="Y65" s="25"/>
    </row>
    <row r="66" spans="2:25" ht="12.75" customHeight="1">
      <c r="B66" s="25"/>
      <c r="C66" s="26"/>
      <c r="D66" s="25"/>
      <c r="E66" s="26"/>
      <c r="F66" s="25"/>
      <c r="G66" s="26"/>
      <c r="H66" s="25"/>
      <c r="I66" s="25"/>
      <c r="J66" s="25"/>
      <c r="K66" s="27"/>
      <c r="L66" s="25"/>
      <c r="M66" s="27"/>
      <c r="N66" s="25"/>
      <c r="O66" s="28"/>
      <c r="P66" s="27"/>
      <c r="Q66" s="25"/>
      <c r="R66" s="25"/>
      <c r="S66" s="25"/>
      <c r="T66" s="25"/>
      <c r="U66" s="25"/>
      <c r="V66" s="25"/>
      <c r="W66" s="25"/>
      <c r="X66" s="25"/>
      <c r="Y66" s="25"/>
    </row>
    <row r="67" spans="2:25" ht="12.75" customHeight="1">
      <c r="B67" s="25"/>
      <c r="C67" s="26"/>
      <c r="D67" s="25"/>
      <c r="E67" s="26"/>
      <c r="F67" s="25"/>
      <c r="G67" s="26"/>
      <c r="H67" s="25"/>
      <c r="I67" s="25"/>
      <c r="J67" s="25"/>
      <c r="K67" s="27"/>
      <c r="L67" s="25"/>
      <c r="M67" s="27"/>
      <c r="N67" s="25"/>
      <c r="O67" s="28"/>
      <c r="P67" s="27"/>
      <c r="Q67" s="25"/>
      <c r="R67" s="25"/>
      <c r="S67" s="25"/>
      <c r="T67" s="25"/>
      <c r="U67" s="25"/>
      <c r="V67" s="25"/>
      <c r="W67" s="25"/>
      <c r="X67" s="25"/>
      <c r="Y67" s="25"/>
    </row>
    <row r="68" spans="2:25" ht="12.75" customHeight="1">
      <c r="B68" s="25"/>
      <c r="C68" s="26"/>
      <c r="D68" s="25"/>
      <c r="E68" s="26"/>
      <c r="F68" s="25"/>
      <c r="G68" s="26"/>
      <c r="H68" s="25"/>
      <c r="I68" s="25"/>
      <c r="J68" s="25"/>
      <c r="K68" s="27"/>
      <c r="L68" s="25"/>
      <c r="M68" s="27"/>
      <c r="N68" s="25"/>
      <c r="O68" s="28"/>
      <c r="P68" s="27"/>
      <c r="Q68" s="25"/>
      <c r="R68" s="25"/>
      <c r="S68" s="25"/>
      <c r="T68" s="25"/>
      <c r="U68" s="25"/>
      <c r="V68" s="25"/>
      <c r="W68" s="25"/>
      <c r="X68" s="25"/>
      <c r="Y68" s="25"/>
    </row>
    <row r="69" spans="2:25" ht="12.75" customHeight="1">
      <c r="B69" s="25"/>
      <c r="C69" s="26"/>
      <c r="D69" s="25"/>
      <c r="E69" s="26"/>
      <c r="F69" s="25"/>
      <c r="G69" s="26"/>
      <c r="H69" s="25"/>
      <c r="I69" s="25"/>
      <c r="J69" s="25"/>
      <c r="K69" s="27"/>
      <c r="L69" s="25"/>
      <c r="M69" s="27"/>
      <c r="N69" s="25"/>
      <c r="O69" s="28"/>
      <c r="P69" s="27"/>
      <c r="Q69" s="25"/>
      <c r="R69" s="25"/>
      <c r="S69" s="25"/>
      <c r="T69" s="25"/>
      <c r="U69" s="25"/>
      <c r="V69" s="25"/>
      <c r="W69" s="25"/>
      <c r="X69" s="25"/>
      <c r="Y69" s="25"/>
    </row>
    <row r="70" spans="2:25" ht="12.75" customHeight="1">
      <c r="B70" s="25"/>
      <c r="C70" s="26"/>
      <c r="D70" s="25"/>
      <c r="E70" s="26"/>
      <c r="F70" s="25"/>
      <c r="G70" s="26"/>
      <c r="H70" s="25"/>
      <c r="I70" s="25"/>
      <c r="J70" s="25"/>
      <c r="K70" s="27"/>
      <c r="L70" s="25"/>
      <c r="M70" s="27"/>
      <c r="N70" s="25"/>
      <c r="O70" s="28"/>
      <c r="P70" s="27"/>
      <c r="Q70" s="25"/>
      <c r="R70" s="25"/>
      <c r="S70" s="25"/>
      <c r="T70" s="25"/>
      <c r="U70" s="25"/>
      <c r="V70" s="25"/>
      <c r="W70" s="25"/>
      <c r="X70" s="25"/>
      <c r="Y70" s="25"/>
    </row>
    <row r="71" spans="2:25" ht="12.75" customHeight="1">
      <c r="B71" s="25"/>
      <c r="C71" s="26"/>
      <c r="D71" s="25"/>
      <c r="E71" s="26"/>
      <c r="F71" s="25"/>
      <c r="G71" s="26"/>
      <c r="H71" s="25"/>
      <c r="I71" s="25"/>
      <c r="J71" s="25"/>
      <c r="K71" s="27"/>
      <c r="L71" s="25"/>
      <c r="M71" s="27"/>
      <c r="N71" s="25"/>
      <c r="O71" s="28"/>
      <c r="P71" s="27"/>
      <c r="Q71" s="25"/>
      <c r="R71" s="25"/>
      <c r="S71" s="25"/>
      <c r="T71" s="25"/>
      <c r="U71" s="25"/>
      <c r="V71" s="25"/>
      <c r="W71" s="25"/>
      <c r="X71" s="25"/>
      <c r="Y71" s="25"/>
    </row>
    <row r="72" spans="2:25" ht="12.75" customHeight="1">
      <c r="B72" s="25"/>
      <c r="C72" s="26"/>
      <c r="D72" s="25"/>
      <c r="E72" s="26"/>
      <c r="F72" s="25"/>
      <c r="G72" s="26"/>
      <c r="H72" s="25"/>
      <c r="I72" s="25"/>
      <c r="J72" s="25"/>
      <c r="K72" s="27"/>
      <c r="L72" s="25"/>
      <c r="M72" s="27"/>
      <c r="N72" s="25"/>
      <c r="O72" s="28"/>
      <c r="P72" s="27"/>
      <c r="Q72" s="25"/>
      <c r="R72" s="25"/>
      <c r="S72" s="25"/>
      <c r="T72" s="25"/>
      <c r="U72" s="25"/>
      <c r="V72" s="25"/>
      <c r="W72" s="25"/>
      <c r="X72" s="25"/>
      <c r="Y72" s="25"/>
    </row>
    <row r="73" spans="2:25" ht="12.75" customHeight="1">
      <c r="B73" s="25"/>
      <c r="C73" s="26"/>
      <c r="D73" s="25"/>
      <c r="E73" s="26"/>
      <c r="F73" s="25"/>
      <c r="G73" s="26"/>
      <c r="H73" s="25"/>
      <c r="I73" s="25"/>
      <c r="J73" s="25"/>
      <c r="K73" s="27"/>
      <c r="L73" s="25"/>
      <c r="M73" s="27"/>
      <c r="N73" s="25"/>
      <c r="O73" s="28"/>
      <c r="P73" s="27"/>
      <c r="Q73" s="25"/>
      <c r="R73" s="25"/>
      <c r="S73" s="25"/>
      <c r="T73" s="25"/>
      <c r="U73" s="25"/>
      <c r="V73" s="25"/>
      <c r="W73" s="25"/>
      <c r="X73" s="25"/>
      <c r="Y73" s="25"/>
    </row>
    <row r="74" spans="2:25" ht="12.75" customHeight="1">
      <c r="B74" s="25"/>
      <c r="C74" s="26"/>
      <c r="D74" s="25"/>
      <c r="E74" s="26"/>
      <c r="F74" s="25"/>
      <c r="G74" s="26"/>
      <c r="H74" s="25"/>
      <c r="I74" s="25"/>
      <c r="J74" s="25"/>
      <c r="K74" s="27"/>
      <c r="L74" s="25"/>
      <c r="M74" s="27"/>
      <c r="N74" s="25"/>
      <c r="O74" s="28"/>
      <c r="P74" s="27"/>
      <c r="Q74" s="25"/>
      <c r="R74" s="25"/>
      <c r="S74" s="25"/>
      <c r="T74" s="25"/>
      <c r="U74" s="25"/>
      <c r="V74" s="25"/>
      <c r="W74" s="25"/>
      <c r="X74" s="25"/>
      <c r="Y74" s="25"/>
    </row>
    <row r="75" spans="2:25" ht="12.75" customHeight="1">
      <c r="B75" s="25"/>
      <c r="C75" s="26"/>
      <c r="D75" s="25"/>
      <c r="E75" s="26"/>
      <c r="F75" s="25"/>
      <c r="G75" s="26"/>
      <c r="H75" s="25"/>
      <c r="I75" s="25"/>
      <c r="J75" s="25"/>
      <c r="K75" s="27"/>
      <c r="L75" s="25"/>
      <c r="M75" s="27"/>
      <c r="N75" s="25"/>
      <c r="O75" s="28"/>
      <c r="P75" s="27"/>
      <c r="Q75" s="25"/>
      <c r="R75" s="25"/>
      <c r="S75" s="25"/>
      <c r="T75" s="25"/>
      <c r="U75" s="25"/>
      <c r="V75" s="25"/>
      <c r="W75" s="25"/>
      <c r="X75" s="25"/>
      <c r="Y75" s="25"/>
    </row>
    <row r="76" spans="2:25" ht="12.75" customHeight="1">
      <c r="B76" s="25"/>
      <c r="C76" s="26"/>
      <c r="D76" s="25"/>
      <c r="E76" s="26"/>
      <c r="F76" s="25"/>
      <c r="G76" s="26"/>
      <c r="H76" s="25"/>
      <c r="I76" s="25"/>
      <c r="J76" s="25"/>
      <c r="K76" s="27"/>
      <c r="L76" s="25"/>
      <c r="M76" s="27"/>
      <c r="N76" s="25"/>
      <c r="O76" s="28"/>
      <c r="P76" s="27"/>
      <c r="Q76" s="25"/>
      <c r="R76" s="25"/>
      <c r="S76" s="25"/>
      <c r="T76" s="25"/>
      <c r="U76" s="25"/>
      <c r="V76" s="25"/>
      <c r="W76" s="25"/>
      <c r="X76" s="25"/>
      <c r="Y76" s="25"/>
    </row>
    <row r="77" spans="2:25" ht="12.75" customHeight="1">
      <c r="B77" s="25"/>
      <c r="C77" s="26"/>
      <c r="D77" s="25"/>
      <c r="E77" s="26"/>
      <c r="F77" s="25"/>
      <c r="G77" s="26"/>
      <c r="H77" s="25"/>
      <c r="I77" s="25"/>
      <c r="J77" s="25"/>
      <c r="K77" s="27"/>
      <c r="L77" s="25"/>
      <c r="M77" s="27"/>
      <c r="N77" s="25"/>
      <c r="O77" s="28"/>
      <c r="P77" s="27"/>
      <c r="Q77" s="25"/>
      <c r="R77" s="25"/>
      <c r="S77" s="25"/>
      <c r="T77" s="25"/>
      <c r="U77" s="25"/>
      <c r="V77" s="25"/>
      <c r="W77" s="25"/>
      <c r="X77" s="25"/>
      <c r="Y77" s="25"/>
    </row>
    <row r="78" spans="2:25" ht="12.75" customHeight="1">
      <c r="B78" s="25"/>
      <c r="C78" s="26"/>
      <c r="D78" s="25"/>
      <c r="E78" s="26"/>
      <c r="F78" s="25"/>
      <c r="G78" s="26"/>
      <c r="H78" s="25"/>
      <c r="I78" s="25"/>
      <c r="J78" s="25"/>
      <c r="K78" s="27"/>
      <c r="L78" s="25"/>
      <c r="M78" s="27"/>
      <c r="N78" s="25"/>
      <c r="O78" s="28"/>
      <c r="P78" s="27"/>
      <c r="Q78" s="25"/>
      <c r="R78" s="25"/>
      <c r="S78" s="25"/>
      <c r="T78" s="25"/>
      <c r="U78" s="25"/>
      <c r="V78" s="25"/>
      <c r="W78" s="25"/>
      <c r="X78" s="25"/>
      <c r="Y78" s="25"/>
    </row>
    <row r="79" spans="2:25" ht="12.75" customHeight="1">
      <c r="B79" s="25"/>
      <c r="C79" s="26"/>
      <c r="D79" s="25"/>
      <c r="E79" s="26"/>
      <c r="F79" s="25"/>
      <c r="G79" s="26"/>
      <c r="H79" s="25"/>
      <c r="I79" s="25"/>
      <c r="J79" s="25"/>
      <c r="K79" s="27"/>
      <c r="L79" s="25"/>
      <c r="M79" s="27"/>
      <c r="N79" s="25"/>
      <c r="O79" s="28"/>
      <c r="P79" s="27"/>
      <c r="Q79" s="25"/>
      <c r="R79" s="25"/>
      <c r="S79" s="25"/>
      <c r="T79" s="25"/>
      <c r="U79" s="25"/>
      <c r="V79" s="25"/>
      <c r="W79" s="25"/>
      <c r="X79" s="25"/>
      <c r="Y79" s="25"/>
    </row>
    <row r="80" spans="2:25" ht="12.75" customHeight="1">
      <c r="B80" s="25"/>
      <c r="C80" s="26"/>
      <c r="D80" s="25"/>
      <c r="E80" s="26"/>
      <c r="F80" s="25"/>
      <c r="G80" s="26"/>
      <c r="H80" s="25"/>
      <c r="I80" s="25"/>
      <c r="J80" s="25"/>
      <c r="K80" s="27"/>
      <c r="L80" s="25"/>
      <c r="M80" s="27"/>
      <c r="N80" s="25"/>
      <c r="O80" s="28"/>
      <c r="P80" s="27"/>
      <c r="Q80" s="25"/>
      <c r="R80" s="25"/>
      <c r="S80" s="25"/>
      <c r="T80" s="25"/>
      <c r="U80" s="25"/>
      <c r="V80" s="25"/>
      <c r="W80" s="25"/>
      <c r="X80" s="25"/>
      <c r="Y80" s="25"/>
    </row>
    <row r="81" spans="2:25" ht="12.75" customHeight="1">
      <c r="B81" s="25"/>
      <c r="C81" s="26"/>
      <c r="D81" s="25"/>
      <c r="E81" s="26"/>
      <c r="F81" s="25"/>
      <c r="G81" s="26"/>
      <c r="H81" s="25"/>
      <c r="I81" s="25"/>
      <c r="J81" s="25"/>
      <c r="K81" s="27"/>
      <c r="L81" s="25"/>
      <c r="M81" s="27"/>
      <c r="N81" s="25"/>
      <c r="O81" s="28"/>
      <c r="P81" s="27"/>
      <c r="Q81" s="25"/>
      <c r="R81" s="25"/>
      <c r="S81" s="25"/>
      <c r="T81" s="25"/>
      <c r="U81" s="25"/>
      <c r="V81" s="25"/>
      <c r="W81" s="25"/>
      <c r="X81" s="25"/>
      <c r="Y81" s="25"/>
    </row>
    <row r="82" spans="2:25" ht="12.75" customHeight="1">
      <c r="B82" s="25"/>
      <c r="C82" s="26"/>
      <c r="D82" s="25"/>
      <c r="E82" s="26"/>
      <c r="F82" s="25"/>
      <c r="G82" s="26"/>
      <c r="H82" s="25"/>
      <c r="I82" s="25"/>
      <c r="J82" s="25"/>
      <c r="K82" s="27"/>
      <c r="L82" s="25"/>
      <c r="M82" s="27"/>
      <c r="N82" s="25"/>
      <c r="O82" s="28"/>
      <c r="P82" s="27"/>
      <c r="Q82" s="25"/>
      <c r="R82" s="25"/>
      <c r="S82" s="25"/>
      <c r="T82" s="25"/>
      <c r="U82" s="25"/>
      <c r="V82" s="25"/>
      <c r="W82" s="25"/>
      <c r="X82" s="25"/>
      <c r="Y82" s="25"/>
    </row>
    <row r="83" spans="2:25" ht="12.75" customHeight="1">
      <c r="B83" s="25"/>
      <c r="C83" s="26"/>
      <c r="D83" s="25"/>
      <c r="E83" s="26"/>
      <c r="F83" s="25"/>
      <c r="G83" s="26"/>
      <c r="H83" s="25"/>
      <c r="I83" s="25"/>
      <c r="J83" s="25"/>
      <c r="K83" s="27"/>
      <c r="L83" s="25"/>
      <c r="M83" s="27"/>
      <c r="N83" s="25"/>
      <c r="O83" s="28"/>
      <c r="P83" s="27"/>
      <c r="Q83" s="25"/>
      <c r="R83" s="25"/>
      <c r="S83" s="25"/>
      <c r="T83" s="25"/>
      <c r="U83" s="25"/>
      <c r="V83" s="25"/>
      <c r="W83" s="25"/>
      <c r="X83" s="25"/>
      <c r="Y83" s="25"/>
    </row>
    <row r="84" spans="2:25" ht="12.75" customHeight="1">
      <c r="B84" s="25"/>
      <c r="C84" s="26"/>
      <c r="D84" s="25"/>
      <c r="E84" s="26"/>
      <c r="F84" s="25"/>
      <c r="G84" s="26"/>
      <c r="H84" s="25"/>
      <c r="I84" s="25"/>
      <c r="J84" s="25"/>
      <c r="K84" s="27"/>
      <c r="L84" s="25"/>
      <c r="M84" s="27"/>
      <c r="N84" s="25"/>
      <c r="O84" s="28"/>
      <c r="P84" s="27"/>
      <c r="Q84" s="25"/>
      <c r="R84" s="25"/>
      <c r="S84" s="25"/>
      <c r="T84" s="25"/>
      <c r="U84" s="25"/>
      <c r="V84" s="25"/>
      <c r="W84" s="25"/>
      <c r="X84" s="25"/>
      <c r="Y84" s="25"/>
    </row>
    <row r="85" spans="2:25" ht="12.75" customHeight="1">
      <c r="B85" s="25"/>
      <c r="C85" s="26"/>
      <c r="D85" s="25"/>
      <c r="E85" s="26"/>
      <c r="F85" s="25"/>
      <c r="G85" s="26"/>
      <c r="H85" s="25"/>
      <c r="I85" s="25"/>
      <c r="J85" s="25"/>
      <c r="K85" s="27"/>
      <c r="L85" s="25"/>
      <c r="M85" s="27"/>
      <c r="N85" s="25"/>
      <c r="O85" s="28"/>
      <c r="P85" s="27"/>
      <c r="Q85" s="25"/>
      <c r="R85" s="25"/>
      <c r="S85" s="25"/>
      <c r="T85" s="25"/>
      <c r="U85" s="25"/>
      <c r="V85" s="25"/>
      <c r="W85" s="25"/>
      <c r="X85" s="25"/>
      <c r="Y85" s="25"/>
    </row>
    <row r="86" spans="2:25" ht="12.75" customHeight="1">
      <c r="B86" s="25"/>
      <c r="C86" s="26"/>
      <c r="D86" s="25"/>
      <c r="E86" s="26"/>
      <c r="F86" s="25"/>
      <c r="G86" s="26"/>
      <c r="H86" s="25"/>
      <c r="I86" s="25"/>
      <c r="J86" s="25"/>
      <c r="K86" s="27"/>
      <c r="L86" s="25"/>
      <c r="M86" s="27"/>
      <c r="N86" s="25"/>
      <c r="O86" s="28"/>
      <c r="P86" s="27"/>
      <c r="Q86" s="25"/>
      <c r="R86" s="25"/>
      <c r="S86" s="25"/>
      <c r="T86" s="25"/>
      <c r="U86" s="25"/>
      <c r="V86" s="25"/>
      <c r="W86" s="25"/>
      <c r="X86" s="25"/>
      <c r="Y86" s="25"/>
    </row>
    <row r="87" spans="2:25" ht="12.75" customHeight="1">
      <c r="B87" s="25"/>
      <c r="C87" s="26"/>
      <c r="D87" s="25"/>
      <c r="E87" s="26"/>
      <c r="F87" s="25"/>
      <c r="G87" s="26"/>
      <c r="H87" s="25"/>
      <c r="I87" s="25"/>
      <c r="J87" s="25"/>
      <c r="K87" s="27"/>
      <c r="L87" s="25"/>
      <c r="M87" s="27"/>
      <c r="N87" s="25"/>
      <c r="O87" s="28"/>
      <c r="P87" s="27"/>
      <c r="Q87" s="25"/>
      <c r="R87" s="25"/>
      <c r="S87" s="25"/>
      <c r="T87" s="25"/>
      <c r="U87" s="25"/>
      <c r="V87" s="25"/>
      <c r="W87" s="25"/>
      <c r="X87" s="25"/>
      <c r="Y87" s="25"/>
    </row>
    <row r="88" spans="2:25" ht="12.75" customHeight="1">
      <c r="B88" s="25"/>
      <c r="C88" s="26"/>
      <c r="D88" s="25"/>
      <c r="E88" s="26"/>
      <c r="F88" s="25"/>
      <c r="G88" s="26"/>
      <c r="H88" s="25"/>
      <c r="I88" s="25"/>
      <c r="J88" s="25"/>
      <c r="K88" s="27"/>
      <c r="L88" s="25"/>
      <c r="M88" s="27"/>
      <c r="N88" s="25"/>
      <c r="O88" s="28"/>
      <c r="P88" s="27"/>
      <c r="Q88" s="25"/>
      <c r="R88" s="25"/>
      <c r="S88" s="25"/>
      <c r="T88" s="25"/>
      <c r="U88" s="25"/>
      <c r="V88" s="25"/>
      <c r="W88" s="25"/>
      <c r="X88" s="25"/>
      <c r="Y88" s="25"/>
    </row>
  </sheetData>
  <pageMargins left="0.75" right="0.75" top="1" bottom="1" header="0.5" footer="0.5"/>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workbookViewId="0"/>
  </sheetViews>
  <sheetFormatPr baseColWidth="10" defaultColWidth="17.1640625" defaultRowHeight="12.75" customHeight="1" x14ac:dyDescent="0"/>
  <sheetData>
    <row r="1" spans="1:3" ht="12.75" customHeight="1">
      <c r="B1" t="s">
        <v>18</v>
      </c>
      <c r="C1" t="s">
        <v>26</v>
      </c>
    </row>
    <row r="2" spans="1:3" ht="12.75" customHeight="1">
      <c r="A2" t="s">
        <v>198</v>
      </c>
      <c r="B2">
        <v>7</v>
      </c>
      <c r="C2">
        <v>10</v>
      </c>
    </row>
    <row r="3" spans="1:3" ht="12.75" customHeight="1">
      <c r="A3" t="s">
        <v>199</v>
      </c>
      <c r="B3">
        <v>12</v>
      </c>
      <c r="C3">
        <v>24</v>
      </c>
    </row>
    <row r="4" spans="1:3" ht="12.75" customHeight="1">
      <c r="A4" t="s">
        <v>200</v>
      </c>
      <c r="B4">
        <v>18</v>
      </c>
      <c r="C4">
        <v>30</v>
      </c>
    </row>
    <row r="5" spans="1:3" ht="12.75" customHeight="1">
      <c r="A5" t="s">
        <v>201</v>
      </c>
      <c r="B5">
        <v>20</v>
      </c>
      <c r="C5">
        <v>37</v>
      </c>
    </row>
    <row r="6" spans="1:3" ht="12.75" customHeight="1">
      <c r="A6" t="s">
        <v>202</v>
      </c>
      <c r="B6">
        <v>21</v>
      </c>
      <c r="C6">
        <v>37</v>
      </c>
    </row>
    <row r="7" spans="1:3" ht="12.75" customHeight="1">
      <c r="A7" t="s">
        <v>203</v>
      </c>
      <c r="B7">
        <v>19</v>
      </c>
      <c r="C7">
        <v>36</v>
      </c>
    </row>
    <row r="8" spans="1:3" ht="12.75" customHeight="1">
      <c r="A8" t="s">
        <v>204</v>
      </c>
      <c r="B8">
        <v>21</v>
      </c>
      <c r="C8">
        <v>38</v>
      </c>
    </row>
    <row r="9" spans="1:3" ht="12.75" customHeight="1">
      <c r="A9" t="s">
        <v>205</v>
      </c>
      <c r="B9">
        <v>23</v>
      </c>
      <c r="C9">
        <v>41</v>
      </c>
    </row>
    <row r="10" spans="1:3" ht="12.75" customHeight="1">
      <c r="A10" t="s">
        <v>206</v>
      </c>
      <c r="B10">
        <v>25</v>
      </c>
      <c r="C10">
        <v>41</v>
      </c>
    </row>
    <row r="11" spans="1:3" ht="12.75" customHeight="1">
      <c r="A11" t="s">
        <v>207</v>
      </c>
      <c r="B11">
        <v>31</v>
      </c>
      <c r="C11">
        <v>43</v>
      </c>
    </row>
    <row r="12" spans="1:3" ht="12.75" customHeight="1">
      <c r="A12" t="s">
        <v>208</v>
      </c>
      <c r="B12">
        <v>35</v>
      </c>
      <c r="C12">
        <v>46</v>
      </c>
    </row>
    <row r="13" spans="1:3" ht="12.75" customHeight="1">
      <c r="A13" t="s">
        <v>209</v>
      </c>
      <c r="B13">
        <v>39</v>
      </c>
      <c r="C13">
        <v>46</v>
      </c>
    </row>
  </sheetData>
  <pageMargins left="0.75" right="0.75" top="1" bottom="1" header="0.5" footer="0.5"/>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workbookViewId="0"/>
  </sheetViews>
  <sheetFormatPr baseColWidth="10" defaultColWidth="17.1640625" defaultRowHeight="12.75" customHeight="1" x14ac:dyDescent="0"/>
  <cols>
    <col min="1" max="1" width="28.6640625" customWidth="1"/>
    <col min="2" max="2" width="17.5" customWidth="1"/>
  </cols>
  <sheetData>
    <row r="1" spans="1:20" ht="12.75" customHeight="1">
      <c r="A1" s="2" t="s">
        <v>210</v>
      </c>
      <c r="B1" t="s">
        <v>211</v>
      </c>
    </row>
    <row r="3" spans="1:20" ht="12.75" customHeight="1">
      <c r="A3" s="2" t="s">
        <v>212</v>
      </c>
      <c r="B3" s="2" t="s">
        <v>213</v>
      </c>
      <c r="C3" s="2" t="s">
        <v>214</v>
      </c>
      <c r="D3" s="2" t="s">
        <v>215</v>
      </c>
      <c r="E3" s="2"/>
      <c r="F3" s="2"/>
      <c r="G3" s="2"/>
      <c r="H3" s="2"/>
      <c r="I3" s="2"/>
      <c r="J3" s="2"/>
      <c r="K3" s="2"/>
      <c r="L3" s="2"/>
      <c r="M3" s="2"/>
      <c r="N3" s="2"/>
      <c r="O3" s="2"/>
      <c r="P3" s="2"/>
      <c r="Q3" s="2"/>
      <c r="R3" s="2"/>
      <c r="S3" s="2"/>
      <c r="T3" s="2"/>
    </row>
    <row r="4" spans="1:20" ht="12.75" customHeight="1">
      <c r="A4" t="s">
        <v>216</v>
      </c>
      <c r="B4">
        <v>2006</v>
      </c>
      <c r="C4" t="s">
        <v>217</v>
      </c>
      <c r="D4" t="s">
        <v>218</v>
      </c>
    </row>
    <row r="5" spans="1:20" ht="12.75" customHeight="1">
      <c r="A5" t="s">
        <v>219</v>
      </c>
      <c r="B5">
        <v>2006</v>
      </c>
      <c r="C5" t="s">
        <v>217</v>
      </c>
      <c r="D5" t="s">
        <v>220</v>
      </c>
    </row>
    <row r="6" spans="1:20" ht="12.75" customHeight="1">
      <c r="A6" t="s">
        <v>221</v>
      </c>
      <c r="B6">
        <v>2005</v>
      </c>
      <c r="C6" t="s">
        <v>222</v>
      </c>
      <c r="D6" t="s">
        <v>223</v>
      </c>
    </row>
    <row r="7" spans="1:20" ht="12.75" customHeight="1">
      <c r="A7" t="s">
        <v>224</v>
      </c>
      <c r="B7">
        <v>2005</v>
      </c>
      <c r="C7" t="s">
        <v>222</v>
      </c>
      <c r="D7" t="s">
        <v>225</v>
      </c>
    </row>
    <row r="8" spans="1:20" ht="12.75" customHeight="1">
      <c r="A8" t="s">
        <v>226</v>
      </c>
      <c r="B8">
        <v>2008</v>
      </c>
      <c r="C8" t="s">
        <v>227</v>
      </c>
      <c r="D8" t="s">
        <v>228</v>
      </c>
    </row>
    <row r="9" spans="1:20" ht="12.75" customHeight="1">
      <c r="A9" t="s">
        <v>229</v>
      </c>
      <c r="B9">
        <v>2008</v>
      </c>
      <c r="C9" t="s">
        <v>227</v>
      </c>
      <c r="D9" t="s">
        <v>228</v>
      </c>
    </row>
    <row r="12" spans="1:20" ht="12.75" customHeight="1">
      <c r="A12" s="2" t="s">
        <v>230</v>
      </c>
      <c r="B12" s="2" t="s">
        <v>231</v>
      </c>
    </row>
    <row r="13" spans="1:20" ht="12.75" customHeight="1">
      <c r="A13" t="s">
        <v>2</v>
      </c>
      <c r="B13" s="30" t="s">
        <v>232</v>
      </c>
      <c r="C13" s="30"/>
      <c r="D13" s="30"/>
    </row>
    <row r="14" spans="1:20" ht="12.75" customHeight="1">
      <c r="A14" t="s">
        <v>3</v>
      </c>
      <c r="B14" s="30" t="s">
        <v>233</v>
      </c>
      <c r="C14" s="30"/>
      <c r="D14" s="30"/>
    </row>
    <row r="15" spans="1:20" ht="12.75" customHeight="1">
      <c r="A15" t="s">
        <v>4</v>
      </c>
      <c r="B15" s="30" t="s">
        <v>234</v>
      </c>
      <c r="C15" s="30"/>
      <c r="D15" s="30"/>
    </row>
    <row r="16" spans="1:20" ht="12.75" customHeight="1">
      <c r="A16" t="s">
        <v>5</v>
      </c>
      <c r="B16" s="30" t="s">
        <v>235</v>
      </c>
      <c r="C16" s="30"/>
      <c r="D16" s="30"/>
    </row>
    <row r="17" spans="1:4" ht="12.75" customHeight="1">
      <c r="A17" t="s">
        <v>6</v>
      </c>
      <c r="B17" s="30" t="s">
        <v>236</v>
      </c>
      <c r="C17" s="30"/>
      <c r="D17" s="30"/>
    </row>
    <row r="18" spans="1:4" ht="12.75" customHeight="1">
      <c r="A18" t="s">
        <v>7</v>
      </c>
      <c r="B18" s="30" t="s">
        <v>237</v>
      </c>
      <c r="C18" s="30"/>
      <c r="D18" s="30"/>
    </row>
    <row r="19" spans="1:4" ht="12.75" customHeight="1">
      <c r="A19" t="s">
        <v>8</v>
      </c>
      <c r="B19" s="30" t="s">
        <v>238</v>
      </c>
      <c r="C19" s="30"/>
      <c r="D19" s="30"/>
    </row>
    <row r="20" spans="1:4" ht="12.75" customHeight="1">
      <c r="A20" t="s">
        <v>9</v>
      </c>
      <c r="B20" s="30" t="s">
        <v>239</v>
      </c>
      <c r="C20" s="30"/>
      <c r="D20" s="30"/>
    </row>
    <row r="21" spans="1:4" ht="12.75" customHeight="1">
      <c r="A21" t="s">
        <v>10</v>
      </c>
      <c r="B21" s="30" t="s">
        <v>240</v>
      </c>
      <c r="C21" s="30"/>
      <c r="D21" s="30"/>
    </row>
    <row r="22" spans="1:4" ht="12.75" customHeight="1">
      <c r="A22" t="s">
        <v>11</v>
      </c>
      <c r="B22" s="30" t="s">
        <v>241</v>
      </c>
      <c r="C22" s="30"/>
      <c r="D22" s="30"/>
    </row>
    <row r="23" spans="1:4" ht="12.75" customHeight="1">
      <c r="A23" t="s">
        <v>16</v>
      </c>
      <c r="B23" s="30" t="s">
        <v>242</v>
      </c>
      <c r="C23" s="30"/>
      <c r="D23" s="30"/>
    </row>
    <row r="24" spans="1:4" ht="12.75" customHeight="1">
      <c r="A24" t="s">
        <v>12</v>
      </c>
      <c r="B24" s="30" t="s">
        <v>243</v>
      </c>
      <c r="C24" s="30"/>
      <c r="D24" s="30"/>
    </row>
    <row r="25" spans="1:4" ht="12.75" customHeight="1">
      <c r="A25" t="s">
        <v>17</v>
      </c>
      <c r="B25" s="30" t="s">
        <v>244</v>
      </c>
      <c r="C25" s="30"/>
      <c r="D25" s="30"/>
    </row>
    <row r="26" spans="1:4" ht="12.75" customHeight="1">
      <c r="A26" t="s">
        <v>28</v>
      </c>
      <c r="B26" s="30" t="s">
        <v>245</v>
      </c>
      <c r="C26" s="30"/>
      <c r="D26" s="30"/>
    </row>
    <row r="27" spans="1:4" ht="12.75" customHeight="1">
      <c r="A27" t="s">
        <v>29</v>
      </c>
      <c r="B27" s="30" t="s">
        <v>246</v>
      </c>
      <c r="C27" s="30"/>
      <c r="D27" s="30"/>
    </row>
    <row r="28" spans="1:4" ht="12.75" customHeight="1">
      <c r="A28" t="s">
        <v>247</v>
      </c>
      <c r="B28" s="30" t="s">
        <v>248</v>
      </c>
      <c r="C28" s="30"/>
      <c r="D28" s="30"/>
    </row>
  </sheetData>
  <mergeCells count="16">
    <mergeCell ref="B13:D13"/>
    <mergeCell ref="B14:D14"/>
    <mergeCell ref="B15:D15"/>
    <mergeCell ref="B16:D16"/>
    <mergeCell ref="B17:D17"/>
    <mergeCell ref="B18:D18"/>
    <mergeCell ref="B19:D19"/>
    <mergeCell ref="B20:D20"/>
    <mergeCell ref="B21:D21"/>
    <mergeCell ref="B22:D22"/>
    <mergeCell ref="B28:D28"/>
    <mergeCell ref="B23:D23"/>
    <mergeCell ref="B24:D24"/>
    <mergeCell ref="B25:D25"/>
    <mergeCell ref="B26:D26"/>
    <mergeCell ref="B27:D27"/>
  </mergeCells>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
  <sheetViews>
    <sheetView tabSelected="1" workbookViewId="0">
      <selection activeCell="K1" sqref="K1:L1048576"/>
    </sheetView>
  </sheetViews>
  <sheetFormatPr baseColWidth="10" defaultColWidth="17.1640625" defaultRowHeight="12.75" customHeight="1" x14ac:dyDescent="0"/>
  <cols>
    <col min="1" max="1" width="11.1640625" customWidth="1"/>
    <col min="2" max="2" width="12" customWidth="1"/>
    <col min="3" max="3" width="13.5" customWidth="1"/>
    <col min="6" max="6" width="17.5" customWidth="1"/>
    <col min="7" max="7" width="13.5" customWidth="1"/>
    <col min="9" max="9" width="8" customWidth="1"/>
    <col min="10" max="10" width="25.83203125" customWidth="1"/>
  </cols>
  <sheetData>
    <row r="1" spans="1:22" ht="12.75" customHeight="1">
      <c r="A1" t="s">
        <v>0</v>
      </c>
      <c r="B1" t="s">
        <v>27</v>
      </c>
      <c r="C1" s="7" t="s">
        <v>2</v>
      </c>
      <c r="D1" s="6" t="s">
        <v>28</v>
      </c>
      <c r="E1" s="4" t="s">
        <v>29</v>
      </c>
      <c r="F1" s="7" t="s">
        <v>30</v>
      </c>
      <c r="G1" s="7" t="s">
        <v>31</v>
      </c>
      <c r="H1" s="3" t="s">
        <v>32</v>
      </c>
      <c r="I1" s="7" t="s">
        <v>11</v>
      </c>
      <c r="J1" s="3" t="s">
        <v>12</v>
      </c>
      <c r="K1" s="3"/>
      <c r="L1" s="7"/>
      <c r="M1" s="7"/>
      <c r="N1" s="7"/>
      <c r="O1" s="7"/>
      <c r="P1" s="7"/>
      <c r="Q1" s="7"/>
      <c r="R1" s="7"/>
      <c r="S1" s="7"/>
      <c r="T1" s="7"/>
      <c r="U1" s="7"/>
      <c r="V1" s="7"/>
    </row>
    <row r="2" spans="1:22" ht="12.75" customHeight="1">
      <c r="A2" t="s">
        <v>18</v>
      </c>
      <c r="B2" t="s">
        <v>33</v>
      </c>
      <c r="C2" s="4">
        <v>29316700</v>
      </c>
      <c r="D2" s="10">
        <v>0.151</v>
      </c>
      <c r="E2" s="4">
        <f>D2*C2</f>
        <v>4426821.7</v>
      </c>
      <c r="F2" s="7">
        <v>532</v>
      </c>
      <c r="G2" s="7">
        <v>30</v>
      </c>
      <c r="H2" s="3">
        <f>(E2*F2)*G2</f>
        <v>70652074332</v>
      </c>
      <c r="I2" s="7">
        <v>4</v>
      </c>
      <c r="J2" s="3">
        <f>I2/H2</f>
        <v>5.6615464412320945E-11</v>
      </c>
      <c r="K2" s="3"/>
      <c r="L2" s="7"/>
      <c r="M2" s="7"/>
      <c r="N2" s="7"/>
      <c r="O2" s="7"/>
      <c r="P2" s="7"/>
      <c r="Q2" s="7"/>
      <c r="R2" s="7"/>
      <c r="S2" s="7"/>
      <c r="T2" s="7"/>
      <c r="U2" s="7"/>
      <c r="V2" s="7"/>
    </row>
    <row r="3" spans="1:22" ht="12.75" customHeight="1">
      <c r="A3" t="s">
        <v>26</v>
      </c>
      <c r="B3" t="s">
        <v>33</v>
      </c>
      <c r="C3" s="4">
        <v>32459600</v>
      </c>
      <c r="D3" s="10">
        <v>0.151</v>
      </c>
      <c r="E3" s="4">
        <f>D3*C3</f>
        <v>4901399.5999999996</v>
      </c>
      <c r="F3" s="7">
        <v>472</v>
      </c>
      <c r="G3" s="7">
        <v>30</v>
      </c>
      <c r="H3" s="3">
        <f>(E3*F3)*G3</f>
        <v>69403818336</v>
      </c>
      <c r="I3" s="7">
        <v>3</v>
      </c>
      <c r="J3" s="3">
        <f>I3/H3</f>
        <v>4.3225287483122374E-11</v>
      </c>
      <c r="K3" s="3"/>
      <c r="L3" s="7"/>
      <c r="M3" s="7"/>
      <c r="N3" s="7"/>
      <c r="O3" s="7"/>
      <c r="P3" s="7"/>
      <c r="Q3" s="7"/>
      <c r="R3" s="7"/>
      <c r="S3" s="7"/>
      <c r="T3" s="7"/>
      <c r="U3" s="7"/>
      <c r="V3" s="7"/>
    </row>
    <row r="4" spans="1:22" ht="12.75" customHeight="1">
      <c r="A4" t="s">
        <v>18</v>
      </c>
      <c r="B4" t="s">
        <v>34</v>
      </c>
      <c r="C4" s="4">
        <v>6600700</v>
      </c>
      <c r="D4" s="10">
        <v>0.151</v>
      </c>
      <c r="E4" s="4">
        <f>D4*C4</f>
        <v>996705.7</v>
      </c>
      <c r="F4" s="7">
        <v>636</v>
      </c>
      <c r="G4" s="7">
        <v>30</v>
      </c>
      <c r="H4" s="3">
        <f>(E4*F4)*G4</f>
        <v>19017144755.999996</v>
      </c>
      <c r="I4" s="7">
        <v>3</v>
      </c>
      <c r="J4" s="3">
        <f>I4/H4</f>
        <v>1.5775238809461585E-10</v>
      </c>
      <c r="K4" s="3"/>
      <c r="L4" s="7"/>
      <c r="M4" s="7"/>
      <c r="N4" s="7"/>
      <c r="O4" s="7"/>
      <c r="P4" s="7"/>
      <c r="Q4" s="7"/>
      <c r="R4" s="7"/>
      <c r="S4" s="7"/>
      <c r="T4" s="7"/>
      <c r="U4" s="7"/>
      <c r="V4" s="7"/>
    </row>
    <row r="5" spans="1:22" ht="12.75" customHeight="1">
      <c r="A5" t="s">
        <v>26</v>
      </c>
      <c r="B5" t="s">
        <v>34</v>
      </c>
      <c r="C5" s="4">
        <v>6637500</v>
      </c>
      <c r="D5" s="10">
        <v>0.151</v>
      </c>
      <c r="E5" s="4">
        <f>D5*C5</f>
        <v>1002262.5</v>
      </c>
      <c r="F5" s="7">
        <v>624</v>
      </c>
      <c r="G5" s="7">
        <v>30</v>
      </c>
      <c r="H5" s="3">
        <f>(E5*F5)*G5</f>
        <v>18762354000</v>
      </c>
      <c r="I5" s="7">
        <v>1</v>
      </c>
      <c r="J5" s="3">
        <f>I5/H5</f>
        <v>5.3298216204640422E-11</v>
      </c>
      <c r="K5" s="3"/>
      <c r="L5" s="7"/>
      <c r="M5" s="7"/>
      <c r="N5" s="7"/>
      <c r="O5" s="7"/>
      <c r="P5" s="7"/>
      <c r="Q5" s="7"/>
      <c r="R5" s="7"/>
      <c r="S5" s="7"/>
      <c r="T5" s="7"/>
      <c r="U5" s="7"/>
      <c r="V5" s="7"/>
    </row>
    <row r="6" spans="1:22" ht="12.75" customHeight="1">
      <c r="C6" s="7"/>
      <c r="D6" s="6"/>
      <c r="E6" s="14"/>
      <c r="F6" s="7"/>
      <c r="G6" s="7"/>
      <c r="H6" s="3"/>
      <c r="I6" s="7"/>
      <c r="J6" s="3"/>
      <c r="K6" s="3"/>
      <c r="L6" s="7"/>
      <c r="M6" s="7"/>
      <c r="N6" s="7"/>
      <c r="O6" s="7"/>
      <c r="P6" s="7"/>
      <c r="Q6" s="7"/>
      <c r="R6" s="7"/>
      <c r="S6" s="7"/>
      <c r="T6" s="7"/>
      <c r="U6" s="7"/>
      <c r="V6" s="7"/>
    </row>
    <row r="7" spans="1:22" ht="12.75" customHeight="1">
      <c r="C7" s="7"/>
      <c r="D7" s="6"/>
      <c r="E7" s="14"/>
      <c r="F7" s="7"/>
      <c r="G7" s="7"/>
      <c r="H7" s="3"/>
      <c r="I7" s="7"/>
      <c r="J7" s="3"/>
      <c r="K7" s="3"/>
      <c r="L7" s="7"/>
      <c r="M7" s="7"/>
      <c r="N7" s="7"/>
      <c r="O7" s="7"/>
      <c r="P7" s="7"/>
      <c r="Q7" s="7"/>
      <c r="R7" s="7"/>
      <c r="S7" s="7"/>
      <c r="T7" s="7"/>
      <c r="U7" s="7"/>
      <c r="V7" s="7"/>
    </row>
    <row r="8" spans="1:22" ht="12.75" customHeight="1">
      <c r="C8" s="7"/>
      <c r="D8" s="6"/>
      <c r="E8" s="14"/>
      <c r="F8" s="7"/>
      <c r="G8" s="7"/>
      <c r="H8" s="3"/>
      <c r="I8" s="7"/>
      <c r="J8" s="11"/>
      <c r="K8" s="3"/>
      <c r="L8" s="7"/>
      <c r="M8" s="7"/>
      <c r="N8" s="7"/>
      <c r="O8" s="7"/>
      <c r="P8" s="7"/>
      <c r="Q8" s="7"/>
      <c r="R8" s="7"/>
      <c r="S8" s="7"/>
      <c r="T8" s="7"/>
      <c r="U8" s="7"/>
      <c r="V8" s="7"/>
    </row>
    <row r="9" spans="1:22" ht="12.75" customHeight="1">
      <c r="C9" s="5"/>
      <c r="D9" s="6"/>
      <c r="E9" s="14"/>
      <c r="F9" s="7"/>
      <c r="G9" s="7"/>
      <c r="H9" s="3"/>
      <c r="I9" s="7"/>
      <c r="J9" s="3"/>
      <c r="K9" s="3"/>
      <c r="L9" s="7"/>
      <c r="M9" s="7"/>
      <c r="N9" s="7"/>
      <c r="O9" s="7"/>
      <c r="P9" s="7"/>
      <c r="Q9" s="7"/>
      <c r="R9" s="7"/>
      <c r="S9" s="7"/>
      <c r="T9" s="7"/>
      <c r="U9" s="7"/>
      <c r="V9" s="7"/>
    </row>
    <row r="10" spans="1:22" ht="12.75" customHeight="1">
      <c r="C10" s="7"/>
      <c r="D10" s="6"/>
      <c r="E10" s="14"/>
      <c r="F10" s="7"/>
      <c r="G10" s="7"/>
      <c r="H10" s="3"/>
      <c r="I10" s="7"/>
      <c r="J10" s="3"/>
      <c r="K10" s="3"/>
      <c r="L10" s="7"/>
      <c r="M10" s="7"/>
      <c r="N10" s="7"/>
      <c r="O10" s="7"/>
      <c r="P10" s="7"/>
      <c r="Q10" s="7"/>
      <c r="R10" s="7"/>
      <c r="S10" s="7"/>
      <c r="T10" s="7"/>
      <c r="U10" s="7"/>
      <c r="V10" s="7"/>
    </row>
    <row r="11" spans="1:22" ht="12.75" customHeight="1">
      <c r="C11" s="7"/>
      <c r="D11" s="1"/>
      <c r="E11" s="14"/>
      <c r="F11" s="7"/>
      <c r="G11" s="7"/>
      <c r="H11" s="3"/>
      <c r="I11" s="7"/>
      <c r="J11" s="3"/>
      <c r="K11" s="3"/>
      <c r="L11" s="7"/>
      <c r="M11" s="7"/>
      <c r="N11" s="7"/>
      <c r="O11" s="7"/>
      <c r="P11" s="7"/>
      <c r="Q11" s="7"/>
      <c r="R11" s="7"/>
      <c r="S11" s="7"/>
      <c r="T11" s="7"/>
      <c r="U11" s="7"/>
      <c r="V11" s="7"/>
    </row>
    <row r="12" spans="1:22" ht="12.75" customHeight="1">
      <c r="C12" s="7"/>
      <c r="D12" s="6"/>
      <c r="E12" s="14"/>
      <c r="F12" s="7"/>
      <c r="G12" s="7"/>
      <c r="H12" s="3"/>
      <c r="I12" s="7"/>
      <c r="J12" s="11"/>
      <c r="K12" s="3"/>
      <c r="L12" s="7"/>
      <c r="M12" s="7"/>
      <c r="N12" s="7"/>
      <c r="O12" s="7"/>
      <c r="P12" s="7"/>
      <c r="Q12" s="7"/>
      <c r="R12" s="7"/>
      <c r="S12" s="7"/>
      <c r="T12" s="7"/>
      <c r="U12" s="7"/>
      <c r="V12" s="7"/>
    </row>
    <row r="13" spans="1:22" ht="12.75" customHeight="1">
      <c r="C13" s="7"/>
      <c r="D13" s="1"/>
      <c r="E13" s="14"/>
      <c r="F13" s="7"/>
      <c r="G13" s="7"/>
      <c r="H13" s="3"/>
      <c r="I13" s="7"/>
      <c r="J13" s="3"/>
      <c r="K13" s="3"/>
      <c r="L13" s="7"/>
      <c r="M13" s="7"/>
      <c r="N13" s="7"/>
      <c r="O13" s="7"/>
      <c r="P13" s="7"/>
      <c r="Q13" s="7"/>
      <c r="R13" s="7"/>
      <c r="S13" s="7"/>
      <c r="T13" s="7"/>
      <c r="U13" s="7"/>
      <c r="V13" s="7"/>
    </row>
    <row r="14" spans="1:22" ht="12.75" customHeight="1">
      <c r="D14" s="1"/>
      <c r="E14" s="14"/>
      <c r="J14" s="12"/>
    </row>
    <row r="15" spans="1:22" ht="12.75" customHeight="1">
      <c r="D15" s="1"/>
      <c r="E15" s="14"/>
      <c r="J15" s="12"/>
    </row>
    <row r="16" spans="1:22" ht="12.75" customHeight="1">
      <c r="D16" s="1"/>
      <c r="E16" s="14"/>
      <c r="J16" s="12"/>
    </row>
    <row r="17" spans="4:10" ht="12.75" customHeight="1">
      <c r="D17" s="1"/>
      <c r="E17" s="14"/>
      <c r="J17" s="12"/>
    </row>
    <row r="18" spans="4:10" ht="12.75" customHeight="1">
      <c r="D18" s="1"/>
      <c r="E18" s="14"/>
      <c r="J18" s="12"/>
    </row>
    <row r="19" spans="4:10" ht="12.75" customHeight="1">
      <c r="D19" s="1"/>
      <c r="E19" s="14"/>
      <c r="J19" s="12"/>
    </row>
    <row r="20" spans="4:10" ht="12.75" customHeight="1">
      <c r="D20" s="1"/>
      <c r="E20" s="14"/>
      <c r="J20" s="12"/>
    </row>
    <row r="21" spans="4:10" ht="12.75" customHeight="1">
      <c r="D21" s="1"/>
      <c r="E21" s="14"/>
      <c r="J21" s="12"/>
    </row>
    <row r="22" spans="4:10" ht="12.75" customHeight="1">
      <c r="D22" s="1"/>
      <c r="E22" s="14"/>
      <c r="J22" s="12"/>
    </row>
    <row r="23" spans="4:10" ht="12.75" customHeight="1">
      <c r="D23" s="1"/>
      <c r="E23" s="14"/>
      <c r="J23" s="12"/>
    </row>
    <row r="24" spans="4:10" ht="12.75" customHeight="1">
      <c r="D24" s="1"/>
      <c r="E24" s="14"/>
      <c r="J24" s="12"/>
    </row>
    <row r="25" spans="4:10" ht="12.75" customHeight="1">
      <c r="D25" s="1"/>
      <c r="E25" s="14"/>
      <c r="J25" s="12"/>
    </row>
    <row r="26" spans="4:10" ht="12.75" customHeight="1">
      <c r="D26" s="1"/>
      <c r="E26" s="14"/>
      <c r="J26" s="12"/>
    </row>
    <row r="27" spans="4:10" ht="12.75" customHeight="1">
      <c r="D27" s="1"/>
      <c r="E27" s="14"/>
      <c r="J27" s="12"/>
    </row>
    <row r="28" spans="4:10" ht="12.75" customHeight="1">
      <c r="D28" s="1"/>
      <c r="E28" s="14"/>
      <c r="J28" s="12"/>
    </row>
    <row r="29" spans="4:10" ht="12.75" customHeight="1">
      <c r="D29" s="1"/>
      <c r="E29" s="14"/>
      <c r="J29" s="12"/>
    </row>
    <row r="30" spans="4:10" ht="12.75" customHeight="1">
      <c r="D30" s="1"/>
      <c r="E30" s="14"/>
      <c r="J30" s="12"/>
    </row>
    <row r="31" spans="4:10" ht="12.75" customHeight="1">
      <c r="D31" s="1"/>
      <c r="E31" s="14"/>
      <c r="J31" s="12"/>
    </row>
    <row r="32" spans="4:10" ht="12.75" customHeight="1">
      <c r="D32" s="1"/>
      <c r="E32" s="14"/>
      <c r="J32" s="12"/>
    </row>
    <row r="33" spans="4:10" ht="12.75" customHeight="1">
      <c r="D33" s="1"/>
      <c r="E33" s="14"/>
      <c r="J33" s="12"/>
    </row>
    <row r="34" spans="4:10" ht="12.75" customHeight="1">
      <c r="D34" s="1"/>
      <c r="E34" s="14"/>
      <c r="J34" s="12"/>
    </row>
    <row r="35" spans="4:10" ht="12.75" customHeight="1">
      <c r="D35" s="1"/>
      <c r="E35" s="14"/>
      <c r="J35" s="12"/>
    </row>
    <row r="36" spans="4:10" ht="12.75" customHeight="1">
      <c r="D36" s="1"/>
      <c r="E36" s="14"/>
      <c r="J36" s="12"/>
    </row>
    <row r="37" spans="4:10" ht="12.75" customHeight="1">
      <c r="D37" s="1"/>
      <c r="E37" s="14"/>
      <c r="J37" s="12"/>
    </row>
    <row r="38" spans="4:10" ht="12.75" customHeight="1">
      <c r="D38" s="1"/>
      <c r="E38" s="14"/>
      <c r="J38" s="12"/>
    </row>
    <row r="39" spans="4:10" ht="12.75" customHeight="1">
      <c r="D39" s="1"/>
      <c r="E39" s="14"/>
      <c r="J39" s="12"/>
    </row>
    <row r="40" spans="4:10" ht="12.75" customHeight="1">
      <c r="D40" s="1"/>
      <c r="E40" s="14"/>
      <c r="J40" s="12"/>
    </row>
    <row r="41" spans="4:10" ht="12.75" customHeight="1">
      <c r="D41" s="1"/>
      <c r="E41" s="14"/>
      <c r="J41" s="12"/>
    </row>
    <row r="42" spans="4:10" ht="12.75" customHeight="1">
      <c r="D42" s="1"/>
      <c r="E42" s="14"/>
      <c r="J42" s="12"/>
    </row>
    <row r="43" spans="4:10" ht="12.75" customHeight="1">
      <c r="D43" s="1"/>
      <c r="E43" s="14"/>
      <c r="J43" s="12"/>
    </row>
    <row r="44" spans="4:10" ht="12.75" customHeight="1">
      <c r="D44" s="1"/>
      <c r="E44" s="14"/>
      <c r="J44" s="12"/>
    </row>
    <row r="45" spans="4:10" ht="12.75" customHeight="1">
      <c r="D45" s="1"/>
      <c r="E45" s="14"/>
      <c r="J45" s="12"/>
    </row>
    <row r="46" spans="4:10" ht="12.75" customHeight="1">
      <c r="D46" s="1"/>
      <c r="E46" s="14"/>
      <c r="J46" s="12"/>
    </row>
    <row r="47" spans="4:10" ht="12.75" customHeight="1">
      <c r="D47" s="1"/>
      <c r="E47" s="14"/>
      <c r="J47" s="12"/>
    </row>
    <row r="48" spans="4:10" ht="12.75" customHeight="1">
      <c r="D48" s="1"/>
      <c r="E48" s="14"/>
      <c r="J48" s="12"/>
    </row>
    <row r="49" spans="4:10" ht="12.75" customHeight="1">
      <c r="D49" s="1"/>
      <c r="E49" s="14"/>
      <c r="J49" s="12"/>
    </row>
    <row r="50" spans="4:10" ht="12.75" customHeight="1">
      <c r="D50" s="1"/>
      <c r="E50" s="14"/>
      <c r="J50" s="12"/>
    </row>
    <row r="51" spans="4:10" ht="12.75" customHeight="1">
      <c r="D51" s="1"/>
      <c r="E51" s="14"/>
      <c r="J51" s="12"/>
    </row>
    <row r="52" spans="4:10" ht="12.75" customHeight="1">
      <c r="D52" s="1"/>
      <c r="E52" s="14"/>
      <c r="J52" s="12"/>
    </row>
    <row r="53" spans="4:10" ht="12.75" customHeight="1">
      <c r="D53" s="1"/>
      <c r="E53" s="14"/>
      <c r="J53" s="12"/>
    </row>
    <row r="54" spans="4:10" ht="12.75" customHeight="1">
      <c r="D54" s="1"/>
      <c r="E54" s="14"/>
      <c r="J54" s="12"/>
    </row>
    <row r="55" spans="4:10" ht="12.75" customHeight="1">
      <c r="D55" s="1"/>
      <c r="E55" s="14"/>
      <c r="J55" s="12"/>
    </row>
    <row r="56" spans="4:10" ht="12.75" customHeight="1">
      <c r="D56" s="1"/>
      <c r="E56" s="14"/>
      <c r="J56" s="12"/>
    </row>
    <row r="57" spans="4:10" ht="12.75" customHeight="1">
      <c r="D57" s="1"/>
      <c r="E57" s="14"/>
      <c r="J57" s="12"/>
    </row>
    <row r="58" spans="4:10" ht="12.75" customHeight="1">
      <c r="D58" s="1"/>
      <c r="E58" s="14"/>
      <c r="J58" s="12"/>
    </row>
    <row r="59" spans="4:10" ht="12.75" customHeight="1">
      <c r="D59" s="1"/>
      <c r="E59" s="14"/>
      <c r="J59" s="12"/>
    </row>
    <row r="60" spans="4:10" ht="12.75" customHeight="1">
      <c r="D60" s="1"/>
      <c r="E60" s="14"/>
      <c r="J60" s="12"/>
    </row>
    <row r="61" spans="4:10" ht="12.75" customHeight="1">
      <c r="D61" s="1"/>
      <c r="E61" s="14"/>
      <c r="J61" s="12"/>
    </row>
    <row r="62" spans="4:10" ht="12.75" customHeight="1">
      <c r="D62" s="1"/>
      <c r="E62" s="14"/>
      <c r="J62" s="12"/>
    </row>
    <row r="63" spans="4:10" ht="12.75" customHeight="1">
      <c r="D63" s="1"/>
      <c r="E63" s="14"/>
      <c r="J63" s="12"/>
    </row>
    <row r="64" spans="4:10" ht="12.75" customHeight="1">
      <c r="D64" s="1"/>
      <c r="E64" s="14"/>
      <c r="J64" s="12"/>
    </row>
    <row r="65" spans="4:10" ht="12.75" customHeight="1">
      <c r="D65" s="1"/>
      <c r="E65" s="14"/>
      <c r="J65" s="12"/>
    </row>
    <row r="66" spans="4:10" ht="12.75" customHeight="1">
      <c r="D66" s="1"/>
      <c r="E66" s="14"/>
      <c r="J66" s="12"/>
    </row>
    <row r="67" spans="4:10" ht="12.75" customHeight="1">
      <c r="D67" s="1"/>
      <c r="E67" s="14"/>
      <c r="J67" s="12"/>
    </row>
    <row r="68" spans="4:10" ht="12.75" customHeight="1">
      <c r="D68" s="1"/>
      <c r="E68" s="14"/>
      <c r="J68" s="12"/>
    </row>
    <row r="69" spans="4:10" ht="12.75" customHeight="1">
      <c r="D69" s="1"/>
      <c r="E69" s="14"/>
      <c r="J69" s="12"/>
    </row>
    <row r="70" spans="4:10" ht="12.75" customHeight="1">
      <c r="D70" s="1"/>
      <c r="E70" s="14"/>
      <c r="J70" s="12"/>
    </row>
    <row r="71" spans="4:10" ht="12.75" customHeight="1">
      <c r="D71" s="1"/>
      <c r="E71" s="14"/>
      <c r="J71" s="12"/>
    </row>
    <row r="72" spans="4:10" ht="12.75" customHeight="1">
      <c r="D72" s="1"/>
      <c r="E72" s="14"/>
      <c r="J72" s="12"/>
    </row>
    <row r="73" spans="4:10" ht="12.75" customHeight="1">
      <c r="D73" s="1"/>
      <c r="E73" s="14"/>
      <c r="J73" s="12"/>
    </row>
    <row r="74" spans="4:10" ht="12.75" customHeight="1">
      <c r="D74" s="1"/>
      <c r="E74" s="14"/>
      <c r="J74" s="12"/>
    </row>
    <row r="75" spans="4:10" ht="12.75" customHeight="1">
      <c r="D75" s="1"/>
      <c r="E75" s="14"/>
      <c r="J75" s="12"/>
    </row>
    <row r="76" spans="4:10" ht="12.75" customHeight="1">
      <c r="D76" s="1"/>
      <c r="E76" s="14"/>
      <c r="J76" s="12"/>
    </row>
    <row r="77" spans="4:10" ht="12.75" customHeight="1">
      <c r="D77" s="1"/>
      <c r="E77" s="14"/>
      <c r="J77" s="12"/>
    </row>
    <row r="78" spans="4:10" ht="12.75" customHeight="1">
      <c r="D78" s="1"/>
      <c r="E78" s="14"/>
      <c r="J78" s="12"/>
    </row>
    <row r="79" spans="4:10" ht="12.75" customHeight="1">
      <c r="D79" s="1"/>
      <c r="E79" s="14"/>
      <c r="J79" s="12"/>
    </row>
    <row r="80" spans="4:10" ht="12.75" customHeight="1">
      <c r="D80" s="1"/>
      <c r="E80" s="14"/>
      <c r="J80" s="12"/>
    </row>
    <row r="81" spans="4:10" ht="12.75" customHeight="1">
      <c r="D81" s="1"/>
      <c r="E81" s="14"/>
      <c r="J81" s="12"/>
    </row>
    <row r="82" spans="4:10" ht="12.75" customHeight="1">
      <c r="D82" s="1"/>
      <c r="E82" s="14"/>
      <c r="J82" s="12"/>
    </row>
    <row r="83" spans="4:10" ht="12.75" customHeight="1">
      <c r="D83" s="1"/>
      <c r="E83" s="14"/>
      <c r="J83" s="12"/>
    </row>
    <row r="84" spans="4:10" ht="12.75" customHeight="1">
      <c r="D84" s="1"/>
      <c r="E84" s="14"/>
      <c r="J84" s="12"/>
    </row>
    <row r="85" spans="4:10" ht="12.75" customHeight="1">
      <c r="D85" s="1"/>
      <c r="E85" s="14"/>
      <c r="J85" s="12"/>
    </row>
    <row r="86" spans="4:10" ht="12.75" customHeight="1">
      <c r="D86" s="1"/>
      <c r="E86" s="14"/>
      <c r="J86" s="12"/>
    </row>
    <row r="87" spans="4:10" ht="12.75" customHeight="1">
      <c r="D87" s="1"/>
      <c r="E87" s="14"/>
      <c r="J87" s="12"/>
    </row>
    <row r="88" spans="4:10" ht="12.75" customHeight="1">
      <c r="D88" s="1"/>
      <c r="E88" s="14"/>
      <c r="J88" s="12"/>
    </row>
    <row r="89" spans="4:10" ht="12.75" customHeight="1">
      <c r="D89" s="1"/>
      <c r="E89" s="14"/>
      <c r="J89" s="12"/>
    </row>
    <row r="90" spans="4:10" ht="12.75" customHeight="1">
      <c r="D90" s="1"/>
      <c r="E90" s="14"/>
      <c r="J90" s="12"/>
    </row>
    <row r="91" spans="4:10" ht="12.75" customHeight="1">
      <c r="D91" s="1"/>
      <c r="E91" s="14"/>
      <c r="J91" s="12"/>
    </row>
    <row r="92" spans="4:10" ht="12.75" customHeight="1">
      <c r="D92" s="1"/>
      <c r="E92" s="14"/>
      <c r="J92" s="12"/>
    </row>
    <row r="93" spans="4:10" ht="12.75" customHeight="1">
      <c r="D93" s="1"/>
      <c r="E93" s="14"/>
      <c r="J93" s="12"/>
    </row>
    <row r="94" spans="4:10" ht="12.75" customHeight="1">
      <c r="D94" s="1"/>
      <c r="E94" s="14"/>
      <c r="J94" s="12"/>
    </row>
    <row r="95" spans="4:10" ht="12.75" customHeight="1">
      <c r="D95" s="1"/>
      <c r="E95" s="14"/>
      <c r="J95" s="12"/>
    </row>
    <row r="96" spans="4:10" ht="12.75" customHeight="1">
      <c r="D96" s="1"/>
      <c r="E96" s="14"/>
      <c r="J96" s="12"/>
    </row>
    <row r="97" spans="4:10" ht="12.75" customHeight="1">
      <c r="D97" s="1"/>
      <c r="E97" s="14"/>
      <c r="J97" s="12"/>
    </row>
    <row r="98" spans="4:10" ht="12.75" customHeight="1">
      <c r="D98" s="1"/>
      <c r="E98" s="14"/>
      <c r="J98" s="12"/>
    </row>
    <row r="99" spans="4:10" ht="12.75" customHeight="1">
      <c r="D99" s="1"/>
      <c r="E99" s="14"/>
      <c r="J99" s="12"/>
    </row>
    <row r="100" spans="4:10" ht="12.75" customHeight="1">
      <c r="D100" s="1"/>
      <c r="E100" s="14"/>
      <c r="J100" s="12"/>
    </row>
  </sheetData>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1"/>
  <sheetViews>
    <sheetView workbookViewId="0">
      <pane ySplit="1" topLeftCell="A2" activePane="bottomLeft" state="frozen"/>
      <selection pane="bottomLeft" activeCell="A2" sqref="A2"/>
    </sheetView>
  </sheetViews>
  <sheetFormatPr baseColWidth="10" defaultColWidth="17.1640625" defaultRowHeight="12.75" customHeight="1" x14ac:dyDescent="0"/>
  <cols>
    <col min="1" max="2" width="8.5" customWidth="1"/>
    <col min="3" max="3" width="12.33203125" customWidth="1"/>
    <col min="4" max="4" width="16" customWidth="1"/>
    <col min="5" max="5" width="12.5" customWidth="1"/>
    <col min="6" max="6" width="12.6640625" customWidth="1"/>
    <col min="10" max="10" width="20.5" customWidth="1"/>
    <col min="11" max="11" width="20.83203125" customWidth="1"/>
    <col min="12" max="12" width="22.6640625" customWidth="1"/>
    <col min="13" max="13" width="40.5" customWidth="1"/>
  </cols>
  <sheetData>
    <row r="1" spans="1:28" ht="12.75" customHeight="1">
      <c r="A1" s="7" t="s">
        <v>0</v>
      </c>
      <c r="B1" s="7" t="s">
        <v>1</v>
      </c>
      <c r="C1" s="13" t="s">
        <v>35</v>
      </c>
      <c r="D1" s="13" t="s">
        <v>36</v>
      </c>
      <c r="E1" s="7" t="s">
        <v>37</v>
      </c>
      <c r="F1" s="13" t="s">
        <v>38</v>
      </c>
      <c r="G1" s="7" t="s">
        <v>39</v>
      </c>
      <c r="H1" s="7" t="s">
        <v>40</v>
      </c>
      <c r="I1" s="7" t="s">
        <v>41</v>
      </c>
      <c r="J1" s="7" t="s">
        <v>42</v>
      </c>
      <c r="K1" s="7" t="s">
        <v>43</v>
      </c>
      <c r="L1" s="7" t="s">
        <v>44</v>
      </c>
      <c r="M1" s="7"/>
      <c r="N1" s="7" t="s">
        <v>45</v>
      </c>
      <c r="O1" s="7" t="s">
        <v>46</v>
      </c>
      <c r="P1" s="7" t="s">
        <v>47</v>
      </c>
      <c r="Q1" s="7" t="s">
        <v>48</v>
      </c>
      <c r="R1" s="7" t="s">
        <v>49</v>
      </c>
      <c r="S1" s="7" t="s">
        <v>50</v>
      </c>
      <c r="T1" s="7" t="s">
        <v>51</v>
      </c>
      <c r="U1" s="7" t="s">
        <v>52</v>
      </c>
      <c r="V1" s="7" t="s">
        <v>53</v>
      </c>
      <c r="W1" s="7" t="s">
        <v>54</v>
      </c>
      <c r="X1" s="7" t="s">
        <v>55</v>
      </c>
      <c r="Y1" s="7" t="s">
        <v>56</v>
      </c>
      <c r="Z1" s="7" t="s">
        <v>57</v>
      </c>
      <c r="AA1" s="7" t="s">
        <v>58</v>
      </c>
      <c r="AB1" s="7" t="s">
        <v>59</v>
      </c>
    </row>
    <row r="2" spans="1:28" ht="12.75" customHeight="1">
      <c r="A2" s="7" t="s">
        <v>18</v>
      </c>
      <c r="B2" s="7">
        <v>55</v>
      </c>
      <c r="C2" s="13">
        <v>41361</v>
      </c>
      <c r="D2" s="13">
        <v>41365</v>
      </c>
      <c r="E2" s="7" t="s">
        <v>60</v>
      </c>
      <c r="F2" s="13"/>
      <c r="G2" s="7">
        <f>D2-C2</f>
        <v>4</v>
      </c>
      <c r="H2" s="7"/>
      <c r="I2" s="7" t="s">
        <v>61</v>
      </c>
      <c r="J2" s="7" t="s">
        <v>62</v>
      </c>
      <c r="K2" s="7" t="s">
        <v>63</v>
      </c>
      <c r="L2" s="7"/>
      <c r="M2" s="7"/>
      <c r="N2" s="7" t="b">
        <f t="shared" ref="N2:N33" si="0">EXACT(I2,"occupational")</f>
        <v>1</v>
      </c>
      <c r="O2" s="7" t="b">
        <f t="shared" ref="O2:O33" si="1">AND(EXACT(A2,"male"),(B2&gt;=15),(B2&lt;=24),NOT(N2))</f>
        <v>0</v>
      </c>
      <c r="P2" s="7" t="b">
        <f t="shared" ref="P2:P33" si="2">AND(EXACT(A2,"male"),(B2&gt;=25),(B2&lt;=34),NOT(N2))</f>
        <v>0</v>
      </c>
      <c r="Q2" s="7" t="b">
        <f t="shared" ref="Q2:Q33" si="3">AND(EXACT(A2,"male"),(B2&gt;=35),(B2&lt;=44),NOT(N2))</f>
        <v>0</v>
      </c>
      <c r="R2" s="7" t="b">
        <f t="shared" ref="R2:R33" si="4">AND(EXACT(A2,"male"),(B2&gt;=45),(B2&lt;=54),NOT(N2))</f>
        <v>0</v>
      </c>
      <c r="S2" s="7" t="b">
        <f t="shared" ref="S2:S33" si="5">AND(EXACT(A2,"male"),(B2&gt;=55),(B2&lt;=64),NOT(N2))</f>
        <v>0</v>
      </c>
      <c r="T2" s="7" t="b">
        <f t="shared" ref="T2:T33" si="6">AND(EXACT(A2,"male"),(B2&gt;=65),(B2&lt;=74),NOT(N2))</f>
        <v>0</v>
      </c>
      <c r="U2" s="7" t="b">
        <f t="shared" ref="U2:U33" si="7">AND(EXACT(A2,"male"),(B2&gt;=75),NOT(N2))</f>
        <v>0</v>
      </c>
      <c r="V2" s="7" t="b">
        <f t="shared" ref="V2:V33" si="8">AND(EXACT(A2,"female"),(B2&gt;=15),(B2&lt;=24),NOT(N2))</f>
        <v>0</v>
      </c>
      <c r="W2" s="7" t="b">
        <f t="shared" ref="W2:W33" si="9">AND(EXACT(A2,"female"),(B2&gt;=25),(B2&lt;=34),NOT(N2))</f>
        <v>0</v>
      </c>
      <c r="X2" s="7" t="b">
        <f t="shared" ref="X2:X33" si="10">AND(EXACT(A2,"female"),(B2&gt;=35),(B2&lt;=44),NOT(N2))</f>
        <v>0</v>
      </c>
      <c r="Y2" s="7" t="b">
        <f t="shared" ref="Y2:Y33" si="11">AND(EXACT(A2,"female"),(B2&gt;=45),(B2&lt;=54),NOT(N2))</f>
        <v>0</v>
      </c>
      <c r="Z2" s="7" t="b">
        <f t="shared" ref="Z2:Z33" si="12">AND(EXACT(A2,"female"),(B2&gt;=55),(B2&lt;=64),NOT(N2))</f>
        <v>0</v>
      </c>
      <c r="AA2" s="7" t="b">
        <f t="shared" ref="AA2:AA33" si="13">AND(EXACT(A2,"female"),(B2&gt;=65),(B2&lt;=74),NOT(N2))</f>
        <v>0</v>
      </c>
      <c r="AB2" s="7" t="b">
        <f t="shared" ref="AB2:AB33" si="14">AND(EXACT(A2,"female"),(B2&gt;=75),NOT(N2))</f>
        <v>0</v>
      </c>
    </row>
    <row r="3" spans="1:28" ht="12.75" customHeight="1">
      <c r="A3" s="7" t="s">
        <v>18</v>
      </c>
      <c r="B3" s="7">
        <v>31</v>
      </c>
      <c r="C3" s="13">
        <v>41364</v>
      </c>
      <c r="D3" s="13"/>
      <c r="E3" s="7" t="s">
        <v>60</v>
      </c>
      <c r="F3" s="13"/>
      <c r="G3" s="7"/>
      <c r="H3" s="7"/>
      <c r="I3" s="7" t="s">
        <v>61</v>
      </c>
      <c r="J3" s="7" t="s">
        <v>64</v>
      </c>
      <c r="K3" s="7" t="s">
        <v>65</v>
      </c>
      <c r="L3" s="7" t="s">
        <v>66</v>
      </c>
      <c r="M3" s="7"/>
      <c r="N3" s="7" t="b">
        <f t="shared" si="0"/>
        <v>1</v>
      </c>
      <c r="O3" s="7" t="b">
        <f t="shared" si="1"/>
        <v>0</v>
      </c>
      <c r="P3" s="7" t="b">
        <f t="shared" si="2"/>
        <v>0</v>
      </c>
      <c r="Q3" s="7" t="b">
        <f t="shared" si="3"/>
        <v>0</v>
      </c>
      <c r="R3" s="7" t="b">
        <f t="shared" si="4"/>
        <v>0</v>
      </c>
      <c r="S3" s="7" t="b">
        <f t="shared" si="5"/>
        <v>0</v>
      </c>
      <c r="T3" s="7" t="b">
        <f t="shared" si="6"/>
        <v>0</v>
      </c>
      <c r="U3" s="7" t="b">
        <f t="shared" si="7"/>
        <v>0</v>
      </c>
      <c r="V3" s="7" t="b">
        <f t="shared" si="8"/>
        <v>0</v>
      </c>
      <c r="W3" s="7" t="b">
        <f t="shared" si="9"/>
        <v>0</v>
      </c>
      <c r="X3" s="7" t="b">
        <f t="shared" si="10"/>
        <v>0</v>
      </c>
      <c r="Y3" s="7" t="b">
        <f t="shared" si="11"/>
        <v>0</v>
      </c>
      <c r="Z3" s="7" t="b">
        <f t="shared" si="12"/>
        <v>0</v>
      </c>
      <c r="AA3" s="7" t="b">
        <f t="shared" si="13"/>
        <v>0</v>
      </c>
      <c r="AB3" s="7" t="b">
        <f t="shared" si="14"/>
        <v>0</v>
      </c>
    </row>
    <row r="4" spans="1:28" ht="12.75" customHeight="1">
      <c r="A4" s="7" t="s">
        <v>26</v>
      </c>
      <c r="B4" s="7">
        <v>45</v>
      </c>
      <c r="C4" s="13">
        <v>41352</v>
      </c>
      <c r="D4" s="13">
        <v>41360</v>
      </c>
      <c r="E4" s="7" t="s">
        <v>60</v>
      </c>
      <c r="F4" s="13"/>
      <c r="G4" s="7">
        <f>D4-C4</f>
        <v>8</v>
      </c>
      <c r="H4" s="7"/>
      <c r="I4" s="7" t="s">
        <v>61</v>
      </c>
      <c r="J4" s="7" t="s">
        <v>67</v>
      </c>
      <c r="K4" s="7" t="s">
        <v>65</v>
      </c>
      <c r="L4" s="7" t="s">
        <v>68</v>
      </c>
      <c r="M4" s="7"/>
      <c r="N4" s="7" t="b">
        <f t="shared" si="0"/>
        <v>1</v>
      </c>
      <c r="O4" s="7" t="b">
        <f t="shared" si="1"/>
        <v>0</v>
      </c>
      <c r="P4" s="7" t="b">
        <f t="shared" si="2"/>
        <v>0</v>
      </c>
      <c r="Q4" s="7" t="b">
        <f t="shared" si="3"/>
        <v>0</v>
      </c>
      <c r="R4" s="7" t="b">
        <f t="shared" si="4"/>
        <v>0</v>
      </c>
      <c r="S4" s="7" t="b">
        <f t="shared" si="5"/>
        <v>0</v>
      </c>
      <c r="T4" s="7" t="b">
        <f t="shared" si="6"/>
        <v>0</v>
      </c>
      <c r="U4" s="7" t="b">
        <f t="shared" si="7"/>
        <v>0</v>
      </c>
      <c r="V4" s="7" t="b">
        <f t="shared" si="8"/>
        <v>0</v>
      </c>
      <c r="W4" s="7" t="b">
        <f t="shared" si="9"/>
        <v>0</v>
      </c>
      <c r="X4" s="7" t="b">
        <f t="shared" si="10"/>
        <v>0</v>
      </c>
      <c r="Y4" s="7" t="b">
        <f t="shared" si="11"/>
        <v>0</v>
      </c>
      <c r="Z4" s="7" t="b">
        <f t="shared" si="12"/>
        <v>0</v>
      </c>
      <c r="AA4" s="7" t="b">
        <f t="shared" si="13"/>
        <v>0</v>
      </c>
      <c r="AB4" s="7" t="b">
        <f t="shared" si="14"/>
        <v>0</v>
      </c>
    </row>
    <row r="5" spans="1:28" ht="12.75" customHeight="1">
      <c r="A5" s="7" t="s">
        <v>18</v>
      </c>
      <c r="B5" s="7">
        <v>27</v>
      </c>
      <c r="C5" s="13">
        <v>41324</v>
      </c>
      <c r="D5" s="13">
        <v>41337</v>
      </c>
      <c r="E5" s="7" t="s">
        <v>69</v>
      </c>
      <c r="F5" s="13">
        <v>41343</v>
      </c>
      <c r="G5" s="7">
        <f>D5-C5</f>
        <v>13</v>
      </c>
      <c r="H5" s="7">
        <f>F5-C5</f>
        <v>19</v>
      </c>
      <c r="I5" s="7" t="s">
        <v>61</v>
      </c>
      <c r="J5" s="7" t="s">
        <v>70</v>
      </c>
      <c r="K5" s="7" t="s">
        <v>71</v>
      </c>
      <c r="L5" s="7"/>
      <c r="M5" s="7"/>
      <c r="N5" s="7" t="b">
        <f t="shared" si="0"/>
        <v>1</v>
      </c>
      <c r="O5" s="7" t="b">
        <f t="shared" si="1"/>
        <v>0</v>
      </c>
      <c r="P5" s="7" t="b">
        <f t="shared" si="2"/>
        <v>0</v>
      </c>
      <c r="Q5" s="7" t="b">
        <f t="shared" si="3"/>
        <v>0</v>
      </c>
      <c r="R5" s="7" t="b">
        <f t="shared" si="4"/>
        <v>0</v>
      </c>
      <c r="S5" s="7" t="b">
        <f t="shared" si="5"/>
        <v>0</v>
      </c>
      <c r="T5" s="7" t="b">
        <f t="shared" si="6"/>
        <v>0</v>
      </c>
      <c r="U5" s="7" t="b">
        <f t="shared" si="7"/>
        <v>0</v>
      </c>
      <c r="V5" s="7" t="b">
        <f t="shared" si="8"/>
        <v>0</v>
      </c>
      <c r="W5" s="7" t="b">
        <f t="shared" si="9"/>
        <v>0</v>
      </c>
      <c r="X5" s="7" t="b">
        <f t="shared" si="10"/>
        <v>0</v>
      </c>
      <c r="Y5" s="7" t="b">
        <f t="shared" si="11"/>
        <v>0</v>
      </c>
      <c r="Z5" s="7" t="b">
        <f t="shared" si="12"/>
        <v>0</v>
      </c>
      <c r="AA5" s="7" t="b">
        <f t="shared" si="13"/>
        <v>0</v>
      </c>
      <c r="AB5" s="7" t="b">
        <f t="shared" si="14"/>
        <v>0</v>
      </c>
    </row>
    <row r="6" spans="1:28" ht="12.75" customHeight="1">
      <c r="A6" s="7" t="s">
        <v>18</v>
      </c>
      <c r="B6" s="7">
        <v>48</v>
      </c>
      <c r="C6" s="13">
        <v>41361</v>
      </c>
      <c r="D6" s="13">
        <v>41367</v>
      </c>
      <c r="E6" s="7" t="s">
        <v>69</v>
      </c>
      <c r="F6" s="13">
        <v>41367</v>
      </c>
      <c r="G6" s="7">
        <f>D6-C6</f>
        <v>6</v>
      </c>
      <c r="H6" s="7">
        <f>F6-C6</f>
        <v>6</v>
      </c>
      <c r="I6" s="7" t="s">
        <v>61</v>
      </c>
      <c r="J6" s="7" t="s">
        <v>72</v>
      </c>
      <c r="K6" s="7" t="s">
        <v>71</v>
      </c>
      <c r="L6" s="7"/>
      <c r="M6" s="7"/>
      <c r="N6" s="7" t="b">
        <f t="shared" si="0"/>
        <v>1</v>
      </c>
      <c r="O6" s="7" t="b">
        <f t="shared" si="1"/>
        <v>0</v>
      </c>
      <c r="P6" s="7" t="b">
        <f t="shared" si="2"/>
        <v>0</v>
      </c>
      <c r="Q6" s="7" t="b">
        <f t="shared" si="3"/>
        <v>0</v>
      </c>
      <c r="R6" s="7" t="b">
        <f t="shared" si="4"/>
        <v>0</v>
      </c>
      <c r="S6" s="7" t="b">
        <f t="shared" si="5"/>
        <v>0</v>
      </c>
      <c r="T6" s="7" t="b">
        <f t="shared" si="6"/>
        <v>0</v>
      </c>
      <c r="U6" s="7" t="b">
        <f t="shared" si="7"/>
        <v>0</v>
      </c>
      <c r="V6" s="7" t="b">
        <f t="shared" si="8"/>
        <v>0</v>
      </c>
      <c r="W6" s="7" t="b">
        <f t="shared" si="9"/>
        <v>0</v>
      </c>
      <c r="X6" s="7" t="b">
        <f t="shared" si="10"/>
        <v>0</v>
      </c>
      <c r="Y6" s="7" t="b">
        <f t="shared" si="11"/>
        <v>0</v>
      </c>
      <c r="Z6" s="7" t="b">
        <f t="shared" si="12"/>
        <v>0</v>
      </c>
      <c r="AA6" s="7" t="b">
        <f t="shared" si="13"/>
        <v>0</v>
      </c>
      <c r="AB6" s="7" t="b">
        <f t="shared" si="14"/>
        <v>0</v>
      </c>
    </row>
    <row r="7" spans="1:28" ht="12.75" customHeight="1">
      <c r="A7" s="7" t="s">
        <v>18</v>
      </c>
      <c r="B7" s="7">
        <v>74</v>
      </c>
      <c r="C7" s="13">
        <v>41361</v>
      </c>
      <c r="D7" s="15">
        <v>41364</v>
      </c>
      <c r="E7" s="7" t="s">
        <v>69</v>
      </c>
      <c r="F7" s="13">
        <v>41375</v>
      </c>
      <c r="G7" s="7">
        <f>D7-C7</f>
        <v>3</v>
      </c>
      <c r="H7" s="7">
        <f>F7-C7</f>
        <v>14</v>
      </c>
      <c r="I7" s="7" t="s">
        <v>61</v>
      </c>
      <c r="J7" s="7" t="s">
        <v>73</v>
      </c>
      <c r="K7" s="7" t="s">
        <v>71</v>
      </c>
      <c r="L7" s="7"/>
      <c r="M7" s="7"/>
      <c r="N7" s="7" t="b">
        <f t="shared" si="0"/>
        <v>1</v>
      </c>
      <c r="O7" s="7" t="b">
        <f t="shared" si="1"/>
        <v>0</v>
      </c>
      <c r="P7" s="7" t="b">
        <f t="shared" si="2"/>
        <v>0</v>
      </c>
      <c r="Q7" s="7" t="b">
        <f t="shared" si="3"/>
        <v>0</v>
      </c>
      <c r="R7" s="7" t="b">
        <f t="shared" si="4"/>
        <v>0</v>
      </c>
      <c r="S7" s="7" t="b">
        <f t="shared" si="5"/>
        <v>0</v>
      </c>
      <c r="T7" s="7" t="b">
        <f t="shared" si="6"/>
        <v>0</v>
      </c>
      <c r="U7" s="7" t="b">
        <f t="shared" si="7"/>
        <v>0</v>
      </c>
      <c r="V7" s="7" t="b">
        <f t="shared" si="8"/>
        <v>0</v>
      </c>
      <c r="W7" s="7" t="b">
        <f t="shared" si="9"/>
        <v>0</v>
      </c>
      <c r="X7" s="7" t="b">
        <f t="shared" si="10"/>
        <v>0</v>
      </c>
      <c r="Y7" s="7" t="b">
        <f t="shared" si="11"/>
        <v>0</v>
      </c>
      <c r="Z7" s="7" t="b">
        <f t="shared" si="12"/>
        <v>0</v>
      </c>
      <c r="AA7" s="7" t="b">
        <f t="shared" si="13"/>
        <v>0</v>
      </c>
      <c r="AB7" s="7" t="b">
        <f t="shared" si="14"/>
        <v>0</v>
      </c>
    </row>
    <row r="8" spans="1:28" ht="12.75" customHeight="1">
      <c r="A8" s="7" t="s">
        <v>26</v>
      </c>
      <c r="B8" s="7">
        <v>81</v>
      </c>
      <c r="C8" s="13">
        <v>41368</v>
      </c>
      <c r="D8" s="13">
        <v>41368</v>
      </c>
      <c r="E8" s="7" t="s">
        <v>60</v>
      </c>
      <c r="F8" s="13"/>
      <c r="G8" s="7">
        <f>D8-C8</f>
        <v>0</v>
      </c>
      <c r="H8" s="7"/>
      <c r="I8" s="7" t="s">
        <v>61</v>
      </c>
      <c r="J8" s="7" t="s">
        <v>73</v>
      </c>
      <c r="K8" s="7" t="s">
        <v>71</v>
      </c>
      <c r="L8" s="7"/>
      <c r="M8" s="7"/>
      <c r="N8" s="7" t="b">
        <f t="shared" si="0"/>
        <v>1</v>
      </c>
      <c r="O8" s="7" t="b">
        <f t="shared" si="1"/>
        <v>0</v>
      </c>
      <c r="P8" s="7" t="b">
        <f t="shared" si="2"/>
        <v>0</v>
      </c>
      <c r="Q8" s="7" t="b">
        <f t="shared" si="3"/>
        <v>0</v>
      </c>
      <c r="R8" s="7" t="b">
        <f t="shared" si="4"/>
        <v>0</v>
      </c>
      <c r="S8" s="7" t="b">
        <f t="shared" si="5"/>
        <v>0</v>
      </c>
      <c r="T8" s="7" t="b">
        <f t="shared" si="6"/>
        <v>0</v>
      </c>
      <c r="U8" s="7" t="b">
        <f t="shared" si="7"/>
        <v>0</v>
      </c>
      <c r="V8" s="7" t="b">
        <f t="shared" si="8"/>
        <v>0</v>
      </c>
      <c r="W8" s="7" t="b">
        <f t="shared" si="9"/>
        <v>0</v>
      </c>
      <c r="X8" s="7" t="b">
        <f t="shared" si="10"/>
        <v>0</v>
      </c>
      <c r="Y8" s="7" t="b">
        <f t="shared" si="11"/>
        <v>0</v>
      </c>
      <c r="Z8" s="7" t="b">
        <f t="shared" si="12"/>
        <v>0</v>
      </c>
      <c r="AA8" s="7" t="b">
        <f t="shared" si="13"/>
        <v>0</v>
      </c>
      <c r="AB8" s="7" t="b">
        <f t="shared" si="14"/>
        <v>0</v>
      </c>
    </row>
    <row r="9" spans="1:28" ht="12.75" customHeight="1">
      <c r="A9" s="7" t="s">
        <v>18</v>
      </c>
      <c r="B9" s="7">
        <v>76</v>
      </c>
      <c r="C9" s="13">
        <v>41372</v>
      </c>
      <c r="D9" s="13"/>
      <c r="E9" s="7" t="s">
        <v>69</v>
      </c>
      <c r="F9" s="13">
        <v>41385</v>
      </c>
      <c r="G9" s="7"/>
      <c r="H9" s="7"/>
      <c r="I9" s="7" t="s">
        <v>61</v>
      </c>
      <c r="J9" s="7" t="s">
        <v>73</v>
      </c>
      <c r="K9" s="7" t="s">
        <v>74</v>
      </c>
      <c r="L9" s="7" t="s">
        <v>75</v>
      </c>
      <c r="M9" s="7"/>
      <c r="N9" s="7" t="b">
        <f t="shared" si="0"/>
        <v>1</v>
      </c>
      <c r="O9" s="7" t="b">
        <f t="shared" si="1"/>
        <v>0</v>
      </c>
      <c r="P9" s="7" t="b">
        <f t="shared" si="2"/>
        <v>0</v>
      </c>
      <c r="Q9" s="7" t="b">
        <f t="shared" si="3"/>
        <v>0</v>
      </c>
      <c r="R9" s="7" t="b">
        <f t="shared" si="4"/>
        <v>0</v>
      </c>
      <c r="S9" s="7" t="b">
        <f t="shared" si="5"/>
        <v>0</v>
      </c>
      <c r="T9" s="7" t="b">
        <f t="shared" si="6"/>
        <v>0</v>
      </c>
      <c r="U9" s="7" t="b">
        <f t="shared" si="7"/>
        <v>0</v>
      </c>
      <c r="V9" s="7" t="b">
        <f t="shared" si="8"/>
        <v>0</v>
      </c>
      <c r="W9" s="7" t="b">
        <f t="shared" si="9"/>
        <v>0</v>
      </c>
      <c r="X9" s="7" t="b">
        <f t="shared" si="10"/>
        <v>0</v>
      </c>
      <c r="Y9" s="7" t="b">
        <f t="shared" si="11"/>
        <v>0</v>
      </c>
      <c r="Z9" s="7" t="b">
        <f t="shared" si="12"/>
        <v>0</v>
      </c>
      <c r="AA9" s="7" t="b">
        <f t="shared" si="13"/>
        <v>0</v>
      </c>
      <c r="AB9" s="7" t="b">
        <f t="shared" si="14"/>
        <v>0</v>
      </c>
    </row>
    <row r="10" spans="1:28" ht="12.75" customHeight="1">
      <c r="A10" s="7" t="s">
        <v>18</v>
      </c>
      <c r="B10" s="7">
        <v>32</v>
      </c>
      <c r="C10" s="13">
        <v>41378</v>
      </c>
      <c r="D10" s="13"/>
      <c r="E10" s="7" t="s">
        <v>76</v>
      </c>
      <c r="F10" s="13"/>
      <c r="G10" s="7"/>
      <c r="H10" s="7"/>
      <c r="I10" s="7" t="s">
        <v>61</v>
      </c>
      <c r="J10" s="7" t="s">
        <v>73</v>
      </c>
      <c r="K10" s="7" t="s">
        <v>77</v>
      </c>
      <c r="L10" s="7" t="s">
        <v>75</v>
      </c>
      <c r="M10" s="7"/>
      <c r="N10" s="7" t="b">
        <f t="shared" si="0"/>
        <v>1</v>
      </c>
      <c r="O10" s="7" t="b">
        <f t="shared" si="1"/>
        <v>0</v>
      </c>
      <c r="P10" s="7" t="b">
        <f t="shared" si="2"/>
        <v>0</v>
      </c>
      <c r="Q10" s="7" t="b">
        <f t="shared" si="3"/>
        <v>0</v>
      </c>
      <c r="R10" s="7" t="b">
        <f t="shared" si="4"/>
        <v>0</v>
      </c>
      <c r="S10" s="7" t="b">
        <f t="shared" si="5"/>
        <v>0</v>
      </c>
      <c r="T10" s="7" t="b">
        <f t="shared" si="6"/>
        <v>0</v>
      </c>
      <c r="U10" s="7" t="b">
        <f t="shared" si="7"/>
        <v>0</v>
      </c>
      <c r="V10" s="7" t="b">
        <f t="shared" si="8"/>
        <v>0</v>
      </c>
      <c r="W10" s="7" t="b">
        <f t="shared" si="9"/>
        <v>0</v>
      </c>
      <c r="X10" s="7" t="b">
        <f t="shared" si="10"/>
        <v>0</v>
      </c>
      <c r="Y10" s="7" t="b">
        <f t="shared" si="11"/>
        <v>0</v>
      </c>
      <c r="Z10" s="7" t="b">
        <f t="shared" si="12"/>
        <v>0</v>
      </c>
      <c r="AA10" s="7" t="b">
        <f t="shared" si="13"/>
        <v>0</v>
      </c>
      <c r="AB10" s="7" t="b">
        <f t="shared" si="14"/>
        <v>0</v>
      </c>
    </row>
    <row r="11" spans="1:28" ht="12.75" customHeight="1">
      <c r="A11" s="7" t="s">
        <v>26</v>
      </c>
      <c r="B11" s="7">
        <v>37</v>
      </c>
      <c r="C11" s="13">
        <v>41375</v>
      </c>
      <c r="D11" s="13"/>
      <c r="E11" s="7"/>
      <c r="F11" s="13"/>
      <c r="G11" s="7"/>
      <c r="H11" s="7"/>
      <c r="I11" s="7" t="s">
        <v>61</v>
      </c>
      <c r="J11" s="7" t="s">
        <v>73</v>
      </c>
      <c r="K11" s="7" t="s">
        <v>78</v>
      </c>
      <c r="L11" s="7" t="s">
        <v>79</v>
      </c>
      <c r="M11" s="7"/>
      <c r="N11" s="7" t="b">
        <f t="shared" si="0"/>
        <v>1</v>
      </c>
      <c r="O11" s="7" t="b">
        <f t="shared" si="1"/>
        <v>0</v>
      </c>
      <c r="P11" s="7" t="b">
        <f t="shared" si="2"/>
        <v>0</v>
      </c>
      <c r="Q11" s="7" t="b">
        <f t="shared" si="3"/>
        <v>0</v>
      </c>
      <c r="R11" s="7" t="b">
        <f t="shared" si="4"/>
        <v>0</v>
      </c>
      <c r="S11" s="7" t="b">
        <f t="shared" si="5"/>
        <v>0</v>
      </c>
      <c r="T11" s="7" t="b">
        <f t="shared" si="6"/>
        <v>0</v>
      </c>
      <c r="U11" s="7" t="b">
        <f t="shared" si="7"/>
        <v>0</v>
      </c>
      <c r="V11" s="7" t="b">
        <f t="shared" si="8"/>
        <v>0</v>
      </c>
      <c r="W11" s="7" t="b">
        <f t="shared" si="9"/>
        <v>0</v>
      </c>
      <c r="X11" s="7" t="b">
        <f t="shared" si="10"/>
        <v>0</v>
      </c>
      <c r="Y11" s="7" t="b">
        <f t="shared" si="11"/>
        <v>0</v>
      </c>
      <c r="Z11" s="7" t="b">
        <f t="shared" si="12"/>
        <v>0</v>
      </c>
      <c r="AA11" s="7" t="b">
        <f t="shared" si="13"/>
        <v>0</v>
      </c>
      <c r="AB11" s="7" t="b">
        <f t="shared" si="14"/>
        <v>0</v>
      </c>
    </row>
    <row r="12" spans="1:28" ht="12.75" customHeight="1">
      <c r="A12" s="7" t="s">
        <v>18</v>
      </c>
      <c r="B12" s="7">
        <v>38</v>
      </c>
      <c r="C12" s="13">
        <v>41340</v>
      </c>
      <c r="D12" s="13">
        <v>41351</v>
      </c>
      <c r="E12" s="7" t="s">
        <v>69</v>
      </c>
      <c r="F12" s="13">
        <v>41360</v>
      </c>
      <c r="G12" s="7">
        <f>D12-C12</f>
        <v>11</v>
      </c>
      <c r="H12" s="7">
        <f>F12-C12</f>
        <v>20</v>
      </c>
      <c r="I12" s="7" t="s">
        <v>61</v>
      </c>
      <c r="J12" s="7" t="s">
        <v>80</v>
      </c>
      <c r="K12" s="7" t="s">
        <v>78</v>
      </c>
      <c r="L12" s="7" t="s">
        <v>81</v>
      </c>
      <c r="M12" s="7"/>
      <c r="N12" s="7" t="b">
        <f t="shared" si="0"/>
        <v>1</v>
      </c>
      <c r="O12" s="7" t="b">
        <f t="shared" si="1"/>
        <v>0</v>
      </c>
      <c r="P12" s="7" t="b">
        <f t="shared" si="2"/>
        <v>0</v>
      </c>
      <c r="Q12" s="7" t="b">
        <f t="shared" si="3"/>
        <v>0</v>
      </c>
      <c r="R12" s="7" t="b">
        <f t="shared" si="4"/>
        <v>0</v>
      </c>
      <c r="S12" s="7" t="b">
        <f t="shared" si="5"/>
        <v>0</v>
      </c>
      <c r="T12" s="7" t="b">
        <f t="shared" si="6"/>
        <v>0</v>
      </c>
      <c r="U12" s="7" t="b">
        <f t="shared" si="7"/>
        <v>0</v>
      </c>
      <c r="V12" s="7" t="b">
        <f t="shared" si="8"/>
        <v>0</v>
      </c>
      <c r="W12" s="7" t="b">
        <f t="shared" si="9"/>
        <v>0</v>
      </c>
      <c r="X12" s="7" t="b">
        <f t="shared" si="10"/>
        <v>0</v>
      </c>
      <c r="Y12" s="7" t="b">
        <f t="shared" si="11"/>
        <v>0</v>
      </c>
      <c r="Z12" s="7" t="b">
        <f t="shared" si="12"/>
        <v>0</v>
      </c>
      <c r="AA12" s="7" t="b">
        <f t="shared" si="13"/>
        <v>0</v>
      </c>
      <c r="AB12" s="7" t="b">
        <f t="shared" si="14"/>
        <v>0</v>
      </c>
    </row>
    <row r="13" spans="1:28" ht="12.75" customHeight="1">
      <c r="A13" s="7" t="s">
        <v>18</v>
      </c>
      <c r="B13" s="7">
        <v>26</v>
      </c>
      <c r="C13" s="13"/>
      <c r="D13" s="13"/>
      <c r="E13" s="7"/>
      <c r="F13" s="13"/>
      <c r="G13" s="7"/>
      <c r="H13" s="7"/>
      <c r="I13" s="7"/>
      <c r="J13" s="7"/>
      <c r="K13" s="7" t="s">
        <v>82</v>
      </c>
      <c r="L13" s="7" t="s">
        <v>83</v>
      </c>
      <c r="M13" s="7"/>
      <c r="N13" s="7" t="b">
        <f t="shared" si="0"/>
        <v>0</v>
      </c>
      <c r="O13" s="7" t="b">
        <f t="shared" si="1"/>
        <v>0</v>
      </c>
      <c r="P13" s="7" t="b">
        <f t="shared" si="2"/>
        <v>1</v>
      </c>
      <c r="Q13" s="7" t="b">
        <f t="shared" si="3"/>
        <v>0</v>
      </c>
      <c r="R13" s="7" t="b">
        <f t="shared" si="4"/>
        <v>0</v>
      </c>
      <c r="S13" s="7" t="b">
        <f t="shared" si="5"/>
        <v>0</v>
      </c>
      <c r="T13" s="7" t="b">
        <f t="shared" si="6"/>
        <v>0</v>
      </c>
      <c r="U13" s="7" t="b">
        <f t="shared" si="7"/>
        <v>0</v>
      </c>
      <c r="V13" s="7" t="b">
        <f t="shared" si="8"/>
        <v>0</v>
      </c>
      <c r="W13" s="7" t="b">
        <f t="shared" si="9"/>
        <v>0</v>
      </c>
      <c r="X13" s="7" t="b">
        <f t="shared" si="10"/>
        <v>0</v>
      </c>
      <c r="Y13" s="7" t="b">
        <f t="shared" si="11"/>
        <v>0</v>
      </c>
      <c r="Z13" s="7" t="b">
        <f t="shared" si="12"/>
        <v>0</v>
      </c>
      <c r="AA13" s="7" t="b">
        <f t="shared" si="13"/>
        <v>0</v>
      </c>
      <c r="AB13" s="7" t="b">
        <f t="shared" si="14"/>
        <v>0</v>
      </c>
    </row>
    <row r="14" spans="1:28" ht="12.75" customHeight="1">
      <c r="A14" s="7" t="s">
        <v>26</v>
      </c>
      <c r="B14" s="7">
        <v>35</v>
      </c>
      <c r="C14" s="13">
        <v>41347</v>
      </c>
      <c r="D14" s="13">
        <v>41352</v>
      </c>
      <c r="E14" s="7" t="s">
        <v>69</v>
      </c>
      <c r="F14" s="13"/>
      <c r="G14" s="7">
        <f>D14-C14</f>
        <v>5</v>
      </c>
      <c r="H14" s="7"/>
      <c r="I14" s="7"/>
      <c r="J14" s="7"/>
      <c r="K14" s="7" t="s">
        <v>63</v>
      </c>
      <c r="L14" s="7" t="s">
        <v>84</v>
      </c>
      <c r="M14" s="7"/>
      <c r="N14" s="7" t="b">
        <f t="shared" si="0"/>
        <v>0</v>
      </c>
      <c r="O14" s="7" t="b">
        <f t="shared" si="1"/>
        <v>0</v>
      </c>
      <c r="P14" s="7" t="b">
        <f t="shared" si="2"/>
        <v>0</v>
      </c>
      <c r="Q14" s="7" t="b">
        <f t="shared" si="3"/>
        <v>0</v>
      </c>
      <c r="R14" s="7" t="b">
        <f t="shared" si="4"/>
        <v>0</v>
      </c>
      <c r="S14" s="7" t="b">
        <f t="shared" si="5"/>
        <v>0</v>
      </c>
      <c r="T14" s="7" t="b">
        <f t="shared" si="6"/>
        <v>0</v>
      </c>
      <c r="U14" s="7" t="b">
        <f t="shared" si="7"/>
        <v>0</v>
      </c>
      <c r="V14" s="7" t="b">
        <f t="shared" si="8"/>
        <v>0</v>
      </c>
      <c r="W14" s="7" t="b">
        <f t="shared" si="9"/>
        <v>0</v>
      </c>
      <c r="X14" s="7" t="b">
        <f t="shared" si="10"/>
        <v>1</v>
      </c>
      <c r="Y14" s="7" t="b">
        <f t="shared" si="11"/>
        <v>0</v>
      </c>
      <c r="Z14" s="7" t="b">
        <f t="shared" si="12"/>
        <v>0</v>
      </c>
      <c r="AA14" s="7" t="b">
        <f t="shared" si="13"/>
        <v>0</v>
      </c>
      <c r="AB14" s="7" t="b">
        <f t="shared" si="14"/>
        <v>0</v>
      </c>
    </row>
    <row r="15" spans="1:28" ht="12.75" customHeight="1">
      <c r="A15" s="7" t="s">
        <v>18</v>
      </c>
      <c r="B15" s="7">
        <v>60</v>
      </c>
      <c r="C15" s="13"/>
      <c r="D15" s="13">
        <v>41374</v>
      </c>
      <c r="E15" s="7"/>
      <c r="F15" s="13"/>
      <c r="G15" s="7"/>
      <c r="H15" s="7"/>
      <c r="I15" s="7"/>
      <c r="J15" s="7"/>
      <c r="K15" s="7" t="s">
        <v>85</v>
      </c>
      <c r="L15" s="7" t="s">
        <v>86</v>
      </c>
      <c r="M15" s="7"/>
      <c r="N15" s="7" t="b">
        <f t="shared" si="0"/>
        <v>0</v>
      </c>
      <c r="O15" s="7" t="b">
        <f t="shared" si="1"/>
        <v>0</v>
      </c>
      <c r="P15" s="7" t="b">
        <f t="shared" si="2"/>
        <v>0</v>
      </c>
      <c r="Q15" s="7" t="b">
        <f t="shared" si="3"/>
        <v>0</v>
      </c>
      <c r="R15" s="7" t="b">
        <f t="shared" si="4"/>
        <v>0</v>
      </c>
      <c r="S15" s="7" t="b">
        <f t="shared" si="5"/>
        <v>1</v>
      </c>
      <c r="T15" s="7" t="b">
        <f t="shared" si="6"/>
        <v>0</v>
      </c>
      <c r="U15" s="7" t="b">
        <f t="shared" si="7"/>
        <v>0</v>
      </c>
      <c r="V15" s="7" t="b">
        <f t="shared" si="8"/>
        <v>0</v>
      </c>
      <c r="W15" s="7" t="b">
        <f t="shared" si="9"/>
        <v>0</v>
      </c>
      <c r="X15" s="7" t="b">
        <f t="shared" si="10"/>
        <v>0</v>
      </c>
      <c r="Y15" s="7" t="b">
        <f t="shared" si="11"/>
        <v>0</v>
      </c>
      <c r="Z15" s="7" t="b">
        <f t="shared" si="12"/>
        <v>0</v>
      </c>
      <c r="AA15" s="7" t="b">
        <f t="shared" si="13"/>
        <v>0</v>
      </c>
      <c r="AB15" s="7" t="b">
        <f t="shared" si="14"/>
        <v>0</v>
      </c>
    </row>
    <row r="16" spans="1:28" ht="12.75" customHeight="1">
      <c r="A16" s="7" t="s">
        <v>87</v>
      </c>
      <c r="B16" s="7">
        <v>4</v>
      </c>
      <c r="C16" s="13"/>
      <c r="D16" s="13"/>
      <c r="E16" s="7" t="s">
        <v>88</v>
      </c>
      <c r="F16" s="13"/>
      <c r="G16" s="7"/>
      <c r="H16" s="7"/>
      <c r="I16" s="7"/>
      <c r="J16" s="7"/>
      <c r="K16" s="7" t="s">
        <v>89</v>
      </c>
      <c r="L16" s="7" t="s">
        <v>90</v>
      </c>
      <c r="M16" s="7"/>
      <c r="N16" s="7" t="b">
        <f t="shared" si="0"/>
        <v>0</v>
      </c>
      <c r="O16" s="7" t="b">
        <f t="shared" si="1"/>
        <v>0</v>
      </c>
      <c r="P16" s="7" t="b">
        <f t="shared" si="2"/>
        <v>0</v>
      </c>
      <c r="Q16" s="7" t="b">
        <f t="shared" si="3"/>
        <v>0</v>
      </c>
      <c r="R16" s="7" t="b">
        <f t="shared" si="4"/>
        <v>0</v>
      </c>
      <c r="S16" s="7" t="b">
        <f t="shared" si="5"/>
        <v>0</v>
      </c>
      <c r="T16" s="7" t="b">
        <f t="shared" si="6"/>
        <v>0</v>
      </c>
      <c r="U16" s="7" t="b">
        <f t="shared" si="7"/>
        <v>0</v>
      </c>
      <c r="V16" s="7" t="b">
        <f t="shared" si="8"/>
        <v>0</v>
      </c>
      <c r="W16" s="7" t="b">
        <f t="shared" si="9"/>
        <v>0</v>
      </c>
      <c r="X16" s="7" t="b">
        <f t="shared" si="10"/>
        <v>0</v>
      </c>
      <c r="Y16" s="7" t="b">
        <f t="shared" si="11"/>
        <v>0</v>
      </c>
      <c r="Z16" s="7" t="b">
        <f t="shared" si="12"/>
        <v>0</v>
      </c>
      <c r="AA16" s="7" t="b">
        <f t="shared" si="13"/>
        <v>0</v>
      </c>
      <c r="AB16" s="7" t="b">
        <f t="shared" si="14"/>
        <v>0</v>
      </c>
    </row>
    <row r="17" spans="1:28" ht="12.75" customHeight="1">
      <c r="A17" s="7" t="s">
        <v>87</v>
      </c>
      <c r="B17" s="7">
        <v>7</v>
      </c>
      <c r="C17" s="13"/>
      <c r="D17" s="13">
        <v>41375</v>
      </c>
      <c r="E17" s="7"/>
      <c r="F17" s="13"/>
      <c r="G17" s="7"/>
      <c r="H17" s="7"/>
      <c r="I17" s="7"/>
      <c r="J17" s="7"/>
      <c r="K17" s="7" t="s">
        <v>89</v>
      </c>
      <c r="L17" s="7" t="s">
        <v>91</v>
      </c>
      <c r="M17" s="7"/>
      <c r="N17" s="7" t="b">
        <f t="shared" si="0"/>
        <v>0</v>
      </c>
      <c r="O17" s="7" t="b">
        <f t="shared" si="1"/>
        <v>0</v>
      </c>
      <c r="P17" s="7" t="b">
        <f t="shared" si="2"/>
        <v>0</v>
      </c>
      <c r="Q17" s="7" t="b">
        <f t="shared" si="3"/>
        <v>0</v>
      </c>
      <c r="R17" s="7" t="b">
        <f t="shared" si="4"/>
        <v>0</v>
      </c>
      <c r="S17" s="7" t="b">
        <f t="shared" si="5"/>
        <v>0</v>
      </c>
      <c r="T17" s="7" t="b">
        <f t="shared" si="6"/>
        <v>0</v>
      </c>
      <c r="U17" s="7" t="b">
        <f t="shared" si="7"/>
        <v>0</v>
      </c>
      <c r="V17" s="7" t="b">
        <f t="shared" si="8"/>
        <v>0</v>
      </c>
      <c r="W17" s="7" t="b">
        <f t="shared" si="9"/>
        <v>0</v>
      </c>
      <c r="X17" s="7" t="b">
        <f t="shared" si="10"/>
        <v>0</v>
      </c>
      <c r="Y17" s="7" t="b">
        <f t="shared" si="11"/>
        <v>0</v>
      </c>
      <c r="Z17" s="7" t="b">
        <f t="shared" si="12"/>
        <v>0</v>
      </c>
      <c r="AA17" s="7" t="b">
        <f t="shared" si="13"/>
        <v>0</v>
      </c>
      <c r="AB17" s="7" t="b">
        <f t="shared" si="14"/>
        <v>0</v>
      </c>
    </row>
    <row r="18" spans="1:28" ht="12.75" customHeight="1">
      <c r="A18" s="7" t="s">
        <v>26</v>
      </c>
      <c r="B18" s="7">
        <v>21</v>
      </c>
      <c r="C18" s="13"/>
      <c r="D18" s="13"/>
      <c r="E18" s="7" t="s">
        <v>60</v>
      </c>
      <c r="F18" s="13"/>
      <c r="G18" s="7"/>
      <c r="H18" s="7"/>
      <c r="I18" s="7"/>
      <c r="J18" s="7"/>
      <c r="K18" s="7" t="s">
        <v>65</v>
      </c>
      <c r="L18" s="7" t="s">
        <v>92</v>
      </c>
      <c r="M18" s="7"/>
      <c r="N18" s="7" t="b">
        <f t="shared" si="0"/>
        <v>0</v>
      </c>
      <c r="O18" s="7" t="b">
        <f t="shared" si="1"/>
        <v>0</v>
      </c>
      <c r="P18" s="7" t="b">
        <f t="shared" si="2"/>
        <v>0</v>
      </c>
      <c r="Q18" s="7" t="b">
        <f t="shared" si="3"/>
        <v>0</v>
      </c>
      <c r="R18" s="7" t="b">
        <f t="shared" si="4"/>
        <v>0</v>
      </c>
      <c r="S18" s="7" t="b">
        <f t="shared" si="5"/>
        <v>0</v>
      </c>
      <c r="T18" s="7" t="b">
        <f t="shared" si="6"/>
        <v>0</v>
      </c>
      <c r="U18" s="7" t="b">
        <f t="shared" si="7"/>
        <v>0</v>
      </c>
      <c r="V18" s="7" t="b">
        <f t="shared" si="8"/>
        <v>1</v>
      </c>
      <c r="W18" s="7" t="b">
        <f t="shared" si="9"/>
        <v>0</v>
      </c>
      <c r="X18" s="7" t="b">
        <f t="shared" si="10"/>
        <v>0</v>
      </c>
      <c r="Y18" s="7" t="b">
        <f t="shared" si="11"/>
        <v>0</v>
      </c>
      <c r="Z18" s="7" t="b">
        <f t="shared" si="12"/>
        <v>0</v>
      </c>
      <c r="AA18" s="7" t="b">
        <f t="shared" si="13"/>
        <v>0</v>
      </c>
      <c r="AB18" s="7" t="b">
        <f t="shared" si="14"/>
        <v>0</v>
      </c>
    </row>
    <row r="19" spans="1:28" ht="12.75" customHeight="1">
      <c r="A19" s="7" t="s">
        <v>26</v>
      </c>
      <c r="B19" s="7">
        <v>25</v>
      </c>
      <c r="C19" s="13">
        <v>41363</v>
      </c>
      <c r="D19" s="13">
        <v>41369</v>
      </c>
      <c r="E19" s="7" t="s">
        <v>60</v>
      </c>
      <c r="F19" s="13"/>
      <c r="G19" s="7">
        <f>D19-C19</f>
        <v>6</v>
      </c>
      <c r="H19" s="7"/>
      <c r="I19" s="7"/>
      <c r="J19" s="7"/>
      <c r="K19" s="7" t="s">
        <v>65</v>
      </c>
      <c r="L19" s="7" t="s">
        <v>93</v>
      </c>
      <c r="M19" s="7" t="s">
        <v>94</v>
      </c>
      <c r="N19" s="7" t="b">
        <f t="shared" si="0"/>
        <v>0</v>
      </c>
      <c r="O19" s="7" t="b">
        <f t="shared" si="1"/>
        <v>0</v>
      </c>
      <c r="P19" s="7" t="b">
        <f t="shared" si="2"/>
        <v>0</v>
      </c>
      <c r="Q19" s="7" t="b">
        <f t="shared" si="3"/>
        <v>0</v>
      </c>
      <c r="R19" s="7" t="b">
        <f t="shared" si="4"/>
        <v>0</v>
      </c>
      <c r="S19" s="7" t="b">
        <f t="shared" si="5"/>
        <v>0</v>
      </c>
      <c r="T19" s="7" t="b">
        <f t="shared" si="6"/>
        <v>0</v>
      </c>
      <c r="U19" s="7" t="b">
        <f t="shared" si="7"/>
        <v>0</v>
      </c>
      <c r="V19" s="7" t="b">
        <f t="shared" si="8"/>
        <v>0</v>
      </c>
      <c r="W19" s="7" t="b">
        <f t="shared" si="9"/>
        <v>1</v>
      </c>
      <c r="X19" s="7" t="b">
        <f t="shared" si="10"/>
        <v>0</v>
      </c>
      <c r="Y19" s="7" t="b">
        <f t="shared" si="11"/>
        <v>0</v>
      </c>
      <c r="Z19" s="7" t="b">
        <f t="shared" si="12"/>
        <v>0</v>
      </c>
      <c r="AA19" s="7" t="b">
        <f t="shared" si="13"/>
        <v>0</v>
      </c>
      <c r="AB19" s="7" t="b">
        <f t="shared" si="14"/>
        <v>0</v>
      </c>
    </row>
    <row r="20" spans="1:28" ht="12.75" customHeight="1">
      <c r="A20" s="7" t="s">
        <v>26</v>
      </c>
      <c r="B20" s="7">
        <v>26</v>
      </c>
      <c r="C20" s="13"/>
      <c r="D20" s="13"/>
      <c r="E20" s="7"/>
      <c r="F20" s="13"/>
      <c r="G20" s="7"/>
      <c r="H20" s="7"/>
      <c r="I20" s="7"/>
      <c r="J20" s="7"/>
      <c r="K20" s="7" t="s">
        <v>65</v>
      </c>
      <c r="L20" s="7" t="s">
        <v>95</v>
      </c>
      <c r="M20" s="7" t="s">
        <v>96</v>
      </c>
      <c r="N20" s="7" t="b">
        <f t="shared" si="0"/>
        <v>0</v>
      </c>
      <c r="O20" s="7" t="b">
        <f t="shared" si="1"/>
        <v>0</v>
      </c>
      <c r="P20" s="7" t="b">
        <f t="shared" si="2"/>
        <v>0</v>
      </c>
      <c r="Q20" s="7" t="b">
        <f t="shared" si="3"/>
        <v>0</v>
      </c>
      <c r="R20" s="7" t="b">
        <f t="shared" si="4"/>
        <v>0</v>
      </c>
      <c r="S20" s="7" t="b">
        <f t="shared" si="5"/>
        <v>0</v>
      </c>
      <c r="T20" s="7" t="b">
        <f t="shared" si="6"/>
        <v>0</v>
      </c>
      <c r="U20" s="7" t="b">
        <f t="shared" si="7"/>
        <v>0</v>
      </c>
      <c r="V20" s="7" t="b">
        <f t="shared" si="8"/>
        <v>0</v>
      </c>
      <c r="W20" s="7" t="b">
        <f t="shared" si="9"/>
        <v>1</v>
      </c>
      <c r="X20" s="7" t="b">
        <f t="shared" si="10"/>
        <v>0</v>
      </c>
      <c r="Y20" s="7" t="b">
        <f t="shared" si="11"/>
        <v>0</v>
      </c>
      <c r="Z20" s="7" t="b">
        <f t="shared" si="12"/>
        <v>0</v>
      </c>
      <c r="AA20" s="7" t="b">
        <f t="shared" si="13"/>
        <v>0</v>
      </c>
      <c r="AB20" s="7" t="b">
        <f t="shared" si="14"/>
        <v>0</v>
      </c>
    </row>
    <row r="21" spans="1:28" ht="12.75" customHeight="1">
      <c r="A21" s="7" t="s">
        <v>26</v>
      </c>
      <c r="B21" s="7">
        <v>32</v>
      </c>
      <c r="C21" s="13">
        <v>41354</v>
      </c>
      <c r="D21" s="13">
        <v>41361</v>
      </c>
      <c r="E21" s="7" t="s">
        <v>60</v>
      </c>
      <c r="F21" s="13"/>
      <c r="G21" s="7">
        <f>D21-C21</f>
        <v>7</v>
      </c>
      <c r="H21" s="7"/>
      <c r="I21" s="7"/>
      <c r="J21" s="7"/>
      <c r="K21" s="7" t="s">
        <v>65</v>
      </c>
      <c r="L21" s="7" t="s">
        <v>97</v>
      </c>
      <c r="M21" s="7"/>
      <c r="N21" s="7" t="b">
        <f t="shared" si="0"/>
        <v>0</v>
      </c>
      <c r="O21" s="7" t="b">
        <f t="shared" si="1"/>
        <v>0</v>
      </c>
      <c r="P21" s="7" t="b">
        <f t="shared" si="2"/>
        <v>0</v>
      </c>
      <c r="Q21" s="7" t="b">
        <f t="shared" si="3"/>
        <v>0</v>
      </c>
      <c r="R21" s="7" t="b">
        <f t="shared" si="4"/>
        <v>0</v>
      </c>
      <c r="S21" s="7" t="b">
        <f t="shared" si="5"/>
        <v>0</v>
      </c>
      <c r="T21" s="7" t="b">
        <f t="shared" si="6"/>
        <v>0</v>
      </c>
      <c r="U21" s="7" t="b">
        <f t="shared" si="7"/>
        <v>0</v>
      </c>
      <c r="V21" s="7" t="b">
        <f t="shared" si="8"/>
        <v>0</v>
      </c>
      <c r="W21" s="7" t="b">
        <f t="shared" si="9"/>
        <v>1</v>
      </c>
      <c r="X21" s="7" t="b">
        <f t="shared" si="10"/>
        <v>0</v>
      </c>
      <c r="Y21" s="7" t="b">
        <f t="shared" si="11"/>
        <v>0</v>
      </c>
      <c r="Z21" s="7" t="b">
        <f t="shared" si="12"/>
        <v>0</v>
      </c>
      <c r="AA21" s="7" t="b">
        <f t="shared" si="13"/>
        <v>0</v>
      </c>
      <c r="AB21" s="7" t="b">
        <f t="shared" si="14"/>
        <v>0</v>
      </c>
    </row>
    <row r="22" spans="1:28" ht="12.75" customHeight="1">
      <c r="A22" s="7" t="s">
        <v>18</v>
      </c>
      <c r="B22" s="7">
        <v>43</v>
      </c>
      <c r="C22" s="13"/>
      <c r="D22" s="13"/>
      <c r="E22" s="7" t="s">
        <v>60</v>
      </c>
      <c r="F22" s="13"/>
      <c r="G22" s="7"/>
      <c r="H22" s="7"/>
      <c r="I22" s="7"/>
      <c r="J22" s="7"/>
      <c r="K22" s="7" t="s">
        <v>65</v>
      </c>
      <c r="L22" s="7" t="s">
        <v>98</v>
      </c>
      <c r="M22" s="7"/>
      <c r="N22" s="7" t="b">
        <f t="shared" si="0"/>
        <v>0</v>
      </c>
      <c r="O22" s="7" t="b">
        <f t="shared" si="1"/>
        <v>0</v>
      </c>
      <c r="P22" s="7" t="b">
        <f t="shared" si="2"/>
        <v>0</v>
      </c>
      <c r="Q22" s="7" t="b">
        <f t="shared" si="3"/>
        <v>1</v>
      </c>
      <c r="R22" s="7" t="b">
        <f t="shared" si="4"/>
        <v>0</v>
      </c>
      <c r="S22" s="7" t="b">
        <f t="shared" si="5"/>
        <v>0</v>
      </c>
      <c r="T22" s="7" t="b">
        <f t="shared" si="6"/>
        <v>0</v>
      </c>
      <c r="U22" s="7" t="b">
        <f t="shared" si="7"/>
        <v>0</v>
      </c>
      <c r="V22" s="7" t="b">
        <f t="shared" si="8"/>
        <v>0</v>
      </c>
      <c r="W22" s="7" t="b">
        <f t="shared" si="9"/>
        <v>0</v>
      </c>
      <c r="X22" s="7" t="b">
        <f t="shared" si="10"/>
        <v>0</v>
      </c>
      <c r="Y22" s="7" t="b">
        <f t="shared" si="11"/>
        <v>0</v>
      </c>
      <c r="Z22" s="7" t="b">
        <f t="shared" si="12"/>
        <v>0</v>
      </c>
      <c r="AA22" s="7" t="b">
        <f t="shared" si="13"/>
        <v>0</v>
      </c>
      <c r="AB22" s="7" t="b">
        <f t="shared" si="14"/>
        <v>0</v>
      </c>
    </row>
    <row r="23" spans="1:28" ht="12.75" customHeight="1">
      <c r="A23" s="7" t="s">
        <v>26</v>
      </c>
      <c r="B23" s="7">
        <v>48</v>
      </c>
      <c r="C23" s="13">
        <v>41352</v>
      </c>
      <c r="D23" s="13">
        <v>41363</v>
      </c>
      <c r="E23" s="7" t="s">
        <v>60</v>
      </c>
      <c r="F23" s="13"/>
      <c r="G23" s="7">
        <f>D23-C23</f>
        <v>11</v>
      </c>
      <c r="H23" s="7"/>
      <c r="I23" s="7"/>
      <c r="J23" s="7"/>
      <c r="K23" s="7" t="s">
        <v>65</v>
      </c>
      <c r="L23" s="7" t="s">
        <v>99</v>
      </c>
      <c r="M23" s="7"/>
      <c r="N23" s="7" t="b">
        <f t="shared" si="0"/>
        <v>0</v>
      </c>
      <c r="O23" s="7" t="b">
        <f t="shared" si="1"/>
        <v>0</v>
      </c>
      <c r="P23" s="7" t="b">
        <f t="shared" si="2"/>
        <v>0</v>
      </c>
      <c r="Q23" s="7" t="b">
        <f t="shared" si="3"/>
        <v>0</v>
      </c>
      <c r="R23" s="7" t="b">
        <f t="shared" si="4"/>
        <v>0</v>
      </c>
      <c r="S23" s="7" t="b">
        <f t="shared" si="5"/>
        <v>0</v>
      </c>
      <c r="T23" s="7" t="b">
        <f t="shared" si="6"/>
        <v>0</v>
      </c>
      <c r="U23" s="7" t="b">
        <f t="shared" si="7"/>
        <v>0</v>
      </c>
      <c r="V23" s="7" t="b">
        <f t="shared" si="8"/>
        <v>0</v>
      </c>
      <c r="W23" s="7" t="b">
        <f t="shared" si="9"/>
        <v>0</v>
      </c>
      <c r="X23" s="7" t="b">
        <f t="shared" si="10"/>
        <v>0</v>
      </c>
      <c r="Y23" s="7" t="b">
        <f t="shared" si="11"/>
        <v>1</v>
      </c>
      <c r="Z23" s="7" t="b">
        <f t="shared" si="12"/>
        <v>0</v>
      </c>
      <c r="AA23" s="7" t="b">
        <f t="shared" si="13"/>
        <v>0</v>
      </c>
      <c r="AB23" s="7" t="b">
        <f t="shared" si="14"/>
        <v>0</v>
      </c>
    </row>
    <row r="24" spans="1:28" ht="12.75" customHeight="1">
      <c r="A24" s="7" t="s">
        <v>18</v>
      </c>
      <c r="B24" s="7">
        <v>50</v>
      </c>
      <c r="C24" s="13"/>
      <c r="D24" s="13"/>
      <c r="E24" s="7"/>
      <c r="F24" s="13"/>
      <c r="G24" s="7"/>
      <c r="H24" s="7"/>
      <c r="I24" s="7"/>
      <c r="J24" s="7"/>
      <c r="K24" s="7" t="s">
        <v>65</v>
      </c>
      <c r="L24" s="7" t="s">
        <v>100</v>
      </c>
      <c r="M24" s="7"/>
      <c r="N24" s="7" t="b">
        <f t="shared" si="0"/>
        <v>0</v>
      </c>
      <c r="O24" s="7" t="b">
        <f t="shared" si="1"/>
        <v>0</v>
      </c>
      <c r="P24" s="7" t="b">
        <f t="shared" si="2"/>
        <v>0</v>
      </c>
      <c r="Q24" s="7" t="b">
        <f t="shared" si="3"/>
        <v>0</v>
      </c>
      <c r="R24" s="7" t="b">
        <f t="shared" si="4"/>
        <v>1</v>
      </c>
      <c r="S24" s="7" t="b">
        <f t="shared" si="5"/>
        <v>0</v>
      </c>
      <c r="T24" s="7" t="b">
        <f t="shared" si="6"/>
        <v>0</v>
      </c>
      <c r="U24" s="7" t="b">
        <f t="shared" si="7"/>
        <v>0</v>
      </c>
      <c r="V24" s="7" t="b">
        <f t="shared" si="8"/>
        <v>0</v>
      </c>
      <c r="W24" s="7" t="b">
        <f t="shared" si="9"/>
        <v>0</v>
      </c>
      <c r="X24" s="7" t="b">
        <f t="shared" si="10"/>
        <v>0</v>
      </c>
      <c r="Y24" s="7" t="b">
        <f t="shared" si="11"/>
        <v>0</v>
      </c>
      <c r="Z24" s="7" t="b">
        <f t="shared" si="12"/>
        <v>0</v>
      </c>
      <c r="AA24" s="7" t="b">
        <f t="shared" si="13"/>
        <v>0</v>
      </c>
      <c r="AB24" s="7" t="b">
        <f t="shared" si="14"/>
        <v>0</v>
      </c>
    </row>
    <row r="25" spans="1:28" ht="12.75" customHeight="1">
      <c r="A25" s="7" t="s">
        <v>18</v>
      </c>
      <c r="B25" s="7">
        <v>56</v>
      </c>
      <c r="C25" s="13">
        <v>41367</v>
      </c>
      <c r="D25" s="13"/>
      <c r="E25" s="7" t="s">
        <v>60</v>
      </c>
      <c r="F25" s="13"/>
      <c r="G25" s="7"/>
      <c r="H25" s="7"/>
      <c r="I25" s="7"/>
      <c r="J25" s="7" t="s">
        <v>101</v>
      </c>
      <c r="K25" s="7" t="s">
        <v>65</v>
      </c>
      <c r="L25" s="7" t="s">
        <v>102</v>
      </c>
      <c r="M25" s="7"/>
      <c r="N25" s="7" t="b">
        <f t="shared" si="0"/>
        <v>0</v>
      </c>
      <c r="O25" s="7" t="b">
        <f t="shared" si="1"/>
        <v>0</v>
      </c>
      <c r="P25" s="7" t="b">
        <f t="shared" si="2"/>
        <v>0</v>
      </c>
      <c r="Q25" s="7" t="b">
        <f t="shared" si="3"/>
        <v>0</v>
      </c>
      <c r="R25" s="7" t="b">
        <f t="shared" si="4"/>
        <v>0</v>
      </c>
      <c r="S25" s="7" t="b">
        <f t="shared" si="5"/>
        <v>1</v>
      </c>
      <c r="T25" s="7" t="b">
        <f t="shared" si="6"/>
        <v>0</v>
      </c>
      <c r="U25" s="7" t="b">
        <f t="shared" si="7"/>
        <v>0</v>
      </c>
      <c r="V25" s="7" t="b">
        <f t="shared" si="8"/>
        <v>0</v>
      </c>
      <c r="W25" s="7" t="b">
        <f t="shared" si="9"/>
        <v>0</v>
      </c>
      <c r="X25" s="7" t="b">
        <f t="shared" si="10"/>
        <v>0</v>
      </c>
      <c r="Y25" s="7" t="b">
        <f t="shared" si="11"/>
        <v>0</v>
      </c>
      <c r="Z25" s="7" t="b">
        <f t="shared" si="12"/>
        <v>0</v>
      </c>
      <c r="AA25" s="7" t="b">
        <f t="shared" si="13"/>
        <v>0</v>
      </c>
      <c r="AB25" s="7" t="b">
        <f t="shared" si="14"/>
        <v>0</v>
      </c>
    </row>
    <row r="26" spans="1:28" ht="12.75" customHeight="1">
      <c r="A26" s="7" t="s">
        <v>18</v>
      </c>
      <c r="B26" s="7">
        <v>56</v>
      </c>
      <c r="C26" s="13"/>
      <c r="D26" s="13"/>
      <c r="E26" s="7" t="s">
        <v>60</v>
      </c>
      <c r="F26" s="13"/>
      <c r="G26" s="7"/>
      <c r="H26" s="7"/>
      <c r="I26" s="7"/>
      <c r="J26" s="7"/>
      <c r="K26" s="7" t="s">
        <v>65</v>
      </c>
      <c r="L26" s="7" t="s">
        <v>103</v>
      </c>
      <c r="M26" s="7"/>
      <c r="N26" s="7" t="b">
        <f t="shared" si="0"/>
        <v>0</v>
      </c>
      <c r="O26" s="7" t="b">
        <f t="shared" si="1"/>
        <v>0</v>
      </c>
      <c r="P26" s="7" t="b">
        <f t="shared" si="2"/>
        <v>0</v>
      </c>
      <c r="Q26" s="7" t="b">
        <f t="shared" si="3"/>
        <v>0</v>
      </c>
      <c r="R26" s="7" t="b">
        <f t="shared" si="4"/>
        <v>0</v>
      </c>
      <c r="S26" s="7" t="b">
        <f t="shared" si="5"/>
        <v>1</v>
      </c>
      <c r="T26" s="7" t="b">
        <f t="shared" si="6"/>
        <v>0</v>
      </c>
      <c r="U26" s="7" t="b">
        <f t="shared" si="7"/>
        <v>0</v>
      </c>
      <c r="V26" s="7" t="b">
        <f t="shared" si="8"/>
        <v>0</v>
      </c>
      <c r="W26" s="7" t="b">
        <f t="shared" si="9"/>
        <v>0</v>
      </c>
      <c r="X26" s="7" t="b">
        <f t="shared" si="10"/>
        <v>0</v>
      </c>
      <c r="Y26" s="7" t="b">
        <f t="shared" si="11"/>
        <v>0</v>
      </c>
      <c r="Z26" s="7" t="b">
        <f t="shared" si="12"/>
        <v>0</v>
      </c>
      <c r="AA26" s="7" t="b">
        <f t="shared" si="13"/>
        <v>0</v>
      </c>
      <c r="AB26" s="7" t="b">
        <f t="shared" si="14"/>
        <v>0</v>
      </c>
    </row>
    <row r="27" spans="1:28" ht="12.75" customHeight="1">
      <c r="A27" s="7" t="s">
        <v>18</v>
      </c>
      <c r="B27" s="7">
        <v>60</v>
      </c>
      <c r="C27" s="13">
        <v>41348</v>
      </c>
      <c r="D27" s="13"/>
      <c r="E27" s="7" t="s">
        <v>69</v>
      </c>
      <c r="F27" s="13">
        <v>41349</v>
      </c>
      <c r="G27" s="7"/>
      <c r="H27" s="7">
        <f>F27-C27</f>
        <v>1</v>
      </c>
      <c r="I27" s="7"/>
      <c r="J27" s="7"/>
      <c r="K27" s="7" t="s">
        <v>65</v>
      </c>
      <c r="L27" s="7"/>
      <c r="M27" s="7"/>
      <c r="N27" s="7" t="b">
        <f t="shared" si="0"/>
        <v>0</v>
      </c>
      <c r="O27" s="7" t="b">
        <f t="shared" si="1"/>
        <v>0</v>
      </c>
      <c r="P27" s="7" t="b">
        <f t="shared" si="2"/>
        <v>0</v>
      </c>
      <c r="Q27" s="7" t="b">
        <f t="shared" si="3"/>
        <v>0</v>
      </c>
      <c r="R27" s="7" t="b">
        <f t="shared" si="4"/>
        <v>0</v>
      </c>
      <c r="S27" s="7" t="b">
        <f t="shared" si="5"/>
        <v>1</v>
      </c>
      <c r="T27" s="7" t="b">
        <f t="shared" si="6"/>
        <v>0</v>
      </c>
      <c r="U27" s="7" t="b">
        <f t="shared" si="7"/>
        <v>0</v>
      </c>
      <c r="V27" s="7" t="b">
        <f t="shared" si="8"/>
        <v>0</v>
      </c>
      <c r="W27" s="7" t="b">
        <f t="shared" si="9"/>
        <v>0</v>
      </c>
      <c r="X27" s="7" t="b">
        <f t="shared" si="10"/>
        <v>0</v>
      </c>
      <c r="Y27" s="7" t="b">
        <f t="shared" si="11"/>
        <v>0</v>
      </c>
      <c r="Z27" s="7" t="b">
        <f t="shared" si="12"/>
        <v>0</v>
      </c>
      <c r="AA27" s="7" t="b">
        <f t="shared" si="13"/>
        <v>0</v>
      </c>
      <c r="AB27" s="7" t="b">
        <f t="shared" si="14"/>
        <v>0</v>
      </c>
    </row>
    <row r="28" spans="1:28" ht="12.75" customHeight="1">
      <c r="A28" s="7" t="s">
        <v>26</v>
      </c>
      <c r="B28" s="7">
        <v>61</v>
      </c>
      <c r="C28" s="13">
        <v>41353</v>
      </c>
      <c r="D28" s="13">
        <v>41366</v>
      </c>
      <c r="E28" s="7" t="s">
        <v>60</v>
      </c>
      <c r="F28" s="13"/>
      <c r="G28" s="7">
        <f>D28-C28</f>
        <v>13</v>
      </c>
      <c r="H28" s="7"/>
      <c r="I28" s="7"/>
      <c r="J28" s="7"/>
      <c r="K28" s="7" t="s">
        <v>65</v>
      </c>
      <c r="L28" s="7" t="s">
        <v>104</v>
      </c>
      <c r="M28" s="7" t="s">
        <v>95</v>
      </c>
      <c r="N28" s="7" t="b">
        <f t="shared" si="0"/>
        <v>0</v>
      </c>
      <c r="O28" s="7" t="b">
        <f t="shared" si="1"/>
        <v>0</v>
      </c>
      <c r="P28" s="7" t="b">
        <f t="shared" si="2"/>
        <v>0</v>
      </c>
      <c r="Q28" s="7" t="b">
        <f t="shared" si="3"/>
        <v>0</v>
      </c>
      <c r="R28" s="7" t="b">
        <f t="shared" si="4"/>
        <v>0</v>
      </c>
      <c r="S28" s="7" t="b">
        <f t="shared" si="5"/>
        <v>0</v>
      </c>
      <c r="T28" s="7" t="b">
        <f t="shared" si="6"/>
        <v>0</v>
      </c>
      <c r="U28" s="7" t="b">
        <f t="shared" si="7"/>
        <v>0</v>
      </c>
      <c r="V28" s="7" t="b">
        <f t="shared" si="8"/>
        <v>0</v>
      </c>
      <c r="W28" s="7" t="b">
        <f t="shared" si="9"/>
        <v>0</v>
      </c>
      <c r="X28" s="7" t="b">
        <f t="shared" si="10"/>
        <v>0</v>
      </c>
      <c r="Y28" s="7" t="b">
        <f t="shared" si="11"/>
        <v>0</v>
      </c>
      <c r="Z28" s="7" t="b">
        <f t="shared" si="12"/>
        <v>1</v>
      </c>
      <c r="AA28" s="7" t="b">
        <f t="shared" si="13"/>
        <v>0</v>
      </c>
      <c r="AB28" s="7" t="b">
        <f t="shared" si="14"/>
        <v>0</v>
      </c>
    </row>
    <row r="29" spans="1:28" ht="12.75" customHeight="1">
      <c r="A29" s="7" t="s">
        <v>18</v>
      </c>
      <c r="B29" s="7">
        <v>70</v>
      </c>
      <c r="C29" s="13">
        <v>41362</v>
      </c>
      <c r="D29" s="13">
        <v>41366</v>
      </c>
      <c r="E29" s="7" t="s">
        <v>60</v>
      </c>
      <c r="F29" s="13"/>
      <c r="G29" s="7">
        <f>D29-C29</f>
        <v>4</v>
      </c>
      <c r="H29" s="7"/>
      <c r="I29" s="7"/>
      <c r="J29" s="7"/>
      <c r="K29" s="7" t="s">
        <v>65</v>
      </c>
      <c r="L29" s="7" t="s">
        <v>105</v>
      </c>
      <c r="M29" s="7"/>
      <c r="N29" s="7" t="b">
        <f t="shared" si="0"/>
        <v>0</v>
      </c>
      <c r="O29" s="7" t="b">
        <f t="shared" si="1"/>
        <v>0</v>
      </c>
      <c r="P29" s="7" t="b">
        <f t="shared" si="2"/>
        <v>0</v>
      </c>
      <c r="Q29" s="7" t="b">
        <f t="shared" si="3"/>
        <v>0</v>
      </c>
      <c r="R29" s="7" t="b">
        <f t="shared" si="4"/>
        <v>0</v>
      </c>
      <c r="S29" s="7" t="b">
        <f t="shared" si="5"/>
        <v>0</v>
      </c>
      <c r="T29" s="7" t="b">
        <f t="shared" si="6"/>
        <v>1</v>
      </c>
      <c r="U29" s="7" t="b">
        <f t="shared" si="7"/>
        <v>0</v>
      </c>
      <c r="V29" s="7" t="b">
        <f t="shared" si="8"/>
        <v>0</v>
      </c>
      <c r="W29" s="7" t="b">
        <f t="shared" si="9"/>
        <v>0</v>
      </c>
      <c r="X29" s="7" t="b">
        <f t="shared" si="10"/>
        <v>0</v>
      </c>
      <c r="Y29" s="7" t="b">
        <f t="shared" si="11"/>
        <v>0</v>
      </c>
      <c r="Z29" s="7" t="b">
        <f t="shared" si="12"/>
        <v>0</v>
      </c>
      <c r="AA29" s="7" t="b">
        <f t="shared" si="13"/>
        <v>0</v>
      </c>
      <c r="AB29" s="7" t="b">
        <f t="shared" si="14"/>
        <v>0</v>
      </c>
    </row>
    <row r="30" spans="1:28" ht="12.75" customHeight="1">
      <c r="A30" s="7" t="s">
        <v>18</v>
      </c>
      <c r="B30" s="7">
        <v>72</v>
      </c>
      <c r="C30" s="13"/>
      <c r="D30" s="13"/>
      <c r="E30" s="7"/>
      <c r="F30" s="13"/>
      <c r="G30" s="7"/>
      <c r="H30" s="7"/>
      <c r="I30" s="7"/>
      <c r="J30" s="7"/>
      <c r="K30" s="7" t="s">
        <v>65</v>
      </c>
      <c r="L30" s="7" t="s">
        <v>106</v>
      </c>
      <c r="M30" s="7"/>
      <c r="N30" s="7" t="b">
        <f t="shared" si="0"/>
        <v>0</v>
      </c>
      <c r="O30" s="7" t="b">
        <f t="shared" si="1"/>
        <v>0</v>
      </c>
      <c r="P30" s="7" t="b">
        <f t="shared" si="2"/>
        <v>0</v>
      </c>
      <c r="Q30" s="7" t="b">
        <f t="shared" si="3"/>
        <v>0</v>
      </c>
      <c r="R30" s="7" t="b">
        <f t="shared" si="4"/>
        <v>0</v>
      </c>
      <c r="S30" s="7" t="b">
        <f t="shared" si="5"/>
        <v>0</v>
      </c>
      <c r="T30" s="7" t="b">
        <f t="shared" si="6"/>
        <v>1</v>
      </c>
      <c r="U30" s="7" t="b">
        <f t="shared" si="7"/>
        <v>0</v>
      </c>
      <c r="V30" s="7" t="b">
        <f t="shared" si="8"/>
        <v>0</v>
      </c>
      <c r="W30" s="7" t="b">
        <f t="shared" si="9"/>
        <v>0</v>
      </c>
      <c r="X30" s="7" t="b">
        <f t="shared" si="10"/>
        <v>0</v>
      </c>
      <c r="Y30" s="7" t="b">
        <f t="shared" si="11"/>
        <v>0</v>
      </c>
      <c r="Z30" s="7" t="b">
        <f t="shared" si="12"/>
        <v>0</v>
      </c>
      <c r="AA30" s="7" t="b">
        <f t="shared" si="13"/>
        <v>0</v>
      </c>
      <c r="AB30" s="7" t="b">
        <f t="shared" si="14"/>
        <v>0</v>
      </c>
    </row>
    <row r="31" spans="1:28" ht="12.75" customHeight="1">
      <c r="A31" s="7" t="s">
        <v>18</v>
      </c>
      <c r="B31" s="7">
        <v>72</v>
      </c>
      <c r="C31" s="13"/>
      <c r="D31" s="13"/>
      <c r="E31" s="7" t="s">
        <v>60</v>
      </c>
      <c r="F31" s="13"/>
      <c r="G31" s="7"/>
      <c r="H31" s="7"/>
      <c r="I31" s="7"/>
      <c r="J31" s="7"/>
      <c r="K31" s="7" t="s">
        <v>65</v>
      </c>
      <c r="L31" s="7" t="s">
        <v>107</v>
      </c>
      <c r="M31" s="7"/>
      <c r="N31" s="7" t="b">
        <f t="shared" si="0"/>
        <v>0</v>
      </c>
      <c r="O31" s="7" t="b">
        <f t="shared" si="1"/>
        <v>0</v>
      </c>
      <c r="P31" s="7" t="b">
        <f t="shared" si="2"/>
        <v>0</v>
      </c>
      <c r="Q31" s="7" t="b">
        <f t="shared" si="3"/>
        <v>0</v>
      </c>
      <c r="R31" s="7" t="b">
        <f t="shared" si="4"/>
        <v>0</v>
      </c>
      <c r="S31" s="7" t="b">
        <f t="shared" si="5"/>
        <v>0</v>
      </c>
      <c r="T31" s="7" t="b">
        <f t="shared" si="6"/>
        <v>1</v>
      </c>
      <c r="U31" s="7" t="b">
        <f t="shared" si="7"/>
        <v>0</v>
      </c>
      <c r="V31" s="7" t="b">
        <f t="shared" si="8"/>
        <v>0</v>
      </c>
      <c r="W31" s="7" t="b">
        <f t="shared" si="9"/>
        <v>0</v>
      </c>
      <c r="X31" s="7" t="b">
        <f t="shared" si="10"/>
        <v>0</v>
      </c>
      <c r="Y31" s="7" t="b">
        <f t="shared" si="11"/>
        <v>0</v>
      </c>
      <c r="Z31" s="7" t="b">
        <f t="shared" si="12"/>
        <v>0</v>
      </c>
      <c r="AA31" s="7" t="b">
        <f t="shared" si="13"/>
        <v>0</v>
      </c>
      <c r="AB31" s="7" t="b">
        <f t="shared" si="14"/>
        <v>0</v>
      </c>
    </row>
    <row r="32" spans="1:28" ht="12.75" customHeight="1">
      <c r="A32" s="7" t="s">
        <v>18</v>
      </c>
      <c r="B32" s="7">
        <v>74</v>
      </c>
      <c r="C32" s="13">
        <v>41366</v>
      </c>
      <c r="D32" s="13">
        <v>41368</v>
      </c>
      <c r="E32" s="7" t="s">
        <v>60</v>
      </c>
      <c r="F32" s="13"/>
      <c r="G32" s="7">
        <f>D32-C32</f>
        <v>2</v>
      </c>
      <c r="H32" s="7"/>
      <c r="I32" s="7"/>
      <c r="J32" s="7"/>
      <c r="K32" s="7" t="s">
        <v>65</v>
      </c>
      <c r="L32" s="7" t="s">
        <v>108</v>
      </c>
      <c r="M32" s="7" t="s">
        <v>109</v>
      </c>
      <c r="N32" s="7" t="b">
        <f t="shared" si="0"/>
        <v>0</v>
      </c>
      <c r="O32" s="7" t="b">
        <f t="shared" si="1"/>
        <v>0</v>
      </c>
      <c r="P32" s="7" t="b">
        <f t="shared" si="2"/>
        <v>0</v>
      </c>
      <c r="Q32" s="7" t="b">
        <f t="shared" si="3"/>
        <v>0</v>
      </c>
      <c r="R32" s="7" t="b">
        <f t="shared" si="4"/>
        <v>0</v>
      </c>
      <c r="S32" s="7" t="b">
        <f t="shared" si="5"/>
        <v>0</v>
      </c>
      <c r="T32" s="7" t="b">
        <f t="shared" si="6"/>
        <v>1</v>
      </c>
      <c r="U32" s="7" t="b">
        <f t="shared" si="7"/>
        <v>0</v>
      </c>
      <c r="V32" s="7" t="b">
        <f t="shared" si="8"/>
        <v>0</v>
      </c>
      <c r="W32" s="7" t="b">
        <f t="shared" si="9"/>
        <v>0</v>
      </c>
      <c r="X32" s="7" t="b">
        <f t="shared" si="10"/>
        <v>0</v>
      </c>
      <c r="Y32" s="7" t="b">
        <f t="shared" si="11"/>
        <v>0</v>
      </c>
      <c r="Z32" s="7" t="b">
        <f t="shared" si="12"/>
        <v>0</v>
      </c>
      <c r="AA32" s="7" t="b">
        <f t="shared" si="13"/>
        <v>0</v>
      </c>
      <c r="AB32" s="7" t="b">
        <f t="shared" si="14"/>
        <v>0</v>
      </c>
    </row>
    <row r="33" spans="1:28" ht="12.75" customHeight="1">
      <c r="A33" s="7" t="s">
        <v>26</v>
      </c>
      <c r="B33" s="7">
        <v>77</v>
      </c>
      <c r="C33" s="13"/>
      <c r="D33" s="13"/>
      <c r="E33" s="7" t="s">
        <v>69</v>
      </c>
      <c r="F33" s="13"/>
      <c r="G33" s="7"/>
      <c r="H33" s="7"/>
      <c r="I33" s="7"/>
      <c r="J33" s="7"/>
      <c r="K33" s="7" t="s">
        <v>65</v>
      </c>
      <c r="L33" s="7" t="s">
        <v>110</v>
      </c>
      <c r="M33" s="7"/>
      <c r="N33" s="7" t="b">
        <f t="shared" si="0"/>
        <v>0</v>
      </c>
      <c r="O33" s="7" t="b">
        <f t="shared" si="1"/>
        <v>0</v>
      </c>
      <c r="P33" s="7" t="b">
        <f t="shared" si="2"/>
        <v>0</v>
      </c>
      <c r="Q33" s="7" t="b">
        <f t="shared" si="3"/>
        <v>0</v>
      </c>
      <c r="R33" s="7" t="b">
        <f t="shared" si="4"/>
        <v>0</v>
      </c>
      <c r="S33" s="7" t="b">
        <f t="shared" si="5"/>
        <v>0</v>
      </c>
      <c r="T33" s="7" t="b">
        <f t="shared" si="6"/>
        <v>0</v>
      </c>
      <c r="U33" s="7" t="b">
        <f t="shared" si="7"/>
        <v>0</v>
      </c>
      <c r="V33" s="7" t="b">
        <f t="shared" si="8"/>
        <v>0</v>
      </c>
      <c r="W33" s="7" t="b">
        <f t="shared" si="9"/>
        <v>0</v>
      </c>
      <c r="X33" s="7" t="b">
        <f t="shared" si="10"/>
        <v>0</v>
      </c>
      <c r="Y33" s="7" t="b">
        <f t="shared" si="11"/>
        <v>0</v>
      </c>
      <c r="Z33" s="7" t="b">
        <f t="shared" si="12"/>
        <v>0</v>
      </c>
      <c r="AA33" s="7" t="b">
        <f t="shared" si="13"/>
        <v>0</v>
      </c>
      <c r="AB33" s="7" t="b">
        <f t="shared" si="14"/>
        <v>1</v>
      </c>
    </row>
    <row r="34" spans="1:28" ht="12.75" customHeight="1">
      <c r="A34" s="7" t="s">
        <v>18</v>
      </c>
      <c r="B34" s="7">
        <v>79</v>
      </c>
      <c r="C34" s="13">
        <v>41354</v>
      </c>
      <c r="D34" s="13">
        <v>41364</v>
      </c>
      <c r="E34" s="7" t="s">
        <v>60</v>
      </c>
      <c r="F34" s="13"/>
      <c r="G34" s="7">
        <f>D34-C34</f>
        <v>10</v>
      </c>
      <c r="H34" s="7"/>
      <c r="I34" s="7"/>
      <c r="J34" s="7"/>
      <c r="K34" s="7" t="s">
        <v>65</v>
      </c>
      <c r="L34" s="7" t="s">
        <v>111</v>
      </c>
      <c r="M34" s="7"/>
      <c r="N34" s="7" t="b">
        <f t="shared" ref="N34:N65" si="15">EXACT(I34,"occupational")</f>
        <v>0</v>
      </c>
      <c r="O34" s="7" t="b">
        <f t="shared" ref="O34:O65" si="16">AND(EXACT(A34,"male"),(B34&gt;=15),(B34&lt;=24),NOT(N34))</f>
        <v>0</v>
      </c>
      <c r="P34" s="7" t="b">
        <f t="shared" ref="P34:P65" si="17">AND(EXACT(A34,"male"),(B34&gt;=25),(B34&lt;=34),NOT(N34))</f>
        <v>0</v>
      </c>
      <c r="Q34" s="7" t="b">
        <f t="shared" ref="Q34:Q65" si="18">AND(EXACT(A34,"male"),(B34&gt;=35),(B34&lt;=44),NOT(N34))</f>
        <v>0</v>
      </c>
      <c r="R34" s="7" t="b">
        <f t="shared" ref="R34:R65" si="19">AND(EXACT(A34,"male"),(B34&gt;=45),(B34&lt;=54),NOT(N34))</f>
        <v>0</v>
      </c>
      <c r="S34" s="7" t="b">
        <f t="shared" ref="S34:S65" si="20">AND(EXACT(A34,"male"),(B34&gt;=55),(B34&lt;=64),NOT(N34))</f>
        <v>0</v>
      </c>
      <c r="T34" s="7" t="b">
        <f t="shared" ref="T34:T65" si="21">AND(EXACT(A34,"male"),(B34&gt;=65),(B34&lt;=74),NOT(N34))</f>
        <v>0</v>
      </c>
      <c r="U34" s="7" t="b">
        <f t="shared" ref="U34:U65" si="22">AND(EXACT(A34,"male"),(B34&gt;=75),NOT(N34))</f>
        <v>1</v>
      </c>
      <c r="V34" s="7" t="b">
        <f t="shared" ref="V34:V65" si="23">AND(EXACT(A34,"female"),(B34&gt;=15),(B34&lt;=24),NOT(N34))</f>
        <v>0</v>
      </c>
      <c r="W34" s="7" t="b">
        <f t="shared" ref="W34:W65" si="24">AND(EXACT(A34,"female"),(B34&gt;=25),(B34&lt;=34),NOT(N34))</f>
        <v>0</v>
      </c>
      <c r="X34" s="7" t="b">
        <f t="shared" ref="X34:X65" si="25">AND(EXACT(A34,"female"),(B34&gt;=35),(B34&lt;=44),NOT(N34))</f>
        <v>0</v>
      </c>
      <c r="Y34" s="7" t="b">
        <f t="shared" ref="Y34:Y65" si="26">AND(EXACT(A34,"female"),(B34&gt;=45),(B34&lt;=54),NOT(N34))</f>
        <v>0</v>
      </c>
      <c r="Z34" s="7" t="b">
        <f t="shared" ref="Z34:Z65" si="27">AND(EXACT(A34,"female"),(B34&gt;=55),(B34&lt;=64),NOT(N34))</f>
        <v>0</v>
      </c>
      <c r="AA34" s="7" t="b">
        <f t="shared" ref="AA34:AA65" si="28">AND(EXACT(A34,"female"),(B34&gt;=65),(B34&lt;=74),NOT(N34))</f>
        <v>0</v>
      </c>
      <c r="AB34" s="7" t="b">
        <f t="shared" ref="AB34:AB65" si="29">AND(EXACT(A34,"female"),(B34&gt;=75),NOT(N34))</f>
        <v>0</v>
      </c>
    </row>
    <row r="35" spans="1:28" ht="12.75" customHeight="1">
      <c r="A35" s="7" t="s">
        <v>18</v>
      </c>
      <c r="B35" s="7">
        <v>83</v>
      </c>
      <c r="C35" s="13">
        <v>41353</v>
      </c>
      <c r="D35" s="13">
        <v>41362</v>
      </c>
      <c r="E35" s="7" t="s">
        <v>69</v>
      </c>
      <c r="F35" s="13">
        <v>41373</v>
      </c>
      <c r="G35" s="7">
        <f>D35-C35</f>
        <v>9</v>
      </c>
      <c r="H35" s="7">
        <f>F35-C35</f>
        <v>20</v>
      </c>
      <c r="I35" s="7"/>
      <c r="J35" s="7"/>
      <c r="K35" s="7" t="s">
        <v>65</v>
      </c>
      <c r="L35" s="7" t="s">
        <v>112</v>
      </c>
      <c r="M35" s="7"/>
      <c r="N35" s="7" t="b">
        <f t="shared" si="15"/>
        <v>0</v>
      </c>
      <c r="O35" s="7" t="b">
        <f t="shared" si="16"/>
        <v>0</v>
      </c>
      <c r="P35" s="7" t="b">
        <f t="shared" si="17"/>
        <v>0</v>
      </c>
      <c r="Q35" s="7" t="b">
        <f t="shared" si="18"/>
        <v>0</v>
      </c>
      <c r="R35" s="7" t="b">
        <f t="shared" si="19"/>
        <v>0</v>
      </c>
      <c r="S35" s="7" t="b">
        <f t="shared" si="20"/>
        <v>0</v>
      </c>
      <c r="T35" s="7" t="b">
        <f t="shared" si="21"/>
        <v>0</v>
      </c>
      <c r="U35" s="7" t="b">
        <f t="shared" si="22"/>
        <v>1</v>
      </c>
      <c r="V35" s="7" t="b">
        <f t="shared" si="23"/>
        <v>0</v>
      </c>
      <c r="W35" s="7" t="b">
        <f t="shared" si="24"/>
        <v>0</v>
      </c>
      <c r="X35" s="7" t="b">
        <f t="shared" si="25"/>
        <v>0</v>
      </c>
      <c r="Y35" s="7" t="b">
        <f t="shared" si="26"/>
        <v>0</v>
      </c>
      <c r="Z35" s="7" t="b">
        <f t="shared" si="27"/>
        <v>0</v>
      </c>
      <c r="AA35" s="7" t="b">
        <f t="shared" si="28"/>
        <v>0</v>
      </c>
      <c r="AB35" s="7" t="b">
        <f t="shared" si="29"/>
        <v>0</v>
      </c>
    </row>
    <row r="36" spans="1:28" ht="12.75" customHeight="1">
      <c r="A36" s="7" t="s">
        <v>18</v>
      </c>
      <c r="B36" s="7">
        <v>85</v>
      </c>
      <c r="C36" s="13">
        <v>41361</v>
      </c>
      <c r="D36" s="13">
        <v>41365</v>
      </c>
      <c r="E36" s="7" t="s">
        <v>60</v>
      </c>
      <c r="F36" s="13"/>
      <c r="G36" s="7">
        <f>D36-C36</f>
        <v>4</v>
      </c>
      <c r="H36" s="7"/>
      <c r="I36" s="7"/>
      <c r="J36" s="7"/>
      <c r="K36" s="7" t="s">
        <v>65</v>
      </c>
      <c r="L36" s="7" t="s">
        <v>113</v>
      </c>
      <c r="M36" s="7" t="s">
        <v>114</v>
      </c>
      <c r="N36" s="7" t="b">
        <f t="shared" si="15"/>
        <v>0</v>
      </c>
      <c r="O36" s="7" t="b">
        <f t="shared" si="16"/>
        <v>0</v>
      </c>
      <c r="P36" s="7" t="b">
        <f t="shared" si="17"/>
        <v>0</v>
      </c>
      <c r="Q36" s="7" t="b">
        <f t="shared" si="18"/>
        <v>0</v>
      </c>
      <c r="R36" s="7" t="b">
        <f t="shared" si="19"/>
        <v>0</v>
      </c>
      <c r="S36" s="7" t="b">
        <f t="shared" si="20"/>
        <v>0</v>
      </c>
      <c r="T36" s="7" t="b">
        <f t="shared" si="21"/>
        <v>0</v>
      </c>
      <c r="U36" s="7" t="b">
        <f t="shared" si="22"/>
        <v>1</v>
      </c>
      <c r="V36" s="7" t="b">
        <f t="shared" si="23"/>
        <v>0</v>
      </c>
      <c r="W36" s="7" t="b">
        <f t="shared" si="24"/>
        <v>0</v>
      </c>
      <c r="X36" s="7" t="b">
        <f t="shared" si="25"/>
        <v>0</v>
      </c>
      <c r="Y36" s="7" t="b">
        <f t="shared" si="26"/>
        <v>0</v>
      </c>
      <c r="Z36" s="7" t="b">
        <f t="shared" si="27"/>
        <v>0</v>
      </c>
      <c r="AA36" s="7" t="b">
        <f t="shared" si="28"/>
        <v>0</v>
      </c>
      <c r="AB36" s="7" t="b">
        <f t="shared" si="29"/>
        <v>0</v>
      </c>
    </row>
    <row r="37" spans="1:28" ht="12.75" customHeight="1">
      <c r="A37" s="7" t="s">
        <v>87</v>
      </c>
      <c r="B37" s="7">
        <v>2</v>
      </c>
      <c r="C37" s="13">
        <v>41350</v>
      </c>
      <c r="D37" s="13"/>
      <c r="E37" s="7" t="s">
        <v>115</v>
      </c>
      <c r="F37" s="13"/>
      <c r="G37" s="7"/>
      <c r="H37" s="7"/>
      <c r="I37" s="7"/>
      <c r="J37" s="7"/>
      <c r="K37" s="7" t="s">
        <v>71</v>
      </c>
      <c r="L37" s="7" t="s">
        <v>116</v>
      </c>
      <c r="M37" s="7" t="s">
        <v>117</v>
      </c>
      <c r="N37" s="7" t="b">
        <f t="shared" si="15"/>
        <v>0</v>
      </c>
      <c r="O37" s="7" t="b">
        <f t="shared" si="16"/>
        <v>0</v>
      </c>
      <c r="P37" s="7" t="b">
        <f t="shared" si="17"/>
        <v>0</v>
      </c>
      <c r="Q37" s="7" t="b">
        <f t="shared" si="18"/>
        <v>0</v>
      </c>
      <c r="R37" s="7" t="b">
        <f t="shared" si="19"/>
        <v>0</v>
      </c>
      <c r="S37" s="7" t="b">
        <f t="shared" si="20"/>
        <v>0</v>
      </c>
      <c r="T37" s="7" t="b">
        <f t="shared" si="21"/>
        <v>0</v>
      </c>
      <c r="U37" s="7" t="b">
        <f t="shared" si="22"/>
        <v>0</v>
      </c>
      <c r="V37" s="7" t="b">
        <f t="shared" si="23"/>
        <v>0</v>
      </c>
      <c r="W37" s="7" t="b">
        <f t="shared" si="24"/>
        <v>0</v>
      </c>
      <c r="X37" s="7" t="b">
        <f t="shared" si="25"/>
        <v>0</v>
      </c>
      <c r="Y37" s="7" t="b">
        <f t="shared" si="26"/>
        <v>0</v>
      </c>
      <c r="Z37" s="7" t="b">
        <f t="shared" si="27"/>
        <v>0</v>
      </c>
      <c r="AA37" s="7" t="b">
        <f t="shared" si="28"/>
        <v>0</v>
      </c>
      <c r="AB37" s="7" t="b">
        <f t="shared" si="29"/>
        <v>0</v>
      </c>
    </row>
    <row r="38" spans="1:28" ht="12.75" customHeight="1">
      <c r="A38" s="7" t="s">
        <v>87</v>
      </c>
      <c r="B38" s="7">
        <v>4</v>
      </c>
      <c r="C38" s="13">
        <v>41364</v>
      </c>
      <c r="D38" s="13">
        <v>41367</v>
      </c>
      <c r="E38" s="7" t="s">
        <v>76</v>
      </c>
      <c r="F38" s="13"/>
      <c r="G38" s="7">
        <f>D38-C38</f>
        <v>3</v>
      </c>
      <c r="H38" s="7"/>
      <c r="I38" s="7"/>
      <c r="J38" s="7"/>
      <c r="K38" s="7" t="s">
        <v>71</v>
      </c>
      <c r="L38" s="7"/>
      <c r="M38" s="7"/>
      <c r="N38" s="7" t="b">
        <f t="shared" si="15"/>
        <v>0</v>
      </c>
      <c r="O38" s="7" t="b">
        <f t="shared" si="16"/>
        <v>0</v>
      </c>
      <c r="P38" s="7" t="b">
        <f t="shared" si="17"/>
        <v>0</v>
      </c>
      <c r="Q38" s="7" t="b">
        <f t="shared" si="18"/>
        <v>0</v>
      </c>
      <c r="R38" s="7" t="b">
        <f t="shared" si="19"/>
        <v>0</v>
      </c>
      <c r="S38" s="7" t="b">
        <f t="shared" si="20"/>
        <v>0</v>
      </c>
      <c r="T38" s="7" t="b">
        <f t="shared" si="21"/>
        <v>0</v>
      </c>
      <c r="U38" s="7" t="b">
        <f t="shared" si="22"/>
        <v>0</v>
      </c>
      <c r="V38" s="7" t="b">
        <f t="shared" si="23"/>
        <v>0</v>
      </c>
      <c r="W38" s="7" t="b">
        <f t="shared" si="24"/>
        <v>0</v>
      </c>
      <c r="X38" s="7" t="b">
        <f t="shared" si="25"/>
        <v>0</v>
      </c>
      <c r="Y38" s="7" t="b">
        <f t="shared" si="26"/>
        <v>0</v>
      </c>
      <c r="Z38" s="7" t="b">
        <f t="shared" si="27"/>
        <v>0</v>
      </c>
      <c r="AA38" s="7" t="b">
        <f t="shared" si="28"/>
        <v>0</v>
      </c>
      <c r="AB38" s="7" t="b">
        <f t="shared" si="29"/>
        <v>0</v>
      </c>
    </row>
    <row r="39" spans="1:28" ht="12.75" customHeight="1">
      <c r="A39" s="7" t="s">
        <v>18</v>
      </c>
      <c r="B39" s="7">
        <v>47</v>
      </c>
      <c r="C39" s="13">
        <v>41374</v>
      </c>
      <c r="D39" s="13">
        <v>41379</v>
      </c>
      <c r="E39" s="7"/>
      <c r="F39" s="13"/>
      <c r="G39" s="7">
        <f>D39-C39</f>
        <v>5</v>
      </c>
      <c r="H39" s="7"/>
      <c r="I39" s="7"/>
      <c r="J39" s="7"/>
      <c r="K39" s="7" t="s">
        <v>71</v>
      </c>
      <c r="L39" s="7"/>
      <c r="M39" s="7"/>
      <c r="N39" s="7" t="b">
        <f t="shared" si="15"/>
        <v>0</v>
      </c>
      <c r="O39" s="7" t="b">
        <f t="shared" si="16"/>
        <v>0</v>
      </c>
      <c r="P39" s="7" t="b">
        <f t="shared" si="17"/>
        <v>0</v>
      </c>
      <c r="Q39" s="7" t="b">
        <f t="shared" si="18"/>
        <v>0</v>
      </c>
      <c r="R39" s="7" t="b">
        <f t="shared" si="19"/>
        <v>1</v>
      </c>
      <c r="S39" s="7" t="b">
        <f t="shared" si="20"/>
        <v>0</v>
      </c>
      <c r="T39" s="7" t="b">
        <f t="shared" si="21"/>
        <v>0</v>
      </c>
      <c r="U39" s="7" t="b">
        <f t="shared" si="22"/>
        <v>0</v>
      </c>
      <c r="V39" s="7" t="b">
        <f t="shared" si="23"/>
        <v>0</v>
      </c>
      <c r="W39" s="7" t="b">
        <f t="shared" si="24"/>
        <v>0</v>
      </c>
      <c r="X39" s="7" t="b">
        <f t="shared" si="25"/>
        <v>0</v>
      </c>
      <c r="Y39" s="7" t="b">
        <f t="shared" si="26"/>
        <v>0</v>
      </c>
      <c r="Z39" s="7" t="b">
        <f t="shared" si="27"/>
        <v>0</v>
      </c>
      <c r="AA39" s="7" t="b">
        <f t="shared" si="28"/>
        <v>0</v>
      </c>
      <c r="AB39" s="7" t="b">
        <f t="shared" si="29"/>
        <v>0</v>
      </c>
    </row>
    <row r="40" spans="1:28" ht="12.75" customHeight="1">
      <c r="A40" s="7" t="s">
        <v>26</v>
      </c>
      <c r="B40" s="7">
        <v>52</v>
      </c>
      <c r="C40" s="13">
        <v>41360</v>
      </c>
      <c r="D40" s="13">
        <v>41364</v>
      </c>
      <c r="E40" s="7" t="s">
        <v>69</v>
      </c>
      <c r="F40" s="13">
        <v>41367</v>
      </c>
      <c r="G40" s="7">
        <f>D40-C40</f>
        <v>4</v>
      </c>
      <c r="H40" s="7">
        <f>F40-C40</f>
        <v>7</v>
      </c>
      <c r="I40" s="7"/>
      <c r="J40" s="7"/>
      <c r="K40" s="7" t="s">
        <v>71</v>
      </c>
      <c r="L40" s="7"/>
      <c r="M40" s="7" t="s">
        <v>118</v>
      </c>
      <c r="N40" s="7" t="b">
        <f t="shared" si="15"/>
        <v>0</v>
      </c>
      <c r="O40" s="7" t="b">
        <f t="shared" si="16"/>
        <v>0</v>
      </c>
      <c r="P40" s="7" t="b">
        <f t="shared" si="17"/>
        <v>0</v>
      </c>
      <c r="Q40" s="7" t="b">
        <f t="shared" si="18"/>
        <v>0</v>
      </c>
      <c r="R40" s="7" t="b">
        <f t="shared" si="19"/>
        <v>0</v>
      </c>
      <c r="S40" s="7" t="b">
        <f t="shared" si="20"/>
        <v>0</v>
      </c>
      <c r="T40" s="7" t="b">
        <f t="shared" si="21"/>
        <v>0</v>
      </c>
      <c r="U40" s="7" t="b">
        <f t="shared" si="22"/>
        <v>0</v>
      </c>
      <c r="V40" s="7" t="b">
        <f t="shared" si="23"/>
        <v>0</v>
      </c>
      <c r="W40" s="7" t="b">
        <f t="shared" si="24"/>
        <v>0</v>
      </c>
      <c r="X40" s="7" t="b">
        <f t="shared" si="25"/>
        <v>0</v>
      </c>
      <c r="Y40" s="7" t="b">
        <f t="shared" si="26"/>
        <v>1</v>
      </c>
      <c r="Z40" s="7" t="b">
        <f t="shared" si="27"/>
        <v>0</v>
      </c>
      <c r="AA40" s="7" t="b">
        <f t="shared" si="28"/>
        <v>0</v>
      </c>
      <c r="AB40" s="7" t="b">
        <f t="shared" si="29"/>
        <v>0</v>
      </c>
    </row>
    <row r="41" spans="1:28" ht="12.75" customHeight="1">
      <c r="A41" s="7" t="s">
        <v>18</v>
      </c>
      <c r="B41" s="7">
        <v>53</v>
      </c>
      <c r="C41" s="13">
        <v>41367</v>
      </c>
      <c r="D41" s="13">
        <v>41374</v>
      </c>
      <c r="E41" s="7" t="s">
        <v>60</v>
      </c>
      <c r="F41" s="13"/>
      <c r="G41" s="7">
        <f>D41-C41</f>
        <v>7</v>
      </c>
      <c r="H41" s="7"/>
      <c r="I41" s="7"/>
      <c r="J41" s="7"/>
      <c r="K41" s="7" t="s">
        <v>71</v>
      </c>
      <c r="L41" s="7"/>
      <c r="M41" s="7"/>
      <c r="N41" s="7" t="b">
        <f t="shared" si="15"/>
        <v>0</v>
      </c>
      <c r="O41" s="7" t="b">
        <f t="shared" si="16"/>
        <v>0</v>
      </c>
      <c r="P41" s="7" t="b">
        <f t="shared" si="17"/>
        <v>0</v>
      </c>
      <c r="Q41" s="7" t="b">
        <f t="shared" si="18"/>
        <v>0</v>
      </c>
      <c r="R41" s="7" t="b">
        <f t="shared" si="19"/>
        <v>1</v>
      </c>
      <c r="S41" s="7" t="b">
        <f t="shared" si="20"/>
        <v>0</v>
      </c>
      <c r="T41" s="7" t="b">
        <f t="shared" si="21"/>
        <v>0</v>
      </c>
      <c r="U41" s="7" t="b">
        <f t="shared" si="22"/>
        <v>0</v>
      </c>
      <c r="V41" s="7" t="b">
        <f t="shared" si="23"/>
        <v>0</v>
      </c>
      <c r="W41" s="7" t="b">
        <f t="shared" si="24"/>
        <v>0</v>
      </c>
      <c r="X41" s="7" t="b">
        <f t="shared" si="25"/>
        <v>0</v>
      </c>
      <c r="Y41" s="7" t="b">
        <f t="shared" si="26"/>
        <v>0</v>
      </c>
      <c r="Z41" s="7" t="b">
        <f t="shared" si="27"/>
        <v>0</v>
      </c>
      <c r="AA41" s="7" t="b">
        <f t="shared" si="28"/>
        <v>0</v>
      </c>
      <c r="AB41" s="7" t="b">
        <f t="shared" si="29"/>
        <v>0</v>
      </c>
    </row>
    <row r="42" spans="1:28" ht="12.75" customHeight="1">
      <c r="A42" s="7" t="s">
        <v>18</v>
      </c>
      <c r="B42" s="7">
        <v>54</v>
      </c>
      <c r="C42" s="13">
        <v>41372</v>
      </c>
      <c r="D42" s="13">
        <v>41376</v>
      </c>
      <c r="E42" s="7"/>
      <c r="F42" s="13"/>
      <c r="G42" s="7">
        <f>D42-C42</f>
        <v>4</v>
      </c>
      <c r="H42" s="7"/>
      <c r="I42" s="7"/>
      <c r="J42" s="7"/>
      <c r="K42" s="7" t="s">
        <v>71</v>
      </c>
      <c r="L42" s="7"/>
      <c r="M42" s="7"/>
      <c r="N42" s="7" t="b">
        <f t="shared" si="15"/>
        <v>0</v>
      </c>
      <c r="O42" s="7" t="b">
        <f t="shared" si="16"/>
        <v>0</v>
      </c>
      <c r="P42" s="7" t="b">
        <f t="shared" si="17"/>
        <v>0</v>
      </c>
      <c r="Q42" s="7" t="b">
        <f t="shared" si="18"/>
        <v>0</v>
      </c>
      <c r="R42" s="7" t="b">
        <f t="shared" si="19"/>
        <v>1</v>
      </c>
      <c r="S42" s="7" t="b">
        <f t="shared" si="20"/>
        <v>0</v>
      </c>
      <c r="T42" s="7" t="b">
        <f t="shared" si="21"/>
        <v>0</v>
      </c>
      <c r="U42" s="7" t="b">
        <f t="shared" si="22"/>
        <v>0</v>
      </c>
      <c r="V42" s="7" t="b">
        <f t="shared" si="23"/>
        <v>0</v>
      </c>
      <c r="W42" s="7" t="b">
        <f t="shared" si="24"/>
        <v>0</v>
      </c>
      <c r="X42" s="7" t="b">
        <f t="shared" si="25"/>
        <v>0</v>
      </c>
      <c r="Y42" s="7" t="b">
        <f t="shared" si="26"/>
        <v>0</v>
      </c>
      <c r="Z42" s="7" t="b">
        <f t="shared" si="27"/>
        <v>0</v>
      </c>
      <c r="AA42" s="7" t="b">
        <f t="shared" si="28"/>
        <v>0</v>
      </c>
      <c r="AB42" s="7" t="b">
        <f t="shared" si="29"/>
        <v>0</v>
      </c>
    </row>
    <row r="43" spans="1:28" ht="12.75" customHeight="1">
      <c r="A43" s="7" t="s">
        <v>18</v>
      </c>
      <c r="B43" s="7">
        <v>55</v>
      </c>
      <c r="C43" s="13"/>
      <c r="D43" s="13">
        <v>41324</v>
      </c>
      <c r="E43" s="7" t="s">
        <v>69</v>
      </c>
      <c r="F43" s="13"/>
      <c r="G43" s="7"/>
      <c r="H43" s="7"/>
      <c r="I43" s="7"/>
      <c r="J43" s="7"/>
      <c r="K43" s="7" t="s">
        <v>71</v>
      </c>
      <c r="L43" s="7" t="s">
        <v>119</v>
      </c>
      <c r="M43" s="7" t="s">
        <v>120</v>
      </c>
      <c r="N43" s="7" t="b">
        <f t="shared" si="15"/>
        <v>0</v>
      </c>
      <c r="O43" s="7" t="b">
        <f t="shared" si="16"/>
        <v>0</v>
      </c>
      <c r="P43" s="7" t="b">
        <f t="shared" si="17"/>
        <v>0</v>
      </c>
      <c r="Q43" s="7" t="b">
        <f t="shared" si="18"/>
        <v>0</v>
      </c>
      <c r="R43" s="7" t="b">
        <f t="shared" si="19"/>
        <v>0</v>
      </c>
      <c r="S43" s="7" t="b">
        <f t="shared" si="20"/>
        <v>1</v>
      </c>
      <c r="T43" s="7" t="b">
        <f t="shared" si="21"/>
        <v>0</v>
      </c>
      <c r="U43" s="7" t="b">
        <f t="shared" si="22"/>
        <v>0</v>
      </c>
      <c r="V43" s="7" t="b">
        <f t="shared" si="23"/>
        <v>0</v>
      </c>
      <c r="W43" s="7" t="b">
        <f t="shared" si="24"/>
        <v>0</v>
      </c>
      <c r="X43" s="7" t="b">
        <f t="shared" si="25"/>
        <v>0</v>
      </c>
      <c r="Y43" s="7" t="b">
        <f t="shared" si="26"/>
        <v>0</v>
      </c>
      <c r="Z43" s="7" t="b">
        <f t="shared" si="27"/>
        <v>0</v>
      </c>
      <c r="AA43" s="7" t="b">
        <f t="shared" si="28"/>
        <v>0</v>
      </c>
      <c r="AB43" s="7" t="b">
        <f t="shared" si="29"/>
        <v>0</v>
      </c>
    </row>
    <row r="44" spans="1:28" ht="12.75" customHeight="1">
      <c r="A44" s="7" t="s">
        <v>18</v>
      </c>
      <c r="B44" s="7">
        <v>56</v>
      </c>
      <c r="C44" s="13">
        <v>41365</v>
      </c>
      <c r="D44" s="13">
        <v>41368</v>
      </c>
      <c r="E44" s="7" t="s">
        <v>69</v>
      </c>
      <c r="F44" s="13">
        <v>41367</v>
      </c>
      <c r="G44" s="7">
        <f t="shared" ref="G44:G51" si="30">D44-C44</f>
        <v>3</v>
      </c>
      <c r="H44" s="7"/>
      <c r="I44" s="7"/>
      <c r="J44" s="7"/>
      <c r="K44" s="7" t="s">
        <v>71</v>
      </c>
      <c r="L44" s="7" t="s">
        <v>121</v>
      </c>
      <c r="M44" s="7"/>
      <c r="N44" s="7" t="b">
        <f t="shared" si="15"/>
        <v>0</v>
      </c>
      <c r="O44" s="7" t="b">
        <f t="shared" si="16"/>
        <v>0</v>
      </c>
      <c r="P44" s="7" t="b">
        <f t="shared" si="17"/>
        <v>0</v>
      </c>
      <c r="Q44" s="7" t="b">
        <f t="shared" si="18"/>
        <v>0</v>
      </c>
      <c r="R44" s="7" t="b">
        <f t="shared" si="19"/>
        <v>0</v>
      </c>
      <c r="S44" s="7" t="b">
        <f t="shared" si="20"/>
        <v>1</v>
      </c>
      <c r="T44" s="7" t="b">
        <f t="shared" si="21"/>
        <v>0</v>
      </c>
      <c r="U44" s="7" t="b">
        <f t="shared" si="22"/>
        <v>0</v>
      </c>
      <c r="V44" s="7" t="b">
        <f t="shared" si="23"/>
        <v>0</v>
      </c>
      <c r="W44" s="7" t="b">
        <f t="shared" si="24"/>
        <v>0</v>
      </c>
      <c r="X44" s="7" t="b">
        <f t="shared" si="25"/>
        <v>0</v>
      </c>
      <c r="Y44" s="7" t="b">
        <f t="shared" si="26"/>
        <v>0</v>
      </c>
      <c r="Z44" s="7" t="b">
        <f t="shared" si="27"/>
        <v>0</v>
      </c>
      <c r="AA44" s="7" t="b">
        <f t="shared" si="28"/>
        <v>0</v>
      </c>
      <c r="AB44" s="7" t="b">
        <f t="shared" si="29"/>
        <v>0</v>
      </c>
    </row>
    <row r="45" spans="1:28" ht="12.75" customHeight="1">
      <c r="A45" s="7" t="s">
        <v>18</v>
      </c>
      <c r="B45" s="7">
        <v>59</v>
      </c>
      <c r="C45" s="13">
        <v>41358</v>
      </c>
      <c r="D45" s="13">
        <v>41368</v>
      </c>
      <c r="E45" s="7" t="s">
        <v>60</v>
      </c>
      <c r="F45" s="13"/>
      <c r="G45" s="7">
        <f t="shared" si="30"/>
        <v>10</v>
      </c>
      <c r="H45" s="7"/>
      <c r="I45" s="7"/>
      <c r="J45" s="7"/>
      <c r="K45" s="7" t="s">
        <v>71</v>
      </c>
      <c r="L45" s="7"/>
      <c r="M45" s="7"/>
      <c r="N45" s="7" t="b">
        <f t="shared" si="15"/>
        <v>0</v>
      </c>
      <c r="O45" s="7" t="b">
        <f t="shared" si="16"/>
        <v>0</v>
      </c>
      <c r="P45" s="7" t="b">
        <f t="shared" si="17"/>
        <v>0</v>
      </c>
      <c r="Q45" s="7" t="b">
        <f t="shared" si="18"/>
        <v>0</v>
      </c>
      <c r="R45" s="7" t="b">
        <f t="shared" si="19"/>
        <v>0</v>
      </c>
      <c r="S45" s="7" t="b">
        <f t="shared" si="20"/>
        <v>1</v>
      </c>
      <c r="T45" s="7" t="b">
        <f t="shared" si="21"/>
        <v>0</v>
      </c>
      <c r="U45" s="7" t="b">
        <f t="shared" si="22"/>
        <v>0</v>
      </c>
      <c r="V45" s="7" t="b">
        <f t="shared" si="23"/>
        <v>0</v>
      </c>
      <c r="W45" s="7" t="b">
        <f t="shared" si="24"/>
        <v>0</v>
      </c>
      <c r="X45" s="7" t="b">
        <f t="shared" si="25"/>
        <v>0</v>
      </c>
      <c r="Y45" s="7" t="b">
        <f t="shared" si="26"/>
        <v>0</v>
      </c>
      <c r="Z45" s="7" t="b">
        <f t="shared" si="27"/>
        <v>0</v>
      </c>
      <c r="AA45" s="7" t="b">
        <f t="shared" si="28"/>
        <v>0</v>
      </c>
      <c r="AB45" s="7" t="b">
        <f t="shared" si="29"/>
        <v>0</v>
      </c>
    </row>
    <row r="46" spans="1:28" ht="12.75" customHeight="1">
      <c r="A46" s="7" t="s">
        <v>18</v>
      </c>
      <c r="B46" s="7">
        <v>62</v>
      </c>
      <c r="C46" s="13">
        <v>41369</v>
      </c>
      <c r="D46" s="13">
        <v>41373</v>
      </c>
      <c r="E46" s="7" t="s">
        <v>76</v>
      </c>
      <c r="F46" s="13"/>
      <c r="G46" s="7">
        <f t="shared" si="30"/>
        <v>4</v>
      </c>
      <c r="H46" s="7"/>
      <c r="I46" s="7"/>
      <c r="J46" s="7"/>
      <c r="K46" s="7" t="s">
        <v>71</v>
      </c>
      <c r="L46" s="7"/>
      <c r="M46" s="7"/>
      <c r="N46" s="7" t="b">
        <f t="shared" si="15"/>
        <v>0</v>
      </c>
      <c r="O46" s="7" t="b">
        <f t="shared" si="16"/>
        <v>0</v>
      </c>
      <c r="P46" s="7" t="b">
        <f t="shared" si="17"/>
        <v>0</v>
      </c>
      <c r="Q46" s="7" t="b">
        <f t="shared" si="18"/>
        <v>0</v>
      </c>
      <c r="R46" s="7" t="b">
        <f t="shared" si="19"/>
        <v>0</v>
      </c>
      <c r="S46" s="7" t="b">
        <f t="shared" si="20"/>
        <v>1</v>
      </c>
      <c r="T46" s="7" t="b">
        <f t="shared" si="21"/>
        <v>0</v>
      </c>
      <c r="U46" s="7" t="b">
        <f t="shared" si="22"/>
        <v>0</v>
      </c>
      <c r="V46" s="7" t="b">
        <f t="shared" si="23"/>
        <v>0</v>
      </c>
      <c r="W46" s="7" t="b">
        <f t="shared" si="24"/>
        <v>0</v>
      </c>
      <c r="X46" s="7" t="b">
        <f t="shared" si="25"/>
        <v>0</v>
      </c>
      <c r="Y46" s="7" t="b">
        <f t="shared" si="26"/>
        <v>0</v>
      </c>
      <c r="Z46" s="7" t="b">
        <f t="shared" si="27"/>
        <v>0</v>
      </c>
      <c r="AA46" s="7" t="b">
        <f t="shared" si="28"/>
        <v>0</v>
      </c>
      <c r="AB46" s="7" t="b">
        <f t="shared" si="29"/>
        <v>0</v>
      </c>
    </row>
    <row r="47" spans="1:28" ht="12.75" customHeight="1">
      <c r="A47" s="7" t="s">
        <v>18</v>
      </c>
      <c r="B47" s="7">
        <v>64</v>
      </c>
      <c r="C47" s="13">
        <v>41365</v>
      </c>
      <c r="D47" s="13">
        <v>41371</v>
      </c>
      <c r="E47" s="7" t="s">
        <v>69</v>
      </c>
      <c r="F47" s="13"/>
      <c r="G47" s="7">
        <f t="shared" si="30"/>
        <v>6</v>
      </c>
      <c r="H47" s="7"/>
      <c r="I47" s="7"/>
      <c r="J47" s="7"/>
      <c r="K47" s="7" t="s">
        <v>71</v>
      </c>
      <c r="L47" s="7"/>
      <c r="M47" s="7"/>
      <c r="N47" s="7" t="b">
        <f t="shared" si="15"/>
        <v>0</v>
      </c>
      <c r="O47" s="7" t="b">
        <f t="shared" si="16"/>
        <v>0</v>
      </c>
      <c r="P47" s="7" t="b">
        <f t="shared" si="17"/>
        <v>0</v>
      </c>
      <c r="Q47" s="7" t="b">
        <f t="shared" si="18"/>
        <v>0</v>
      </c>
      <c r="R47" s="7" t="b">
        <f t="shared" si="19"/>
        <v>0</v>
      </c>
      <c r="S47" s="7" t="b">
        <f t="shared" si="20"/>
        <v>1</v>
      </c>
      <c r="T47" s="7" t="b">
        <f t="shared" si="21"/>
        <v>0</v>
      </c>
      <c r="U47" s="7" t="b">
        <f t="shared" si="22"/>
        <v>0</v>
      </c>
      <c r="V47" s="7" t="b">
        <f t="shared" si="23"/>
        <v>0</v>
      </c>
      <c r="W47" s="7" t="b">
        <f t="shared" si="24"/>
        <v>0</v>
      </c>
      <c r="X47" s="7" t="b">
        <f t="shared" si="25"/>
        <v>0</v>
      </c>
      <c r="Y47" s="7" t="b">
        <f t="shared" si="26"/>
        <v>0</v>
      </c>
      <c r="Z47" s="7" t="b">
        <f t="shared" si="27"/>
        <v>0</v>
      </c>
      <c r="AA47" s="7" t="b">
        <f t="shared" si="28"/>
        <v>0</v>
      </c>
      <c r="AB47" s="7" t="b">
        <f t="shared" si="29"/>
        <v>0</v>
      </c>
    </row>
    <row r="48" spans="1:28" ht="12.75" customHeight="1">
      <c r="A48" s="7" t="s">
        <v>18</v>
      </c>
      <c r="B48" s="7">
        <v>66</v>
      </c>
      <c r="C48" s="13">
        <v>41362</v>
      </c>
      <c r="D48" s="13">
        <v>41366</v>
      </c>
      <c r="E48" s="7" t="s">
        <v>76</v>
      </c>
      <c r="F48" s="13"/>
      <c r="G48" s="7">
        <f t="shared" si="30"/>
        <v>4</v>
      </c>
      <c r="H48" s="7"/>
      <c r="I48" s="7"/>
      <c r="J48" s="7"/>
      <c r="K48" s="7" t="s">
        <v>71</v>
      </c>
      <c r="L48" s="7" t="s">
        <v>104</v>
      </c>
      <c r="M48" s="7" t="s">
        <v>122</v>
      </c>
      <c r="N48" s="7" t="b">
        <f t="shared" si="15"/>
        <v>0</v>
      </c>
      <c r="O48" s="7" t="b">
        <f t="shared" si="16"/>
        <v>0</v>
      </c>
      <c r="P48" s="7" t="b">
        <f t="shared" si="17"/>
        <v>0</v>
      </c>
      <c r="Q48" s="7" t="b">
        <f t="shared" si="18"/>
        <v>0</v>
      </c>
      <c r="R48" s="7" t="b">
        <f t="shared" si="19"/>
        <v>0</v>
      </c>
      <c r="S48" s="7" t="b">
        <f t="shared" si="20"/>
        <v>0</v>
      </c>
      <c r="T48" s="7" t="b">
        <f t="shared" si="21"/>
        <v>1</v>
      </c>
      <c r="U48" s="7" t="b">
        <f t="shared" si="22"/>
        <v>0</v>
      </c>
      <c r="V48" s="7" t="b">
        <f t="shared" si="23"/>
        <v>0</v>
      </c>
      <c r="W48" s="7" t="b">
        <f t="shared" si="24"/>
        <v>0</v>
      </c>
      <c r="X48" s="7" t="b">
        <f t="shared" si="25"/>
        <v>0</v>
      </c>
      <c r="Y48" s="7" t="b">
        <f t="shared" si="26"/>
        <v>0</v>
      </c>
      <c r="Z48" s="7" t="b">
        <f t="shared" si="27"/>
        <v>0</v>
      </c>
      <c r="AA48" s="7" t="b">
        <f t="shared" si="28"/>
        <v>0</v>
      </c>
      <c r="AB48" s="7" t="b">
        <f t="shared" si="29"/>
        <v>0</v>
      </c>
    </row>
    <row r="49" spans="1:28" ht="12.75" customHeight="1">
      <c r="A49" s="7" t="s">
        <v>26</v>
      </c>
      <c r="B49" s="7">
        <v>67</v>
      </c>
      <c r="C49" s="13">
        <v>41355</v>
      </c>
      <c r="D49" s="13">
        <v>41358</v>
      </c>
      <c r="E49" s="7" t="s">
        <v>69</v>
      </c>
      <c r="F49" s="13"/>
      <c r="G49" s="7">
        <f t="shared" si="30"/>
        <v>3</v>
      </c>
      <c r="H49" s="7"/>
      <c r="I49" s="7"/>
      <c r="J49" s="7"/>
      <c r="K49" s="7" t="s">
        <v>71</v>
      </c>
      <c r="L49" s="7"/>
      <c r="M49" s="7"/>
      <c r="N49" s="7" t="b">
        <f t="shared" si="15"/>
        <v>0</v>
      </c>
      <c r="O49" s="7" t="b">
        <f t="shared" si="16"/>
        <v>0</v>
      </c>
      <c r="P49" s="7" t="b">
        <f t="shared" si="17"/>
        <v>0</v>
      </c>
      <c r="Q49" s="7" t="b">
        <f t="shared" si="18"/>
        <v>0</v>
      </c>
      <c r="R49" s="7" t="b">
        <f t="shared" si="19"/>
        <v>0</v>
      </c>
      <c r="S49" s="7" t="b">
        <f t="shared" si="20"/>
        <v>0</v>
      </c>
      <c r="T49" s="7" t="b">
        <f t="shared" si="21"/>
        <v>0</v>
      </c>
      <c r="U49" s="7" t="b">
        <f t="shared" si="22"/>
        <v>0</v>
      </c>
      <c r="V49" s="7" t="b">
        <f t="shared" si="23"/>
        <v>0</v>
      </c>
      <c r="W49" s="7" t="b">
        <f t="shared" si="24"/>
        <v>0</v>
      </c>
      <c r="X49" s="7" t="b">
        <f t="shared" si="25"/>
        <v>0</v>
      </c>
      <c r="Y49" s="7" t="b">
        <f t="shared" si="26"/>
        <v>0</v>
      </c>
      <c r="Z49" s="7" t="b">
        <f t="shared" si="27"/>
        <v>0</v>
      </c>
      <c r="AA49" s="7" t="b">
        <f t="shared" si="28"/>
        <v>1</v>
      </c>
      <c r="AB49" s="7" t="b">
        <f t="shared" si="29"/>
        <v>0</v>
      </c>
    </row>
    <row r="50" spans="1:28" ht="12.75" customHeight="1">
      <c r="A50" s="7" t="s">
        <v>18</v>
      </c>
      <c r="B50" s="7">
        <v>67</v>
      </c>
      <c r="C50" s="13">
        <v>41362</v>
      </c>
      <c r="D50" s="13">
        <v>41363</v>
      </c>
      <c r="E50" s="7" t="s">
        <v>76</v>
      </c>
      <c r="F50" s="13"/>
      <c r="G50" s="7">
        <f t="shared" si="30"/>
        <v>1</v>
      </c>
      <c r="H50" s="7"/>
      <c r="I50" s="7"/>
      <c r="J50" s="7"/>
      <c r="K50" s="7" t="s">
        <v>71</v>
      </c>
      <c r="L50" s="7" t="s">
        <v>122</v>
      </c>
      <c r="M50" s="7"/>
      <c r="N50" s="7" t="b">
        <f t="shared" si="15"/>
        <v>0</v>
      </c>
      <c r="O50" s="7" t="b">
        <f t="shared" si="16"/>
        <v>0</v>
      </c>
      <c r="P50" s="7" t="b">
        <f t="shared" si="17"/>
        <v>0</v>
      </c>
      <c r="Q50" s="7" t="b">
        <f t="shared" si="18"/>
        <v>0</v>
      </c>
      <c r="R50" s="7" t="b">
        <f t="shared" si="19"/>
        <v>0</v>
      </c>
      <c r="S50" s="7" t="b">
        <f t="shared" si="20"/>
        <v>0</v>
      </c>
      <c r="T50" s="7" t="b">
        <f t="shared" si="21"/>
        <v>1</v>
      </c>
      <c r="U50" s="7" t="b">
        <f t="shared" si="22"/>
        <v>0</v>
      </c>
      <c r="V50" s="7" t="b">
        <f t="shared" si="23"/>
        <v>0</v>
      </c>
      <c r="W50" s="7" t="b">
        <f t="shared" si="24"/>
        <v>0</v>
      </c>
      <c r="X50" s="7" t="b">
        <f t="shared" si="25"/>
        <v>0</v>
      </c>
      <c r="Y50" s="7" t="b">
        <f t="shared" si="26"/>
        <v>0</v>
      </c>
      <c r="Z50" s="7" t="b">
        <f t="shared" si="27"/>
        <v>0</v>
      </c>
      <c r="AA50" s="7" t="b">
        <f t="shared" si="28"/>
        <v>0</v>
      </c>
      <c r="AB50" s="7" t="b">
        <f t="shared" si="29"/>
        <v>0</v>
      </c>
    </row>
    <row r="51" spans="1:28" ht="12.75" customHeight="1">
      <c r="A51" s="7" t="s">
        <v>18</v>
      </c>
      <c r="B51" s="7">
        <v>68</v>
      </c>
      <c r="C51" s="13">
        <v>41368</v>
      </c>
      <c r="D51" s="13">
        <v>41373</v>
      </c>
      <c r="E51" s="7" t="s">
        <v>76</v>
      </c>
      <c r="F51" s="13"/>
      <c r="G51" s="7">
        <f t="shared" si="30"/>
        <v>5</v>
      </c>
      <c r="H51" s="7"/>
      <c r="I51" s="7"/>
      <c r="J51" s="7"/>
      <c r="K51" s="7" t="s">
        <v>71</v>
      </c>
      <c r="L51" s="7"/>
      <c r="M51" s="7"/>
      <c r="N51" s="7" t="b">
        <f t="shared" si="15"/>
        <v>0</v>
      </c>
      <c r="O51" s="7" t="b">
        <f t="shared" si="16"/>
        <v>0</v>
      </c>
      <c r="P51" s="7" t="b">
        <f t="shared" si="17"/>
        <v>0</v>
      </c>
      <c r="Q51" s="7" t="b">
        <f t="shared" si="18"/>
        <v>0</v>
      </c>
      <c r="R51" s="7" t="b">
        <f t="shared" si="19"/>
        <v>0</v>
      </c>
      <c r="S51" s="7" t="b">
        <f t="shared" si="20"/>
        <v>0</v>
      </c>
      <c r="T51" s="7" t="b">
        <f t="shared" si="21"/>
        <v>1</v>
      </c>
      <c r="U51" s="7" t="b">
        <f t="shared" si="22"/>
        <v>0</v>
      </c>
      <c r="V51" s="7" t="b">
        <f t="shared" si="23"/>
        <v>0</v>
      </c>
      <c r="W51" s="7" t="b">
        <f t="shared" si="24"/>
        <v>0</v>
      </c>
      <c r="X51" s="7" t="b">
        <f t="shared" si="25"/>
        <v>0</v>
      </c>
      <c r="Y51" s="7" t="b">
        <f t="shared" si="26"/>
        <v>0</v>
      </c>
      <c r="Z51" s="7" t="b">
        <f t="shared" si="27"/>
        <v>0</v>
      </c>
      <c r="AA51" s="7" t="b">
        <f t="shared" si="28"/>
        <v>0</v>
      </c>
      <c r="AB51" s="7" t="b">
        <f t="shared" si="29"/>
        <v>0</v>
      </c>
    </row>
    <row r="52" spans="1:28" ht="12.75" customHeight="1">
      <c r="A52" s="7" t="s">
        <v>18</v>
      </c>
      <c r="B52" s="7">
        <v>69</v>
      </c>
      <c r="C52" s="13"/>
      <c r="D52" s="13">
        <v>41324</v>
      </c>
      <c r="E52" s="7" t="s">
        <v>115</v>
      </c>
      <c r="F52" s="13"/>
      <c r="G52" s="7"/>
      <c r="H52" s="7"/>
      <c r="I52" s="7"/>
      <c r="J52" s="7"/>
      <c r="K52" s="7" t="s">
        <v>71</v>
      </c>
      <c r="L52" s="7" t="s">
        <v>119</v>
      </c>
      <c r="M52" s="7" t="s">
        <v>123</v>
      </c>
      <c r="N52" s="7" t="b">
        <f t="shared" si="15"/>
        <v>0</v>
      </c>
      <c r="O52" s="7" t="b">
        <f t="shared" si="16"/>
        <v>0</v>
      </c>
      <c r="P52" s="7" t="b">
        <f t="shared" si="17"/>
        <v>0</v>
      </c>
      <c r="Q52" s="7" t="b">
        <f t="shared" si="18"/>
        <v>0</v>
      </c>
      <c r="R52" s="7" t="b">
        <f t="shared" si="19"/>
        <v>0</v>
      </c>
      <c r="S52" s="7" t="b">
        <f t="shared" si="20"/>
        <v>0</v>
      </c>
      <c r="T52" s="7" t="b">
        <f t="shared" si="21"/>
        <v>1</v>
      </c>
      <c r="U52" s="7" t="b">
        <f t="shared" si="22"/>
        <v>0</v>
      </c>
      <c r="V52" s="7" t="b">
        <f t="shared" si="23"/>
        <v>0</v>
      </c>
      <c r="W52" s="7" t="b">
        <f t="shared" si="24"/>
        <v>0</v>
      </c>
      <c r="X52" s="7" t="b">
        <f t="shared" si="25"/>
        <v>0</v>
      </c>
      <c r="Y52" s="7" t="b">
        <f t="shared" si="26"/>
        <v>0</v>
      </c>
      <c r="Z52" s="7" t="b">
        <f t="shared" si="27"/>
        <v>0</v>
      </c>
      <c r="AA52" s="7" t="b">
        <f t="shared" si="28"/>
        <v>0</v>
      </c>
      <c r="AB52" s="7" t="b">
        <f t="shared" si="29"/>
        <v>0</v>
      </c>
    </row>
    <row r="53" spans="1:28" ht="12.75" customHeight="1">
      <c r="A53" s="7" t="s">
        <v>18</v>
      </c>
      <c r="B53" s="7">
        <v>73</v>
      </c>
      <c r="C53" s="13">
        <v>41369</v>
      </c>
      <c r="D53" s="13">
        <v>41372</v>
      </c>
      <c r="E53" s="7"/>
      <c r="F53" s="13"/>
      <c r="G53" s="7">
        <f t="shared" ref="G53:G61" si="31">D53-C53</f>
        <v>3</v>
      </c>
      <c r="H53" s="7"/>
      <c r="I53" s="7"/>
      <c r="J53" s="7"/>
      <c r="K53" s="7" t="s">
        <v>71</v>
      </c>
      <c r="L53" s="7"/>
      <c r="M53" s="7"/>
      <c r="N53" s="7" t="b">
        <f t="shared" si="15"/>
        <v>0</v>
      </c>
      <c r="O53" s="7" t="b">
        <f t="shared" si="16"/>
        <v>0</v>
      </c>
      <c r="P53" s="7" t="b">
        <f t="shared" si="17"/>
        <v>0</v>
      </c>
      <c r="Q53" s="7" t="b">
        <f t="shared" si="18"/>
        <v>0</v>
      </c>
      <c r="R53" s="7" t="b">
        <f t="shared" si="19"/>
        <v>0</v>
      </c>
      <c r="S53" s="7" t="b">
        <f t="shared" si="20"/>
        <v>0</v>
      </c>
      <c r="T53" s="7" t="b">
        <f t="shared" si="21"/>
        <v>1</v>
      </c>
      <c r="U53" s="7" t="b">
        <f t="shared" si="22"/>
        <v>0</v>
      </c>
      <c r="V53" s="7" t="b">
        <f t="shared" si="23"/>
        <v>0</v>
      </c>
      <c r="W53" s="7" t="b">
        <f t="shared" si="24"/>
        <v>0</v>
      </c>
      <c r="X53" s="7" t="b">
        <f t="shared" si="25"/>
        <v>0</v>
      </c>
      <c r="Y53" s="7" t="b">
        <f t="shared" si="26"/>
        <v>0</v>
      </c>
      <c r="Z53" s="7" t="b">
        <f t="shared" si="27"/>
        <v>0</v>
      </c>
      <c r="AA53" s="7" t="b">
        <f t="shared" si="28"/>
        <v>0</v>
      </c>
      <c r="AB53" s="7" t="b">
        <f t="shared" si="29"/>
        <v>0</v>
      </c>
    </row>
    <row r="54" spans="1:28" ht="12.75" customHeight="1">
      <c r="A54" s="7" t="s">
        <v>18</v>
      </c>
      <c r="B54" s="7">
        <v>74</v>
      </c>
      <c r="C54" s="13">
        <v>41364</v>
      </c>
      <c r="D54" s="13">
        <v>41369</v>
      </c>
      <c r="E54" s="7" t="s">
        <v>69</v>
      </c>
      <c r="F54" s="13">
        <v>41375</v>
      </c>
      <c r="G54" s="7">
        <f t="shared" si="31"/>
        <v>5</v>
      </c>
      <c r="H54" s="7">
        <f>F54-C54</f>
        <v>11</v>
      </c>
      <c r="I54" s="7"/>
      <c r="J54" s="7" t="s">
        <v>124</v>
      </c>
      <c r="K54" s="7" t="s">
        <v>71</v>
      </c>
      <c r="L54" s="7"/>
      <c r="M54" s="7"/>
      <c r="N54" s="7" t="b">
        <f t="shared" si="15"/>
        <v>0</v>
      </c>
      <c r="O54" s="7" t="b">
        <f t="shared" si="16"/>
        <v>0</v>
      </c>
      <c r="P54" s="7" t="b">
        <f t="shared" si="17"/>
        <v>0</v>
      </c>
      <c r="Q54" s="7" t="b">
        <f t="shared" si="18"/>
        <v>0</v>
      </c>
      <c r="R54" s="7" t="b">
        <f t="shared" si="19"/>
        <v>0</v>
      </c>
      <c r="S54" s="7" t="b">
        <f t="shared" si="20"/>
        <v>0</v>
      </c>
      <c r="T54" s="7" t="b">
        <f t="shared" si="21"/>
        <v>1</v>
      </c>
      <c r="U54" s="7" t="b">
        <f t="shared" si="22"/>
        <v>0</v>
      </c>
      <c r="V54" s="7" t="b">
        <f t="shared" si="23"/>
        <v>0</v>
      </c>
      <c r="W54" s="7" t="b">
        <f t="shared" si="24"/>
        <v>0</v>
      </c>
      <c r="X54" s="7" t="b">
        <f t="shared" si="25"/>
        <v>0</v>
      </c>
      <c r="Y54" s="7" t="b">
        <f t="shared" si="26"/>
        <v>0</v>
      </c>
      <c r="Z54" s="7" t="b">
        <f t="shared" si="27"/>
        <v>0</v>
      </c>
      <c r="AA54" s="7" t="b">
        <f t="shared" si="28"/>
        <v>0</v>
      </c>
      <c r="AB54" s="7" t="b">
        <f t="shared" si="29"/>
        <v>0</v>
      </c>
    </row>
    <row r="55" spans="1:28" ht="12.75" customHeight="1">
      <c r="A55" s="7" t="s">
        <v>26</v>
      </c>
      <c r="B55" s="7">
        <v>76</v>
      </c>
      <c r="C55" s="13">
        <v>41365</v>
      </c>
      <c r="D55" s="13">
        <v>41369</v>
      </c>
      <c r="E55" s="7" t="s">
        <v>76</v>
      </c>
      <c r="F55" s="13"/>
      <c r="G55" s="7">
        <f t="shared" si="31"/>
        <v>4</v>
      </c>
      <c r="H55" s="7"/>
      <c r="I55" s="7"/>
      <c r="J55" s="7"/>
      <c r="K55" s="7" t="s">
        <v>71</v>
      </c>
      <c r="L55" s="7"/>
      <c r="M55" s="7"/>
      <c r="N55" s="7" t="b">
        <f t="shared" si="15"/>
        <v>0</v>
      </c>
      <c r="O55" s="7" t="b">
        <f t="shared" si="16"/>
        <v>0</v>
      </c>
      <c r="P55" s="7" t="b">
        <f t="shared" si="17"/>
        <v>0</v>
      </c>
      <c r="Q55" s="7" t="b">
        <f t="shared" si="18"/>
        <v>0</v>
      </c>
      <c r="R55" s="7" t="b">
        <f t="shared" si="19"/>
        <v>0</v>
      </c>
      <c r="S55" s="7" t="b">
        <f t="shared" si="20"/>
        <v>0</v>
      </c>
      <c r="T55" s="7" t="b">
        <f t="shared" si="21"/>
        <v>0</v>
      </c>
      <c r="U55" s="7" t="b">
        <f t="shared" si="22"/>
        <v>0</v>
      </c>
      <c r="V55" s="7" t="b">
        <f t="shared" si="23"/>
        <v>0</v>
      </c>
      <c r="W55" s="7" t="b">
        <f t="shared" si="24"/>
        <v>0</v>
      </c>
      <c r="X55" s="7" t="b">
        <f t="shared" si="25"/>
        <v>0</v>
      </c>
      <c r="Y55" s="7" t="b">
        <f t="shared" si="26"/>
        <v>0</v>
      </c>
      <c r="Z55" s="7" t="b">
        <f t="shared" si="27"/>
        <v>0</v>
      </c>
      <c r="AA55" s="7" t="b">
        <f t="shared" si="28"/>
        <v>0</v>
      </c>
      <c r="AB55" s="7" t="b">
        <f t="shared" si="29"/>
        <v>1</v>
      </c>
    </row>
    <row r="56" spans="1:28" ht="12.75" customHeight="1">
      <c r="A56" s="7" t="s">
        <v>18</v>
      </c>
      <c r="B56" s="7">
        <v>77</v>
      </c>
      <c r="C56" s="13">
        <v>41371</v>
      </c>
      <c r="D56" s="13">
        <v>41373</v>
      </c>
      <c r="E56" s="7" t="s">
        <v>76</v>
      </c>
      <c r="F56" s="13"/>
      <c r="G56" s="7">
        <f t="shared" si="31"/>
        <v>2</v>
      </c>
      <c r="H56" s="7"/>
      <c r="I56" s="7"/>
      <c r="J56" s="7"/>
      <c r="K56" s="7" t="s">
        <v>71</v>
      </c>
      <c r="L56" s="7"/>
      <c r="M56" s="7"/>
      <c r="N56" s="7" t="b">
        <f t="shared" si="15"/>
        <v>0</v>
      </c>
      <c r="O56" s="7" t="b">
        <f t="shared" si="16"/>
        <v>0</v>
      </c>
      <c r="P56" s="7" t="b">
        <f t="shared" si="17"/>
        <v>0</v>
      </c>
      <c r="Q56" s="7" t="b">
        <f t="shared" si="18"/>
        <v>0</v>
      </c>
      <c r="R56" s="7" t="b">
        <f t="shared" si="19"/>
        <v>0</v>
      </c>
      <c r="S56" s="7" t="b">
        <f t="shared" si="20"/>
        <v>0</v>
      </c>
      <c r="T56" s="7" t="b">
        <f t="shared" si="21"/>
        <v>0</v>
      </c>
      <c r="U56" s="7" t="b">
        <f t="shared" si="22"/>
        <v>1</v>
      </c>
      <c r="V56" s="7" t="b">
        <f t="shared" si="23"/>
        <v>0</v>
      </c>
      <c r="W56" s="7" t="b">
        <f t="shared" si="24"/>
        <v>0</v>
      </c>
      <c r="X56" s="7" t="b">
        <f t="shared" si="25"/>
        <v>0</v>
      </c>
      <c r="Y56" s="7" t="b">
        <f t="shared" si="26"/>
        <v>0</v>
      </c>
      <c r="Z56" s="7" t="b">
        <f t="shared" si="27"/>
        <v>0</v>
      </c>
      <c r="AA56" s="7" t="b">
        <f t="shared" si="28"/>
        <v>0</v>
      </c>
      <c r="AB56" s="7" t="b">
        <f t="shared" si="29"/>
        <v>0</v>
      </c>
    </row>
    <row r="57" spans="1:28" ht="12.75" customHeight="1">
      <c r="A57" s="7" t="s">
        <v>18</v>
      </c>
      <c r="B57" s="7">
        <v>78</v>
      </c>
      <c r="C57" s="13">
        <v>41369</v>
      </c>
      <c r="D57" s="13">
        <v>41371</v>
      </c>
      <c r="E57" s="7"/>
      <c r="F57" s="13"/>
      <c r="G57" s="7">
        <f t="shared" si="31"/>
        <v>2</v>
      </c>
      <c r="H57" s="7"/>
      <c r="I57" s="7"/>
      <c r="J57" s="7"/>
      <c r="K57" s="7" t="s">
        <v>71</v>
      </c>
      <c r="L57" s="7"/>
      <c r="M57" s="7"/>
      <c r="N57" s="7" t="b">
        <f t="shared" si="15"/>
        <v>0</v>
      </c>
      <c r="O57" s="7" t="b">
        <f t="shared" si="16"/>
        <v>0</v>
      </c>
      <c r="P57" s="7" t="b">
        <f t="shared" si="17"/>
        <v>0</v>
      </c>
      <c r="Q57" s="7" t="b">
        <f t="shared" si="18"/>
        <v>0</v>
      </c>
      <c r="R57" s="7" t="b">
        <f t="shared" si="19"/>
        <v>0</v>
      </c>
      <c r="S57" s="7" t="b">
        <f t="shared" si="20"/>
        <v>0</v>
      </c>
      <c r="T57" s="7" t="b">
        <f t="shared" si="21"/>
        <v>0</v>
      </c>
      <c r="U57" s="7" t="b">
        <f t="shared" si="22"/>
        <v>1</v>
      </c>
      <c r="V57" s="7" t="b">
        <f t="shared" si="23"/>
        <v>0</v>
      </c>
      <c r="W57" s="7" t="b">
        <f t="shared" si="24"/>
        <v>0</v>
      </c>
      <c r="X57" s="7" t="b">
        <f t="shared" si="25"/>
        <v>0</v>
      </c>
      <c r="Y57" s="7" t="b">
        <f t="shared" si="26"/>
        <v>0</v>
      </c>
      <c r="Z57" s="7" t="b">
        <f t="shared" si="27"/>
        <v>0</v>
      </c>
      <c r="AA57" s="7" t="b">
        <f t="shared" si="28"/>
        <v>0</v>
      </c>
      <c r="AB57" s="7" t="b">
        <f t="shared" si="29"/>
        <v>0</v>
      </c>
    </row>
    <row r="58" spans="1:28" ht="12.75" customHeight="1">
      <c r="A58" s="7" t="s">
        <v>26</v>
      </c>
      <c r="B58" s="7">
        <v>80</v>
      </c>
      <c r="C58" s="13">
        <v>41372</v>
      </c>
      <c r="D58" s="13">
        <v>41380</v>
      </c>
      <c r="E58" s="7" t="s">
        <v>125</v>
      </c>
      <c r="F58" s="13"/>
      <c r="G58" s="7">
        <f t="shared" si="31"/>
        <v>8</v>
      </c>
      <c r="H58" s="7"/>
      <c r="I58" s="7"/>
      <c r="J58" s="7"/>
      <c r="K58" s="7" t="s">
        <v>71</v>
      </c>
      <c r="L58" s="7"/>
      <c r="M58" s="7"/>
      <c r="N58" s="7" t="b">
        <f t="shared" si="15"/>
        <v>0</v>
      </c>
      <c r="O58" s="7" t="b">
        <f t="shared" si="16"/>
        <v>0</v>
      </c>
      <c r="P58" s="7" t="b">
        <f t="shared" si="17"/>
        <v>0</v>
      </c>
      <c r="Q58" s="7" t="b">
        <f t="shared" si="18"/>
        <v>0</v>
      </c>
      <c r="R58" s="7" t="b">
        <f t="shared" si="19"/>
        <v>0</v>
      </c>
      <c r="S58" s="7" t="b">
        <f t="shared" si="20"/>
        <v>0</v>
      </c>
      <c r="T58" s="7" t="b">
        <f t="shared" si="21"/>
        <v>0</v>
      </c>
      <c r="U58" s="7" t="b">
        <f t="shared" si="22"/>
        <v>0</v>
      </c>
      <c r="V58" s="7" t="b">
        <f t="shared" si="23"/>
        <v>0</v>
      </c>
      <c r="W58" s="7" t="b">
        <f t="shared" si="24"/>
        <v>0</v>
      </c>
      <c r="X58" s="7" t="b">
        <f t="shared" si="25"/>
        <v>0</v>
      </c>
      <c r="Y58" s="7" t="b">
        <f t="shared" si="26"/>
        <v>0</v>
      </c>
      <c r="Z58" s="7" t="b">
        <f t="shared" si="27"/>
        <v>0</v>
      </c>
      <c r="AA58" s="7" t="b">
        <f t="shared" si="28"/>
        <v>0</v>
      </c>
      <c r="AB58" s="7" t="b">
        <f t="shared" si="29"/>
        <v>1</v>
      </c>
    </row>
    <row r="59" spans="1:28" ht="12.75" customHeight="1">
      <c r="A59" s="7" t="s">
        <v>26</v>
      </c>
      <c r="B59" s="7">
        <v>83</v>
      </c>
      <c r="C59" s="13">
        <v>41366</v>
      </c>
      <c r="D59" s="13">
        <v>41371</v>
      </c>
      <c r="E59" s="7" t="s">
        <v>76</v>
      </c>
      <c r="F59" s="13"/>
      <c r="G59" s="7">
        <f t="shared" si="31"/>
        <v>5</v>
      </c>
      <c r="H59" s="7"/>
      <c r="I59" s="7"/>
      <c r="J59" s="7"/>
      <c r="K59" s="7" t="s">
        <v>71</v>
      </c>
      <c r="L59" s="7"/>
      <c r="M59" s="7"/>
      <c r="N59" s="7" t="b">
        <f t="shared" si="15"/>
        <v>0</v>
      </c>
      <c r="O59" s="7" t="b">
        <f t="shared" si="16"/>
        <v>0</v>
      </c>
      <c r="P59" s="7" t="b">
        <f t="shared" si="17"/>
        <v>0</v>
      </c>
      <c r="Q59" s="7" t="b">
        <f t="shared" si="18"/>
        <v>0</v>
      </c>
      <c r="R59" s="7" t="b">
        <f t="shared" si="19"/>
        <v>0</v>
      </c>
      <c r="S59" s="7" t="b">
        <f t="shared" si="20"/>
        <v>0</v>
      </c>
      <c r="T59" s="7" t="b">
        <f t="shared" si="21"/>
        <v>0</v>
      </c>
      <c r="U59" s="7" t="b">
        <f t="shared" si="22"/>
        <v>0</v>
      </c>
      <c r="V59" s="7" t="b">
        <f t="shared" si="23"/>
        <v>0</v>
      </c>
      <c r="W59" s="7" t="b">
        <f t="shared" si="24"/>
        <v>0</v>
      </c>
      <c r="X59" s="7" t="b">
        <f t="shared" si="25"/>
        <v>0</v>
      </c>
      <c r="Y59" s="7" t="b">
        <f t="shared" si="26"/>
        <v>0</v>
      </c>
      <c r="Z59" s="7" t="b">
        <f t="shared" si="27"/>
        <v>0</v>
      </c>
      <c r="AA59" s="7" t="b">
        <f t="shared" si="28"/>
        <v>0</v>
      </c>
      <c r="AB59" s="7" t="b">
        <f t="shared" si="29"/>
        <v>1</v>
      </c>
    </row>
    <row r="60" spans="1:28" ht="12.75" customHeight="1">
      <c r="A60" s="7" t="s">
        <v>18</v>
      </c>
      <c r="B60" s="7">
        <v>86</v>
      </c>
      <c r="C60" s="13">
        <v>41367</v>
      </c>
      <c r="D60" s="13">
        <v>41370</v>
      </c>
      <c r="E60" s="7" t="s">
        <v>76</v>
      </c>
      <c r="F60" s="13"/>
      <c r="G60" s="7">
        <f t="shared" si="31"/>
        <v>3</v>
      </c>
      <c r="H60" s="7"/>
      <c r="I60" s="7"/>
      <c r="J60" s="7"/>
      <c r="K60" s="7" t="s">
        <v>71</v>
      </c>
      <c r="L60" s="7"/>
      <c r="M60" s="7"/>
      <c r="N60" s="7" t="b">
        <f t="shared" si="15"/>
        <v>0</v>
      </c>
      <c r="O60" s="7" t="b">
        <f t="shared" si="16"/>
        <v>0</v>
      </c>
      <c r="P60" s="7" t="b">
        <f t="shared" si="17"/>
        <v>0</v>
      </c>
      <c r="Q60" s="7" t="b">
        <f t="shared" si="18"/>
        <v>0</v>
      </c>
      <c r="R60" s="7" t="b">
        <f t="shared" si="19"/>
        <v>0</v>
      </c>
      <c r="S60" s="7" t="b">
        <f t="shared" si="20"/>
        <v>0</v>
      </c>
      <c r="T60" s="7" t="b">
        <f t="shared" si="21"/>
        <v>0</v>
      </c>
      <c r="U60" s="7" t="b">
        <f t="shared" si="22"/>
        <v>1</v>
      </c>
      <c r="V60" s="7" t="b">
        <f t="shared" si="23"/>
        <v>0</v>
      </c>
      <c r="W60" s="7" t="b">
        <f t="shared" si="24"/>
        <v>0</v>
      </c>
      <c r="X60" s="7" t="b">
        <f t="shared" si="25"/>
        <v>0</v>
      </c>
      <c r="Y60" s="7" t="b">
        <f t="shared" si="26"/>
        <v>0</v>
      </c>
      <c r="Z60" s="7" t="b">
        <f t="shared" si="27"/>
        <v>0</v>
      </c>
      <c r="AA60" s="7" t="b">
        <f t="shared" si="28"/>
        <v>0</v>
      </c>
      <c r="AB60" s="7" t="b">
        <f t="shared" si="29"/>
        <v>0</v>
      </c>
    </row>
    <row r="61" spans="1:28" ht="12.75" customHeight="1">
      <c r="A61" s="7" t="s">
        <v>18</v>
      </c>
      <c r="B61" s="7">
        <v>87</v>
      </c>
      <c r="C61" s="13">
        <v>41324</v>
      </c>
      <c r="D61" s="13">
        <v>41330</v>
      </c>
      <c r="E61" s="7" t="s">
        <v>69</v>
      </c>
      <c r="F61" s="13">
        <v>41337</v>
      </c>
      <c r="G61" s="7">
        <f t="shared" si="31"/>
        <v>6</v>
      </c>
      <c r="H61" s="7">
        <f>F61-C61</f>
        <v>13</v>
      </c>
      <c r="I61" s="7"/>
      <c r="J61" s="7"/>
      <c r="K61" s="7" t="s">
        <v>71</v>
      </c>
      <c r="L61" s="7" t="s">
        <v>126</v>
      </c>
      <c r="M61" s="7"/>
      <c r="N61" s="7" t="b">
        <f t="shared" si="15"/>
        <v>0</v>
      </c>
      <c r="O61" s="7" t="b">
        <f t="shared" si="16"/>
        <v>0</v>
      </c>
      <c r="P61" s="7" t="b">
        <f t="shared" si="17"/>
        <v>0</v>
      </c>
      <c r="Q61" s="7" t="b">
        <f t="shared" si="18"/>
        <v>0</v>
      </c>
      <c r="R61" s="7" t="b">
        <f t="shared" si="19"/>
        <v>0</v>
      </c>
      <c r="S61" s="7" t="b">
        <f t="shared" si="20"/>
        <v>0</v>
      </c>
      <c r="T61" s="7" t="b">
        <f t="shared" si="21"/>
        <v>0</v>
      </c>
      <c r="U61" s="7" t="b">
        <f t="shared" si="22"/>
        <v>1</v>
      </c>
      <c r="V61" s="7" t="b">
        <f t="shared" si="23"/>
        <v>0</v>
      </c>
      <c r="W61" s="7" t="b">
        <f t="shared" si="24"/>
        <v>0</v>
      </c>
      <c r="X61" s="7" t="b">
        <f t="shared" si="25"/>
        <v>0</v>
      </c>
      <c r="Y61" s="7" t="b">
        <f t="shared" si="26"/>
        <v>0</v>
      </c>
      <c r="Z61" s="7" t="b">
        <f t="shared" si="27"/>
        <v>0</v>
      </c>
      <c r="AA61" s="7" t="b">
        <f t="shared" si="28"/>
        <v>0</v>
      </c>
      <c r="AB61" s="7" t="b">
        <f t="shared" si="29"/>
        <v>0</v>
      </c>
    </row>
    <row r="62" spans="1:28" ht="12.75" customHeight="1">
      <c r="A62" s="7" t="s">
        <v>18</v>
      </c>
      <c r="B62" s="7">
        <v>37</v>
      </c>
      <c r="C62" s="13">
        <v>41363</v>
      </c>
      <c r="D62" s="13"/>
      <c r="E62" s="7"/>
      <c r="F62" s="13"/>
      <c r="G62" s="7"/>
      <c r="H62" s="7"/>
      <c r="I62" s="7"/>
      <c r="J62" s="7" t="s">
        <v>127</v>
      </c>
      <c r="K62" s="7" t="s">
        <v>74</v>
      </c>
      <c r="L62" s="7" t="s">
        <v>75</v>
      </c>
      <c r="M62" s="7"/>
      <c r="N62" s="7" t="b">
        <f t="shared" si="15"/>
        <v>0</v>
      </c>
      <c r="O62" s="7" t="b">
        <f t="shared" si="16"/>
        <v>0</v>
      </c>
      <c r="P62" s="7" t="b">
        <f t="shared" si="17"/>
        <v>0</v>
      </c>
      <c r="Q62" s="7" t="b">
        <f t="shared" si="18"/>
        <v>1</v>
      </c>
      <c r="R62" s="7" t="b">
        <f t="shared" si="19"/>
        <v>0</v>
      </c>
      <c r="S62" s="7" t="b">
        <f t="shared" si="20"/>
        <v>0</v>
      </c>
      <c r="T62" s="7" t="b">
        <f t="shared" si="21"/>
        <v>0</v>
      </c>
      <c r="U62" s="7" t="b">
        <f t="shared" si="22"/>
        <v>0</v>
      </c>
      <c r="V62" s="7" t="b">
        <f t="shared" si="23"/>
        <v>0</v>
      </c>
      <c r="W62" s="7" t="b">
        <f t="shared" si="24"/>
        <v>0</v>
      </c>
      <c r="X62" s="7" t="b">
        <f t="shared" si="25"/>
        <v>0</v>
      </c>
      <c r="Y62" s="7" t="b">
        <f t="shared" si="26"/>
        <v>0</v>
      </c>
      <c r="Z62" s="7" t="b">
        <f t="shared" si="27"/>
        <v>0</v>
      </c>
      <c r="AA62" s="7" t="b">
        <f t="shared" si="28"/>
        <v>0</v>
      </c>
      <c r="AB62" s="7" t="b">
        <f t="shared" si="29"/>
        <v>0</v>
      </c>
    </row>
    <row r="63" spans="1:28" ht="12.75" customHeight="1">
      <c r="A63" s="7" t="s">
        <v>18</v>
      </c>
      <c r="B63" s="7">
        <v>56</v>
      </c>
      <c r="C63" s="13">
        <v>41375</v>
      </c>
      <c r="D63" s="13"/>
      <c r="E63" s="7"/>
      <c r="F63" s="13"/>
      <c r="G63" s="7"/>
      <c r="H63" s="7"/>
      <c r="I63" s="7"/>
      <c r="J63" s="7"/>
      <c r="K63" s="7" t="s">
        <v>74</v>
      </c>
      <c r="L63" s="7" t="s">
        <v>75</v>
      </c>
      <c r="M63" s="7"/>
      <c r="N63" s="7" t="b">
        <f t="shared" si="15"/>
        <v>0</v>
      </c>
      <c r="O63" s="7" t="b">
        <f t="shared" si="16"/>
        <v>0</v>
      </c>
      <c r="P63" s="7" t="b">
        <f t="shared" si="17"/>
        <v>0</v>
      </c>
      <c r="Q63" s="7" t="b">
        <f t="shared" si="18"/>
        <v>0</v>
      </c>
      <c r="R63" s="7" t="b">
        <f t="shared" si="19"/>
        <v>0</v>
      </c>
      <c r="S63" s="7" t="b">
        <f t="shared" si="20"/>
        <v>1</v>
      </c>
      <c r="T63" s="7" t="b">
        <f t="shared" si="21"/>
        <v>0</v>
      </c>
      <c r="U63" s="7" t="b">
        <f t="shared" si="22"/>
        <v>0</v>
      </c>
      <c r="V63" s="7" t="b">
        <f t="shared" si="23"/>
        <v>0</v>
      </c>
      <c r="W63" s="7" t="b">
        <f t="shared" si="24"/>
        <v>0</v>
      </c>
      <c r="X63" s="7" t="b">
        <f t="shared" si="25"/>
        <v>0</v>
      </c>
      <c r="Y63" s="7" t="b">
        <f t="shared" si="26"/>
        <v>0</v>
      </c>
      <c r="Z63" s="7" t="b">
        <f t="shared" si="27"/>
        <v>0</v>
      </c>
      <c r="AA63" s="7" t="b">
        <f t="shared" si="28"/>
        <v>0</v>
      </c>
      <c r="AB63" s="7" t="b">
        <f t="shared" si="29"/>
        <v>0</v>
      </c>
    </row>
    <row r="64" spans="1:28" ht="12.75" customHeight="1">
      <c r="A64" s="7" t="s">
        <v>26</v>
      </c>
      <c r="B64" s="7">
        <v>54</v>
      </c>
      <c r="C64" s="13">
        <v>41380</v>
      </c>
      <c r="D64" s="13"/>
      <c r="E64" s="7" t="s">
        <v>76</v>
      </c>
      <c r="F64" s="13"/>
      <c r="G64" s="7"/>
      <c r="H64" s="7"/>
      <c r="I64" s="7"/>
      <c r="J64" s="7"/>
      <c r="K64" s="7" t="s">
        <v>77</v>
      </c>
      <c r="L64" s="7" t="s">
        <v>75</v>
      </c>
      <c r="M64" s="7"/>
      <c r="N64" s="7" t="b">
        <f t="shared" si="15"/>
        <v>0</v>
      </c>
      <c r="O64" s="7" t="b">
        <f t="shared" si="16"/>
        <v>0</v>
      </c>
      <c r="P64" s="7" t="b">
        <f t="shared" si="17"/>
        <v>0</v>
      </c>
      <c r="Q64" s="7" t="b">
        <f t="shared" si="18"/>
        <v>0</v>
      </c>
      <c r="R64" s="7" t="b">
        <f t="shared" si="19"/>
        <v>0</v>
      </c>
      <c r="S64" s="7" t="b">
        <f t="shared" si="20"/>
        <v>0</v>
      </c>
      <c r="T64" s="7" t="b">
        <f t="shared" si="21"/>
        <v>0</v>
      </c>
      <c r="U64" s="7" t="b">
        <f t="shared" si="22"/>
        <v>0</v>
      </c>
      <c r="V64" s="7" t="b">
        <f t="shared" si="23"/>
        <v>0</v>
      </c>
      <c r="W64" s="7" t="b">
        <f t="shared" si="24"/>
        <v>0</v>
      </c>
      <c r="X64" s="7" t="b">
        <f t="shared" si="25"/>
        <v>0</v>
      </c>
      <c r="Y64" s="7" t="b">
        <f t="shared" si="26"/>
        <v>1</v>
      </c>
      <c r="Z64" s="7" t="b">
        <f t="shared" si="27"/>
        <v>0</v>
      </c>
      <c r="AA64" s="7" t="b">
        <f t="shared" si="28"/>
        <v>0</v>
      </c>
      <c r="AB64" s="7" t="b">
        <f t="shared" si="29"/>
        <v>0</v>
      </c>
    </row>
    <row r="65" spans="1:28" ht="12.75" customHeight="1">
      <c r="A65" s="7" t="s">
        <v>26</v>
      </c>
      <c r="B65" s="7">
        <v>62</v>
      </c>
      <c r="C65" s="13">
        <v>41362</v>
      </c>
      <c r="D65" s="13"/>
      <c r="E65" s="7" t="s">
        <v>60</v>
      </c>
      <c r="F65" s="13"/>
      <c r="G65" s="7"/>
      <c r="H65" s="7"/>
      <c r="I65" s="7"/>
      <c r="J65" s="7"/>
      <c r="K65" s="7" t="s">
        <v>77</v>
      </c>
      <c r="L65" s="7" t="s">
        <v>128</v>
      </c>
      <c r="M65" s="7"/>
      <c r="N65" s="7" t="b">
        <f t="shared" si="15"/>
        <v>0</v>
      </c>
      <c r="O65" s="7" t="b">
        <f t="shared" si="16"/>
        <v>0</v>
      </c>
      <c r="P65" s="7" t="b">
        <f t="shared" si="17"/>
        <v>0</v>
      </c>
      <c r="Q65" s="7" t="b">
        <f t="shared" si="18"/>
        <v>0</v>
      </c>
      <c r="R65" s="7" t="b">
        <f t="shared" si="19"/>
        <v>0</v>
      </c>
      <c r="S65" s="7" t="b">
        <f t="shared" si="20"/>
        <v>0</v>
      </c>
      <c r="T65" s="7" t="b">
        <f t="shared" si="21"/>
        <v>0</v>
      </c>
      <c r="U65" s="7" t="b">
        <f t="shared" si="22"/>
        <v>0</v>
      </c>
      <c r="V65" s="7" t="b">
        <f t="shared" si="23"/>
        <v>0</v>
      </c>
      <c r="W65" s="7" t="b">
        <f t="shared" si="24"/>
        <v>0</v>
      </c>
      <c r="X65" s="7" t="b">
        <f t="shared" si="25"/>
        <v>0</v>
      </c>
      <c r="Y65" s="7" t="b">
        <f t="shared" si="26"/>
        <v>0</v>
      </c>
      <c r="Z65" s="7" t="b">
        <f t="shared" si="27"/>
        <v>1</v>
      </c>
      <c r="AA65" s="7" t="b">
        <f t="shared" si="28"/>
        <v>0</v>
      </c>
      <c r="AB65" s="7" t="b">
        <f t="shared" si="29"/>
        <v>0</v>
      </c>
    </row>
    <row r="66" spans="1:28" ht="12.75" customHeight="1">
      <c r="A66" s="7" t="s">
        <v>26</v>
      </c>
      <c r="B66" s="7">
        <v>64</v>
      </c>
      <c r="C66" s="13">
        <v>41370</v>
      </c>
      <c r="D66" s="13"/>
      <c r="E66" s="7" t="s">
        <v>60</v>
      </c>
      <c r="F66" s="13"/>
      <c r="G66" s="7"/>
      <c r="H66" s="7"/>
      <c r="I66" s="7"/>
      <c r="J66" s="7"/>
      <c r="K66" s="7" t="s">
        <v>77</v>
      </c>
      <c r="L66" s="7" t="s">
        <v>128</v>
      </c>
      <c r="M66" s="7"/>
      <c r="N66" s="7" t="b">
        <f t="shared" ref="N66:N88" si="32">EXACT(I66,"occupational")</f>
        <v>0</v>
      </c>
      <c r="O66" s="7" t="b">
        <f t="shared" ref="O66:O88" si="33">AND(EXACT(A66,"male"),(B66&gt;=15),(B66&lt;=24),NOT(N66))</f>
        <v>0</v>
      </c>
      <c r="P66" s="7" t="b">
        <f t="shared" ref="P66:P88" si="34">AND(EXACT(A66,"male"),(B66&gt;=25),(B66&lt;=34),NOT(N66))</f>
        <v>0</v>
      </c>
      <c r="Q66" s="7" t="b">
        <f t="shared" ref="Q66:Q88" si="35">AND(EXACT(A66,"male"),(B66&gt;=35),(B66&lt;=44),NOT(N66))</f>
        <v>0</v>
      </c>
      <c r="R66" s="7" t="b">
        <f t="shared" ref="R66:R88" si="36">AND(EXACT(A66,"male"),(B66&gt;=45),(B66&lt;=54),NOT(N66))</f>
        <v>0</v>
      </c>
      <c r="S66" s="7" t="b">
        <f t="shared" ref="S66:S88" si="37">AND(EXACT(A66,"male"),(B66&gt;=55),(B66&lt;=64),NOT(N66))</f>
        <v>0</v>
      </c>
      <c r="T66" s="7" t="b">
        <f t="shared" ref="T66:T88" si="38">AND(EXACT(A66,"male"),(B66&gt;=65),(B66&lt;=74),NOT(N66))</f>
        <v>0</v>
      </c>
      <c r="U66" s="7" t="b">
        <f t="shared" ref="U66:U88" si="39">AND(EXACT(A66,"male"),(B66&gt;=75),NOT(N66))</f>
        <v>0</v>
      </c>
      <c r="V66" s="7" t="b">
        <f t="shared" ref="V66:V88" si="40">AND(EXACT(A66,"female"),(B66&gt;=15),(B66&lt;=24),NOT(N66))</f>
        <v>0</v>
      </c>
      <c r="W66" s="7" t="b">
        <f t="shared" ref="W66:W88" si="41">AND(EXACT(A66,"female"),(B66&gt;=25),(B66&lt;=34),NOT(N66))</f>
        <v>0</v>
      </c>
      <c r="X66" s="7" t="b">
        <f t="shared" ref="X66:X88" si="42">AND(EXACT(A66,"female"),(B66&gt;=35),(B66&lt;=44),NOT(N66))</f>
        <v>0</v>
      </c>
      <c r="Y66" s="7" t="b">
        <f t="shared" ref="Y66:Y88" si="43">AND(EXACT(A66,"female"),(B66&gt;=45),(B66&lt;=54),NOT(N66))</f>
        <v>0</v>
      </c>
      <c r="Z66" s="7" t="b">
        <f t="shared" ref="Z66:Z88" si="44">AND(EXACT(A66,"female"),(B66&gt;=55),(B66&lt;=64),NOT(N66))</f>
        <v>1</v>
      </c>
      <c r="AA66" s="7" t="b">
        <f t="shared" ref="AA66:AA88" si="45">AND(EXACT(A66,"female"),(B66&gt;=65),(B66&lt;=74),NOT(N66))</f>
        <v>0</v>
      </c>
      <c r="AB66" s="7" t="b">
        <f t="shared" ref="AB66:AB88" si="46">AND(EXACT(A66,"female"),(B66&gt;=75),NOT(N66))</f>
        <v>0</v>
      </c>
    </row>
    <row r="67" spans="1:28" ht="12.75" customHeight="1">
      <c r="A67" s="7" t="s">
        <v>18</v>
      </c>
      <c r="B67" s="7">
        <v>75</v>
      </c>
      <c r="C67" s="13">
        <v>41373</v>
      </c>
      <c r="D67" s="13"/>
      <c r="E67" s="7" t="s">
        <v>60</v>
      </c>
      <c r="F67" s="13"/>
      <c r="G67" s="7"/>
      <c r="H67" s="7"/>
      <c r="I67" s="7"/>
      <c r="J67" s="7"/>
      <c r="K67" s="7" t="s">
        <v>77</v>
      </c>
      <c r="L67" s="7" t="s">
        <v>95</v>
      </c>
      <c r="M67" s="7"/>
      <c r="N67" s="7" t="b">
        <f t="shared" si="32"/>
        <v>0</v>
      </c>
      <c r="O67" s="7" t="b">
        <f t="shared" si="33"/>
        <v>0</v>
      </c>
      <c r="P67" s="7" t="b">
        <f t="shared" si="34"/>
        <v>0</v>
      </c>
      <c r="Q67" s="7" t="b">
        <f t="shared" si="35"/>
        <v>0</v>
      </c>
      <c r="R67" s="7" t="b">
        <f t="shared" si="36"/>
        <v>0</v>
      </c>
      <c r="S67" s="7" t="b">
        <f t="shared" si="37"/>
        <v>0</v>
      </c>
      <c r="T67" s="7" t="b">
        <f t="shared" si="38"/>
        <v>0</v>
      </c>
      <c r="U67" s="7" t="b">
        <f t="shared" si="39"/>
        <v>1</v>
      </c>
      <c r="V67" s="7" t="b">
        <f t="shared" si="40"/>
        <v>0</v>
      </c>
      <c r="W67" s="7" t="b">
        <f t="shared" si="41"/>
        <v>0</v>
      </c>
      <c r="X67" s="7" t="b">
        <f t="shared" si="42"/>
        <v>0</v>
      </c>
      <c r="Y67" s="7" t="b">
        <f t="shared" si="43"/>
        <v>0</v>
      </c>
      <c r="Z67" s="7" t="b">
        <f t="shared" si="44"/>
        <v>0</v>
      </c>
      <c r="AA67" s="7" t="b">
        <f t="shared" si="45"/>
        <v>0</v>
      </c>
      <c r="AB67" s="7" t="b">
        <f t="shared" si="46"/>
        <v>0</v>
      </c>
    </row>
    <row r="68" spans="1:28" ht="12.75" customHeight="1">
      <c r="A68" s="7" t="s">
        <v>18</v>
      </c>
      <c r="B68" s="7">
        <v>79</v>
      </c>
      <c r="C68" s="13">
        <v>41373</v>
      </c>
      <c r="D68" s="13"/>
      <c r="E68" s="7" t="s">
        <v>60</v>
      </c>
      <c r="F68" s="13"/>
      <c r="G68" s="7"/>
      <c r="H68" s="7"/>
      <c r="I68" s="7"/>
      <c r="J68" s="7"/>
      <c r="K68" s="7" t="s">
        <v>77</v>
      </c>
      <c r="L68" s="7" t="s">
        <v>129</v>
      </c>
      <c r="M68" s="7"/>
      <c r="N68" s="7" t="b">
        <f t="shared" si="32"/>
        <v>0</v>
      </c>
      <c r="O68" s="7" t="b">
        <f t="shared" si="33"/>
        <v>0</v>
      </c>
      <c r="P68" s="7" t="b">
        <f t="shared" si="34"/>
        <v>0</v>
      </c>
      <c r="Q68" s="7" t="b">
        <f t="shared" si="35"/>
        <v>0</v>
      </c>
      <c r="R68" s="7" t="b">
        <f t="shared" si="36"/>
        <v>0</v>
      </c>
      <c r="S68" s="7" t="b">
        <f t="shared" si="37"/>
        <v>0</v>
      </c>
      <c r="T68" s="7" t="b">
        <f t="shared" si="38"/>
        <v>0</v>
      </c>
      <c r="U68" s="7" t="b">
        <f t="shared" si="39"/>
        <v>1</v>
      </c>
      <c r="V68" s="7" t="b">
        <f t="shared" si="40"/>
        <v>0</v>
      </c>
      <c r="W68" s="7" t="b">
        <f t="shared" si="41"/>
        <v>0</v>
      </c>
      <c r="X68" s="7" t="b">
        <f t="shared" si="42"/>
        <v>0</v>
      </c>
      <c r="Y68" s="7" t="b">
        <f t="shared" si="43"/>
        <v>0</v>
      </c>
      <c r="Z68" s="7" t="b">
        <f t="shared" si="44"/>
        <v>0</v>
      </c>
      <c r="AA68" s="7" t="b">
        <f t="shared" si="45"/>
        <v>0</v>
      </c>
      <c r="AB68" s="7" t="b">
        <f t="shared" si="46"/>
        <v>0</v>
      </c>
    </row>
    <row r="69" spans="1:28" ht="12.75" customHeight="1">
      <c r="A69" s="7" t="s">
        <v>18</v>
      </c>
      <c r="B69" s="7">
        <v>38</v>
      </c>
      <c r="C69" s="13">
        <v>41370</v>
      </c>
      <c r="D69" s="13">
        <v>41375</v>
      </c>
      <c r="E69" s="7"/>
      <c r="F69" s="13"/>
      <c r="G69" s="7">
        <f>D69-C69</f>
        <v>5</v>
      </c>
      <c r="H69" s="7"/>
      <c r="I69" s="7"/>
      <c r="J69" s="7"/>
      <c r="K69" s="7" t="s">
        <v>78</v>
      </c>
      <c r="L69" s="7"/>
      <c r="M69" s="7"/>
      <c r="N69" s="7" t="b">
        <f t="shared" si="32"/>
        <v>0</v>
      </c>
      <c r="O69" s="7" t="b">
        <f t="shared" si="33"/>
        <v>0</v>
      </c>
      <c r="P69" s="7" t="b">
        <f t="shared" si="34"/>
        <v>0</v>
      </c>
      <c r="Q69" s="7" t="b">
        <f t="shared" si="35"/>
        <v>1</v>
      </c>
      <c r="R69" s="7" t="b">
        <f t="shared" si="36"/>
        <v>0</v>
      </c>
      <c r="S69" s="7" t="b">
        <f t="shared" si="37"/>
        <v>0</v>
      </c>
      <c r="T69" s="7" t="b">
        <f t="shared" si="38"/>
        <v>0</v>
      </c>
      <c r="U69" s="7" t="b">
        <f t="shared" si="39"/>
        <v>0</v>
      </c>
      <c r="V69" s="7" t="b">
        <f t="shared" si="40"/>
        <v>0</v>
      </c>
      <c r="W69" s="7" t="b">
        <f t="shared" si="41"/>
        <v>0</v>
      </c>
      <c r="X69" s="7" t="b">
        <f t="shared" si="42"/>
        <v>0</v>
      </c>
      <c r="Y69" s="7" t="b">
        <f t="shared" si="43"/>
        <v>0</v>
      </c>
      <c r="Z69" s="7" t="b">
        <f t="shared" si="44"/>
        <v>0</v>
      </c>
      <c r="AA69" s="7" t="b">
        <f t="shared" si="45"/>
        <v>0</v>
      </c>
      <c r="AB69" s="7" t="b">
        <f t="shared" si="46"/>
        <v>0</v>
      </c>
    </row>
    <row r="70" spans="1:28" ht="12.75" customHeight="1">
      <c r="A70" s="7" t="s">
        <v>18</v>
      </c>
      <c r="B70" s="7">
        <v>48</v>
      </c>
      <c r="C70" s="13">
        <v>41375</v>
      </c>
      <c r="D70" s="13"/>
      <c r="E70" s="7" t="s">
        <v>60</v>
      </c>
      <c r="F70" s="13"/>
      <c r="G70" s="7"/>
      <c r="H70" s="7"/>
      <c r="I70" s="7"/>
      <c r="J70" s="7"/>
      <c r="K70" s="7" t="s">
        <v>78</v>
      </c>
      <c r="L70" s="7" t="s">
        <v>79</v>
      </c>
      <c r="M70" s="7"/>
      <c r="N70" s="7" t="b">
        <f t="shared" si="32"/>
        <v>0</v>
      </c>
      <c r="O70" s="7" t="b">
        <f t="shared" si="33"/>
        <v>0</v>
      </c>
      <c r="P70" s="7" t="b">
        <f t="shared" si="34"/>
        <v>0</v>
      </c>
      <c r="Q70" s="7" t="b">
        <f t="shared" si="35"/>
        <v>0</v>
      </c>
      <c r="R70" s="7" t="b">
        <f t="shared" si="36"/>
        <v>1</v>
      </c>
      <c r="S70" s="7" t="b">
        <f t="shared" si="37"/>
        <v>0</v>
      </c>
      <c r="T70" s="7" t="b">
        <f t="shared" si="38"/>
        <v>0</v>
      </c>
      <c r="U70" s="7" t="b">
        <f t="shared" si="39"/>
        <v>0</v>
      </c>
      <c r="V70" s="7" t="b">
        <f t="shared" si="40"/>
        <v>0</v>
      </c>
      <c r="W70" s="7" t="b">
        <f t="shared" si="41"/>
        <v>0</v>
      </c>
      <c r="X70" s="7" t="b">
        <f t="shared" si="42"/>
        <v>0</v>
      </c>
      <c r="Y70" s="7" t="b">
        <f t="shared" si="43"/>
        <v>0</v>
      </c>
      <c r="Z70" s="7" t="b">
        <f t="shared" si="44"/>
        <v>0</v>
      </c>
      <c r="AA70" s="7" t="b">
        <f t="shared" si="45"/>
        <v>0</v>
      </c>
      <c r="AB70" s="7" t="b">
        <f t="shared" si="46"/>
        <v>0</v>
      </c>
    </row>
    <row r="71" spans="1:28" ht="12.75" customHeight="1">
      <c r="A71" s="7" t="s">
        <v>26</v>
      </c>
      <c r="B71" s="7">
        <v>51</v>
      </c>
      <c r="C71" s="13">
        <v>41346</v>
      </c>
      <c r="D71" s="13">
        <v>41373</v>
      </c>
      <c r="E71" s="7" t="s">
        <v>60</v>
      </c>
      <c r="F71" s="13"/>
      <c r="G71" s="7">
        <f>D71-C71</f>
        <v>27</v>
      </c>
      <c r="H71" s="7"/>
      <c r="I71" s="7"/>
      <c r="J71" s="7"/>
      <c r="K71" s="7" t="s">
        <v>78</v>
      </c>
      <c r="L71" s="7" t="s">
        <v>130</v>
      </c>
      <c r="M71" s="7"/>
      <c r="N71" s="7" t="b">
        <f t="shared" si="32"/>
        <v>0</v>
      </c>
      <c r="O71" s="7" t="b">
        <f t="shared" si="33"/>
        <v>0</v>
      </c>
      <c r="P71" s="7" t="b">
        <f t="shared" si="34"/>
        <v>0</v>
      </c>
      <c r="Q71" s="7" t="b">
        <f t="shared" si="35"/>
        <v>0</v>
      </c>
      <c r="R71" s="7" t="b">
        <f t="shared" si="36"/>
        <v>0</v>
      </c>
      <c r="S71" s="7" t="b">
        <f t="shared" si="37"/>
        <v>0</v>
      </c>
      <c r="T71" s="7" t="b">
        <f t="shared" si="38"/>
        <v>0</v>
      </c>
      <c r="U71" s="7" t="b">
        <f t="shared" si="39"/>
        <v>0</v>
      </c>
      <c r="V71" s="7" t="b">
        <f t="shared" si="40"/>
        <v>0</v>
      </c>
      <c r="W71" s="7" t="b">
        <f t="shared" si="41"/>
        <v>0</v>
      </c>
      <c r="X71" s="7" t="b">
        <f t="shared" si="42"/>
        <v>0</v>
      </c>
      <c r="Y71" s="7" t="b">
        <f t="shared" si="43"/>
        <v>1</v>
      </c>
      <c r="Z71" s="7" t="b">
        <f t="shared" si="44"/>
        <v>0</v>
      </c>
      <c r="AA71" s="7" t="b">
        <f t="shared" si="45"/>
        <v>0</v>
      </c>
      <c r="AB71" s="7" t="b">
        <f t="shared" si="46"/>
        <v>0</v>
      </c>
    </row>
    <row r="72" spans="1:28" ht="12.75" customHeight="1">
      <c r="A72" s="7" t="s">
        <v>26</v>
      </c>
      <c r="B72" s="7">
        <v>54</v>
      </c>
      <c r="C72" s="13">
        <v>41370</v>
      </c>
      <c r="D72" s="13">
        <v>41376</v>
      </c>
      <c r="E72" s="7" t="s">
        <v>60</v>
      </c>
      <c r="F72" s="13"/>
      <c r="G72" s="7">
        <f>D72-C72</f>
        <v>6</v>
      </c>
      <c r="H72" s="7"/>
      <c r="I72" s="7"/>
      <c r="J72" s="7"/>
      <c r="K72" s="7" t="s">
        <v>78</v>
      </c>
      <c r="L72" s="7" t="s">
        <v>128</v>
      </c>
      <c r="M72" s="7"/>
      <c r="N72" s="7" t="b">
        <f t="shared" si="32"/>
        <v>0</v>
      </c>
      <c r="O72" s="7" t="b">
        <f t="shared" si="33"/>
        <v>0</v>
      </c>
      <c r="P72" s="7" t="b">
        <f t="shared" si="34"/>
        <v>0</v>
      </c>
      <c r="Q72" s="7" t="b">
        <f t="shared" si="35"/>
        <v>0</v>
      </c>
      <c r="R72" s="7" t="b">
        <f t="shared" si="36"/>
        <v>0</v>
      </c>
      <c r="S72" s="7" t="b">
        <f t="shared" si="37"/>
        <v>0</v>
      </c>
      <c r="T72" s="7" t="b">
        <f t="shared" si="38"/>
        <v>0</v>
      </c>
      <c r="U72" s="7" t="b">
        <f t="shared" si="39"/>
        <v>0</v>
      </c>
      <c r="V72" s="7" t="b">
        <f t="shared" si="40"/>
        <v>0</v>
      </c>
      <c r="W72" s="7" t="b">
        <f t="shared" si="41"/>
        <v>0</v>
      </c>
      <c r="X72" s="7" t="b">
        <f t="shared" si="42"/>
        <v>0</v>
      </c>
      <c r="Y72" s="7" t="b">
        <f t="shared" si="43"/>
        <v>1</v>
      </c>
      <c r="Z72" s="7" t="b">
        <f t="shared" si="44"/>
        <v>0</v>
      </c>
      <c r="AA72" s="7" t="b">
        <f t="shared" si="45"/>
        <v>0</v>
      </c>
      <c r="AB72" s="7" t="b">
        <f t="shared" si="46"/>
        <v>0</v>
      </c>
    </row>
    <row r="73" spans="1:28" ht="12.75" customHeight="1">
      <c r="A73" s="7" t="s">
        <v>18</v>
      </c>
      <c r="B73" s="7">
        <v>54</v>
      </c>
      <c r="C73" s="13"/>
      <c r="D73" s="13"/>
      <c r="E73" s="7" t="s">
        <v>60</v>
      </c>
      <c r="F73" s="13"/>
      <c r="G73" s="7"/>
      <c r="H73" s="7"/>
      <c r="I73" s="7"/>
      <c r="J73" s="7"/>
      <c r="K73" s="7" t="s">
        <v>78</v>
      </c>
      <c r="L73" s="7"/>
      <c r="M73" s="7"/>
      <c r="N73" s="7" t="b">
        <f t="shared" si="32"/>
        <v>0</v>
      </c>
      <c r="O73" s="7" t="b">
        <f t="shared" si="33"/>
        <v>0</v>
      </c>
      <c r="P73" s="7" t="b">
        <f t="shared" si="34"/>
        <v>0</v>
      </c>
      <c r="Q73" s="7" t="b">
        <f t="shared" si="35"/>
        <v>0</v>
      </c>
      <c r="R73" s="7" t="b">
        <f t="shared" si="36"/>
        <v>1</v>
      </c>
      <c r="S73" s="7" t="b">
        <f t="shared" si="37"/>
        <v>0</v>
      </c>
      <c r="T73" s="7" t="b">
        <f t="shared" si="38"/>
        <v>0</v>
      </c>
      <c r="U73" s="7" t="b">
        <f t="shared" si="39"/>
        <v>0</v>
      </c>
      <c r="V73" s="7" t="b">
        <f t="shared" si="40"/>
        <v>0</v>
      </c>
      <c r="W73" s="7" t="b">
        <f t="shared" si="41"/>
        <v>0</v>
      </c>
      <c r="X73" s="7" t="b">
        <f t="shared" si="42"/>
        <v>0</v>
      </c>
      <c r="Y73" s="7" t="b">
        <f t="shared" si="43"/>
        <v>0</v>
      </c>
      <c r="Z73" s="7" t="b">
        <f t="shared" si="44"/>
        <v>0</v>
      </c>
      <c r="AA73" s="7" t="b">
        <f t="shared" si="45"/>
        <v>0</v>
      </c>
      <c r="AB73" s="7" t="b">
        <f t="shared" si="46"/>
        <v>0</v>
      </c>
    </row>
    <row r="74" spans="1:28" ht="12.75" customHeight="1">
      <c r="A74" s="7" t="s">
        <v>18</v>
      </c>
      <c r="B74" s="7">
        <v>57</v>
      </c>
      <c r="C74" s="13">
        <v>41374</v>
      </c>
      <c r="D74" s="13"/>
      <c r="E74" s="7"/>
      <c r="F74" s="13"/>
      <c r="G74" s="7"/>
      <c r="H74" s="7"/>
      <c r="I74" s="7"/>
      <c r="J74" s="7"/>
      <c r="K74" s="7" t="s">
        <v>78</v>
      </c>
      <c r="L74" s="7" t="s">
        <v>79</v>
      </c>
      <c r="M74" s="7"/>
      <c r="N74" s="7" t="b">
        <f t="shared" si="32"/>
        <v>0</v>
      </c>
      <c r="O74" s="7" t="b">
        <f t="shared" si="33"/>
        <v>0</v>
      </c>
      <c r="P74" s="7" t="b">
        <f t="shared" si="34"/>
        <v>0</v>
      </c>
      <c r="Q74" s="7" t="b">
        <f t="shared" si="35"/>
        <v>0</v>
      </c>
      <c r="R74" s="7" t="b">
        <f t="shared" si="36"/>
        <v>0</v>
      </c>
      <c r="S74" s="7" t="b">
        <f t="shared" si="37"/>
        <v>1</v>
      </c>
      <c r="T74" s="7" t="b">
        <f t="shared" si="38"/>
        <v>0</v>
      </c>
      <c r="U74" s="7" t="b">
        <f t="shared" si="39"/>
        <v>0</v>
      </c>
      <c r="V74" s="7" t="b">
        <f t="shared" si="40"/>
        <v>0</v>
      </c>
      <c r="W74" s="7" t="b">
        <f t="shared" si="41"/>
        <v>0</v>
      </c>
      <c r="X74" s="7" t="b">
        <f t="shared" si="42"/>
        <v>0</v>
      </c>
      <c r="Y74" s="7" t="b">
        <f t="shared" si="43"/>
        <v>0</v>
      </c>
      <c r="Z74" s="7" t="b">
        <f t="shared" si="44"/>
        <v>0</v>
      </c>
      <c r="AA74" s="7" t="b">
        <f t="shared" si="45"/>
        <v>0</v>
      </c>
      <c r="AB74" s="7" t="b">
        <f t="shared" si="46"/>
        <v>0</v>
      </c>
    </row>
    <row r="75" spans="1:28" ht="12.75" customHeight="1">
      <c r="A75" s="7" t="s">
        <v>26</v>
      </c>
      <c r="B75" s="7">
        <v>58</v>
      </c>
      <c r="C75" s="13">
        <v>41375</v>
      </c>
      <c r="D75" s="13"/>
      <c r="E75" s="7"/>
      <c r="F75" s="13"/>
      <c r="G75" s="7"/>
      <c r="H75" s="7"/>
      <c r="I75" s="7"/>
      <c r="J75" s="7"/>
      <c r="K75" s="7" t="s">
        <v>78</v>
      </c>
      <c r="L75" s="7" t="s">
        <v>79</v>
      </c>
      <c r="M75" s="7"/>
      <c r="N75" s="7" t="b">
        <f t="shared" si="32"/>
        <v>0</v>
      </c>
      <c r="O75" s="7" t="b">
        <f t="shared" si="33"/>
        <v>0</v>
      </c>
      <c r="P75" s="7" t="b">
        <f t="shared" si="34"/>
        <v>0</v>
      </c>
      <c r="Q75" s="7" t="b">
        <f t="shared" si="35"/>
        <v>0</v>
      </c>
      <c r="R75" s="7" t="b">
        <f t="shared" si="36"/>
        <v>0</v>
      </c>
      <c r="S75" s="7" t="b">
        <f t="shared" si="37"/>
        <v>0</v>
      </c>
      <c r="T75" s="7" t="b">
        <f t="shared" si="38"/>
        <v>0</v>
      </c>
      <c r="U75" s="7" t="b">
        <f t="shared" si="39"/>
        <v>0</v>
      </c>
      <c r="V75" s="7" t="b">
        <f t="shared" si="40"/>
        <v>0</v>
      </c>
      <c r="W75" s="7" t="b">
        <f t="shared" si="41"/>
        <v>0</v>
      </c>
      <c r="X75" s="7" t="b">
        <f t="shared" si="42"/>
        <v>0</v>
      </c>
      <c r="Y75" s="7" t="b">
        <f t="shared" si="43"/>
        <v>0</v>
      </c>
      <c r="Z75" s="7" t="b">
        <f t="shared" si="44"/>
        <v>1</v>
      </c>
      <c r="AA75" s="7" t="b">
        <f t="shared" si="45"/>
        <v>0</v>
      </c>
      <c r="AB75" s="7" t="b">
        <f t="shared" si="46"/>
        <v>0</v>
      </c>
    </row>
    <row r="76" spans="1:28" ht="12.75" customHeight="1">
      <c r="A76" s="7" t="s">
        <v>18</v>
      </c>
      <c r="B76" s="7">
        <v>62</v>
      </c>
      <c r="C76" s="13">
        <v>41374</v>
      </c>
      <c r="D76" s="13"/>
      <c r="E76" s="7"/>
      <c r="F76" s="13"/>
      <c r="G76" s="7"/>
      <c r="H76" s="7"/>
      <c r="I76" s="7"/>
      <c r="J76" s="7"/>
      <c r="K76" s="7" t="s">
        <v>78</v>
      </c>
      <c r="L76" s="7" t="s">
        <v>79</v>
      </c>
      <c r="M76" s="7"/>
      <c r="N76" s="7" t="b">
        <f t="shared" si="32"/>
        <v>0</v>
      </c>
      <c r="O76" s="7" t="b">
        <f t="shared" si="33"/>
        <v>0</v>
      </c>
      <c r="P76" s="7" t="b">
        <f t="shared" si="34"/>
        <v>0</v>
      </c>
      <c r="Q76" s="7" t="b">
        <f t="shared" si="35"/>
        <v>0</v>
      </c>
      <c r="R76" s="7" t="b">
        <f t="shared" si="36"/>
        <v>0</v>
      </c>
      <c r="S76" s="7" t="b">
        <f t="shared" si="37"/>
        <v>1</v>
      </c>
      <c r="T76" s="7" t="b">
        <f t="shared" si="38"/>
        <v>0</v>
      </c>
      <c r="U76" s="7" t="b">
        <f t="shared" si="39"/>
        <v>0</v>
      </c>
      <c r="V76" s="7" t="b">
        <f t="shared" si="40"/>
        <v>0</v>
      </c>
      <c r="W76" s="7" t="b">
        <f t="shared" si="41"/>
        <v>0</v>
      </c>
      <c r="X76" s="7" t="b">
        <f t="shared" si="42"/>
        <v>0</v>
      </c>
      <c r="Y76" s="7" t="b">
        <f t="shared" si="43"/>
        <v>0</v>
      </c>
      <c r="Z76" s="7" t="b">
        <f t="shared" si="44"/>
        <v>0</v>
      </c>
      <c r="AA76" s="7" t="b">
        <f t="shared" si="45"/>
        <v>0</v>
      </c>
      <c r="AB76" s="7" t="b">
        <f t="shared" si="46"/>
        <v>0</v>
      </c>
    </row>
    <row r="77" spans="1:28" ht="12.75" customHeight="1">
      <c r="A77" s="7" t="s">
        <v>18</v>
      </c>
      <c r="B77" s="7">
        <v>64</v>
      </c>
      <c r="C77" s="13">
        <v>41362</v>
      </c>
      <c r="D77" s="13">
        <v>41364</v>
      </c>
      <c r="E77" s="7" t="s">
        <v>69</v>
      </c>
      <c r="F77" s="13">
        <v>41368</v>
      </c>
      <c r="G77" s="7">
        <f>D77-C77</f>
        <v>2</v>
      </c>
      <c r="H77" s="7">
        <f>F77-C77</f>
        <v>6</v>
      </c>
      <c r="I77" s="7"/>
      <c r="J77" s="7"/>
      <c r="K77" s="7" t="s">
        <v>78</v>
      </c>
      <c r="L77" s="7"/>
      <c r="M77" s="7"/>
      <c r="N77" s="7" t="b">
        <f t="shared" si="32"/>
        <v>0</v>
      </c>
      <c r="O77" s="7" t="b">
        <f t="shared" si="33"/>
        <v>0</v>
      </c>
      <c r="P77" s="7" t="b">
        <f t="shared" si="34"/>
        <v>0</v>
      </c>
      <c r="Q77" s="7" t="b">
        <f t="shared" si="35"/>
        <v>0</v>
      </c>
      <c r="R77" s="7" t="b">
        <f t="shared" si="36"/>
        <v>0</v>
      </c>
      <c r="S77" s="7" t="b">
        <f t="shared" si="37"/>
        <v>1</v>
      </c>
      <c r="T77" s="7" t="b">
        <f t="shared" si="38"/>
        <v>0</v>
      </c>
      <c r="U77" s="7" t="b">
        <f t="shared" si="39"/>
        <v>0</v>
      </c>
      <c r="V77" s="7" t="b">
        <f t="shared" si="40"/>
        <v>0</v>
      </c>
      <c r="W77" s="7" t="b">
        <f t="shared" si="41"/>
        <v>0</v>
      </c>
      <c r="X77" s="7" t="b">
        <f t="shared" si="42"/>
        <v>0</v>
      </c>
      <c r="Y77" s="7" t="b">
        <f t="shared" si="43"/>
        <v>0</v>
      </c>
      <c r="Z77" s="7" t="b">
        <f t="shared" si="44"/>
        <v>0</v>
      </c>
      <c r="AA77" s="7" t="b">
        <f t="shared" si="45"/>
        <v>0</v>
      </c>
      <c r="AB77" s="7" t="b">
        <f t="shared" si="46"/>
        <v>0</v>
      </c>
    </row>
    <row r="78" spans="1:28" ht="12.75" customHeight="1">
      <c r="A78" s="7" t="s">
        <v>18</v>
      </c>
      <c r="B78" s="7">
        <v>65</v>
      </c>
      <c r="C78" s="13">
        <v>41367</v>
      </c>
      <c r="D78" s="13">
        <v>41373</v>
      </c>
      <c r="E78" s="7" t="s">
        <v>76</v>
      </c>
      <c r="F78" s="13"/>
      <c r="G78" s="7">
        <f>D78-C78</f>
        <v>6</v>
      </c>
      <c r="H78" s="7"/>
      <c r="I78" s="7"/>
      <c r="J78" s="7"/>
      <c r="K78" s="7" t="s">
        <v>78</v>
      </c>
      <c r="L78" s="7" t="s">
        <v>79</v>
      </c>
      <c r="M78" s="7"/>
      <c r="N78" s="7" t="b">
        <f t="shared" si="32"/>
        <v>0</v>
      </c>
      <c r="O78" s="7" t="b">
        <f t="shared" si="33"/>
        <v>0</v>
      </c>
      <c r="P78" s="7" t="b">
        <f t="shared" si="34"/>
        <v>0</v>
      </c>
      <c r="Q78" s="7" t="b">
        <f t="shared" si="35"/>
        <v>0</v>
      </c>
      <c r="R78" s="7" t="b">
        <f t="shared" si="36"/>
        <v>0</v>
      </c>
      <c r="S78" s="7" t="b">
        <f t="shared" si="37"/>
        <v>0</v>
      </c>
      <c r="T78" s="7" t="b">
        <f t="shared" si="38"/>
        <v>1</v>
      </c>
      <c r="U78" s="7" t="b">
        <f t="shared" si="39"/>
        <v>0</v>
      </c>
      <c r="V78" s="7" t="b">
        <f t="shared" si="40"/>
        <v>0</v>
      </c>
      <c r="W78" s="7" t="b">
        <f t="shared" si="41"/>
        <v>0</v>
      </c>
      <c r="X78" s="7" t="b">
        <f t="shared" si="42"/>
        <v>0</v>
      </c>
      <c r="Y78" s="7" t="b">
        <f t="shared" si="43"/>
        <v>0</v>
      </c>
      <c r="Z78" s="7" t="b">
        <f t="shared" si="44"/>
        <v>0</v>
      </c>
      <c r="AA78" s="7" t="b">
        <f t="shared" si="45"/>
        <v>0</v>
      </c>
      <c r="AB78" s="7" t="b">
        <f t="shared" si="46"/>
        <v>0</v>
      </c>
    </row>
    <row r="79" spans="1:28" ht="12.75" customHeight="1">
      <c r="A79" s="7" t="s">
        <v>18</v>
      </c>
      <c r="B79" s="7">
        <v>65</v>
      </c>
      <c r="C79" s="13">
        <v>41367</v>
      </c>
      <c r="D79" s="13">
        <v>41373</v>
      </c>
      <c r="E79" s="7"/>
      <c r="F79" s="13"/>
      <c r="G79" s="7">
        <f>D79-C79</f>
        <v>6</v>
      </c>
      <c r="H79" s="7"/>
      <c r="I79" s="7"/>
      <c r="J79" s="7"/>
      <c r="K79" s="7" t="s">
        <v>78</v>
      </c>
      <c r="L79" s="7"/>
      <c r="M79" s="7"/>
      <c r="N79" s="7" t="b">
        <f t="shared" si="32"/>
        <v>0</v>
      </c>
      <c r="O79" s="7" t="b">
        <f t="shared" si="33"/>
        <v>0</v>
      </c>
      <c r="P79" s="7" t="b">
        <f t="shared" si="34"/>
        <v>0</v>
      </c>
      <c r="Q79" s="7" t="b">
        <f t="shared" si="35"/>
        <v>0</v>
      </c>
      <c r="R79" s="7" t="b">
        <f t="shared" si="36"/>
        <v>0</v>
      </c>
      <c r="S79" s="7" t="b">
        <f t="shared" si="37"/>
        <v>0</v>
      </c>
      <c r="T79" s="7" t="b">
        <f t="shared" si="38"/>
        <v>1</v>
      </c>
      <c r="U79" s="7" t="b">
        <f t="shared" si="39"/>
        <v>0</v>
      </c>
      <c r="V79" s="7" t="b">
        <f t="shared" si="40"/>
        <v>0</v>
      </c>
      <c r="W79" s="7" t="b">
        <f t="shared" si="41"/>
        <v>0</v>
      </c>
      <c r="X79" s="7" t="b">
        <f t="shared" si="42"/>
        <v>0</v>
      </c>
      <c r="Y79" s="7" t="b">
        <f t="shared" si="43"/>
        <v>0</v>
      </c>
      <c r="Z79" s="7" t="b">
        <f t="shared" si="44"/>
        <v>0</v>
      </c>
      <c r="AA79" s="7" t="b">
        <f t="shared" si="45"/>
        <v>0</v>
      </c>
      <c r="AB79" s="7" t="b">
        <f t="shared" si="46"/>
        <v>0</v>
      </c>
    </row>
    <row r="80" spans="1:28" ht="12.75" customHeight="1">
      <c r="A80" s="7" t="s">
        <v>18</v>
      </c>
      <c r="B80" s="7">
        <v>66</v>
      </c>
      <c r="C80" s="13">
        <v>41372</v>
      </c>
      <c r="D80" s="13">
        <v>41373</v>
      </c>
      <c r="E80" s="7" t="s">
        <v>60</v>
      </c>
      <c r="F80" s="13"/>
      <c r="G80" s="7">
        <f>D80-C80</f>
        <v>1</v>
      </c>
      <c r="H80" s="7"/>
      <c r="I80" s="7"/>
      <c r="J80" s="7"/>
      <c r="K80" s="7" t="s">
        <v>78</v>
      </c>
      <c r="L80" s="7" t="s">
        <v>79</v>
      </c>
      <c r="M80" s="7"/>
      <c r="N80" s="7" t="b">
        <f t="shared" si="32"/>
        <v>0</v>
      </c>
      <c r="O80" s="7" t="b">
        <f t="shared" si="33"/>
        <v>0</v>
      </c>
      <c r="P80" s="7" t="b">
        <f t="shared" si="34"/>
        <v>0</v>
      </c>
      <c r="Q80" s="7" t="b">
        <f t="shared" si="35"/>
        <v>0</v>
      </c>
      <c r="R80" s="7" t="b">
        <f t="shared" si="36"/>
        <v>0</v>
      </c>
      <c r="S80" s="7" t="b">
        <f t="shared" si="37"/>
        <v>0</v>
      </c>
      <c r="T80" s="7" t="b">
        <f t="shared" si="38"/>
        <v>1</v>
      </c>
      <c r="U80" s="7" t="b">
        <f t="shared" si="39"/>
        <v>0</v>
      </c>
      <c r="V80" s="7" t="b">
        <f t="shared" si="40"/>
        <v>0</v>
      </c>
      <c r="W80" s="7" t="b">
        <f t="shared" si="41"/>
        <v>0</v>
      </c>
      <c r="X80" s="7" t="b">
        <f t="shared" si="42"/>
        <v>0</v>
      </c>
      <c r="Y80" s="7" t="b">
        <f t="shared" si="43"/>
        <v>0</v>
      </c>
      <c r="Z80" s="7" t="b">
        <f t="shared" si="44"/>
        <v>0</v>
      </c>
      <c r="AA80" s="7" t="b">
        <f t="shared" si="45"/>
        <v>0</v>
      </c>
      <c r="AB80" s="7" t="b">
        <f t="shared" si="46"/>
        <v>0</v>
      </c>
    </row>
    <row r="81" spans="1:28" ht="12.75" customHeight="1">
      <c r="A81" s="7" t="s">
        <v>26</v>
      </c>
      <c r="B81" s="7">
        <v>66</v>
      </c>
      <c r="C81" s="13">
        <v>41374</v>
      </c>
      <c r="D81" s="13"/>
      <c r="E81" s="7" t="s">
        <v>60</v>
      </c>
      <c r="F81" s="13"/>
      <c r="G81" s="7"/>
      <c r="H81" s="7"/>
      <c r="I81" s="7"/>
      <c r="J81" s="7"/>
      <c r="K81" s="7" t="s">
        <v>78</v>
      </c>
      <c r="L81" s="7" t="s">
        <v>79</v>
      </c>
      <c r="M81" s="7"/>
      <c r="N81" s="7" t="b">
        <f t="shared" si="32"/>
        <v>0</v>
      </c>
      <c r="O81" s="7" t="b">
        <f t="shared" si="33"/>
        <v>0</v>
      </c>
      <c r="P81" s="7" t="b">
        <f t="shared" si="34"/>
        <v>0</v>
      </c>
      <c r="Q81" s="7" t="b">
        <f t="shared" si="35"/>
        <v>0</v>
      </c>
      <c r="R81" s="7" t="b">
        <f t="shared" si="36"/>
        <v>0</v>
      </c>
      <c r="S81" s="7" t="b">
        <f t="shared" si="37"/>
        <v>0</v>
      </c>
      <c r="T81" s="7" t="b">
        <f t="shared" si="38"/>
        <v>0</v>
      </c>
      <c r="U81" s="7" t="b">
        <f t="shared" si="39"/>
        <v>0</v>
      </c>
      <c r="V81" s="7" t="b">
        <f t="shared" si="40"/>
        <v>0</v>
      </c>
      <c r="W81" s="7" t="b">
        <f t="shared" si="41"/>
        <v>0</v>
      </c>
      <c r="X81" s="7" t="b">
        <f t="shared" si="42"/>
        <v>0</v>
      </c>
      <c r="Y81" s="7" t="b">
        <f t="shared" si="43"/>
        <v>0</v>
      </c>
      <c r="Z81" s="7" t="b">
        <f t="shared" si="44"/>
        <v>0</v>
      </c>
      <c r="AA81" s="7" t="b">
        <f t="shared" si="45"/>
        <v>1</v>
      </c>
      <c r="AB81" s="7" t="b">
        <f t="shared" si="46"/>
        <v>0</v>
      </c>
    </row>
    <row r="82" spans="1:28" ht="12.75" customHeight="1">
      <c r="A82" s="7" t="s">
        <v>18</v>
      </c>
      <c r="B82" s="7">
        <v>67</v>
      </c>
      <c r="C82" s="13">
        <v>41358</v>
      </c>
      <c r="D82" s="13">
        <v>41358</v>
      </c>
      <c r="E82" s="7" t="s">
        <v>69</v>
      </c>
      <c r="F82" s="13">
        <v>41366</v>
      </c>
      <c r="G82" s="7">
        <f>D82-C82</f>
        <v>0</v>
      </c>
      <c r="H82" s="7">
        <f>F82-C82</f>
        <v>8</v>
      </c>
      <c r="I82" s="7"/>
      <c r="J82" s="7"/>
      <c r="K82" s="7" t="s">
        <v>78</v>
      </c>
      <c r="L82" s="7" t="s">
        <v>131</v>
      </c>
      <c r="M82" s="7"/>
      <c r="N82" s="7" t="b">
        <f t="shared" si="32"/>
        <v>0</v>
      </c>
      <c r="O82" s="7" t="b">
        <f t="shared" si="33"/>
        <v>0</v>
      </c>
      <c r="P82" s="7" t="b">
        <f t="shared" si="34"/>
        <v>0</v>
      </c>
      <c r="Q82" s="7" t="b">
        <f t="shared" si="35"/>
        <v>0</v>
      </c>
      <c r="R82" s="7" t="b">
        <f t="shared" si="36"/>
        <v>0</v>
      </c>
      <c r="S82" s="7" t="b">
        <f t="shared" si="37"/>
        <v>0</v>
      </c>
      <c r="T82" s="7" t="b">
        <f t="shared" si="38"/>
        <v>1</v>
      </c>
      <c r="U82" s="7" t="b">
        <f t="shared" si="39"/>
        <v>0</v>
      </c>
      <c r="V82" s="7" t="b">
        <f t="shared" si="40"/>
        <v>0</v>
      </c>
      <c r="W82" s="7" t="b">
        <f t="shared" si="41"/>
        <v>0</v>
      </c>
      <c r="X82" s="7" t="b">
        <f t="shared" si="42"/>
        <v>0</v>
      </c>
      <c r="Y82" s="7" t="b">
        <f t="shared" si="43"/>
        <v>0</v>
      </c>
      <c r="Z82" s="7" t="b">
        <f t="shared" si="44"/>
        <v>0</v>
      </c>
      <c r="AA82" s="7" t="b">
        <f t="shared" si="45"/>
        <v>0</v>
      </c>
      <c r="AB82" s="7" t="b">
        <f t="shared" si="46"/>
        <v>0</v>
      </c>
    </row>
    <row r="83" spans="1:28" ht="12.75" customHeight="1">
      <c r="A83" s="7" t="s">
        <v>26</v>
      </c>
      <c r="B83" s="7">
        <v>68</v>
      </c>
      <c r="C83" s="13">
        <v>41367</v>
      </c>
      <c r="D83" s="13"/>
      <c r="E83" s="7"/>
      <c r="F83" s="13"/>
      <c r="G83" s="7"/>
      <c r="H83" s="7"/>
      <c r="I83" s="7"/>
      <c r="J83" s="7"/>
      <c r="K83" s="7" t="s">
        <v>78</v>
      </c>
      <c r="L83" s="7" t="s">
        <v>128</v>
      </c>
      <c r="M83" s="7"/>
      <c r="N83" s="7" t="b">
        <f t="shared" si="32"/>
        <v>0</v>
      </c>
      <c r="O83" s="7" t="b">
        <f t="shared" si="33"/>
        <v>0</v>
      </c>
      <c r="P83" s="7" t="b">
        <f t="shared" si="34"/>
        <v>0</v>
      </c>
      <c r="Q83" s="7" t="b">
        <f t="shared" si="35"/>
        <v>0</v>
      </c>
      <c r="R83" s="7" t="b">
        <f t="shared" si="36"/>
        <v>0</v>
      </c>
      <c r="S83" s="7" t="b">
        <f t="shared" si="37"/>
        <v>0</v>
      </c>
      <c r="T83" s="7" t="b">
        <f t="shared" si="38"/>
        <v>0</v>
      </c>
      <c r="U83" s="7" t="b">
        <f t="shared" si="39"/>
        <v>0</v>
      </c>
      <c r="V83" s="7" t="b">
        <f t="shared" si="40"/>
        <v>0</v>
      </c>
      <c r="W83" s="7" t="b">
        <f t="shared" si="41"/>
        <v>0</v>
      </c>
      <c r="X83" s="7" t="b">
        <f t="shared" si="42"/>
        <v>0</v>
      </c>
      <c r="Y83" s="7" t="b">
        <f t="shared" si="43"/>
        <v>0</v>
      </c>
      <c r="Z83" s="7" t="b">
        <f t="shared" si="44"/>
        <v>0</v>
      </c>
      <c r="AA83" s="7" t="b">
        <f t="shared" si="45"/>
        <v>1</v>
      </c>
      <c r="AB83" s="7" t="b">
        <f t="shared" si="46"/>
        <v>0</v>
      </c>
    </row>
    <row r="84" spans="1:28" ht="12.75" customHeight="1">
      <c r="A84" s="7" t="s">
        <v>18</v>
      </c>
      <c r="B84" s="7">
        <v>69</v>
      </c>
      <c r="C84" s="13">
        <v>41375</v>
      </c>
      <c r="D84" s="13"/>
      <c r="E84" s="7" t="s">
        <v>69</v>
      </c>
      <c r="F84" s="13">
        <v>41383</v>
      </c>
      <c r="G84" s="7"/>
      <c r="H84" s="7"/>
      <c r="I84" s="7"/>
      <c r="J84" s="7"/>
      <c r="K84" s="7" t="s">
        <v>78</v>
      </c>
      <c r="L84" s="7" t="s">
        <v>79</v>
      </c>
      <c r="M84" s="7"/>
      <c r="N84" s="7" t="b">
        <f t="shared" si="32"/>
        <v>0</v>
      </c>
      <c r="O84" s="7" t="b">
        <f t="shared" si="33"/>
        <v>0</v>
      </c>
      <c r="P84" s="7" t="b">
        <f t="shared" si="34"/>
        <v>0</v>
      </c>
      <c r="Q84" s="7" t="b">
        <f t="shared" si="35"/>
        <v>0</v>
      </c>
      <c r="R84" s="7" t="b">
        <f t="shared" si="36"/>
        <v>0</v>
      </c>
      <c r="S84" s="7" t="b">
        <f t="shared" si="37"/>
        <v>0</v>
      </c>
      <c r="T84" s="7" t="b">
        <f t="shared" si="38"/>
        <v>1</v>
      </c>
      <c r="U84" s="7" t="b">
        <f t="shared" si="39"/>
        <v>0</v>
      </c>
      <c r="V84" s="7" t="b">
        <f t="shared" si="40"/>
        <v>0</v>
      </c>
      <c r="W84" s="7" t="b">
        <f t="shared" si="41"/>
        <v>0</v>
      </c>
      <c r="X84" s="7" t="b">
        <f t="shared" si="42"/>
        <v>0</v>
      </c>
      <c r="Y84" s="7" t="b">
        <f t="shared" si="43"/>
        <v>0</v>
      </c>
      <c r="Z84" s="7" t="b">
        <f t="shared" si="44"/>
        <v>0</v>
      </c>
      <c r="AA84" s="7" t="b">
        <f t="shared" si="45"/>
        <v>0</v>
      </c>
      <c r="AB84" s="7" t="b">
        <f t="shared" si="46"/>
        <v>0</v>
      </c>
    </row>
    <row r="85" spans="1:28" ht="12.75" customHeight="1">
      <c r="A85" s="7" t="s">
        <v>26</v>
      </c>
      <c r="B85" s="7">
        <v>72</v>
      </c>
      <c r="C85" s="13">
        <v>41374</v>
      </c>
      <c r="D85" s="13"/>
      <c r="E85" s="7"/>
      <c r="F85" s="13"/>
      <c r="G85" s="7"/>
      <c r="H85" s="7"/>
      <c r="I85" s="7"/>
      <c r="J85" s="7"/>
      <c r="K85" s="7" t="s">
        <v>78</v>
      </c>
      <c r="L85" s="7" t="s">
        <v>79</v>
      </c>
      <c r="M85" s="7"/>
      <c r="N85" s="7" t="b">
        <f t="shared" si="32"/>
        <v>0</v>
      </c>
      <c r="O85" s="7" t="b">
        <f t="shared" si="33"/>
        <v>0</v>
      </c>
      <c r="P85" s="7" t="b">
        <f t="shared" si="34"/>
        <v>0</v>
      </c>
      <c r="Q85" s="7" t="b">
        <f t="shared" si="35"/>
        <v>0</v>
      </c>
      <c r="R85" s="7" t="b">
        <f t="shared" si="36"/>
        <v>0</v>
      </c>
      <c r="S85" s="7" t="b">
        <f t="shared" si="37"/>
        <v>0</v>
      </c>
      <c r="T85" s="7" t="b">
        <f t="shared" si="38"/>
        <v>0</v>
      </c>
      <c r="U85" s="7" t="b">
        <f t="shared" si="39"/>
        <v>0</v>
      </c>
      <c r="V85" s="7" t="b">
        <f t="shared" si="40"/>
        <v>0</v>
      </c>
      <c r="W85" s="7" t="b">
        <f t="shared" si="41"/>
        <v>0</v>
      </c>
      <c r="X85" s="7" t="b">
        <f t="shared" si="42"/>
        <v>0</v>
      </c>
      <c r="Y85" s="7" t="b">
        <f t="shared" si="43"/>
        <v>0</v>
      </c>
      <c r="Z85" s="7" t="b">
        <f t="shared" si="44"/>
        <v>0</v>
      </c>
      <c r="AA85" s="7" t="b">
        <f t="shared" si="45"/>
        <v>1</v>
      </c>
      <c r="AB85" s="7" t="b">
        <f t="shared" si="46"/>
        <v>0</v>
      </c>
    </row>
    <row r="86" spans="1:28" ht="12.75" customHeight="1">
      <c r="A86" s="7" t="s">
        <v>18</v>
      </c>
      <c r="B86" s="7">
        <v>74</v>
      </c>
      <c r="C86" s="13">
        <v>41370</v>
      </c>
      <c r="D86" s="13">
        <v>41375</v>
      </c>
      <c r="E86" s="7" t="s">
        <v>60</v>
      </c>
      <c r="F86" s="13"/>
      <c r="G86" s="7">
        <f>D86-C86</f>
        <v>5</v>
      </c>
      <c r="H86" s="7"/>
      <c r="I86" s="7"/>
      <c r="J86" s="7"/>
      <c r="K86" s="7" t="s">
        <v>78</v>
      </c>
      <c r="L86" s="7" t="s">
        <v>79</v>
      </c>
      <c r="M86" s="7"/>
      <c r="N86" s="7" t="b">
        <f t="shared" si="32"/>
        <v>0</v>
      </c>
      <c r="O86" s="7" t="b">
        <f t="shared" si="33"/>
        <v>0</v>
      </c>
      <c r="P86" s="7" t="b">
        <f t="shared" si="34"/>
        <v>0</v>
      </c>
      <c r="Q86" s="7" t="b">
        <f t="shared" si="35"/>
        <v>0</v>
      </c>
      <c r="R86" s="7" t="b">
        <f t="shared" si="36"/>
        <v>0</v>
      </c>
      <c r="S86" s="7" t="b">
        <f t="shared" si="37"/>
        <v>0</v>
      </c>
      <c r="T86" s="7" t="b">
        <f t="shared" si="38"/>
        <v>1</v>
      </c>
      <c r="U86" s="7" t="b">
        <f t="shared" si="39"/>
        <v>0</v>
      </c>
      <c r="V86" s="7" t="b">
        <f t="shared" si="40"/>
        <v>0</v>
      </c>
      <c r="W86" s="7" t="b">
        <f t="shared" si="41"/>
        <v>0</v>
      </c>
      <c r="X86" s="7" t="b">
        <f t="shared" si="42"/>
        <v>0</v>
      </c>
      <c r="Y86" s="7" t="b">
        <f t="shared" si="43"/>
        <v>0</v>
      </c>
      <c r="Z86" s="7" t="b">
        <f t="shared" si="44"/>
        <v>0</v>
      </c>
      <c r="AA86" s="7" t="b">
        <f t="shared" si="45"/>
        <v>0</v>
      </c>
      <c r="AB86" s="7" t="b">
        <f t="shared" si="46"/>
        <v>0</v>
      </c>
    </row>
    <row r="87" spans="1:28" ht="12.75" customHeight="1">
      <c r="A87" s="7" t="s">
        <v>18</v>
      </c>
      <c r="B87" s="7">
        <v>74</v>
      </c>
      <c r="C87" s="13">
        <v>41372</v>
      </c>
      <c r="D87" s="13"/>
      <c r="E87" s="7"/>
      <c r="F87" s="13"/>
      <c r="G87" s="7"/>
      <c r="H87" s="7"/>
      <c r="I87" s="7"/>
      <c r="J87" s="7" t="s">
        <v>124</v>
      </c>
      <c r="K87" s="7" t="s">
        <v>78</v>
      </c>
      <c r="L87" s="7" t="s">
        <v>79</v>
      </c>
      <c r="M87" s="7"/>
      <c r="N87" s="7" t="b">
        <f t="shared" si="32"/>
        <v>0</v>
      </c>
      <c r="O87" s="7" t="b">
        <f t="shared" si="33"/>
        <v>0</v>
      </c>
      <c r="P87" s="7" t="b">
        <f t="shared" si="34"/>
        <v>0</v>
      </c>
      <c r="Q87" s="7" t="b">
        <f t="shared" si="35"/>
        <v>0</v>
      </c>
      <c r="R87" s="7" t="b">
        <f t="shared" si="36"/>
        <v>0</v>
      </c>
      <c r="S87" s="7" t="b">
        <f t="shared" si="37"/>
        <v>0</v>
      </c>
      <c r="T87" s="7" t="b">
        <f t="shared" si="38"/>
        <v>1</v>
      </c>
      <c r="U87" s="7" t="b">
        <f t="shared" si="39"/>
        <v>0</v>
      </c>
      <c r="V87" s="7" t="b">
        <f t="shared" si="40"/>
        <v>0</v>
      </c>
      <c r="W87" s="7" t="b">
        <f t="shared" si="41"/>
        <v>0</v>
      </c>
      <c r="X87" s="7" t="b">
        <f t="shared" si="42"/>
        <v>0</v>
      </c>
      <c r="Y87" s="7" t="b">
        <f t="shared" si="43"/>
        <v>0</v>
      </c>
      <c r="Z87" s="7" t="b">
        <f t="shared" si="44"/>
        <v>0</v>
      </c>
      <c r="AA87" s="7" t="b">
        <f t="shared" si="45"/>
        <v>0</v>
      </c>
      <c r="AB87" s="7" t="b">
        <f t="shared" si="46"/>
        <v>0</v>
      </c>
    </row>
    <row r="88" spans="1:28" ht="12.75" customHeight="1">
      <c r="A88" s="7" t="s">
        <v>18</v>
      </c>
      <c r="B88" s="7">
        <v>79</v>
      </c>
      <c r="C88" s="13">
        <v>41366</v>
      </c>
      <c r="D88" s="13">
        <v>41373</v>
      </c>
      <c r="E88" s="7" t="s">
        <v>60</v>
      </c>
      <c r="F88" s="13"/>
      <c r="G88" s="7">
        <f>D88-C88</f>
        <v>7</v>
      </c>
      <c r="H88" s="7"/>
      <c r="I88" s="7"/>
      <c r="J88" s="7"/>
      <c r="K88" s="7" t="s">
        <v>78</v>
      </c>
      <c r="L88" s="7" t="s">
        <v>79</v>
      </c>
      <c r="M88" s="7"/>
      <c r="N88" s="7" t="b">
        <f t="shared" si="32"/>
        <v>0</v>
      </c>
      <c r="O88" s="7" t="b">
        <f t="shared" si="33"/>
        <v>0</v>
      </c>
      <c r="P88" s="7" t="b">
        <f t="shared" si="34"/>
        <v>0</v>
      </c>
      <c r="Q88" s="7" t="b">
        <f t="shared" si="35"/>
        <v>0</v>
      </c>
      <c r="R88" s="7" t="b">
        <f t="shared" si="36"/>
        <v>0</v>
      </c>
      <c r="S88" s="7" t="b">
        <f t="shared" si="37"/>
        <v>0</v>
      </c>
      <c r="T88" s="7" t="b">
        <f t="shared" si="38"/>
        <v>0</v>
      </c>
      <c r="U88" s="7" t="b">
        <f t="shared" si="39"/>
        <v>1</v>
      </c>
      <c r="V88" s="7" t="b">
        <f t="shared" si="40"/>
        <v>0</v>
      </c>
      <c r="W88" s="7" t="b">
        <f t="shared" si="41"/>
        <v>0</v>
      </c>
      <c r="X88" s="7" t="b">
        <f t="shared" si="42"/>
        <v>0</v>
      </c>
      <c r="Y88" s="7" t="b">
        <f t="shared" si="43"/>
        <v>0</v>
      </c>
      <c r="Z88" s="7" t="b">
        <f t="shared" si="44"/>
        <v>0</v>
      </c>
      <c r="AA88" s="7" t="b">
        <f t="shared" si="45"/>
        <v>0</v>
      </c>
      <c r="AB88" s="7" t="b">
        <f t="shared" si="46"/>
        <v>0</v>
      </c>
    </row>
    <row r="89" spans="1:28" ht="12.75" customHeight="1">
      <c r="A89" s="7"/>
      <c r="B89" s="7"/>
      <c r="C89" s="13"/>
      <c r="D89" s="13"/>
      <c r="E89" s="7"/>
      <c r="F89" s="13"/>
      <c r="G89" s="7"/>
      <c r="H89" s="7"/>
      <c r="I89" s="7"/>
      <c r="J89" s="7"/>
      <c r="K89" s="7"/>
      <c r="L89" s="7"/>
      <c r="M89" s="7"/>
      <c r="N89" s="7">
        <f t="shared" ref="N89:AB89" si="47">SUM(N2:N88)</f>
        <v>0</v>
      </c>
      <c r="O89" s="7">
        <f t="shared" si="47"/>
        <v>0</v>
      </c>
      <c r="P89" s="7">
        <f t="shared" si="47"/>
        <v>0</v>
      </c>
      <c r="Q89" s="7">
        <f t="shared" si="47"/>
        <v>0</v>
      </c>
      <c r="R89" s="7">
        <f t="shared" si="47"/>
        <v>0</v>
      </c>
      <c r="S89" s="7">
        <f t="shared" si="47"/>
        <v>0</v>
      </c>
      <c r="T89" s="7">
        <f t="shared" si="47"/>
        <v>0</v>
      </c>
      <c r="U89" s="7">
        <f t="shared" si="47"/>
        <v>0</v>
      </c>
      <c r="V89" s="7">
        <f t="shared" si="47"/>
        <v>0</v>
      </c>
      <c r="W89" s="7">
        <f t="shared" si="47"/>
        <v>0</v>
      </c>
      <c r="X89" s="7">
        <f t="shared" si="47"/>
        <v>0</v>
      </c>
      <c r="Y89" s="7">
        <f t="shared" si="47"/>
        <v>0</v>
      </c>
      <c r="Z89" s="7">
        <f t="shared" si="47"/>
        <v>0</v>
      </c>
      <c r="AA89" s="7">
        <f t="shared" si="47"/>
        <v>0</v>
      </c>
      <c r="AB89" s="7">
        <f t="shared" si="47"/>
        <v>0</v>
      </c>
    </row>
    <row r="90" spans="1:28" ht="12.75" customHeight="1">
      <c r="A90" s="7"/>
      <c r="B90" s="7"/>
      <c r="C90" s="13"/>
      <c r="D90" s="13"/>
      <c r="E90" s="7"/>
      <c r="F90" s="13"/>
      <c r="G90" s="7"/>
      <c r="H90" s="7"/>
      <c r="I90" s="7"/>
      <c r="J90" s="7"/>
      <c r="K90" s="7"/>
      <c r="L90" s="7"/>
      <c r="M90" s="7"/>
      <c r="N90" s="7"/>
      <c r="O90" s="7"/>
      <c r="P90" s="7"/>
      <c r="Q90" s="7"/>
      <c r="R90" s="7"/>
      <c r="S90" s="7"/>
      <c r="T90" s="7"/>
      <c r="U90" s="7"/>
      <c r="V90" s="7"/>
      <c r="W90" s="7"/>
      <c r="X90" s="7"/>
      <c r="Y90" s="7"/>
      <c r="Z90" s="7"/>
      <c r="AA90" s="7"/>
      <c r="AB90" s="7"/>
    </row>
    <row r="91" spans="1:28" ht="12.75" customHeight="1">
      <c r="A91" s="7"/>
      <c r="B91" s="7"/>
      <c r="C91" s="13"/>
      <c r="D91" s="13"/>
      <c r="E91" s="7"/>
      <c r="F91" s="13"/>
      <c r="G91" s="7"/>
      <c r="H91" s="7"/>
      <c r="I91" s="7"/>
      <c r="J91" s="7"/>
      <c r="K91" s="7"/>
      <c r="L91" s="7"/>
      <c r="M91" s="7"/>
      <c r="N91" s="7"/>
      <c r="O91" s="7"/>
      <c r="P91" s="7"/>
      <c r="Q91" s="7"/>
      <c r="R91" s="7"/>
      <c r="S91" s="7"/>
      <c r="T91" s="7"/>
      <c r="U91" s="7"/>
      <c r="V91" s="7"/>
      <c r="W91" s="7"/>
      <c r="X91" s="7"/>
      <c r="Y91" s="7"/>
      <c r="Z91" s="7"/>
      <c r="AA91" s="7"/>
      <c r="AB91" s="7"/>
    </row>
    <row r="92" spans="1:28" ht="12.75" customHeight="1">
      <c r="A92" s="7"/>
      <c r="B92" s="7"/>
      <c r="C92" s="13"/>
      <c r="D92" s="13"/>
      <c r="E92" s="7"/>
      <c r="F92" s="13"/>
      <c r="G92" s="7"/>
      <c r="H92" s="7"/>
      <c r="I92" s="7"/>
      <c r="J92" s="7"/>
      <c r="K92" s="7"/>
      <c r="L92" s="7"/>
      <c r="M92" s="7"/>
      <c r="N92" s="7"/>
      <c r="O92" s="7"/>
      <c r="P92" s="7"/>
      <c r="Q92" s="7"/>
      <c r="R92" s="7"/>
      <c r="S92" s="7"/>
      <c r="T92" s="7"/>
      <c r="U92" s="7"/>
      <c r="V92" s="7"/>
      <c r="W92" s="7"/>
      <c r="X92" s="7"/>
      <c r="Y92" s="7"/>
      <c r="Z92" s="7"/>
      <c r="AA92" s="7"/>
      <c r="AB92" s="7"/>
    </row>
    <row r="93" spans="1:28" ht="12.75" customHeight="1">
      <c r="A93" s="7"/>
      <c r="B93" s="7"/>
      <c r="C93" s="13"/>
      <c r="D93" s="13"/>
      <c r="E93" s="7"/>
      <c r="F93" s="13"/>
      <c r="G93" s="7"/>
      <c r="H93" s="7"/>
      <c r="I93" s="7"/>
      <c r="J93" s="7"/>
      <c r="K93" s="7"/>
      <c r="L93" s="7"/>
      <c r="M93" s="7"/>
      <c r="N93" s="7"/>
      <c r="O93" s="7"/>
      <c r="P93" s="7"/>
      <c r="Q93" s="7"/>
      <c r="R93" s="7"/>
      <c r="S93" s="7"/>
      <c r="T93" s="7"/>
      <c r="U93" s="7"/>
      <c r="V93" s="7"/>
      <c r="W93" s="7"/>
      <c r="X93" s="7"/>
      <c r="Y93" s="7"/>
      <c r="Z93" s="7"/>
      <c r="AA93" s="7"/>
      <c r="AB93" s="7"/>
    </row>
    <row r="94" spans="1:28" ht="12.75" customHeight="1">
      <c r="A94" s="7"/>
      <c r="B94" s="7"/>
      <c r="C94" s="13"/>
      <c r="D94" s="13"/>
      <c r="E94" s="7"/>
      <c r="F94" s="13"/>
      <c r="G94" s="7"/>
      <c r="H94" s="7"/>
      <c r="I94" s="7"/>
      <c r="J94" s="7"/>
      <c r="K94" s="7"/>
      <c r="L94" s="7"/>
      <c r="M94" s="7"/>
      <c r="N94" s="7"/>
      <c r="O94" s="7"/>
      <c r="P94" s="7"/>
      <c r="Q94" s="7"/>
      <c r="R94" s="7"/>
      <c r="S94" s="7"/>
      <c r="T94" s="7"/>
      <c r="U94" s="7"/>
      <c r="V94" s="7"/>
      <c r="W94" s="7"/>
      <c r="X94" s="7"/>
      <c r="Y94" s="7"/>
      <c r="Z94" s="7"/>
      <c r="AA94" s="7"/>
      <c r="AB94" s="7"/>
    </row>
    <row r="95" spans="1:28" ht="12.75" customHeight="1">
      <c r="A95" s="7"/>
      <c r="B95" s="7"/>
      <c r="C95" s="13"/>
      <c r="D95" s="13"/>
      <c r="E95" s="7"/>
      <c r="F95" s="13"/>
      <c r="G95" s="7"/>
      <c r="H95" s="7"/>
      <c r="I95" s="7"/>
      <c r="J95" s="7"/>
      <c r="K95" s="7"/>
      <c r="L95" s="7"/>
      <c r="M95" s="7"/>
      <c r="N95" s="7"/>
      <c r="O95" s="7"/>
      <c r="P95" s="7"/>
      <c r="Q95" s="7"/>
      <c r="R95" s="7"/>
      <c r="S95" s="7"/>
      <c r="T95" s="7"/>
      <c r="U95" s="7"/>
      <c r="V95" s="7"/>
      <c r="W95" s="7"/>
      <c r="X95" s="7"/>
      <c r="Y95" s="7"/>
      <c r="Z95" s="7"/>
      <c r="AA95" s="7"/>
      <c r="AB95" s="7"/>
    </row>
    <row r="96" spans="1:28" ht="12.75" customHeight="1">
      <c r="A96" s="7"/>
      <c r="B96" s="7"/>
      <c r="C96" s="13"/>
      <c r="D96" s="13"/>
      <c r="E96" s="7"/>
      <c r="F96" s="13"/>
      <c r="G96" s="7"/>
      <c r="H96" s="7"/>
      <c r="I96" s="7"/>
      <c r="J96" s="7"/>
      <c r="K96" s="7"/>
      <c r="L96" s="7"/>
      <c r="M96" s="7"/>
      <c r="N96" s="7"/>
      <c r="O96" s="7"/>
      <c r="P96" s="7"/>
      <c r="Q96" s="7"/>
      <c r="R96" s="7"/>
      <c r="S96" s="7"/>
      <c r="T96" s="7"/>
      <c r="U96" s="7"/>
      <c r="V96" s="7"/>
      <c r="W96" s="7"/>
      <c r="X96" s="7"/>
      <c r="Y96" s="7"/>
      <c r="Z96" s="7"/>
      <c r="AA96" s="7"/>
      <c r="AB96" s="7"/>
    </row>
    <row r="97" spans="1:28" ht="12.75" customHeight="1">
      <c r="A97" s="7"/>
      <c r="B97" s="7"/>
      <c r="C97" s="13"/>
      <c r="D97" s="13"/>
      <c r="E97" s="7"/>
      <c r="F97" s="13"/>
      <c r="G97" s="7"/>
      <c r="H97" s="7"/>
      <c r="I97" s="7"/>
      <c r="J97" s="7"/>
      <c r="K97" s="7"/>
      <c r="L97" s="7"/>
      <c r="M97" s="7"/>
      <c r="N97" s="7"/>
      <c r="O97" s="7"/>
      <c r="P97" s="7"/>
      <c r="Q97" s="7"/>
      <c r="R97" s="7"/>
      <c r="S97" s="7"/>
      <c r="T97" s="7"/>
      <c r="U97" s="7"/>
      <c r="V97" s="7"/>
      <c r="W97" s="7"/>
      <c r="X97" s="7"/>
      <c r="Y97" s="7"/>
      <c r="Z97" s="7"/>
      <c r="AA97" s="7"/>
      <c r="AB97" s="7"/>
    </row>
    <row r="98" spans="1:28" ht="12.75" customHeight="1">
      <c r="A98" s="7"/>
      <c r="B98" s="7"/>
      <c r="C98" s="13"/>
      <c r="D98" s="13"/>
      <c r="E98" s="7"/>
      <c r="F98" s="13"/>
      <c r="G98" s="7"/>
      <c r="H98" s="7"/>
      <c r="I98" s="7"/>
      <c r="J98" s="7"/>
      <c r="K98" s="7"/>
      <c r="L98" s="7"/>
      <c r="M98" s="7"/>
      <c r="N98" s="7"/>
      <c r="O98" s="7"/>
      <c r="P98" s="7"/>
      <c r="Q98" s="7"/>
      <c r="R98" s="7"/>
      <c r="S98" s="7"/>
      <c r="T98" s="7"/>
      <c r="U98" s="7"/>
      <c r="V98" s="7"/>
      <c r="W98" s="7"/>
      <c r="X98" s="7"/>
      <c r="Y98" s="7"/>
      <c r="Z98" s="7"/>
      <c r="AA98" s="7"/>
      <c r="AB98" s="7"/>
    </row>
    <row r="99" spans="1:28" ht="12.75" customHeight="1">
      <c r="A99" s="7"/>
      <c r="B99" s="7"/>
      <c r="C99" s="13"/>
      <c r="D99" s="13"/>
      <c r="E99" s="7"/>
      <c r="F99" s="13"/>
      <c r="G99" s="7"/>
      <c r="H99" s="7"/>
      <c r="I99" s="7"/>
      <c r="J99" s="7"/>
      <c r="K99" s="7"/>
      <c r="L99" s="7"/>
      <c r="M99" s="7"/>
      <c r="N99" s="7"/>
      <c r="O99" s="7"/>
      <c r="P99" s="7"/>
      <c r="Q99" s="7"/>
      <c r="R99" s="7"/>
      <c r="S99" s="7"/>
      <c r="T99" s="7"/>
      <c r="U99" s="7"/>
      <c r="V99" s="7"/>
      <c r="W99" s="7"/>
      <c r="X99" s="7"/>
      <c r="Y99" s="7"/>
      <c r="Z99" s="7"/>
      <c r="AA99" s="7"/>
      <c r="AB99" s="7"/>
    </row>
    <row r="100" spans="1:28" ht="12.75" customHeight="1">
      <c r="A100" s="7"/>
      <c r="B100" s="7"/>
      <c r="C100" s="13"/>
      <c r="D100" s="13"/>
      <c r="E100" s="7"/>
      <c r="F100" s="13"/>
      <c r="G100" s="7"/>
      <c r="H100" s="7"/>
      <c r="I100" s="7"/>
      <c r="J100" s="7"/>
      <c r="K100" s="7"/>
      <c r="L100" s="7"/>
      <c r="M100" s="7"/>
      <c r="N100" s="7"/>
      <c r="O100" s="7"/>
      <c r="P100" s="7"/>
      <c r="Q100" s="7"/>
      <c r="R100" s="7"/>
      <c r="S100" s="7"/>
      <c r="T100" s="7"/>
      <c r="U100" s="7"/>
      <c r="V100" s="7"/>
      <c r="W100" s="7"/>
      <c r="X100" s="7"/>
      <c r="Y100" s="7"/>
      <c r="Z100" s="7"/>
      <c r="AA100" s="7"/>
      <c r="AB100" s="7"/>
    </row>
    <row r="101" spans="1:28" ht="12.75" customHeight="1">
      <c r="A101" s="7"/>
      <c r="B101" s="7"/>
      <c r="C101" s="13"/>
      <c r="D101" s="13"/>
      <c r="E101" s="7"/>
      <c r="F101" s="13"/>
      <c r="G101" s="7"/>
      <c r="H101" s="7"/>
      <c r="I101" s="7"/>
      <c r="J101" s="7"/>
      <c r="K101" s="7"/>
      <c r="L101" s="7"/>
      <c r="M101" s="7"/>
      <c r="N101" s="7"/>
      <c r="O101" s="7"/>
      <c r="P101" s="7"/>
      <c r="Q101" s="7"/>
      <c r="R101" s="7"/>
      <c r="S101" s="7"/>
      <c r="T101" s="7"/>
      <c r="U101" s="7"/>
      <c r="V101" s="7"/>
      <c r="W101" s="7"/>
      <c r="X101" s="7"/>
      <c r="Y101" s="7"/>
      <c r="Z101" s="7"/>
      <c r="AA101" s="7"/>
      <c r="AB101" s="7"/>
    </row>
    <row r="102" spans="1:28" ht="12.75" customHeight="1">
      <c r="A102" s="7"/>
      <c r="B102" s="7"/>
      <c r="C102" s="13"/>
      <c r="D102" s="13"/>
      <c r="E102" s="7"/>
      <c r="F102" s="13"/>
      <c r="G102" s="7"/>
      <c r="H102" s="7"/>
      <c r="I102" s="7"/>
      <c r="J102" s="7"/>
      <c r="K102" s="7"/>
      <c r="L102" s="7"/>
      <c r="M102" s="7"/>
      <c r="N102" s="7"/>
      <c r="O102" s="7"/>
      <c r="P102" s="7"/>
      <c r="Q102" s="7"/>
      <c r="R102" s="7"/>
      <c r="S102" s="7"/>
      <c r="T102" s="7"/>
      <c r="U102" s="7"/>
      <c r="V102" s="7"/>
      <c r="W102" s="7"/>
      <c r="X102" s="7"/>
      <c r="Y102" s="7"/>
      <c r="Z102" s="7"/>
      <c r="AA102" s="7"/>
      <c r="AB102" s="7"/>
    </row>
    <row r="103" spans="1:28" ht="12.75" customHeight="1">
      <c r="A103" s="7"/>
      <c r="B103" s="7"/>
      <c r="C103" s="13"/>
      <c r="D103" s="13"/>
      <c r="E103" s="7"/>
      <c r="F103" s="13"/>
      <c r="G103" s="7"/>
      <c r="H103" s="7"/>
      <c r="I103" s="7"/>
      <c r="J103" s="7"/>
      <c r="K103" s="7"/>
      <c r="L103" s="7"/>
      <c r="M103" s="7"/>
      <c r="N103" s="7"/>
      <c r="O103" s="7"/>
      <c r="P103" s="7"/>
      <c r="Q103" s="7"/>
      <c r="R103" s="7"/>
      <c r="S103" s="7"/>
      <c r="T103" s="7"/>
      <c r="U103" s="7"/>
      <c r="V103" s="7"/>
      <c r="W103" s="7"/>
      <c r="X103" s="7"/>
      <c r="Y103" s="7"/>
      <c r="Z103" s="7"/>
      <c r="AA103" s="7"/>
      <c r="AB103" s="7"/>
    </row>
    <row r="104" spans="1:28" ht="12.75" customHeight="1">
      <c r="A104" s="7"/>
      <c r="B104" s="7"/>
      <c r="C104" s="13"/>
      <c r="D104" s="13"/>
      <c r="E104" s="7"/>
      <c r="F104" s="13"/>
      <c r="G104" s="7"/>
      <c r="H104" s="7"/>
      <c r="I104" s="7"/>
      <c r="J104" s="7"/>
      <c r="K104" s="7"/>
      <c r="L104" s="7"/>
      <c r="M104" s="7"/>
      <c r="N104" s="7"/>
      <c r="O104" s="7"/>
      <c r="P104" s="7"/>
      <c r="Q104" s="7"/>
      <c r="R104" s="7"/>
      <c r="S104" s="7"/>
      <c r="T104" s="7"/>
      <c r="U104" s="7"/>
      <c r="V104" s="7"/>
      <c r="W104" s="7"/>
      <c r="X104" s="7"/>
      <c r="Y104" s="7"/>
      <c r="Z104" s="7"/>
      <c r="AA104" s="7"/>
      <c r="AB104" s="7"/>
    </row>
    <row r="105" spans="1:28" ht="12.75" customHeight="1">
      <c r="A105" s="7"/>
      <c r="B105" s="7"/>
      <c r="C105" s="13"/>
      <c r="D105" s="13"/>
      <c r="E105" s="7"/>
      <c r="F105" s="13"/>
      <c r="G105" s="7"/>
      <c r="H105" s="7"/>
      <c r="I105" s="7"/>
      <c r="J105" s="7"/>
      <c r="K105" s="7"/>
      <c r="L105" s="7"/>
      <c r="M105" s="7"/>
      <c r="N105" s="7"/>
      <c r="O105" s="7"/>
      <c r="P105" s="7"/>
      <c r="Q105" s="7"/>
      <c r="R105" s="7"/>
      <c r="S105" s="7"/>
      <c r="T105" s="7"/>
      <c r="U105" s="7"/>
      <c r="V105" s="7"/>
      <c r="W105" s="7"/>
      <c r="X105" s="7"/>
      <c r="Y105" s="7"/>
      <c r="Z105" s="7"/>
      <c r="AA105" s="7"/>
      <c r="AB105" s="7"/>
    </row>
    <row r="106" spans="1:28" ht="12.75" customHeight="1">
      <c r="A106" s="7"/>
      <c r="B106" s="7"/>
      <c r="C106" s="13"/>
      <c r="D106" s="13"/>
      <c r="E106" s="7"/>
      <c r="F106" s="13"/>
      <c r="G106" s="7"/>
      <c r="H106" s="7"/>
      <c r="I106" s="7"/>
      <c r="J106" s="7"/>
      <c r="K106" s="7"/>
      <c r="L106" s="7"/>
      <c r="M106" s="7"/>
      <c r="N106" s="7"/>
      <c r="O106" s="7"/>
      <c r="P106" s="7"/>
      <c r="Q106" s="7"/>
      <c r="R106" s="7"/>
      <c r="S106" s="7"/>
      <c r="T106" s="7"/>
      <c r="U106" s="7"/>
      <c r="V106" s="7"/>
      <c r="W106" s="7"/>
      <c r="X106" s="7"/>
      <c r="Y106" s="7"/>
      <c r="Z106" s="7"/>
      <c r="AA106" s="7"/>
      <c r="AB106" s="7"/>
    </row>
    <row r="107" spans="1:28" ht="12.75" customHeight="1">
      <c r="A107" s="7"/>
      <c r="B107" s="7"/>
      <c r="C107" s="13"/>
      <c r="D107" s="13"/>
      <c r="E107" s="7"/>
      <c r="F107" s="13"/>
      <c r="G107" s="7"/>
      <c r="H107" s="7"/>
      <c r="I107" s="7"/>
      <c r="J107" s="7"/>
      <c r="K107" s="7"/>
      <c r="L107" s="7"/>
      <c r="M107" s="7"/>
      <c r="N107" s="7"/>
      <c r="O107" s="7"/>
      <c r="P107" s="7"/>
      <c r="Q107" s="7"/>
      <c r="R107" s="7"/>
      <c r="S107" s="7"/>
      <c r="T107" s="7"/>
      <c r="U107" s="7"/>
      <c r="V107" s="7"/>
      <c r="W107" s="7"/>
      <c r="X107" s="7"/>
      <c r="Y107" s="7"/>
      <c r="Z107" s="7"/>
      <c r="AA107" s="7"/>
      <c r="AB107" s="7"/>
    </row>
    <row r="108" spans="1:28" ht="12.75" customHeight="1">
      <c r="A108" s="7"/>
      <c r="B108" s="7"/>
      <c r="C108" s="13"/>
      <c r="D108" s="13"/>
      <c r="E108" s="7"/>
      <c r="F108" s="13"/>
      <c r="G108" s="7"/>
      <c r="H108" s="7"/>
      <c r="I108" s="7"/>
      <c r="J108" s="7"/>
      <c r="K108" s="7"/>
      <c r="L108" s="7"/>
      <c r="M108" s="7"/>
      <c r="N108" s="7"/>
      <c r="O108" s="7"/>
      <c r="P108" s="7"/>
      <c r="Q108" s="7"/>
      <c r="R108" s="7"/>
      <c r="S108" s="7"/>
      <c r="T108" s="7"/>
      <c r="U108" s="7"/>
      <c r="V108" s="7"/>
      <c r="W108" s="7"/>
      <c r="X108" s="7"/>
      <c r="Y108" s="7"/>
      <c r="Z108" s="7"/>
      <c r="AA108" s="7"/>
      <c r="AB108" s="7"/>
    </row>
    <row r="109" spans="1:28" ht="12.75" customHeight="1">
      <c r="A109" s="7"/>
      <c r="B109" s="7"/>
      <c r="C109" s="13"/>
      <c r="D109" s="13"/>
      <c r="E109" s="7"/>
      <c r="F109" s="13"/>
      <c r="G109" s="7"/>
      <c r="H109" s="7"/>
      <c r="I109" s="7"/>
      <c r="J109" s="7"/>
      <c r="K109" s="7"/>
      <c r="L109" s="7"/>
      <c r="M109" s="7"/>
      <c r="N109" s="7"/>
      <c r="O109" s="7"/>
      <c r="P109" s="7"/>
      <c r="Q109" s="7"/>
      <c r="R109" s="7"/>
      <c r="S109" s="7"/>
      <c r="T109" s="7"/>
      <c r="U109" s="7"/>
      <c r="V109" s="7"/>
      <c r="W109" s="7"/>
      <c r="X109" s="7"/>
      <c r="Y109" s="7"/>
      <c r="Z109" s="7"/>
      <c r="AA109" s="7"/>
      <c r="AB109" s="7"/>
    </row>
    <row r="110" spans="1:28" ht="12.75" customHeight="1">
      <c r="A110" s="7"/>
      <c r="B110" s="7"/>
      <c r="C110" s="13"/>
      <c r="D110" s="13"/>
      <c r="E110" s="7"/>
      <c r="F110" s="13"/>
      <c r="G110" s="7"/>
      <c r="H110" s="7"/>
      <c r="I110" s="7"/>
      <c r="J110" s="7"/>
      <c r="K110" s="7"/>
      <c r="L110" s="7"/>
      <c r="M110" s="7"/>
      <c r="N110" s="7"/>
      <c r="O110" s="7"/>
      <c r="P110" s="7"/>
      <c r="Q110" s="7"/>
      <c r="R110" s="7"/>
      <c r="S110" s="7"/>
      <c r="T110" s="7"/>
      <c r="U110" s="7"/>
      <c r="V110" s="7"/>
      <c r="W110" s="7"/>
      <c r="X110" s="7"/>
      <c r="Y110" s="7"/>
      <c r="Z110" s="7"/>
      <c r="AA110" s="7"/>
      <c r="AB110" s="7"/>
    </row>
    <row r="111" spans="1:28" ht="12.75" customHeight="1">
      <c r="A111" s="7"/>
      <c r="B111" s="7"/>
      <c r="C111" s="13"/>
      <c r="D111" s="13"/>
      <c r="E111" s="7"/>
      <c r="F111" s="13"/>
      <c r="G111" s="7"/>
      <c r="H111" s="7"/>
      <c r="I111" s="7"/>
      <c r="J111" s="7"/>
      <c r="K111" s="7"/>
      <c r="L111" s="7"/>
      <c r="M111" s="7"/>
      <c r="N111" s="7"/>
      <c r="O111" s="7"/>
      <c r="P111" s="7"/>
      <c r="Q111" s="7"/>
      <c r="R111" s="7"/>
      <c r="S111" s="7"/>
      <c r="T111" s="7"/>
      <c r="U111" s="7"/>
      <c r="V111" s="7"/>
      <c r="W111" s="7"/>
      <c r="X111" s="7"/>
      <c r="Y111" s="7"/>
      <c r="Z111" s="7"/>
      <c r="AA111" s="7"/>
      <c r="AB111" s="7"/>
    </row>
  </sheetData>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9"/>
  <sheetViews>
    <sheetView workbookViewId="0">
      <pane xSplit="2" topLeftCell="C1" activePane="topRight" state="frozen"/>
      <selection pane="topRight" activeCell="C1" sqref="C1"/>
    </sheetView>
  </sheetViews>
  <sheetFormatPr baseColWidth="10" defaultColWidth="17.1640625" defaultRowHeight="12.75" customHeight="1" x14ac:dyDescent="0"/>
  <cols>
    <col min="2" max="2" width="10.5" customWidth="1"/>
  </cols>
  <sheetData>
    <row r="1" spans="1:21" ht="12.75" customHeight="1">
      <c r="A1" s="1" t="s">
        <v>0</v>
      </c>
      <c r="B1" s="9" t="s">
        <v>1</v>
      </c>
      <c r="C1" s="6" t="s">
        <v>2</v>
      </c>
      <c r="D1" s="9" t="s">
        <v>3</v>
      </c>
      <c r="E1" s="6" t="s">
        <v>4</v>
      </c>
      <c r="F1" s="9" t="s">
        <v>132</v>
      </c>
      <c r="G1" s="9" t="s">
        <v>7</v>
      </c>
      <c r="H1" s="9" t="s">
        <v>8</v>
      </c>
      <c r="I1" s="9" t="s">
        <v>9</v>
      </c>
      <c r="J1" s="9" t="s">
        <v>11</v>
      </c>
      <c r="K1" s="8" t="s">
        <v>133</v>
      </c>
      <c r="L1" s="8" t="s">
        <v>134</v>
      </c>
      <c r="M1" s="9"/>
      <c r="N1" s="9"/>
      <c r="O1" s="9"/>
      <c r="P1" s="9"/>
      <c r="Q1" s="9"/>
      <c r="R1" s="9"/>
      <c r="S1" s="9"/>
      <c r="T1" s="9"/>
      <c r="U1" s="9"/>
    </row>
    <row r="2" spans="1:21" ht="12.75" customHeight="1">
      <c r="A2" s="1" t="s">
        <v>18</v>
      </c>
      <c r="B2" s="9" t="s">
        <v>19</v>
      </c>
      <c r="C2" s="6">
        <v>26250400</v>
      </c>
      <c r="D2" s="9">
        <v>9.5000000000000001E-2</v>
      </c>
      <c r="E2" s="6">
        <f t="shared" ref="E2:E15" si="0">C2*D2</f>
        <v>2493788</v>
      </c>
      <c r="F2" s="9">
        <v>0.1</v>
      </c>
      <c r="G2" s="9">
        <v>70</v>
      </c>
      <c r="H2" s="9">
        <f t="shared" ref="H2:H15" si="1">G2/2</f>
        <v>35</v>
      </c>
      <c r="I2" s="9">
        <v>30</v>
      </c>
      <c r="J2" s="9">
        <v>0</v>
      </c>
      <c r="K2" s="8">
        <v>0</v>
      </c>
      <c r="L2" s="8">
        <f t="shared" ref="L2:L15" si="2">J2/((E2*F2)*H2)</f>
        <v>0</v>
      </c>
      <c r="M2" s="9"/>
      <c r="N2" s="9"/>
      <c r="O2" s="9"/>
      <c r="P2" s="9"/>
      <c r="Q2" s="9"/>
      <c r="R2" s="9"/>
      <c r="S2" s="9"/>
      <c r="T2" s="9"/>
      <c r="U2" s="9"/>
    </row>
    <row r="3" spans="1:21" ht="12.75" customHeight="1">
      <c r="A3" s="1" t="s">
        <v>18</v>
      </c>
      <c r="B3" s="9" t="s">
        <v>20</v>
      </c>
      <c r="C3" s="6">
        <v>19158300</v>
      </c>
      <c r="D3" s="9">
        <v>0.19</v>
      </c>
      <c r="E3" s="6">
        <f t="shared" si="0"/>
        <v>3640077</v>
      </c>
      <c r="F3" s="9">
        <v>0.1</v>
      </c>
      <c r="G3" s="9">
        <v>69</v>
      </c>
      <c r="H3" s="9">
        <f t="shared" si="1"/>
        <v>34.5</v>
      </c>
      <c r="I3" s="9">
        <v>30</v>
      </c>
      <c r="J3" s="9">
        <v>1</v>
      </c>
      <c r="K3" s="8">
        <v>5.2196697999999997E-8</v>
      </c>
      <c r="L3" s="8">
        <f t="shared" si="2"/>
        <v>7.9628829957104779E-8</v>
      </c>
      <c r="M3" s="9"/>
      <c r="N3" s="9"/>
      <c r="O3" s="9"/>
      <c r="P3" s="9"/>
      <c r="Q3" s="9"/>
      <c r="R3" s="9"/>
      <c r="S3" s="9"/>
      <c r="T3" s="9"/>
      <c r="U3" s="9"/>
    </row>
    <row r="4" spans="1:21" ht="12.75" customHeight="1">
      <c r="A4" s="1" t="s">
        <v>18</v>
      </c>
      <c r="B4" s="9" t="s">
        <v>21</v>
      </c>
      <c r="C4" s="6">
        <v>24776100</v>
      </c>
      <c r="D4" s="9">
        <v>0.2</v>
      </c>
      <c r="E4" s="6">
        <f t="shared" si="0"/>
        <v>4955220</v>
      </c>
      <c r="F4" s="9">
        <v>0.8</v>
      </c>
      <c r="G4" s="9">
        <v>61</v>
      </c>
      <c r="H4" s="9">
        <f t="shared" si="1"/>
        <v>30.5</v>
      </c>
      <c r="I4" s="9">
        <v>30</v>
      </c>
      <c r="J4" s="9">
        <v>3</v>
      </c>
      <c r="K4" s="8">
        <v>1.2108443200000001E-7</v>
      </c>
      <c r="L4" s="8">
        <f t="shared" si="2"/>
        <v>2.4812383642326909E-8</v>
      </c>
      <c r="M4" s="9"/>
      <c r="N4" s="9"/>
      <c r="O4" s="9"/>
      <c r="P4" s="9"/>
      <c r="Q4" s="9"/>
      <c r="R4" s="9"/>
      <c r="S4" s="9"/>
      <c r="T4" s="9"/>
      <c r="U4" s="9"/>
    </row>
    <row r="5" spans="1:21" ht="12.75" customHeight="1">
      <c r="A5" s="1" t="s">
        <v>18</v>
      </c>
      <c r="B5" s="9" t="s">
        <v>22</v>
      </c>
      <c r="C5" s="6">
        <v>19293800</v>
      </c>
      <c r="D5" s="9">
        <v>0.22</v>
      </c>
      <c r="E5" s="6">
        <f t="shared" si="0"/>
        <v>4244636</v>
      </c>
      <c r="F5" s="9">
        <v>1</v>
      </c>
      <c r="G5" s="9">
        <v>62.5</v>
      </c>
      <c r="H5" s="9">
        <f t="shared" si="1"/>
        <v>31.25</v>
      </c>
      <c r="I5" s="9">
        <v>30</v>
      </c>
      <c r="J5" s="9">
        <v>6</v>
      </c>
      <c r="K5" s="8">
        <v>3.1098073E-7</v>
      </c>
      <c r="L5" s="8">
        <f t="shared" si="2"/>
        <v>4.5233560663387865E-8</v>
      </c>
      <c r="M5" s="9"/>
      <c r="N5" s="9"/>
      <c r="O5" s="9"/>
      <c r="P5" s="9"/>
      <c r="Q5" s="9"/>
      <c r="R5" s="9"/>
      <c r="S5" s="9"/>
      <c r="T5" s="9"/>
      <c r="U5" s="9"/>
    </row>
    <row r="6" spans="1:21" ht="12.75" customHeight="1">
      <c r="A6" s="1" t="s">
        <v>18</v>
      </c>
      <c r="B6" s="9" t="s">
        <v>23</v>
      </c>
      <c r="C6" s="6">
        <v>13908000</v>
      </c>
      <c r="D6" s="9">
        <v>0.28000000000000003</v>
      </c>
      <c r="E6" s="6">
        <f t="shared" si="0"/>
        <v>3894240.0000000005</v>
      </c>
      <c r="F6" s="9">
        <v>1</v>
      </c>
      <c r="G6" s="9">
        <v>69</v>
      </c>
      <c r="H6" s="9">
        <f t="shared" si="1"/>
        <v>34.5</v>
      </c>
      <c r="I6" s="9">
        <v>30</v>
      </c>
      <c r="J6" s="9">
        <v>13</v>
      </c>
      <c r="K6" s="8">
        <v>9.3471383400000002E-7</v>
      </c>
      <c r="L6" s="8">
        <f t="shared" si="2"/>
        <v>9.6761266435273239E-8</v>
      </c>
      <c r="M6" s="9"/>
      <c r="N6" s="9"/>
      <c r="O6" s="9"/>
      <c r="P6" s="9"/>
      <c r="Q6" s="9"/>
      <c r="R6" s="9"/>
      <c r="S6" s="9"/>
      <c r="T6" s="9"/>
      <c r="U6" s="9"/>
    </row>
    <row r="7" spans="1:21" ht="12.75" customHeight="1">
      <c r="A7" s="1" t="s">
        <v>18</v>
      </c>
      <c r="B7" s="9" t="s">
        <v>24</v>
      </c>
      <c r="C7" s="6">
        <v>9013200</v>
      </c>
      <c r="D7" s="9">
        <v>0.37</v>
      </c>
      <c r="E7" s="6">
        <f t="shared" si="0"/>
        <v>3334884</v>
      </c>
      <c r="F7" s="9">
        <v>1</v>
      </c>
      <c r="G7" s="9">
        <v>70</v>
      </c>
      <c r="H7" s="9">
        <f t="shared" si="1"/>
        <v>35</v>
      </c>
      <c r="I7" s="9">
        <v>30</v>
      </c>
      <c r="J7" s="9">
        <v>17</v>
      </c>
      <c r="K7" s="8">
        <v>1.886122576E-6</v>
      </c>
      <c r="L7" s="8">
        <f t="shared" si="2"/>
        <v>1.4564653094808866E-7</v>
      </c>
      <c r="M7" s="9"/>
      <c r="N7" s="9"/>
      <c r="O7" s="9"/>
      <c r="P7" s="9"/>
      <c r="Q7" s="9"/>
      <c r="R7" s="9"/>
      <c r="S7" s="9"/>
      <c r="T7" s="9"/>
      <c r="U7" s="9"/>
    </row>
    <row r="8" spans="1:21" ht="12.75" customHeight="1">
      <c r="A8" s="1" t="s">
        <v>18</v>
      </c>
      <c r="B8" s="9" t="s">
        <v>25</v>
      </c>
      <c r="C8" s="6">
        <v>4462200</v>
      </c>
      <c r="D8" s="9">
        <v>0.37</v>
      </c>
      <c r="E8" s="6">
        <f t="shared" si="0"/>
        <v>1651014</v>
      </c>
      <c r="F8" s="9">
        <f>1</f>
        <v>1</v>
      </c>
      <c r="G8" s="9">
        <v>70</v>
      </c>
      <c r="H8" s="9">
        <f t="shared" si="1"/>
        <v>35</v>
      </c>
      <c r="I8" s="9">
        <v>30</v>
      </c>
      <c r="J8" s="9">
        <v>10</v>
      </c>
      <c r="K8" s="8">
        <v>2.241047017E-6</v>
      </c>
      <c r="L8" s="8">
        <f t="shared" si="2"/>
        <v>1.7305382371941468E-7</v>
      </c>
      <c r="M8" s="9"/>
      <c r="N8" s="9"/>
      <c r="O8" s="9"/>
      <c r="P8" s="9"/>
      <c r="Q8" s="9"/>
      <c r="R8" s="9"/>
      <c r="S8" s="9"/>
      <c r="T8" s="9"/>
      <c r="U8" s="9"/>
    </row>
    <row r="9" spans="1:21" ht="12.75" customHeight="1">
      <c r="A9" s="1" t="s">
        <v>26</v>
      </c>
      <c r="B9" s="9" t="s">
        <v>19</v>
      </c>
      <c r="C9" s="6">
        <v>18412800</v>
      </c>
      <c r="D9" s="9">
        <v>0.17</v>
      </c>
      <c r="E9" s="6">
        <f t="shared" si="0"/>
        <v>3130176</v>
      </c>
      <c r="F9" s="9">
        <v>0.1</v>
      </c>
      <c r="G9" s="9">
        <v>80</v>
      </c>
      <c r="H9" s="9">
        <f t="shared" si="1"/>
        <v>40</v>
      </c>
      <c r="I9" s="9">
        <v>30</v>
      </c>
      <c r="J9" s="9">
        <v>1</v>
      </c>
      <c r="K9" s="8">
        <v>5.4310044999999999E-8</v>
      </c>
      <c r="L9" s="8">
        <f t="shared" si="2"/>
        <v>7.9867713508761157E-8</v>
      </c>
      <c r="M9" s="9"/>
      <c r="N9" s="9"/>
      <c r="O9" s="9"/>
      <c r="P9" s="9"/>
      <c r="Q9" s="9"/>
      <c r="R9" s="9"/>
      <c r="S9" s="9"/>
      <c r="T9" s="9"/>
      <c r="U9" s="9"/>
    </row>
    <row r="10" spans="1:21" ht="12.75" customHeight="1">
      <c r="A10" s="1" t="s">
        <v>26</v>
      </c>
      <c r="B10" s="9" t="s">
        <v>20</v>
      </c>
      <c r="C10" s="6">
        <v>20948300</v>
      </c>
      <c r="D10" s="9">
        <v>0.33500000000000002</v>
      </c>
      <c r="E10" s="6">
        <f t="shared" si="0"/>
        <v>7017680.5</v>
      </c>
      <c r="F10" s="9">
        <v>0.1</v>
      </c>
      <c r="G10" s="9">
        <v>68</v>
      </c>
      <c r="H10" s="9">
        <f t="shared" si="1"/>
        <v>34</v>
      </c>
      <c r="I10" s="9">
        <v>30</v>
      </c>
      <c r="J10" s="9">
        <v>3</v>
      </c>
      <c r="K10" s="8">
        <v>1.4320971200000001E-7</v>
      </c>
      <c r="L10" s="8">
        <f t="shared" si="2"/>
        <v>1.2573284594197049E-7</v>
      </c>
      <c r="M10" s="9"/>
      <c r="N10" s="9"/>
      <c r="O10" s="9"/>
      <c r="P10" s="9"/>
      <c r="Q10" s="9"/>
      <c r="R10" s="9"/>
      <c r="S10" s="9"/>
      <c r="T10" s="9"/>
      <c r="U10" s="9"/>
    </row>
    <row r="11" spans="1:21" ht="12.75" customHeight="1">
      <c r="A11" s="1" t="s">
        <v>26</v>
      </c>
      <c r="B11" s="9" t="s">
        <v>21</v>
      </c>
      <c r="C11" s="6">
        <v>26442300</v>
      </c>
      <c r="D11" s="9">
        <v>0.36499999999999999</v>
      </c>
      <c r="E11" s="6">
        <f t="shared" si="0"/>
        <v>9651439.5</v>
      </c>
      <c r="F11" s="9">
        <v>0.8</v>
      </c>
      <c r="G11" s="9">
        <v>60.5</v>
      </c>
      <c r="H11" s="9">
        <f t="shared" si="1"/>
        <v>30.25</v>
      </c>
      <c r="I11" s="9">
        <v>30</v>
      </c>
      <c r="J11" s="9">
        <v>1</v>
      </c>
      <c r="K11" s="8">
        <v>3.7818193E-8</v>
      </c>
      <c r="L11" s="8">
        <f t="shared" si="2"/>
        <v>4.2814664122990956E-9</v>
      </c>
      <c r="M11" s="9"/>
      <c r="N11" s="9"/>
      <c r="O11" s="9"/>
      <c r="P11" s="9"/>
      <c r="Q11" s="9"/>
      <c r="R11" s="9"/>
      <c r="S11" s="9"/>
      <c r="T11" s="9"/>
      <c r="U11" s="9"/>
    </row>
    <row r="12" spans="1:21" ht="12.75" customHeight="1">
      <c r="A12" s="1" t="s">
        <v>26</v>
      </c>
      <c r="B12" s="9" t="s">
        <v>22</v>
      </c>
      <c r="C12" s="6">
        <v>19150700</v>
      </c>
      <c r="D12" s="9">
        <v>0.39500000000000002</v>
      </c>
      <c r="E12" s="6">
        <f t="shared" si="0"/>
        <v>7564526.5</v>
      </c>
      <c r="F12" s="9">
        <v>1</v>
      </c>
      <c r="G12" s="9">
        <v>66</v>
      </c>
      <c r="H12" s="9">
        <f t="shared" si="1"/>
        <v>33</v>
      </c>
      <c r="I12" s="9">
        <v>30</v>
      </c>
      <c r="J12" s="9">
        <v>5</v>
      </c>
      <c r="K12" s="8">
        <v>2.61087062E-7</v>
      </c>
      <c r="L12" s="8">
        <f t="shared" si="2"/>
        <v>2.002969406150557E-8</v>
      </c>
      <c r="M12" s="9"/>
      <c r="N12" s="9"/>
      <c r="O12" s="9"/>
      <c r="P12" s="9"/>
      <c r="Q12" s="9"/>
      <c r="R12" s="9"/>
      <c r="S12" s="9"/>
      <c r="T12" s="9"/>
      <c r="U12" s="9"/>
    </row>
    <row r="13" spans="1:21" ht="12.75" customHeight="1">
      <c r="A13" s="1" t="s">
        <v>26</v>
      </c>
      <c r="B13" s="9" t="s">
        <v>23</v>
      </c>
      <c r="C13" s="6">
        <v>13090900</v>
      </c>
      <c r="D13" s="9">
        <v>0.42</v>
      </c>
      <c r="E13" s="6">
        <f t="shared" si="0"/>
        <v>5498178</v>
      </c>
      <c r="F13" s="9">
        <v>1</v>
      </c>
      <c r="G13" s="9">
        <v>69.5</v>
      </c>
      <c r="H13" s="9">
        <f t="shared" si="1"/>
        <v>34.75</v>
      </c>
      <c r="I13" s="9">
        <v>30</v>
      </c>
      <c r="J13" s="9">
        <v>4</v>
      </c>
      <c r="K13" s="8">
        <v>3.0555576799999999E-7</v>
      </c>
      <c r="L13" s="8">
        <f t="shared" si="2"/>
        <v>2.0935646985067553E-8</v>
      </c>
      <c r="M13" s="9"/>
      <c r="N13" s="9"/>
      <c r="O13" s="9"/>
      <c r="P13" s="9"/>
      <c r="Q13" s="9"/>
      <c r="R13" s="9"/>
      <c r="S13" s="9"/>
      <c r="T13" s="9"/>
      <c r="U13" s="9"/>
    </row>
    <row r="14" spans="1:21" ht="12.75" customHeight="1">
      <c r="A14" s="1" t="s">
        <v>26</v>
      </c>
      <c r="B14" s="9" t="s">
        <v>24</v>
      </c>
      <c r="C14" s="6">
        <v>8987200</v>
      </c>
      <c r="D14" s="9">
        <v>0.46</v>
      </c>
      <c r="E14" s="6">
        <f t="shared" si="0"/>
        <v>4134112</v>
      </c>
      <c r="F14" s="9">
        <v>1</v>
      </c>
      <c r="G14" s="9">
        <v>71.5</v>
      </c>
      <c r="H14" s="9">
        <f t="shared" si="1"/>
        <v>35.75</v>
      </c>
      <c r="I14" s="9">
        <v>30</v>
      </c>
      <c r="J14" s="9">
        <v>4</v>
      </c>
      <c r="K14" s="8">
        <v>4.45077443E-7</v>
      </c>
      <c r="L14" s="8">
        <f t="shared" si="2"/>
        <v>2.7064605866534793E-8</v>
      </c>
      <c r="M14" s="9"/>
      <c r="N14" s="9"/>
      <c r="O14" s="9"/>
      <c r="P14" s="9"/>
      <c r="Q14" s="9"/>
      <c r="R14" s="9"/>
      <c r="S14" s="9"/>
      <c r="T14" s="9"/>
      <c r="U14" s="9"/>
    </row>
    <row r="15" spans="1:21" ht="12.75" customHeight="1">
      <c r="A15" s="1" t="s">
        <v>26</v>
      </c>
      <c r="B15" s="9" t="s">
        <v>25</v>
      </c>
      <c r="C15" s="6">
        <v>6094400</v>
      </c>
      <c r="D15" s="9">
        <v>0.46</v>
      </c>
      <c r="E15" s="6">
        <f t="shared" si="0"/>
        <v>2803424</v>
      </c>
      <c r="F15" s="9">
        <f>1</f>
        <v>1</v>
      </c>
      <c r="G15" s="9">
        <v>71.5</v>
      </c>
      <c r="H15" s="9">
        <f t="shared" si="1"/>
        <v>35.75</v>
      </c>
      <c r="I15" s="9">
        <v>30</v>
      </c>
      <c r="J15" s="9">
        <v>4</v>
      </c>
      <c r="K15" s="8">
        <v>6.5634024699999996E-7</v>
      </c>
      <c r="L15" s="8">
        <f t="shared" si="2"/>
        <v>3.991123422219111E-8</v>
      </c>
      <c r="M15" s="9"/>
      <c r="N15" s="9"/>
      <c r="O15" s="9"/>
      <c r="P15" s="9"/>
      <c r="Q15" s="9"/>
      <c r="R15" s="9"/>
      <c r="S15" s="9"/>
      <c r="T15" s="9"/>
      <c r="U15" s="9"/>
    </row>
    <row r="16" spans="1:21" ht="12.75" customHeight="1">
      <c r="B16" s="7"/>
      <c r="C16" s="4"/>
      <c r="D16" s="7"/>
      <c r="E16" s="4"/>
      <c r="F16" s="7"/>
      <c r="G16" s="7"/>
      <c r="H16" s="7"/>
      <c r="I16" s="7"/>
      <c r="J16" s="7"/>
      <c r="K16" s="3"/>
      <c r="L16" s="3"/>
      <c r="M16" s="7"/>
      <c r="N16" s="7"/>
      <c r="O16" s="7"/>
      <c r="P16" s="7"/>
      <c r="Q16" s="7"/>
      <c r="R16" s="7"/>
      <c r="S16" s="7"/>
      <c r="T16" s="7"/>
      <c r="U16" s="7"/>
    </row>
    <row r="17" spans="2:21" ht="12.75" customHeight="1">
      <c r="B17" s="7"/>
      <c r="C17" s="4"/>
      <c r="D17" s="7"/>
      <c r="E17" s="4"/>
      <c r="F17" s="7"/>
      <c r="G17" s="7"/>
      <c r="H17" s="7"/>
      <c r="I17" s="7"/>
      <c r="J17" s="7"/>
      <c r="K17" s="3"/>
      <c r="L17" s="3"/>
      <c r="M17" s="7"/>
      <c r="N17" s="7"/>
      <c r="O17" s="7"/>
      <c r="P17" s="7"/>
      <c r="Q17" s="7"/>
      <c r="R17" s="7"/>
      <c r="S17" s="7"/>
      <c r="T17" s="7"/>
      <c r="U17" s="7"/>
    </row>
    <row r="18" spans="2:21" ht="12.75" customHeight="1">
      <c r="B18" s="7"/>
      <c r="C18" s="4"/>
      <c r="D18" s="7"/>
      <c r="E18" s="4"/>
      <c r="F18" s="7"/>
      <c r="G18" s="7"/>
      <c r="H18" s="7"/>
      <c r="I18" s="7"/>
      <c r="J18" s="7"/>
      <c r="K18" s="3"/>
      <c r="L18" s="3"/>
      <c r="M18" s="7"/>
      <c r="N18" s="7"/>
      <c r="O18" s="7"/>
      <c r="P18" s="7"/>
      <c r="Q18" s="7"/>
      <c r="R18" s="7"/>
      <c r="S18" s="7"/>
      <c r="T18" s="7"/>
      <c r="U18" s="7"/>
    </row>
    <row r="19" spans="2:21" ht="12.75" customHeight="1">
      <c r="B19" s="7"/>
      <c r="C19" s="4"/>
      <c r="D19" s="7"/>
      <c r="E19" s="4"/>
      <c r="F19" s="7"/>
      <c r="G19" s="7"/>
      <c r="H19" s="7"/>
      <c r="I19" s="7"/>
      <c r="J19" s="7"/>
      <c r="K19" s="3"/>
      <c r="L19" s="3"/>
      <c r="M19" s="7"/>
      <c r="N19" s="7"/>
      <c r="O19" s="7"/>
      <c r="P19" s="7"/>
      <c r="Q19" s="7"/>
      <c r="R19" s="7"/>
      <c r="S19" s="7"/>
      <c r="T19" s="7"/>
      <c r="U19" s="7"/>
    </row>
    <row r="20" spans="2:21" ht="12.75" customHeight="1">
      <c r="B20" s="7"/>
      <c r="C20" s="4"/>
      <c r="D20" s="7"/>
      <c r="E20" s="4"/>
      <c r="F20" s="7"/>
      <c r="G20" s="7"/>
      <c r="H20" s="7"/>
      <c r="I20" s="7"/>
      <c r="J20" s="7"/>
      <c r="K20" s="3"/>
      <c r="L20" s="3"/>
      <c r="M20" s="7"/>
      <c r="N20" s="7"/>
      <c r="O20" s="7"/>
      <c r="P20" s="7"/>
      <c r="Q20" s="7"/>
      <c r="R20" s="7"/>
      <c r="S20" s="7"/>
      <c r="T20" s="7"/>
      <c r="U20" s="7"/>
    </row>
    <row r="21" spans="2:21" ht="12.75" customHeight="1">
      <c r="B21" s="7"/>
      <c r="C21" s="4"/>
      <c r="D21" s="7"/>
      <c r="E21" s="4"/>
      <c r="F21" s="7"/>
      <c r="G21" s="7"/>
      <c r="H21" s="7"/>
      <c r="I21" s="7"/>
      <c r="J21" s="7"/>
      <c r="K21" s="3"/>
      <c r="L21" s="3"/>
      <c r="M21" s="7"/>
      <c r="N21" s="7"/>
      <c r="O21" s="7"/>
      <c r="P21" s="7"/>
      <c r="Q21" s="7"/>
      <c r="R21" s="7"/>
      <c r="S21" s="7"/>
      <c r="T21" s="7"/>
      <c r="U21" s="7"/>
    </row>
    <row r="22" spans="2:21" ht="12.75" customHeight="1">
      <c r="B22" s="7"/>
      <c r="C22" s="4"/>
      <c r="D22" s="7"/>
      <c r="E22" s="4"/>
      <c r="F22" s="7"/>
      <c r="G22" s="7"/>
      <c r="H22" s="7"/>
      <c r="I22" s="7"/>
      <c r="J22" s="7"/>
      <c r="K22" s="3"/>
      <c r="L22" s="3"/>
      <c r="M22" s="7"/>
      <c r="N22" s="7"/>
      <c r="O22" s="7"/>
      <c r="P22" s="7"/>
      <c r="Q22" s="7"/>
      <c r="R22" s="7"/>
      <c r="S22" s="7"/>
      <c r="T22" s="7"/>
      <c r="U22" s="7"/>
    </row>
    <row r="23" spans="2:21" ht="12.75" customHeight="1">
      <c r="B23" s="7"/>
      <c r="C23" s="4"/>
      <c r="D23" s="7"/>
      <c r="E23" s="4"/>
      <c r="F23" s="7"/>
      <c r="G23" s="7"/>
      <c r="H23" s="7"/>
      <c r="I23" s="7"/>
      <c r="J23" s="7"/>
      <c r="K23" s="3"/>
      <c r="L23" s="3"/>
      <c r="M23" s="7"/>
      <c r="N23" s="7"/>
      <c r="O23" s="7"/>
      <c r="P23" s="7"/>
      <c r="Q23" s="7"/>
      <c r="R23" s="7"/>
      <c r="S23" s="7"/>
      <c r="T23" s="7"/>
      <c r="U23" s="7"/>
    </row>
    <row r="24" spans="2:21" ht="12.75" customHeight="1">
      <c r="B24" s="7"/>
      <c r="C24" s="4"/>
      <c r="D24" s="7"/>
      <c r="E24" s="4"/>
      <c r="F24" s="7"/>
      <c r="G24" s="7"/>
      <c r="H24" s="7"/>
      <c r="I24" s="7"/>
      <c r="J24" s="7"/>
      <c r="K24" s="3"/>
      <c r="L24" s="3"/>
      <c r="M24" s="7"/>
      <c r="N24" s="7"/>
      <c r="O24" s="7"/>
      <c r="P24" s="7"/>
      <c r="Q24" s="7"/>
      <c r="R24" s="7"/>
      <c r="S24" s="7"/>
      <c r="T24" s="7"/>
      <c r="U24" s="7"/>
    </row>
    <row r="25" spans="2:21" ht="12.75" customHeight="1">
      <c r="B25" s="7"/>
      <c r="C25" s="4"/>
      <c r="D25" s="7"/>
      <c r="E25" s="4"/>
      <c r="F25" s="7"/>
      <c r="G25" s="7"/>
      <c r="H25" s="7"/>
      <c r="I25" s="7"/>
      <c r="J25" s="7"/>
      <c r="K25" s="3"/>
      <c r="L25" s="3"/>
      <c r="M25" s="7"/>
      <c r="N25" s="7"/>
      <c r="O25" s="7"/>
      <c r="P25" s="7"/>
      <c r="Q25" s="7"/>
      <c r="R25" s="7"/>
      <c r="S25" s="7"/>
      <c r="T25" s="7"/>
      <c r="U25" s="7"/>
    </row>
    <row r="26" spans="2:21" ht="12.75" customHeight="1">
      <c r="B26" s="7"/>
      <c r="C26" s="4"/>
      <c r="D26" s="7"/>
      <c r="E26" s="4"/>
      <c r="F26" s="7"/>
      <c r="G26" s="7"/>
      <c r="H26" s="7"/>
      <c r="I26" s="7"/>
      <c r="J26" s="7"/>
      <c r="K26" s="3"/>
      <c r="L26" s="3"/>
      <c r="M26" s="7"/>
      <c r="N26" s="7"/>
      <c r="O26" s="7"/>
      <c r="P26" s="7"/>
      <c r="Q26" s="7"/>
      <c r="R26" s="7"/>
      <c r="S26" s="7"/>
      <c r="T26" s="7"/>
      <c r="U26" s="7"/>
    </row>
    <row r="27" spans="2:21" ht="12.75" customHeight="1">
      <c r="B27" s="7"/>
      <c r="C27" s="4"/>
      <c r="D27" s="7"/>
      <c r="E27" s="4"/>
      <c r="F27" s="7"/>
      <c r="G27" s="7"/>
      <c r="H27" s="7"/>
      <c r="I27" s="7"/>
      <c r="J27" s="7"/>
      <c r="K27" s="3"/>
      <c r="L27" s="3"/>
      <c r="M27" s="7"/>
      <c r="N27" s="7"/>
      <c r="O27" s="7"/>
      <c r="P27" s="7"/>
      <c r="Q27" s="7"/>
      <c r="R27" s="7"/>
      <c r="S27" s="7"/>
      <c r="T27" s="7"/>
      <c r="U27" s="7"/>
    </row>
    <row r="28" spans="2:21" ht="12.75" customHeight="1">
      <c r="C28" s="14"/>
      <c r="K28" s="12"/>
      <c r="L28" s="12"/>
    </row>
    <row r="29" spans="2:21" ht="12.75" customHeight="1">
      <c r="C29" s="14"/>
      <c r="K29" s="12"/>
      <c r="L29" s="12"/>
    </row>
    <row r="30" spans="2:21" ht="12.75" customHeight="1">
      <c r="C30" s="14"/>
      <c r="K30" s="12"/>
      <c r="L30" s="12"/>
    </row>
    <row r="31" spans="2:21" ht="12.75" customHeight="1">
      <c r="C31" s="14"/>
      <c r="K31" s="12"/>
      <c r="L31" s="12"/>
    </row>
    <row r="32" spans="2:21" ht="12.75" customHeight="1">
      <c r="C32" s="14"/>
      <c r="K32" s="12"/>
      <c r="L32" s="12"/>
    </row>
    <row r="33" spans="3:12" ht="12.75" customHeight="1">
      <c r="C33" s="14"/>
      <c r="K33" s="12"/>
      <c r="L33" s="12"/>
    </row>
    <row r="34" spans="3:12" ht="12.75" customHeight="1">
      <c r="C34" s="14"/>
      <c r="K34" s="12"/>
      <c r="L34" s="12"/>
    </row>
    <row r="35" spans="3:12" ht="12.75" customHeight="1">
      <c r="C35" s="14"/>
      <c r="K35" s="12"/>
      <c r="L35" s="12"/>
    </row>
    <row r="36" spans="3:12" ht="12.75" customHeight="1">
      <c r="C36" s="14"/>
      <c r="K36" s="12"/>
      <c r="L36" s="12"/>
    </row>
    <row r="37" spans="3:12" ht="12.75" customHeight="1">
      <c r="C37" s="14"/>
      <c r="K37" s="12"/>
      <c r="L37" s="12"/>
    </row>
    <row r="38" spans="3:12" ht="12.75" customHeight="1">
      <c r="C38" s="14"/>
      <c r="K38" s="12"/>
      <c r="L38" s="12"/>
    </row>
    <row r="39" spans="3:12" ht="12.75" customHeight="1">
      <c r="C39" s="14"/>
      <c r="K39" s="12"/>
      <c r="L39" s="12"/>
    </row>
    <row r="40" spans="3:12" ht="12.75" customHeight="1">
      <c r="C40" s="14"/>
      <c r="K40" s="12"/>
      <c r="L40" s="12"/>
    </row>
    <row r="41" spans="3:12" ht="12.75" customHeight="1">
      <c r="C41" s="14"/>
      <c r="K41" s="12"/>
      <c r="L41" s="12"/>
    </row>
    <row r="42" spans="3:12" ht="12.75" customHeight="1">
      <c r="C42" s="14"/>
      <c r="K42" s="12"/>
      <c r="L42" s="12"/>
    </row>
    <row r="43" spans="3:12" ht="12.75" customHeight="1">
      <c r="C43" s="14"/>
      <c r="K43" s="12"/>
      <c r="L43" s="12"/>
    </row>
    <row r="44" spans="3:12" ht="12.75" customHeight="1">
      <c r="C44" s="14"/>
      <c r="K44" s="12"/>
      <c r="L44" s="12"/>
    </row>
    <row r="45" spans="3:12" ht="12.75" customHeight="1">
      <c r="C45" s="14"/>
      <c r="K45" s="12"/>
      <c r="L45" s="12"/>
    </row>
    <row r="46" spans="3:12" ht="12.75" customHeight="1">
      <c r="C46" s="14"/>
      <c r="K46" s="12"/>
      <c r="L46" s="12"/>
    </row>
    <row r="47" spans="3:12" ht="12.75" customHeight="1">
      <c r="C47" s="14"/>
      <c r="K47" s="12"/>
      <c r="L47" s="12"/>
    </row>
    <row r="48" spans="3:12" ht="12.75" customHeight="1">
      <c r="C48" s="14"/>
      <c r="K48" s="12"/>
      <c r="L48" s="12"/>
    </row>
    <row r="49" spans="3:12" ht="12.75" customHeight="1">
      <c r="C49" s="14"/>
      <c r="K49" s="12"/>
      <c r="L49" s="12"/>
    </row>
    <row r="50" spans="3:12" ht="12.75" customHeight="1">
      <c r="C50" s="14"/>
      <c r="K50" s="12"/>
      <c r="L50" s="12"/>
    </row>
    <row r="51" spans="3:12" ht="12.75" customHeight="1">
      <c r="C51" s="14"/>
      <c r="K51" s="12"/>
      <c r="L51" s="12"/>
    </row>
    <row r="52" spans="3:12" ht="12.75" customHeight="1">
      <c r="C52" s="14"/>
      <c r="K52" s="12"/>
      <c r="L52" s="12"/>
    </row>
    <row r="53" spans="3:12" ht="12.75" customHeight="1">
      <c r="C53" s="14"/>
      <c r="K53" s="12"/>
      <c r="L53" s="12"/>
    </row>
    <row r="54" spans="3:12" ht="12.75" customHeight="1">
      <c r="C54" s="14"/>
      <c r="K54" s="12"/>
      <c r="L54" s="12"/>
    </row>
    <row r="55" spans="3:12" ht="12.75" customHeight="1">
      <c r="C55" s="14"/>
      <c r="K55" s="12"/>
      <c r="L55" s="12"/>
    </row>
    <row r="56" spans="3:12" ht="12.75" customHeight="1">
      <c r="C56" s="14"/>
      <c r="K56" s="12"/>
      <c r="L56" s="12"/>
    </row>
    <row r="57" spans="3:12" ht="12.75" customHeight="1">
      <c r="C57" s="14"/>
      <c r="K57" s="12"/>
      <c r="L57" s="12"/>
    </row>
    <row r="58" spans="3:12" ht="12.75" customHeight="1">
      <c r="C58" s="14"/>
      <c r="K58" s="12"/>
      <c r="L58" s="12"/>
    </row>
    <row r="59" spans="3:12" ht="12.75" customHeight="1">
      <c r="C59" s="14"/>
      <c r="K59" s="12"/>
      <c r="L59" s="12"/>
    </row>
    <row r="60" spans="3:12" ht="12.75" customHeight="1">
      <c r="C60" s="14"/>
      <c r="K60" s="12"/>
      <c r="L60" s="12"/>
    </row>
    <row r="61" spans="3:12" ht="12.75" customHeight="1">
      <c r="C61" s="14"/>
      <c r="K61" s="12"/>
      <c r="L61" s="12"/>
    </row>
    <row r="62" spans="3:12" ht="12.75" customHeight="1">
      <c r="C62" s="14"/>
      <c r="K62" s="12"/>
      <c r="L62" s="12"/>
    </row>
    <row r="63" spans="3:12" ht="12.75" customHeight="1">
      <c r="C63" s="14"/>
      <c r="K63" s="12"/>
      <c r="L63" s="12"/>
    </row>
    <row r="64" spans="3:12" ht="12.75" customHeight="1">
      <c r="C64" s="14"/>
      <c r="K64" s="12"/>
      <c r="L64" s="12"/>
    </row>
    <row r="65" spans="3:12" ht="12.75" customHeight="1">
      <c r="C65" s="14"/>
      <c r="K65" s="12"/>
      <c r="L65" s="12"/>
    </row>
    <row r="66" spans="3:12" ht="12.75" customHeight="1">
      <c r="C66" s="14"/>
      <c r="K66" s="12"/>
      <c r="L66" s="12"/>
    </row>
    <row r="67" spans="3:12" ht="12.75" customHeight="1">
      <c r="C67" s="14"/>
      <c r="K67" s="12"/>
      <c r="L67" s="12"/>
    </row>
    <row r="68" spans="3:12" ht="12.75" customHeight="1">
      <c r="C68" s="14"/>
      <c r="K68" s="12"/>
      <c r="L68" s="12"/>
    </row>
    <row r="69" spans="3:12" ht="12.75" customHeight="1">
      <c r="C69" s="14"/>
      <c r="K69" s="12"/>
      <c r="L69" s="12"/>
    </row>
  </sheetData>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heetViews>
  <sheetFormatPr baseColWidth="10" defaultColWidth="17.1640625" defaultRowHeight="12.75" customHeight="1" x14ac:dyDescent="0"/>
  <cols>
    <col min="3" max="3" width="19.1640625" customWidth="1"/>
  </cols>
  <sheetData>
    <row r="1" spans="1:3" ht="12.75" customHeight="1">
      <c r="A1" t="s">
        <v>0</v>
      </c>
      <c r="B1" t="s">
        <v>27</v>
      </c>
      <c r="C1" t="s">
        <v>135</v>
      </c>
    </row>
    <row r="2" spans="1:3" ht="12.75" customHeight="1">
      <c r="A2" t="s">
        <v>18</v>
      </c>
      <c r="B2" t="s">
        <v>33</v>
      </c>
      <c r="C2">
        <v>0.24</v>
      </c>
    </row>
    <row r="3" spans="1:3" ht="12.75" customHeight="1">
      <c r="A3" t="s">
        <v>26</v>
      </c>
      <c r="B3" t="s">
        <v>33</v>
      </c>
      <c r="C3">
        <v>0.312</v>
      </c>
    </row>
    <row r="4" spans="1:3" ht="12.75" customHeight="1">
      <c r="A4" t="s">
        <v>18</v>
      </c>
      <c r="B4" t="s">
        <v>34</v>
      </c>
      <c r="C4">
        <v>0.115</v>
      </c>
    </row>
    <row r="5" spans="1:3" ht="12.75" customHeight="1">
      <c r="A5" t="s">
        <v>26</v>
      </c>
      <c r="B5" t="s">
        <v>34</v>
      </c>
      <c r="C5">
        <v>0.16200000000000001</v>
      </c>
    </row>
  </sheetData>
  <pageMargins left="0.75" right="0.75" top="1" bottom="1" header="0.5" footer="0.5"/>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workbookViewId="0"/>
  </sheetViews>
  <sheetFormatPr baseColWidth="10" defaultColWidth="17.1640625" defaultRowHeight="12.75" customHeight="1" x14ac:dyDescent="0"/>
  <sheetData>
    <row r="1" spans="1:3" ht="12.75" customHeight="1">
      <c r="A1" t="s">
        <v>27</v>
      </c>
      <c r="B1" t="s">
        <v>18</v>
      </c>
      <c r="C1" t="s">
        <v>26</v>
      </c>
    </row>
    <row r="2" spans="1:3" ht="12.75" customHeight="1">
      <c r="A2" t="s">
        <v>136</v>
      </c>
      <c r="B2">
        <v>44.4</v>
      </c>
      <c r="C2">
        <v>39.4</v>
      </c>
    </row>
    <row r="3" spans="1:3" ht="12.75" customHeight="1">
      <c r="A3" t="s">
        <v>34</v>
      </c>
      <c r="B3">
        <v>53</v>
      </c>
      <c r="C3">
        <v>52</v>
      </c>
    </row>
  </sheetData>
  <pageMargins left="0.75" right="0.75" top="1" bottom="1" header="0.5" footer="0.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workbookViewId="0"/>
  </sheetViews>
  <sheetFormatPr baseColWidth="10" defaultColWidth="17.1640625" defaultRowHeight="12.75" customHeight="1" x14ac:dyDescent="0"/>
  <sheetData>
    <row r="1" spans="1:6" ht="12.75" customHeight="1">
      <c r="A1" t="s">
        <v>0</v>
      </c>
      <c r="B1" t="s">
        <v>27</v>
      </c>
      <c r="C1" t="s">
        <v>137</v>
      </c>
      <c r="D1" t="s">
        <v>63</v>
      </c>
      <c r="E1" t="s">
        <v>71</v>
      </c>
      <c r="F1" t="s">
        <v>138</v>
      </c>
    </row>
    <row r="2" spans="1:6" ht="12.75" customHeight="1">
      <c r="A2" t="s">
        <v>18</v>
      </c>
      <c r="B2" t="s">
        <v>33</v>
      </c>
      <c r="C2" s="14">
        <v>9708000</v>
      </c>
      <c r="D2" s="14">
        <v>13715300</v>
      </c>
      <c r="E2" s="14">
        <v>289200</v>
      </c>
      <c r="F2" s="14">
        <v>5604200</v>
      </c>
    </row>
    <row r="3" spans="1:6" ht="12.75" customHeight="1">
      <c r="A3" t="s">
        <v>26</v>
      </c>
      <c r="B3" t="s">
        <v>33</v>
      </c>
      <c r="C3" s="14">
        <v>13351700</v>
      </c>
      <c r="D3" s="14">
        <v>15106900</v>
      </c>
      <c r="E3" s="14">
        <v>319500</v>
      </c>
      <c r="F3" s="14">
        <v>3681500</v>
      </c>
    </row>
    <row r="4" spans="1:6" ht="12.75" customHeight="1">
      <c r="A4" t="s">
        <v>18</v>
      </c>
      <c r="B4" t="s">
        <v>34</v>
      </c>
      <c r="C4" s="14">
        <v>2394300</v>
      </c>
      <c r="D4" s="14">
        <v>1394600</v>
      </c>
      <c r="E4" s="14">
        <v>883400</v>
      </c>
      <c r="F4" s="14">
        <v>1928400</v>
      </c>
    </row>
    <row r="5" spans="1:6" ht="12.75" customHeight="1">
      <c r="A5" t="s">
        <v>26</v>
      </c>
      <c r="B5" t="s">
        <v>34</v>
      </c>
      <c r="C5" s="14">
        <v>2466300</v>
      </c>
      <c r="D5" s="14">
        <v>1363100</v>
      </c>
      <c r="E5" s="14">
        <v>834400</v>
      </c>
      <c r="F5" s="14">
        <v>1973700</v>
      </c>
    </row>
    <row r="11" spans="1:6" ht="12.75" customHeight="1">
      <c r="A11" s="14"/>
    </row>
  </sheetData>
  <pageMargins left="0.75" right="0.75" top="1" bottom="1" header="0.5" footer="0.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23"/>
  <sheetViews>
    <sheetView workbookViewId="0"/>
  </sheetViews>
  <sheetFormatPr baseColWidth="10" defaultColWidth="17.1640625" defaultRowHeight="12.75" customHeight="1" x14ac:dyDescent="0"/>
  <sheetData>
    <row r="1" spans="1:70" ht="12.75" customHeight="1">
      <c r="A1" s="14"/>
      <c r="B1" s="14" t="s">
        <v>139</v>
      </c>
      <c r="C1" s="14" t="s">
        <v>140</v>
      </c>
      <c r="D1" s="14" t="s">
        <v>141</v>
      </c>
      <c r="E1" s="14" t="s">
        <v>142</v>
      </c>
      <c r="F1" s="14" t="s">
        <v>143</v>
      </c>
      <c r="G1" s="14" t="s">
        <v>144</v>
      </c>
      <c r="H1" s="14" t="s">
        <v>145</v>
      </c>
      <c r="I1" s="14" t="s">
        <v>146</v>
      </c>
      <c r="J1" s="14" t="s">
        <v>147</v>
      </c>
      <c r="K1" s="14" t="s">
        <v>148</v>
      </c>
      <c r="L1" s="14" t="s">
        <v>149</v>
      </c>
      <c r="M1" s="14" t="s">
        <v>150</v>
      </c>
      <c r="N1" s="14" t="s">
        <v>151</v>
      </c>
      <c r="O1" s="14" t="s">
        <v>152</v>
      </c>
      <c r="P1" s="14" t="s">
        <v>153</v>
      </c>
      <c r="Q1" s="14" t="s">
        <v>154</v>
      </c>
      <c r="R1" s="14" t="s">
        <v>155</v>
      </c>
      <c r="S1" s="14" t="s">
        <v>156</v>
      </c>
      <c r="T1" s="14" t="s">
        <v>157</v>
      </c>
      <c r="U1" s="14" t="s">
        <v>158</v>
      </c>
      <c r="V1" s="14" t="s">
        <v>159</v>
      </c>
      <c r="W1" s="14" t="s">
        <v>160</v>
      </c>
      <c r="X1" s="14" t="s">
        <v>161</v>
      </c>
      <c r="Y1" s="14" t="s">
        <v>162</v>
      </c>
      <c r="Z1" s="14" t="s">
        <v>163</v>
      </c>
      <c r="AA1" s="14" t="s">
        <v>164</v>
      </c>
      <c r="AB1" s="14" t="s">
        <v>165</v>
      </c>
      <c r="AC1" s="14" t="s">
        <v>166</v>
      </c>
      <c r="AD1" s="14" t="s">
        <v>167</v>
      </c>
      <c r="AE1" s="14" t="s">
        <v>168</v>
      </c>
      <c r="AF1" s="14" t="s">
        <v>169</v>
      </c>
      <c r="AG1" s="14" t="s">
        <v>170</v>
      </c>
      <c r="AH1" s="14" t="s">
        <v>171</v>
      </c>
      <c r="AI1" s="14" t="s">
        <v>172</v>
      </c>
      <c r="AJ1" s="14" t="s">
        <v>173</v>
      </c>
      <c r="AK1" s="14" t="s">
        <v>174</v>
      </c>
      <c r="AL1" s="14" t="s">
        <v>175</v>
      </c>
      <c r="AM1" s="14" t="s">
        <v>176</v>
      </c>
      <c r="AN1" s="14" t="s">
        <v>177</v>
      </c>
      <c r="AO1" s="14" t="s">
        <v>178</v>
      </c>
      <c r="AP1" s="14" t="s">
        <v>179</v>
      </c>
      <c r="AQ1" s="14" t="s">
        <v>180</v>
      </c>
      <c r="AR1" s="14" t="s">
        <v>181</v>
      </c>
      <c r="AS1" s="14" t="s">
        <v>182</v>
      </c>
      <c r="AT1" s="14" t="s">
        <v>183</v>
      </c>
      <c r="AU1" s="14" t="s">
        <v>184</v>
      </c>
      <c r="AV1" s="14" t="s">
        <v>185</v>
      </c>
      <c r="AW1" s="14" t="s">
        <v>186</v>
      </c>
      <c r="AX1" s="14" t="s">
        <v>187</v>
      </c>
      <c r="AY1" s="14" t="s">
        <v>188</v>
      </c>
      <c r="AZ1" s="14" t="s">
        <v>189</v>
      </c>
      <c r="BA1" s="14" t="s">
        <v>190</v>
      </c>
      <c r="BB1" s="14" t="s">
        <v>191</v>
      </c>
      <c r="BC1" s="14" t="s">
        <v>192</v>
      </c>
      <c r="BD1" s="14"/>
      <c r="BE1" s="14"/>
      <c r="BF1" s="14"/>
      <c r="BG1" s="14"/>
      <c r="BH1" s="14"/>
      <c r="BI1" s="14"/>
      <c r="BJ1" s="14"/>
      <c r="BK1" s="14"/>
      <c r="BL1" s="14"/>
      <c r="BM1" s="14"/>
      <c r="BN1" s="14"/>
      <c r="BO1" s="14"/>
      <c r="BP1" s="14"/>
      <c r="BQ1" s="14"/>
      <c r="BR1" s="14"/>
    </row>
    <row r="2" spans="1:70" ht="12.75" customHeight="1">
      <c r="A2" s="14" t="s">
        <v>193</v>
      </c>
      <c r="B2" s="14">
        <v>23535100</v>
      </c>
      <c r="C2" s="14">
        <v>11841900</v>
      </c>
      <c r="D2" s="14">
        <v>11693200</v>
      </c>
      <c r="E2" s="14">
        <v>149800</v>
      </c>
      <c r="F2" s="14">
        <v>80800</v>
      </c>
      <c r="G2" s="14">
        <v>69000</v>
      </c>
      <c r="H2" s="14">
        <v>523000</v>
      </c>
      <c r="I2" s="14">
        <v>272400</v>
      </c>
      <c r="J2" s="14">
        <v>250600</v>
      </c>
      <c r="K2" s="14">
        <v>672600</v>
      </c>
      <c r="L2" s="14">
        <v>353100</v>
      </c>
      <c r="M2" s="14">
        <v>319600</v>
      </c>
      <c r="N2" s="14">
        <v>772700</v>
      </c>
      <c r="O2" s="14">
        <v>401200</v>
      </c>
      <c r="P2" s="14">
        <v>371500</v>
      </c>
      <c r="Q2" s="14">
        <v>1622400</v>
      </c>
      <c r="R2" s="14">
        <v>801400</v>
      </c>
      <c r="S2" s="14">
        <v>821000</v>
      </c>
      <c r="T2" s="14">
        <v>2265300</v>
      </c>
      <c r="U2" s="14">
        <v>1110600</v>
      </c>
      <c r="V2" s="14">
        <v>1154600</v>
      </c>
      <c r="W2" s="14">
        <v>2135000</v>
      </c>
      <c r="X2" s="14">
        <v>1072700</v>
      </c>
      <c r="Y2" s="14">
        <v>1062300</v>
      </c>
      <c r="Z2" s="14">
        <v>1966600</v>
      </c>
      <c r="AA2" s="14">
        <v>1016900</v>
      </c>
      <c r="AB2" s="14">
        <v>949700</v>
      </c>
      <c r="AC2" s="14">
        <v>1867500</v>
      </c>
      <c r="AD2" s="14">
        <v>980400</v>
      </c>
      <c r="AE2" s="14">
        <v>887100</v>
      </c>
      <c r="AF2" s="14">
        <v>1992800</v>
      </c>
      <c r="AG2" s="14">
        <v>1036200</v>
      </c>
      <c r="AH2" s="14">
        <v>956600</v>
      </c>
      <c r="AI2" s="14">
        <v>2267700</v>
      </c>
      <c r="AJ2" s="14">
        <v>1162200</v>
      </c>
      <c r="AK2" s="14">
        <v>1105500</v>
      </c>
      <c r="AL2" s="14">
        <v>2137200</v>
      </c>
      <c r="AM2" s="14">
        <v>1085400</v>
      </c>
      <c r="AN2" s="14">
        <v>1051800</v>
      </c>
      <c r="AO2" s="14">
        <v>1459900</v>
      </c>
      <c r="AP2" s="14">
        <v>745800</v>
      </c>
      <c r="AQ2" s="14">
        <v>714200</v>
      </c>
      <c r="AR2" s="14">
        <v>886500</v>
      </c>
      <c r="AS2" s="14">
        <v>452400</v>
      </c>
      <c r="AT2" s="14">
        <v>434000</v>
      </c>
      <c r="AU2" s="14">
        <v>752700</v>
      </c>
      <c r="AV2" s="14">
        <v>363800</v>
      </c>
      <c r="AW2" s="14">
        <v>389000</v>
      </c>
      <c r="AX2" s="14">
        <v>867400</v>
      </c>
      <c r="AY2" s="14">
        <v>407000</v>
      </c>
      <c r="AZ2" s="14">
        <v>460400</v>
      </c>
      <c r="BA2" s="14">
        <v>619500</v>
      </c>
      <c r="BB2" s="14">
        <v>274000</v>
      </c>
      <c r="BC2" s="14">
        <v>345600</v>
      </c>
      <c r="BD2" s="14"/>
      <c r="BE2" s="14"/>
      <c r="BF2" s="14"/>
      <c r="BG2" s="14"/>
      <c r="BH2" s="14"/>
      <c r="BI2" s="14"/>
      <c r="BJ2" s="14"/>
      <c r="BK2" s="14"/>
      <c r="BL2" s="14"/>
      <c r="BM2" s="14"/>
      <c r="BN2" s="14"/>
      <c r="BO2" s="14"/>
      <c r="BP2" s="14"/>
      <c r="BQ2" s="14"/>
      <c r="BR2" s="14"/>
    </row>
    <row r="3" spans="1:70" ht="12.75" customHeight="1">
      <c r="A3" s="14" t="s">
        <v>194</v>
      </c>
      <c r="B3" s="14">
        <v>98945400</v>
      </c>
      <c r="C3" s="14">
        <v>48549400</v>
      </c>
      <c r="D3" s="14">
        <v>50396000</v>
      </c>
      <c r="E3" s="14">
        <v>905600</v>
      </c>
      <c r="F3" s="14">
        <v>502700</v>
      </c>
      <c r="G3" s="14">
        <v>402900</v>
      </c>
      <c r="H3" s="14">
        <v>3215600</v>
      </c>
      <c r="I3" s="14">
        <v>1774200</v>
      </c>
      <c r="J3" s="14">
        <v>1441300</v>
      </c>
      <c r="K3" s="14">
        <v>4505700</v>
      </c>
      <c r="L3" s="14">
        <v>2469800</v>
      </c>
      <c r="M3" s="14">
        <v>2036000</v>
      </c>
      <c r="N3" s="14">
        <v>6745200</v>
      </c>
      <c r="O3" s="14">
        <v>3648500</v>
      </c>
      <c r="P3" s="14">
        <v>3096700</v>
      </c>
      <c r="Q3" s="14">
        <v>7727500</v>
      </c>
      <c r="R3" s="14">
        <v>3951900</v>
      </c>
      <c r="S3" s="14">
        <v>3775700</v>
      </c>
      <c r="T3" s="14">
        <v>5649600</v>
      </c>
      <c r="U3" s="14">
        <v>2564300</v>
      </c>
      <c r="V3" s="14">
        <v>3085300</v>
      </c>
      <c r="W3" s="14">
        <v>6511100</v>
      </c>
      <c r="X3" s="14">
        <v>3031200</v>
      </c>
      <c r="Y3" s="14">
        <v>3479900</v>
      </c>
      <c r="Z3" s="14">
        <v>7940700</v>
      </c>
      <c r="AA3" s="14">
        <v>3740400</v>
      </c>
      <c r="AB3" s="14">
        <v>4200300</v>
      </c>
      <c r="AC3" s="14">
        <v>10408100</v>
      </c>
      <c r="AD3" s="14">
        <v>4839500</v>
      </c>
      <c r="AE3" s="14">
        <v>5568600</v>
      </c>
      <c r="AF3" s="14">
        <v>8948200</v>
      </c>
      <c r="AG3" s="14">
        <v>4293100</v>
      </c>
      <c r="AH3" s="14">
        <v>4655200</v>
      </c>
      <c r="AI3" s="14">
        <v>7060200</v>
      </c>
      <c r="AJ3" s="14">
        <v>3464500</v>
      </c>
      <c r="AK3" s="14">
        <v>3595600</v>
      </c>
      <c r="AL3" s="14">
        <v>8018600</v>
      </c>
      <c r="AM3" s="14">
        <v>4000900</v>
      </c>
      <c r="AN3" s="14">
        <v>4017700</v>
      </c>
      <c r="AO3" s="14">
        <v>6062000</v>
      </c>
      <c r="AP3" s="14">
        <v>3066000</v>
      </c>
      <c r="AQ3" s="14">
        <v>2996000</v>
      </c>
      <c r="AR3" s="14">
        <v>4494700</v>
      </c>
      <c r="AS3" s="14">
        <v>2278400</v>
      </c>
      <c r="AT3" s="14">
        <v>2216300</v>
      </c>
      <c r="AU3" s="14">
        <v>3728000</v>
      </c>
      <c r="AV3" s="14">
        <v>1881200</v>
      </c>
      <c r="AW3" s="14">
        <v>1846800</v>
      </c>
      <c r="AX3" s="14">
        <v>3089100</v>
      </c>
      <c r="AY3" s="14">
        <v>1471200</v>
      </c>
      <c r="AZ3" s="14">
        <v>1617900</v>
      </c>
      <c r="BA3" s="14">
        <v>2097500</v>
      </c>
      <c r="BB3" s="14">
        <v>914200</v>
      </c>
      <c r="BC3" s="14">
        <v>1183200</v>
      </c>
      <c r="BD3" s="14"/>
      <c r="BE3" s="14"/>
      <c r="BF3" s="14"/>
      <c r="BG3" s="14"/>
      <c r="BH3" s="14"/>
      <c r="BI3" s="14"/>
      <c r="BJ3" s="14"/>
      <c r="BK3" s="14"/>
      <c r="BL3" s="14"/>
      <c r="BM3" s="14"/>
      <c r="BN3" s="14"/>
      <c r="BO3" s="14"/>
      <c r="BP3" s="14"/>
      <c r="BQ3" s="14"/>
      <c r="BR3" s="14"/>
    </row>
    <row r="4" spans="1:70" ht="12.75" customHeight="1">
      <c r="A4" s="14" t="s">
        <v>195</v>
      </c>
      <c r="B4" s="14">
        <v>64834000</v>
      </c>
      <c r="C4" s="14">
        <v>32887600</v>
      </c>
      <c r="D4" s="14">
        <v>31946500</v>
      </c>
      <c r="E4" s="14">
        <v>736700</v>
      </c>
      <c r="F4" s="14">
        <v>392400</v>
      </c>
      <c r="G4" s="14">
        <v>344300</v>
      </c>
      <c r="H4" s="14">
        <v>2401300</v>
      </c>
      <c r="I4" s="14">
        <v>1276000</v>
      </c>
      <c r="J4" s="14">
        <v>1125300</v>
      </c>
      <c r="K4" s="14">
        <v>3224600</v>
      </c>
      <c r="L4" s="14">
        <v>1713100</v>
      </c>
      <c r="M4" s="14">
        <v>1511500</v>
      </c>
      <c r="N4" s="14">
        <v>3946000</v>
      </c>
      <c r="O4" s="14">
        <v>2097100</v>
      </c>
      <c r="P4" s="14">
        <v>1848800</v>
      </c>
      <c r="Q4" s="14">
        <v>4703800</v>
      </c>
      <c r="R4" s="14">
        <v>2445000</v>
      </c>
      <c r="S4" s="14">
        <v>2258800</v>
      </c>
      <c r="T4" s="14">
        <v>4074300</v>
      </c>
      <c r="U4" s="14">
        <v>1990500</v>
      </c>
      <c r="V4" s="14">
        <v>2083800</v>
      </c>
      <c r="W4" s="14">
        <v>4720800</v>
      </c>
      <c r="X4" s="14">
        <v>2298300</v>
      </c>
      <c r="Y4" s="14">
        <v>2422400</v>
      </c>
      <c r="Z4" s="14">
        <v>5996100</v>
      </c>
      <c r="AA4" s="14">
        <v>2978700</v>
      </c>
      <c r="AB4" s="14">
        <v>3017500</v>
      </c>
      <c r="AC4" s="14">
        <v>6528900</v>
      </c>
      <c r="AD4" s="14">
        <v>3248100</v>
      </c>
      <c r="AE4" s="14">
        <v>3280800</v>
      </c>
      <c r="AF4" s="14">
        <v>6102600</v>
      </c>
      <c r="AG4" s="14">
        <v>3080500</v>
      </c>
      <c r="AH4" s="14">
        <v>3022100</v>
      </c>
      <c r="AI4" s="14">
        <v>4767400</v>
      </c>
      <c r="AJ4" s="14">
        <v>2461100</v>
      </c>
      <c r="AK4" s="14">
        <v>2306300</v>
      </c>
      <c r="AL4" s="14">
        <v>4766000</v>
      </c>
      <c r="AM4" s="14">
        <v>2405400</v>
      </c>
      <c r="AN4" s="14">
        <v>2360600</v>
      </c>
      <c r="AO4" s="14">
        <v>3664500</v>
      </c>
      <c r="AP4" s="14">
        <v>1888500</v>
      </c>
      <c r="AQ4" s="14">
        <v>1776000</v>
      </c>
      <c r="AR4" s="14">
        <v>2342900</v>
      </c>
      <c r="AS4" s="14">
        <v>1234700</v>
      </c>
      <c r="AT4" s="14">
        <v>1108200</v>
      </c>
      <c r="AU4" s="14">
        <v>2181400</v>
      </c>
      <c r="AV4" s="14">
        <v>1135200</v>
      </c>
      <c r="AW4" s="14">
        <v>1046200</v>
      </c>
      <c r="AX4" s="14">
        <v>2091500</v>
      </c>
      <c r="AY4" s="14">
        <v>1067200</v>
      </c>
      <c r="AZ4" s="14">
        <v>1024200</v>
      </c>
      <c r="BA4" s="14">
        <v>1414300</v>
      </c>
      <c r="BB4" s="14">
        <v>686100</v>
      </c>
      <c r="BC4" s="14">
        <v>728200</v>
      </c>
      <c r="BD4" s="14"/>
      <c r="BE4" s="14"/>
      <c r="BF4" s="14"/>
      <c r="BG4" s="14"/>
      <c r="BH4" s="14"/>
      <c r="BI4" s="14"/>
      <c r="BJ4" s="14"/>
      <c r="BK4" s="14"/>
      <c r="BL4" s="14"/>
      <c r="BM4" s="14"/>
      <c r="BN4" s="14"/>
      <c r="BO4" s="14"/>
      <c r="BP4" s="14"/>
      <c r="BQ4" s="14"/>
      <c r="BR4" s="14"/>
    </row>
    <row r="5" spans="1:70" ht="12.75" customHeight="1">
      <c r="A5" s="14" t="s">
        <v>196</v>
      </c>
      <c r="B5" s="14">
        <v>81009500</v>
      </c>
      <c r="C5" s="14">
        <v>40665100</v>
      </c>
      <c r="D5" s="14">
        <v>40344400</v>
      </c>
      <c r="E5" s="14">
        <v>989300</v>
      </c>
      <c r="F5" s="14">
        <v>561500</v>
      </c>
      <c r="G5" s="14">
        <v>427800</v>
      </c>
      <c r="H5" s="14">
        <v>3599600</v>
      </c>
      <c r="I5" s="14">
        <v>2086300</v>
      </c>
      <c r="J5" s="14">
        <v>1513300</v>
      </c>
      <c r="K5" s="14">
        <v>5509000</v>
      </c>
      <c r="L5" s="14">
        <v>3054400</v>
      </c>
      <c r="M5" s="14">
        <v>2454600</v>
      </c>
      <c r="N5" s="14">
        <v>8608800</v>
      </c>
      <c r="O5" s="14">
        <v>4611100</v>
      </c>
      <c r="P5" s="14">
        <v>3997700</v>
      </c>
      <c r="Q5" s="14">
        <v>6928500</v>
      </c>
      <c r="R5" s="14">
        <v>3586400</v>
      </c>
      <c r="S5" s="14">
        <v>3342100</v>
      </c>
      <c r="T5" s="14">
        <v>3476500</v>
      </c>
      <c r="U5" s="14">
        <v>1585000</v>
      </c>
      <c r="V5" s="14">
        <v>1891500</v>
      </c>
      <c r="W5" s="14">
        <v>4530400</v>
      </c>
      <c r="X5" s="14">
        <v>2071400</v>
      </c>
      <c r="Y5" s="14">
        <v>2459000</v>
      </c>
      <c r="Z5" s="14">
        <v>6305900</v>
      </c>
      <c r="AA5" s="14">
        <v>2948700</v>
      </c>
      <c r="AB5" s="14">
        <v>3357200</v>
      </c>
      <c r="AC5" s="14">
        <v>8368500</v>
      </c>
      <c r="AD5" s="14">
        <v>3919200</v>
      </c>
      <c r="AE5" s="14">
        <v>4449400</v>
      </c>
      <c r="AF5" s="14">
        <v>7001600</v>
      </c>
      <c r="AG5" s="14">
        <v>3379100</v>
      </c>
      <c r="AH5" s="14">
        <v>3622500</v>
      </c>
      <c r="AI5" s="14">
        <v>3744900</v>
      </c>
      <c r="AJ5" s="14">
        <v>1887800</v>
      </c>
      <c r="AK5" s="14">
        <v>1857100</v>
      </c>
      <c r="AL5" s="14">
        <v>5682600</v>
      </c>
      <c r="AM5" s="14">
        <v>2826500</v>
      </c>
      <c r="AN5" s="14">
        <v>2856100</v>
      </c>
      <c r="AO5" s="14">
        <v>4457400</v>
      </c>
      <c r="AP5" s="14">
        <v>2305100</v>
      </c>
      <c r="AQ5" s="14">
        <v>2152300</v>
      </c>
      <c r="AR5" s="14">
        <v>3631000</v>
      </c>
      <c r="AS5" s="14">
        <v>1937100</v>
      </c>
      <c r="AT5" s="14">
        <v>1693900</v>
      </c>
      <c r="AU5" s="14">
        <v>2856300</v>
      </c>
      <c r="AV5" s="14">
        <v>1489000</v>
      </c>
      <c r="AW5" s="14">
        <v>1367300</v>
      </c>
      <c r="AX5" s="14">
        <v>2434000</v>
      </c>
      <c r="AY5" s="14">
        <v>1198600</v>
      </c>
      <c r="AZ5" s="14">
        <v>1235400</v>
      </c>
      <c r="BA5" s="14">
        <v>1580200</v>
      </c>
      <c r="BB5" s="14">
        <v>730900</v>
      </c>
      <c r="BC5" s="14">
        <v>849300</v>
      </c>
      <c r="BD5" s="14"/>
      <c r="BE5" s="14"/>
      <c r="BF5" s="14"/>
      <c r="BG5" s="14"/>
      <c r="BH5" s="14"/>
      <c r="BI5" s="14"/>
      <c r="BJ5" s="14"/>
      <c r="BK5" s="14"/>
      <c r="BL5" s="14"/>
      <c r="BM5" s="14"/>
      <c r="BN5" s="14"/>
      <c r="BO5" s="14"/>
      <c r="BP5" s="14"/>
      <c r="BQ5" s="14"/>
      <c r="BR5" s="14"/>
    </row>
    <row r="8" spans="1:70" ht="12.75" customHeight="1">
      <c r="B8">
        <f t="shared" ref="B8:AG8" si="0">SUM((((B2+B3)+B4)+B5))</f>
        <v>268324000</v>
      </c>
      <c r="C8">
        <f t="shared" si="0"/>
        <v>133944000</v>
      </c>
      <c r="D8">
        <f t="shared" si="0"/>
        <v>134380100</v>
      </c>
      <c r="E8">
        <f t="shared" si="0"/>
        <v>2781400</v>
      </c>
      <c r="F8">
        <f t="shared" si="0"/>
        <v>1537400</v>
      </c>
      <c r="G8">
        <f t="shared" si="0"/>
        <v>1244000</v>
      </c>
      <c r="H8">
        <f t="shared" si="0"/>
        <v>9739500</v>
      </c>
      <c r="I8">
        <f t="shared" si="0"/>
        <v>5408900</v>
      </c>
      <c r="J8">
        <f t="shared" si="0"/>
        <v>4330500</v>
      </c>
      <c r="K8">
        <f t="shared" si="0"/>
        <v>13911900</v>
      </c>
      <c r="L8">
        <f t="shared" si="0"/>
        <v>7590400</v>
      </c>
      <c r="M8">
        <f t="shared" si="0"/>
        <v>6321700</v>
      </c>
      <c r="N8">
        <f t="shared" si="0"/>
        <v>20072700</v>
      </c>
      <c r="O8">
        <f t="shared" si="0"/>
        <v>10757900</v>
      </c>
      <c r="P8">
        <f t="shared" si="0"/>
        <v>9314700</v>
      </c>
      <c r="Q8">
        <f t="shared" si="0"/>
        <v>20982200</v>
      </c>
      <c r="R8">
        <f t="shared" si="0"/>
        <v>10784700</v>
      </c>
      <c r="S8">
        <f t="shared" si="0"/>
        <v>10197600</v>
      </c>
      <c r="T8">
        <f t="shared" si="0"/>
        <v>15465700</v>
      </c>
      <c r="U8">
        <f t="shared" si="0"/>
        <v>7250400</v>
      </c>
      <c r="V8">
        <f t="shared" si="0"/>
        <v>8215200</v>
      </c>
      <c r="W8">
        <f t="shared" si="0"/>
        <v>17897300</v>
      </c>
      <c r="X8">
        <f t="shared" si="0"/>
        <v>8473600</v>
      </c>
      <c r="Y8">
        <f t="shared" si="0"/>
        <v>9423600</v>
      </c>
      <c r="Z8">
        <f t="shared" si="0"/>
        <v>22209300</v>
      </c>
      <c r="AA8">
        <f t="shared" si="0"/>
        <v>10684700</v>
      </c>
      <c r="AB8">
        <f t="shared" si="0"/>
        <v>11524700</v>
      </c>
      <c r="AC8">
        <f t="shared" si="0"/>
        <v>27173000</v>
      </c>
      <c r="AD8">
        <f t="shared" si="0"/>
        <v>12987200</v>
      </c>
      <c r="AE8">
        <f t="shared" si="0"/>
        <v>14185900</v>
      </c>
      <c r="AF8">
        <f t="shared" si="0"/>
        <v>24045200</v>
      </c>
      <c r="AG8">
        <f t="shared" si="0"/>
        <v>11788900</v>
      </c>
      <c r="AH8">
        <f t="shared" ref="AH8:BC8" si="1">SUM((((AH2+AH3)+AH4)+AH5))</f>
        <v>12256400</v>
      </c>
      <c r="AI8">
        <f t="shared" si="1"/>
        <v>17840200</v>
      </c>
      <c r="AJ8">
        <f t="shared" si="1"/>
        <v>8975600</v>
      </c>
      <c r="AK8">
        <f t="shared" si="1"/>
        <v>8864500</v>
      </c>
      <c r="AL8">
        <f t="shared" si="1"/>
        <v>20604400</v>
      </c>
      <c r="AM8">
        <f t="shared" si="1"/>
        <v>10318200</v>
      </c>
      <c r="AN8">
        <f t="shared" si="1"/>
        <v>10286200</v>
      </c>
      <c r="AO8">
        <f t="shared" si="1"/>
        <v>15643800</v>
      </c>
      <c r="AP8">
        <f t="shared" si="1"/>
        <v>8005400</v>
      </c>
      <c r="AQ8">
        <f t="shared" si="1"/>
        <v>7638500</v>
      </c>
      <c r="AR8">
        <f t="shared" si="1"/>
        <v>11355100</v>
      </c>
      <c r="AS8">
        <f t="shared" si="1"/>
        <v>5902600</v>
      </c>
      <c r="AT8">
        <f t="shared" si="1"/>
        <v>5452400</v>
      </c>
      <c r="AU8">
        <f t="shared" si="1"/>
        <v>9518400</v>
      </c>
      <c r="AV8">
        <f t="shared" si="1"/>
        <v>4869200</v>
      </c>
      <c r="AW8">
        <f t="shared" si="1"/>
        <v>4649300</v>
      </c>
      <c r="AX8">
        <f t="shared" si="1"/>
        <v>8482000</v>
      </c>
      <c r="AY8">
        <f t="shared" si="1"/>
        <v>4144000</v>
      </c>
      <c r="AZ8">
        <f t="shared" si="1"/>
        <v>4337900</v>
      </c>
      <c r="BA8">
        <f t="shared" si="1"/>
        <v>5711500</v>
      </c>
      <c r="BB8">
        <f t="shared" si="1"/>
        <v>2605200</v>
      </c>
      <c r="BC8">
        <f t="shared" si="1"/>
        <v>3106300</v>
      </c>
    </row>
    <row r="16" spans="1:70" ht="12.75" customHeight="1">
      <c r="B16" s="14"/>
    </row>
    <row r="23" spans="1:55" ht="12.75" customHeight="1">
      <c r="A23" t="s">
        <v>197</v>
      </c>
      <c r="B23" t="s">
        <v>197</v>
      </c>
      <c r="C23" t="s">
        <v>197</v>
      </c>
      <c r="D23" t="s">
        <v>197</v>
      </c>
      <c r="E23" t="s">
        <v>197</v>
      </c>
      <c r="F23" t="s">
        <v>197</v>
      </c>
      <c r="G23" t="s">
        <v>197</v>
      </c>
      <c r="H23" t="s">
        <v>197</v>
      </c>
      <c r="I23" t="s">
        <v>197</v>
      </c>
      <c r="J23" t="s">
        <v>197</v>
      </c>
      <c r="K23" t="s">
        <v>197</v>
      </c>
      <c r="L23" t="s">
        <v>197</v>
      </c>
      <c r="M23" t="s">
        <v>197</v>
      </c>
      <c r="N23" t="s">
        <v>197</v>
      </c>
      <c r="O23" t="s">
        <v>197</v>
      </c>
      <c r="P23" t="s">
        <v>197</v>
      </c>
      <c r="Q23" t="s">
        <v>197</v>
      </c>
      <c r="R23" t="s">
        <v>197</v>
      </c>
      <c r="S23" t="s">
        <v>197</v>
      </c>
      <c r="T23" t="s">
        <v>197</v>
      </c>
      <c r="U23" t="s">
        <v>197</v>
      </c>
      <c r="V23" t="s">
        <v>197</v>
      </c>
      <c r="W23" t="s">
        <v>197</v>
      </c>
      <c r="X23" t="s">
        <v>197</v>
      </c>
      <c r="Y23" t="s">
        <v>197</v>
      </c>
      <c r="Z23" t="s">
        <v>197</v>
      </c>
      <c r="AA23" t="s">
        <v>197</v>
      </c>
      <c r="AB23" t="s">
        <v>197</v>
      </c>
      <c r="AC23" t="s">
        <v>197</v>
      </c>
      <c r="AD23" t="s">
        <v>197</v>
      </c>
      <c r="AE23" t="s">
        <v>197</v>
      </c>
      <c r="AF23" t="s">
        <v>197</v>
      </c>
      <c r="AG23" t="s">
        <v>197</v>
      </c>
      <c r="AH23" t="s">
        <v>197</v>
      </c>
      <c r="AI23" t="s">
        <v>197</v>
      </c>
      <c r="AJ23" t="s">
        <v>197</v>
      </c>
      <c r="AK23" t="s">
        <v>197</v>
      </c>
      <c r="AL23" t="s">
        <v>197</v>
      </c>
      <c r="AM23" t="s">
        <v>197</v>
      </c>
      <c r="AN23" t="s">
        <v>197</v>
      </c>
      <c r="AO23" t="s">
        <v>197</v>
      </c>
      <c r="AP23" t="s">
        <v>197</v>
      </c>
      <c r="AQ23" t="s">
        <v>197</v>
      </c>
      <c r="AR23" t="s">
        <v>197</v>
      </c>
      <c r="AS23" t="s">
        <v>197</v>
      </c>
      <c r="AT23" t="s">
        <v>197</v>
      </c>
      <c r="AU23" t="s">
        <v>197</v>
      </c>
      <c r="AV23" t="s">
        <v>197</v>
      </c>
      <c r="AW23" t="s">
        <v>197</v>
      </c>
      <c r="AX23" t="s">
        <v>197</v>
      </c>
      <c r="AY23" t="s">
        <v>197</v>
      </c>
      <c r="AZ23" t="s">
        <v>197</v>
      </c>
      <c r="BA23" t="s">
        <v>197</v>
      </c>
      <c r="BB23" t="s">
        <v>197</v>
      </c>
      <c r="BC23" t="s">
        <v>197</v>
      </c>
    </row>
  </sheetData>
  <pageMargins left="0.75" right="0.75" top="1" bottom="1" header="0.5" footer="0.5"/>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workbookViewId="0"/>
  </sheetViews>
  <sheetFormatPr baseColWidth="10" defaultColWidth="17.1640625" defaultRowHeight="12.75" customHeight="1" x14ac:dyDescent="0"/>
  <sheetData>
    <row r="1" spans="1:3" ht="12.75" customHeight="1">
      <c r="B1" t="s">
        <v>18</v>
      </c>
      <c r="C1" t="s">
        <v>26</v>
      </c>
    </row>
    <row r="2" spans="1:3" ht="12.75" customHeight="1">
      <c r="A2" t="s">
        <v>198</v>
      </c>
      <c r="B2">
        <v>65</v>
      </c>
      <c r="C2">
        <v>78</v>
      </c>
    </row>
    <row r="3" spans="1:3" ht="12.75" customHeight="1">
      <c r="A3" t="s">
        <v>199</v>
      </c>
      <c r="B3">
        <v>75</v>
      </c>
      <c r="C3">
        <v>82</v>
      </c>
    </row>
    <row r="4" spans="1:3" ht="12.75" customHeight="1">
      <c r="A4" t="s">
        <v>200</v>
      </c>
      <c r="B4">
        <v>73</v>
      </c>
      <c r="C4">
        <v>73</v>
      </c>
    </row>
    <row r="5" spans="1:3" ht="12.75" customHeight="1">
      <c r="A5" t="s">
        <v>201</v>
      </c>
      <c r="B5">
        <v>65</v>
      </c>
      <c r="C5">
        <v>63</v>
      </c>
    </row>
    <row r="6" spans="1:3" ht="12.75" customHeight="1">
      <c r="A6" t="s">
        <v>202</v>
      </c>
      <c r="B6">
        <v>61</v>
      </c>
      <c r="C6">
        <v>60</v>
      </c>
    </row>
    <row r="7" spans="1:3" ht="12.75" customHeight="1">
      <c r="A7" t="s">
        <v>203</v>
      </c>
      <c r="B7">
        <v>61</v>
      </c>
      <c r="C7">
        <v>61</v>
      </c>
    </row>
    <row r="8" spans="1:3" ht="12.75" customHeight="1">
      <c r="A8" t="s">
        <v>204</v>
      </c>
      <c r="B8">
        <v>59</v>
      </c>
      <c r="C8">
        <v>64</v>
      </c>
    </row>
    <row r="9" spans="1:3" ht="12.75" customHeight="1">
      <c r="A9" t="s">
        <v>205</v>
      </c>
      <c r="B9">
        <v>66</v>
      </c>
      <c r="C9">
        <v>68</v>
      </c>
    </row>
    <row r="10" spans="1:3" ht="12.75" customHeight="1">
      <c r="A10" t="s">
        <v>206</v>
      </c>
      <c r="B10">
        <v>67</v>
      </c>
      <c r="C10">
        <v>70</v>
      </c>
    </row>
    <row r="11" spans="1:3" ht="12.75" customHeight="1">
      <c r="A11" t="s">
        <v>207</v>
      </c>
      <c r="B11">
        <v>71</v>
      </c>
      <c r="C11">
        <v>69</v>
      </c>
    </row>
    <row r="12" spans="1:3" ht="12.75" customHeight="1">
      <c r="A12" t="s">
        <v>208</v>
      </c>
      <c r="B12">
        <v>72</v>
      </c>
      <c r="C12">
        <v>72</v>
      </c>
    </row>
    <row r="13" spans="1:3" ht="12.75" customHeight="1">
      <c r="A13" t="s">
        <v>209</v>
      </c>
      <c r="B13">
        <v>70</v>
      </c>
      <c r="C13">
        <v>71</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Shopper_calculations</vt:lpstr>
      <vt:lpstr>Occupational_calculations</vt:lpstr>
      <vt:lpstr>Line_listing</vt:lpstr>
      <vt:lpstr>Sensitivity_analysis</vt:lpstr>
      <vt:lpstr>Occupation</vt:lpstr>
      <vt:lpstr>Working_hours</vt:lpstr>
      <vt:lpstr>Regional_employment_totals</vt:lpstr>
      <vt:lpstr>Population</vt:lpstr>
      <vt:lpstr>Minutes_spent_purchasing_goods</vt:lpstr>
      <vt:lpstr>Participation_rate_purchasing_g</vt:lpstr>
      <vt:lpstr>README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Caitlin Rivers</cp:lastModifiedBy>
  <dcterms:modified xsi:type="dcterms:W3CDTF">2013-05-13T20:41:44Z</dcterms:modified>
</cp:coreProperties>
</file>